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tarachari/Desktop/Pachter_Lab/JellyStim_4/qPCR_Results/"/>
    </mc:Choice>
  </mc:AlternateContent>
  <bookViews>
    <workbookView xWindow="0" yWindow="460" windowWidth="25360" windowHeight="14440" tabRatio="500"/>
  </bookViews>
  <sheets>
    <sheet name="0" sheetId="1" r:id="rId1"/>
    <sheet name="Experiment Information" sheetId="2" r:id="rId2"/>
  </sheets>
  <definedNames>
    <definedName name="DI_Marker">'0'!$AN$5</definedName>
    <definedName name="KCl_Marker">'0'!$AN$7</definedName>
    <definedName name="SW_DeltaC">'0'!$V$62</definedName>
    <definedName name="SW_DeltaC_02">'0'!$AK$62</definedName>
    <definedName name="SW_DeltaC_03">'0'!$BA$62</definedName>
    <definedName name="SW_Marker">'0'!$AN$3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A19" i="1" l="1"/>
  <c r="AX71" i="1"/>
  <c r="AY71" i="1"/>
  <c r="AZ71" i="1"/>
  <c r="AX72" i="1"/>
  <c r="AY72" i="1"/>
  <c r="AZ72" i="1"/>
  <c r="AX73" i="1"/>
  <c r="AY73" i="1"/>
  <c r="AZ73" i="1"/>
  <c r="AX74" i="1"/>
  <c r="AY74" i="1"/>
  <c r="AZ74" i="1"/>
  <c r="AX75" i="1"/>
  <c r="AY75" i="1"/>
  <c r="AZ75" i="1"/>
  <c r="AY70" i="1"/>
  <c r="AZ70" i="1"/>
  <c r="BC72" i="1"/>
  <c r="BB72" i="1"/>
  <c r="BA72" i="1"/>
  <c r="BC70" i="1"/>
  <c r="BB70" i="1"/>
  <c r="BA70" i="1"/>
  <c r="AX70" i="1"/>
  <c r="BA62" i="1"/>
  <c r="AX63" i="1"/>
  <c r="AY63" i="1"/>
  <c r="AZ63" i="1"/>
  <c r="AX64" i="1"/>
  <c r="AY64" i="1"/>
  <c r="AZ64" i="1"/>
  <c r="AX65" i="1"/>
  <c r="AY65" i="1"/>
  <c r="AZ65" i="1"/>
  <c r="AX66" i="1"/>
  <c r="AY66" i="1"/>
  <c r="AZ66" i="1"/>
  <c r="AX67" i="1"/>
  <c r="AY67" i="1"/>
  <c r="AZ67" i="1"/>
  <c r="AZ62" i="1"/>
  <c r="AY62" i="1"/>
  <c r="AX62" i="1"/>
  <c r="S63" i="1"/>
  <c r="BC75" i="1"/>
  <c r="BF75" i="1"/>
  <c r="BB75" i="1"/>
  <c r="BE75" i="1"/>
  <c r="BA75" i="1"/>
  <c r="BD75" i="1"/>
  <c r="BC74" i="1"/>
  <c r="BF74" i="1"/>
  <c r="BB74" i="1"/>
  <c r="BE74" i="1"/>
  <c r="BA74" i="1"/>
  <c r="BD74" i="1"/>
  <c r="BC73" i="1"/>
  <c r="BF73" i="1"/>
  <c r="BB73" i="1"/>
  <c r="BE73" i="1"/>
  <c r="BA73" i="1"/>
  <c r="BD73" i="1"/>
  <c r="BF72" i="1"/>
  <c r="BE72" i="1"/>
  <c r="BD72" i="1"/>
  <c r="BC71" i="1"/>
  <c r="BF71" i="1"/>
  <c r="BB71" i="1"/>
  <c r="BE71" i="1"/>
  <c r="BA71" i="1"/>
  <c r="BD71" i="1"/>
  <c r="BF70" i="1"/>
  <c r="BE70" i="1"/>
  <c r="BD70" i="1"/>
  <c r="AP71" i="1"/>
  <c r="AP70" i="1"/>
  <c r="AO70" i="1"/>
  <c r="AN70" i="1"/>
  <c r="AM72" i="1"/>
  <c r="AL72" i="1"/>
  <c r="AK72" i="1"/>
  <c r="AM70" i="1"/>
  <c r="AL70" i="1"/>
  <c r="AK70" i="1"/>
  <c r="AI71" i="1"/>
  <c r="AJ71" i="1"/>
  <c r="AH72" i="1"/>
  <c r="AI72" i="1"/>
  <c r="AJ72" i="1"/>
  <c r="AH73" i="1"/>
  <c r="AI73" i="1"/>
  <c r="AJ73" i="1"/>
  <c r="AH74" i="1"/>
  <c r="AI74" i="1"/>
  <c r="AJ74" i="1"/>
  <c r="AH75" i="1"/>
  <c r="AI75" i="1"/>
  <c r="AJ75" i="1"/>
  <c r="AI70" i="1"/>
  <c r="AJ70" i="1"/>
  <c r="AH70" i="1"/>
  <c r="AM75" i="1"/>
  <c r="AP75" i="1"/>
  <c r="AL75" i="1"/>
  <c r="AO75" i="1"/>
  <c r="AK75" i="1"/>
  <c r="AN75" i="1"/>
  <c r="AM74" i="1"/>
  <c r="AP74" i="1"/>
  <c r="AL74" i="1"/>
  <c r="AO74" i="1"/>
  <c r="AK74" i="1"/>
  <c r="AN74" i="1"/>
  <c r="AM73" i="1"/>
  <c r="AP73" i="1"/>
  <c r="AL73" i="1"/>
  <c r="AO73" i="1"/>
  <c r="AK73" i="1"/>
  <c r="AN73" i="1"/>
  <c r="AP72" i="1"/>
  <c r="AO72" i="1"/>
  <c r="AN72" i="1"/>
  <c r="AM71" i="1"/>
  <c r="AL71" i="1"/>
  <c r="AO71" i="1"/>
  <c r="AK71" i="1"/>
  <c r="AN71" i="1"/>
  <c r="AK62" i="1"/>
  <c r="AH67" i="1"/>
  <c r="AI67" i="1"/>
  <c r="AJ67" i="1"/>
  <c r="AI66" i="1"/>
  <c r="AJ66" i="1"/>
  <c r="AH66" i="1"/>
  <c r="AH65" i="1"/>
  <c r="AI65" i="1"/>
  <c r="AJ65" i="1"/>
  <c r="AI64" i="1"/>
  <c r="AJ64" i="1"/>
  <c r="AH64" i="1"/>
  <c r="AH63" i="1"/>
  <c r="AI63" i="1"/>
  <c r="AJ63" i="1"/>
  <c r="AJ62" i="1"/>
  <c r="AI62" i="1"/>
  <c r="AH62" i="1"/>
  <c r="V62" i="1"/>
  <c r="S71" i="1"/>
  <c r="V71" i="1"/>
  <c r="Y71" i="1"/>
  <c r="T71" i="1"/>
  <c r="W71" i="1"/>
  <c r="Z71" i="1"/>
  <c r="U71" i="1"/>
  <c r="X71" i="1"/>
  <c r="AA71" i="1"/>
  <c r="S72" i="1"/>
  <c r="V72" i="1"/>
  <c r="Y72" i="1"/>
  <c r="T72" i="1"/>
  <c r="W72" i="1"/>
  <c r="Z72" i="1"/>
  <c r="U72" i="1"/>
  <c r="X72" i="1"/>
  <c r="AA72" i="1"/>
  <c r="S73" i="1"/>
  <c r="V73" i="1"/>
  <c r="Y73" i="1"/>
  <c r="T73" i="1"/>
  <c r="W73" i="1"/>
  <c r="Z73" i="1"/>
  <c r="U73" i="1"/>
  <c r="X73" i="1"/>
  <c r="AA73" i="1"/>
  <c r="S74" i="1"/>
  <c r="V74" i="1"/>
  <c r="Y74" i="1"/>
  <c r="T74" i="1"/>
  <c r="W74" i="1"/>
  <c r="Z74" i="1"/>
  <c r="U74" i="1"/>
  <c r="X74" i="1"/>
  <c r="AA74" i="1"/>
  <c r="S75" i="1"/>
  <c r="V75" i="1"/>
  <c r="Y75" i="1"/>
  <c r="T75" i="1"/>
  <c r="W75" i="1"/>
  <c r="Z75" i="1"/>
  <c r="U75" i="1"/>
  <c r="X75" i="1"/>
  <c r="AA75" i="1"/>
  <c r="T70" i="1"/>
  <c r="W70" i="1"/>
  <c r="Z70" i="1"/>
  <c r="U70" i="1"/>
  <c r="X70" i="1"/>
  <c r="AA70" i="1"/>
  <c r="S70" i="1"/>
  <c r="V70" i="1"/>
  <c r="Y70" i="1"/>
  <c r="U67" i="1"/>
  <c r="T67" i="1"/>
  <c r="S67" i="1"/>
  <c r="T64" i="1"/>
  <c r="U64" i="1"/>
  <c r="T65" i="1"/>
  <c r="U65" i="1"/>
  <c r="U66" i="1"/>
  <c r="T66" i="1"/>
  <c r="S66" i="1"/>
  <c r="S65" i="1"/>
  <c r="S64" i="1"/>
  <c r="U63" i="1"/>
  <c r="T63" i="1"/>
  <c r="T62" i="1"/>
  <c r="U62" i="1"/>
  <c r="U19" i="1"/>
  <c r="S14" i="1"/>
  <c r="S15" i="1"/>
  <c r="S13" i="1"/>
  <c r="R14" i="1"/>
  <c r="R15" i="1"/>
  <c r="R13" i="1"/>
  <c r="AG11" i="1"/>
  <c r="AG12" i="1"/>
  <c r="AG10" i="1"/>
  <c r="AA11" i="1"/>
  <c r="AA12" i="1"/>
  <c r="AA10" i="1"/>
  <c r="Y14" i="1"/>
  <c r="Y15" i="1"/>
  <c r="Y13" i="1"/>
  <c r="X14" i="1"/>
  <c r="X15" i="1"/>
  <c r="X13" i="1"/>
  <c r="AJ11" i="1"/>
  <c r="AJ12" i="1"/>
  <c r="AJ10" i="1"/>
  <c r="AI11" i="1"/>
  <c r="AI12" i="1"/>
  <c r="AI10" i="1"/>
  <c r="AF11" i="1"/>
  <c r="AF12" i="1"/>
  <c r="AF10" i="1"/>
  <c r="Z11" i="1"/>
  <c r="Z12" i="1"/>
  <c r="T12" i="1"/>
  <c r="U11" i="1"/>
  <c r="U12" i="1"/>
  <c r="U10" i="1"/>
  <c r="Z10" i="1"/>
  <c r="T11" i="1"/>
  <c r="T10" i="1"/>
  <c r="AD10" i="1"/>
  <c r="AD11" i="1"/>
  <c r="AD12" i="1"/>
  <c r="X12" i="1"/>
  <c r="R12" i="1"/>
  <c r="AO23" i="1"/>
  <c r="AO21" i="1"/>
  <c r="AO19" i="1"/>
  <c r="AI23" i="1"/>
  <c r="AI21" i="1"/>
  <c r="AI19" i="1"/>
  <c r="AC23" i="1"/>
  <c r="AC21" i="1"/>
  <c r="AC19" i="1"/>
  <c r="W23" i="1"/>
  <c r="W21" i="1"/>
  <c r="W19" i="1"/>
  <c r="AH23" i="1"/>
  <c r="AH21" i="1"/>
  <c r="AH19" i="1"/>
  <c r="AB23" i="1"/>
  <c r="AB21" i="1"/>
  <c r="AB19" i="1"/>
  <c r="V23" i="1"/>
  <c r="V21" i="1"/>
  <c r="V19" i="1"/>
  <c r="AN23" i="1"/>
  <c r="AN21" i="1"/>
  <c r="AN19" i="1"/>
  <c r="AG23" i="1"/>
  <c r="AG21" i="1"/>
  <c r="AG19" i="1"/>
  <c r="AA23" i="1"/>
  <c r="AA21" i="1"/>
  <c r="U23" i="1"/>
  <c r="U21" i="1"/>
  <c r="U33" i="1"/>
  <c r="V33" i="1"/>
  <c r="W33" i="1"/>
  <c r="T33" i="1"/>
  <c r="S33" i="1"/>
  <c r="R33" i="1"/>
  <c r="T30" i="1"/>
  <c r="T29" i="1"/>
  <c r="T28" i="1"/>
  <c r="T27" i="1"/>
  <c r="S30" i="1"/>
  <c r="S29" i="1"/>
  <c r="R30" i="1"/>
  <c r="R29" i="1"/>
  <c r="S28" i="1"/>
  <c r="S27" i="1"/>
  <c r="R28" i="1"/>
  <c r="R27" i="1"/>
  <c r="T20" i="1"/>
  <c r="T21" i="1"/>
  <c r="T22" i="1"/>
  <c r="T23" i="1"/>
  <c r="T24" i="1"/>
  <c r="S20" i="1"/>
  <c r="S21" i="1"/>
  <c r="S22" i="1"/>
  <c r="S23" i="1"/>
  <c r="S24" i="1"/>
  <c r="R20" i="1"/>
  <c r="R21" i="1"/>
  <c r="R22" i="1"/>
  <c r="R23" i="1"/>
  <c r="R24" i="1"/>
  <c r="T19" i="1"/>
  <c r="S19" i="1"/>
  <c r="R19" i="1"/>
  <c r="AD14" i="1"/>
  <c r="X11" i="1"/>
  <c r="X10" i="1"/>
  <c r="R11" i="1"/>
  <c r="R10" i="1"/>
  <c r="AH7" i="1"/>
  <c r="AH5" i="1"/>
  <c r="AH3" i="1"/>
  <c r="AB7" i="1"/>
  <c r="AB5" i="1"/>
  <c r="AB3" i="1"/>
  <c r="V7" i="1"/>
  <c r="V5" i="1"/>
  <c r="V3" i="1"/>
  <c r="AN7" i="1"/>
  <c r="AN5" i="1"/>
  <c r="AN3" i="1"/>
  <c r="AG7" i="1"/>
  <c r="AG5" i="1"/>
  <c r="AG3" i="1"/>
  <c r="AA7" i="1"/>
  <c r="AA5" i="1"/>
  <c r="AA3" i="1"/>
  <c r="U7" i="1"/>
  <c r="U5" i="1"/>
  <c r="U3" i="1"/>
</calcChain>
</file>

<file path=xl/sharedStrings.xml><?xml version="1.0" encoding="utf-8"?>
<sst xmlns="http://schemas.openxmlformats.org/spreadsheetml/2006/main" count="843" uniqueCount="167">
  <si>
    <t>Well</t>
  </si>
  <si>
    <t>Fluor</t>
  </si>
  <si>
    <t>Target</t>
  </si>
  <si>
    <t>Content</t>
  </si>
  <si>
    <t>Sample</t>
  </si>
  <si>
    <t>Biological Set Name</t>
  </si>
  <si>
    <t>Cq</t>
  </si>
  <si>
    <t>Cq Mean</t>
  </si>
  <si>
    <t>Cq Std. Dev</t>
  </si>
  <si>
    <t>Starting Quantity (SQ)</t>
  </si>
  <si>
    <t>Log Starting Quantity</t>
  </si>
  <si>
    <t>SQ Mean</t>
  </si>
  <si>
    <t>SQ Std. Dev</t>
  </si>
  <si>
    <t>Set Point</t>
  </si>
  <si>
    <t>Well Note</t>
  </si>
  <si>
    <t>A01</t>
  </si>
  <si>
    <t>SYBR</t>
  </si>
  <si>
    <t/>
  </si>
  <si>
    <t>Unkn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</si>
  <si>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</si>
  <si>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</si>
  <si>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</si>
  <si>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</si>
  <si>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</si>
  <si>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</si>
  <si>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</si>
  <si>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</si>
  <si>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</si>
  <si>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</si>
  <si>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</si>
  <si>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</si>
  <si>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</si>
  <si>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</si>
  <si>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</si>
  <si>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</si>
  <si>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</si>
  <si>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</si>
  <si>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</si>
  <si>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</si>
  <si>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</si>
  <si>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</si>
  <si>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B12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</si>
  <si>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</si>
  <si>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</si>
  <si>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</si>
  <si>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</si>
  <si>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</si>
  <si>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</si>
  <si>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</si>
  <si>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</si>
  <si>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</si>
  <si>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</si>
  <si>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</si>
  <si>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</si>
  <si>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D01</t>
  </si>
  <si>
    <t>D02</t>
  </si>
  <si>
    <t>D03</t>
  </si>
  <si>
    <t>D04</t>
  </si>
  <si>
    <t>D05</t>
  </si>
  <si>
    <t>D06</t>
  </si>
  <si>
    <t>D07</t>
  </si>
  <si>
    <t>D08</t>
  </si>
  <si>
    <t>D09</t>
  </si>
  <si>
    <t>D10</t>
  </si>
  <si>
    <t>D11</t>
  </si>
  <si>
    <t>D12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</si>
  <si>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</si>
  <si>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</si>
  <si>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</si>
  <si>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</si>
  <si>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</si>
  <si>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</si>
  <si>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</si>
  <si>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</si>
  <si>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</si>
  <si>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</si>
  <si>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</si>
  <si>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</si>
  <si>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</si>
  <si>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</si>
  <si>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</si>
  <si>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</si>
  <si>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</si>
  <si>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</si>
  <si>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</si>
  <si>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</si>
  <si>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</si>
  <si>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</si>
  <si>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</si>
  <si>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</si>
  <si>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G01</t>
  </si>
  <si>
    <t>G02</t>
  </si>
  <si>
    <t>G03</t>
  </si>
  <si>
    <t>G04</t>
  </si>
  <si>
    <t>G05</t>
  </si>
  <si>
    <t>G06</t>
  </si>
  <si>
    <t>G07</t>
  </si>
  <si>
    <t>G08</t>
  </si>
  <si>
    <t>G09</t>
  </si>
  <si>
    <t>G10</t>
  </si>
  <si>
    <t>G11</t>
  </si>
  <si>
    <t>G12</t>
  </si>
  <si>
    <t>H01</t>
  </si>
  <si>
    <t>H02</t>
  </si>
  <si>
    <t>H03</t>
  </si>
  <si>
    <t>H04</t>
  </si>
  <si>
    <t>H05</t>
  </si>
  <si>
    <t>H06</t>
  </si>
  <si>
    <t>H07</t>
  </si>
  <si>
    <t>H08</t>
  </si>
  <si>
    <t>H09</t>
  </si>
  <si>
    <t>H10</t>
  </si>
  <si>
    <t>H11</t>
  </si>
  <si>
    <t>H12</t>
  </si>
  <si>
    <t>File Name</t>
  </si>
  <si>
    <t>Tima_2019-09-20 17-43-46_CC016441.pcrd</t>
  </si>
  <si>
    <t>Created By User</t>
  </si>
  <si>
    <t>Tima</t>
  </si>
  <si>
    <t>Notes</t>
  </si>
  <si>
    <t>ID</t>
  </si>
  <si>
    <t>Run Started</t>
  </si>
  <si>
    <t>9/20/2019 5:44:40 PM UTC -07:00</t>
  </si>
  <si>
    <t>Run Ended</t>
  </si>
  <si>
    <t>9/20/2019 7:16:29 PM UTC -07:00</t>
  </si>
  <si>
    <t>Sample Vol</t>
  </si>
  <si>
    <t>Lid Temp</t>
  </si>
  <si>
    <t>Protocol File Name</t>
  </si>
  <si>
    <t>LightCycler_480_SYBR_09132019_TC.prcl</t>
  </si>
  <si>
    <t>Plate Setup File Name</t>
  </si>
  <si>
    <t>Quick Plate_96 wells_SYBR Only.pltd</t>
  </si>
  <si>
    <t>Base Serial Number</t>
  </si>
  <si>
    <t>CC016441</t>
  </si>
  <si>
    <t>Optical Head Serial Number</t>
  </si>
  <si>
    <t>785BR6340</t>
  </si>
  <si>
    <t>CFX Manager Version</t>
  </si>
  <si>
    <t xml:space="preserve">2.0.885.0923. </t>
  </si>
  <si>
    <t>XLOC_006729</t>
  </si>
  <si>
    <t>XLOC_006558</t>
  </si>
  <si>
    <t>XLOC_000601</t>
  </si>
  <si>
    <t>XLOC_008048</t>
  </si>
  <si>
    <t>SW-1</t>
  </si>
  <si>
    <t>SW-2</t>
  </si>
  <si>
    <t>DI-1</t>
  </si>
  <si>
    <t>DI-2</t>
  </si>
  <si>
    <t>KCl-1</t>
  </si>
  <si>
    <t>KCl-2</t>
  </si>
  <si>
    <t>avg Ct</t>
  </si>
  <si>
    <t>delta Ct</t>
  </si>
  <si>
    <t>delat Ct</t>
  </si>
  <si>
    <t>FC</t>
  </si>
  <si>
    <t>DeltaCt</t>
  </si>
  <si>
    <t>FirstDeltaCt</t>
  </si>
  <si>
    <t>DI</t>
  </si>
  <si>
    <t>KCl</t>
  </si>
  <si>
    <t>std error</t>
  </si>
  <si>
    <t>Ct error</t>
  </si>
  <si>
    <t>Delta Ct error</t>
  </si>
  <si>
    <t xml:space="preserve">SW </t>
  </si>
  <si>
    <t xml:space="preserve">KCl </t>
  </si>
  <si>
    <t xml:space="preserve">DI </t>
  </si>
  <si>
    <t>log2FC</t>
  </si>
  <si>
    <t>log2 err</t>
  </si>
  <si>
    <t>log 2 err</t>
  </si>
  <si>
    <t>DeltaDeltaCt</t>
  </si>
  <si>
    <t>SW  Avg Delta C</t>
  </si>
  <si>
    <t>Log2FC</t>
  </si>
  <si>
    <t>USED FOR R BOXPLOTS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</si>
</sst>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###0.00;\-###0.00"/>
    <numFmt numFmtId="165" formatCode="###0.000;\-###0.000"/>
    <numFmt numFmtId="166" formatCode="###0.00000;\-###0.00000"/>
    <numFmt numFmtId="167" formatCode="###0.0;\-###0.0"/>
    <numFmt numFmtId="168" formatCode="###0;\-###0"/>
    <numFmt numFmtId="169" formatCode="0.0000000000000"/>
    <numFmt numFmtId="170" formatCode="0.00000000000000"/>
    <numFmt numFmtId="171" formatCode="0.000000000000"/>
  </numFmts>
  <fonts count="19" x14ac:knownFonts="1">
    <font>
      <sz val="8.25"/>
      <name val="Microsoft Sans Serif"/>
      <charset val="1"/>
    </font>
    <font>
      <sz val="8.25"/>
      <name val="Microsoft Sans Serif"/>
    </font>
    <font>
      <sz val="8.25"/>
      <name val="Microsoft Sans Serif"/>
    </font>
    <font>
      <sz val="8.25"/>
      <name val="Microsoft Sans Serif"/>
    </font>
    <font>
      <sz val="8.25"/>
      <name val="Microsoft Sans Serif"/>
    </font>
    <font>
      <sz val="8.25"/>
      <name val="Microsoft Sans Serif"/>
    </font>
    <font>
      <sz val="8.25"/>
      <name val="Microsoft Sans Serif"/>
    </font>
    <font>
      <sz val="8.25"/>
      <name val="Microsoft Sans Serif"/>
    </font>
    <font>
      <sz val="8.25"/>
      <name val="Microsoft Sans Serif"/>
    </font>
    <font>
      <sz val="8.25"/>
      <name val="Microsoft Sans Serif"/>
    </font>
    <font>
      <sz val="8.25"/>
      <name val="Microsoft Sans Serif"/>
    </font>
    <font>
      <sz val="8.25"/>
      <name val="Microsoft Sans Serif"/>
    </font>
    <font>
      <sz val="8.25"/>
      <name val="Microsoft Sans Serif"/>
    </font>
    <font>
      <sz val="8.25"/>
      <name val="Microsoft Sans Serif"/>
    </font>
    <font>
      <sz val="8.25"/>
      <name val="Microsoft Sans Serif"/>
    </font>
    <font>
      <b/>
      <sz val="8.25"/>
      <name val="Microsoft Sans Serif"/>
    </font>
    <font>
      <b/>
      <u/>
      <sz val="8"/>
      <name val="Microsoft Sans Serif"/>
    </font>
    <font>
      <u/>
      <sz val="8.25"/>
      <color theme="10"/>
      <name val="Microsoft Sans Serif"/>
    </font>
    <font>
      <u/>
      <sz val="8.25"/>
      <color theme="11"/>
      <name val="Microsoft Sans Serif"/>
    </font>
  </fonts>
  <fills count="5">
    <fill>
      <patternFill patternType="none"/>
    </fill>
    <fill>
      <patternFill patternType="gray125"/>
    </fill>
    <fill>
      <patternFill patternType="solid">
        <fgColor rgb="FFD3DCE9"/>
        <bgColor rgb="FF000000"/>
      </patternFill>
    </fill>
    <fill>
      <patternFill patternType="solid">
        <fgColor rgb="FFE4ECF7"/>
        <bgColor rgb="FF000000"/>
      </patternFill>
    </fill>
    <fill>
      <patternFill patternType="solid">
        <fgColor rgb="FFA9C4E9"/>
        <bgColor rgb="FF000000"/>
      </patternFill>
    </fill>
  </fills>
  <borders count="1">
    <border>
      <left/>
      <right/>
      <top/>
      <bottom/>
      <diagonal/>
    </border>
  </borders>
  <cellStyleXfs count="7">
    <xf numFmtId="0" fontId="0" fillId="0" borderId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</cellStyleXfs>
  <cellXfs count="24">
    <xf numFmtId="0" fontId="0" fillId="0" borderId="0" xfId="0" applyFont="1" applyFill="1" applyBorder="1" applyAlignment="1" applyProtection="1">
      <alignment vertical="top"/>
      <protection locked="0"/>
    </xf>
    <xf numFmtId="0" fontId="1" fillId="0" borderId="0" xfId="0" applyFont="1" applyFill="1" applyBorder="1" applyAlignment="1" applyProtection="1">
      <alignment vertical="center"/>
    </xf>
    <xf numFmtId="0" fontId="2" fillId="2" borderId="0" xfId="0" applyFont="1" applyFill="1" applyBorder="1" applyAlignment="1" applyProtection="1">
      <alignment horizontal="center" vertical="center"/>
      <protection locked="0"/>
    </xf>
    <xf numFmtId="0" fontId="3" fillId="2" borderId="0" xfId="0" applyFont="1" applyFill="1" applyBorder="1" applyAlignment="1" applyProtection="1">
      <alignment horizontal="center" vertical="center" wrapText="1"/>
      <protection locked="0"/>
    </xf>
    <xf numFmtId="0" fontId="4" fillId="3" borderId="0" xfId="0" applyFont="1" applyFill="1" applyBorder="1" applyAlignment="1" applyProtection="1">
      <alignment horizontal="center" vertical="center"/>
      <protection locked="0"/>
    </xf>
    <xf numFmtId="49" fontId="5" fillId="4" borderId="0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Fill="1" applyBorder="1" applyAlignment="1" applyProtection="1">
      <alignment vertical="center"/>
    </xf>
    <xf numFmtId="49" fontId="7" fillId="0" borderId="0" xfId="0" applyNumberFormat="1" applyFont="1" applyFill="1" applyBorder="1" applyAlignment="1" applyProtection="1">
      <alignment vertical="center"/>
    </xf>
    <xf numFmtId="49" fontId="8" fillId="0" borderId="0" xfId="0" applyNumberFormat="1" applyFont="1" applyFill="1" applyBorder="1" applyAlignment="1" applyProtection="1">
      <alignment vertical="center"/>
    </xf>
    <xf numFmtId="164" fontId="9" fillId="0" borderId="0" xfId="0" applyNumberFormat="1" applyFont="1" applyFill="1" applyBorder="1" applyAlignment="1" applyProtection="1">
      <alignment vertical="center"/>
    </xf>
    <xf numFmtId="165" fontId="10" fillId="0" borderId="0" xfId="0" applyNumberFormat="1" applyFont="1" applyFill="1" applyBorder="1" applyAlignment="1" applyProtection="1">
      <alignment vertical="center"/>
    </xf>
    <xf numFmtId="166" fontId="11" fillId="0" borderId="0" xfId="0" applyNumberFormat="1" applyFont="1" applyFill="1" applyBorder="1" applyAlignment="1" applyProtection="1">
      <alignment vertical="center"/>
    </xf>
    <xf numFmtId="167" fontId="12" fillId="0" borderId="0" xfId="0" applyNumberFormat="1" applyFont="1" applyFill="1" applyBorder="1" applyAlignment="1" applyProtection="1">
      <alignment vertical="center"/>
    </xf>
    <xf numFmtId="49" fontId="13" fillId="0" borderId="0" xfId="0" applyNumberFormat="1" applyFont="1" applyFill="1" applyBorder="1" applyAlignment="1" applyProtection="1">
      <alignment vertical="top"/>
      <protection locked="0"/>
    </xf>
    <xf numFmtId="168" fontId="14" fillId="0" borderId="0" xfId="0" applyNumberFormat="1" applyFont="1" applyFill="1" applyBorder="1" applyAlignment="1" applyProtection="1">
      <alignment horizontal="left" vertical="top"/>
      <protection locked="0"/>
    </xf>
    <xf numFmtId="0" fontId="15" fillId="0" borderId="0" xfId="0" applyFont="1" applyFill="1" applyBorder="1" applyAlignment="1" applyProtection="1">
      <alignment vertical="center"/>
    </xf>
    <xf numFmtId="164" fontId="1" fillId="0" borderId="0" xfId="0" applyNumberFormat="1" applyFont="1" applyFill="1" applyBorder="1" applyAlignment="1" applyProtection="1">
      <alignment vertical="center"/>
    </xf>
    <xf numFmtId="169" fontId="1" fillId="0" borderId="0" xfId="0" applyNumberFormat="1" applyFont="1" applyFill="1" applyBorder="1" applyAlignment="1" applyProtection="1">
      <alignment vertical="center"/>
    </xf>
    <xf numFmtId="170" fontId="1" fillId="0" borderId="0" xfId="0" applyNumberFormat="1" applyFont="1" applyFill="1" applyBorder="1" applyAlignment="1" applyProtection="1">
      <alignment vertical="center"/>
    </xf>
    <xf numFmtId="0" fontId="16" fillId="0" borderId="0" xfId="0" applyFont="1" applyFill="1" applyBorder="1" applyAlignment="1" applyProtection="1">
      <alignment vertical="center"/>
    </xf>
    <xf numFmtId="0" fontId="0" fillId="0" borderId="0" xfId="0" applyFont="1" applyFill="1" applyBorder="1" applyAlignment="1" applyProtection="1">
      <alignment vertical="center"/>
    </xf>
    <xf numFmtId="171" fontId="1" fillId="0" borderId="0" xfId="0" applyNumberFormat="1" applyFont="1" applyFill="1" applyBorder="1" applyAlignment="1" applyProtection="1">
      <alignment vertical="center"/>
    </xf>
    <xf numFmtId="169" fontId="15" fillId="0" borderId="0" xfId="0" applyNumberFormat="1" applyFont="1" applyFill="1" applyBorder="1" applyAlignment="1" applyProtection="1">
      <alignment vertical="center"/>
    </xf>
    <xf numFmtId="170" fontId="15" fillId="0" borderId="0" xfId="0" applyNumberFormat="1" applyFont="1" applyFill="1" applyBorder="1" applyAlignment="1" applyProtection="1">
      <alignment vertical="center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7"/>
  <colors>
    <mruColors>
      <color rgb="FF2E70A8"/>
      <color rgb="FFD86C22"/>
      <color rgb="FF28609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 Neue" charset="0"/>
                <a:ea typeface="Helvetica Neue" charset="0"/>
                <a:cs typeface="Helvetica Neue" charset="0"/>
              </a:defRPr>
            </a:pPr>
            <a:r>
              <a:rPr lang="en-US">
                <a:latin typeface="Helvetica Neue" charset="0"/>
                <a:ea typeface="Helvetica Neue" charset="0"/>
                <a:cs typeface="Helvetica Neue" charset="0"/>
              </a:rPr>
              <a:t>XLOC_000601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Helvetica Neue" charset="0"/>
              <a:ea typeface="Helvetica Neue" charset="0"/>
              <a:cs typeface="Helvetica Neue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'0'!$AC$10</c:f>
              <c:strCache>
                <c:ptCount val="1"/>
                <c:pt idx="0">
                  <c:v>DI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'0'!$AE$10:$AE$12</c:f>
                <c:numCache>
                  <c:formatCode>General</c:formatCode>
                  <c:ptCount val="3"/>
                  <c:pt idx="0">
                    <c:v>1.34177</c:v>
                  </c:pt>
                  <c:pt idx="1">
                    <c:v>1.013</c:v>
                  </c:pt>
                  <c:pt idx="2">
                    <c:v>1.10188</c:v>
                  </c:pt>
                </c:numCache>
              </c:numRef>
            </c:plus>
            <c:minus>
              <c:numRef>
                <c:f>'0'!$AE$10:$AE$12</c:f>
                <c:numCache>
                  <c:formatCode>General</c:formatCode>
                  <c:ptCount val="3"/>
                  <c:pt idx="0">
                    <c:v>1.34177</c:v>
                  </c:pt>
                  <c:pt idx="1">
                    <c:v>1.013</c:v>
                  </c:pt>
                  <c:pt idx="2">
                    <c:v>1.10188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'0'!$AD$10</c:f>
              <c:numCache>
                <c:formatCode>General</c:formatCode>
                <c:ptCount val="1"/>
                <c:pt idx="0">
                  <c:v>6.795039151417567</c:v>
                </c:pt>
              </c:numCache>
            </c:numRef>
          </c:val>
        </c:ser>
        <c:ser>
          <c:idx val="1"/>
          <c:order val="1"/>
          <c:tx>
            <c:strRef>
              <c:f>'0'!$AC$11</c:f>
              <c:strCache>
                <c:ptCount val="1"/>
                <c:pt idx="0">
                  <c:v>KCl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'0'!$AD$11</c:f>
              <c:numCache>
                <c:formatCode>General</c:formatCode>
                <c:ptCount val="1"/>
                <c:pt idx="0">
                  <c:v>8.933112899047786</c:v>
                </c:pt>
              </c:numCache>
            </c:numRef>
          </c:val>
        </c:ser>
        <c:ser>
          <c:idx val="2"/>
          <c:order val="2"/>
          <c:tx>
            <c:strRef>
              <c:f>'0'!$AC$12</c:f>
              <c:strCache>
                <c:ptCount val="1"/>
                <c:pt idx="0">
                  <c:v>SW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'0'!$AD$12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5870208"/>
        <c:axId val="1675844656"/>
      </c:barChart>
      <c:catAx>
        <c:axId val="1675870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5844656"/>
        <c:crosses val="autoZero"/>
        <c:auto val="1"/>
        <c:lblAlgn val="ctr"/>
        <c:lblOffset val="100"/>
        <c:noMultiLvlLbl val="0"/>
      </c:catAx>
      <c:valAx>
        <c:axId val="16758446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log2FC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5870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Helvetica Neue" charset="0"/>
                <a:ea typeface="Helvetica Neue" charset="0"/>
                <a:cs typeface="Helvetica Neue" charset="0"/>
              </a:rPr>
              <a:t>XLOC_006729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2E70A8"/>
              </a:solidFill>
              <a:ln>
                <a:solidFill>
                  <a:schemeClr val="tx1"/>
                </a:solidFill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D86C22"/>
              </a:solidFill>
              <a:ln>
                <a:solidFill>
                  <a:schemeClr val="tx1"/>
                </a:solidFill>
              </a:ln>
              <a:effectLst/>
            </c:spPr>
          </c:dPt>
          <c:errBars>
            <c:errBarType val="both"/>
            <c:errValType val="cust"/>
            <c:noEndCap val="0"/>
            <c:plus>
              <c:numRef>
                <c:f>'0'!$S$13:$S$15</c:f>
                <c:numCache>
                  <c:formatCode>General</c:formatCode>
                  <c:ptCount val="3"/>
                  <c:pt idx="0">
                    <c:v>0.302874670365585</c:v>
                  </c:pt>
                  <c:pt idx="1">
                    <c:v>0.156008221107128</c:v>
                  </c:pt>
                  <c:pt idx="2">
                    <c:v>1.405447843707535</c:v>
                  </c:pt>
                </c:numCache>
              </c:numRef>
            </c:plus>
            <c:minus>
              <c:numRef>
                <c:f>'0'!$S$13:$S$15</c:f>
                <c:numCache>
                  <c:formatCode>General</c:formatCode>
                  <c:ptCount val="3"/>
                  <c:pt idx="0">
                    <c:v>0.302874670365585</c:v>
                  </c:pt>
                  <c:pt idx="1">
                    <c:v>0.156008221107128</c:v>
                  </c:pt>
                  <c:pt idx="2">
                    <c:v>1.405447843707535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'0'!$Q$13:$Q$15</c:f>
              <c:strCache>
                <c:ptCount val="3"/>
                <c:pt idx="0">
                  <c:v>DI </c:v>
                </c:pt>
                <c:pt idx="1">
                  <c:v>KCl </c:v>
                </c:pt>
                <c:pt idx="2">
                  <c:v>SW </c:v>
                </c:pt>
              </c:strCache>
            </c:strRef>
          </c:cat>
          <c:val>
            <c:numRef>
              <c:f>'0'!$R$13:$R$15</c:f>
              <c:numCache>
                <c:formatCode>General</c:formatCode>
                <c:ptCount val="3"/>
                <c:pt idx="0">
                  <c:v>4.613897740126656</c:v>
                </c:pt>
                <c:pt idx="1">
                  <c:v>5.781941103355606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4457040"/>
        <c:axId val="1739483056"/>
      </c:barChart>
      <c:catAx>
        <c:axId val="1714457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 Neue" charset="0"/>
                <a:ea typeface="Helvetica Neue" charset="0"/>
                <a:cs typeface="Helvetica Neue" charset="0"/>
              </a:defRPr>
            </a:pPr>
            <a:endParaRPr lang="en-US"/>
          </a:p>
        </c:txPr>
        <c:crossAx val="1739483056"/>
        <c:crosses val="autoZero"/>
        <c:auto val="1"/>
        <c:lblAlgn val="ctr"/>
        <c:lblOffset val="100"/>
        <c:noMultiLvlLbl val="0"/>
      </c:catAx>
      <c:valAx>
        <c:axId val="1739483056"/>
        <c:scaling>
          <c:orientation val="minMax"/>
          <c:max val="6.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 Neue" charset="0"/>
                    <a:ea typeface="Helvetica Neue" charset="0"/>
                    <a:cs typeface="Helvetica Neue" charset="0"/>
                  </a:defRPr>
                </a:pPr>
                <a:r>
                  <a:rPr lang="en-US" sz="1200">
                    <a:latin typeface="Helvetica Neue" charset="0"/>
                    <a:ea typeface="Helvetica Neue" charset="0"/>
                    <a:cs typeface="Helvetica Neue" charset="0"/>
                  </a:rPr>
                  <a:t>log2FC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 Neue" charset="0"/>
                  <a:ea typeface="Helvetica Neue" charset="0"/>
                  <a:cs typeface="Helvetica Neue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 Neue" charset="0"/>
                <a:ea typeface="Helvetica Neue" charset="0"/>
                <a:cs typeface="Helvetica Neue" charset="0"/>
              </a:defRPr>
            </a:pPr>
            <a:endParaRPr lang="en-US"/>
          </a:p>
        </c:txPr>
        <c:crossAx val="1714457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 Neue" charset="0"/>
                <a:ea typeface="Helvetica Neue" charset="0"/>
                <a:cs typeface="Helvetica Neue" charset="0"/>
              </a:defRPr>
            </a:pPr>
            <a:r>
              <a:rPr lang="en-US">
                <a:latin typeface="Helvetica Neue" charset="0"/>
                <a:ea typeface="Helvetica Neue" charset="0"/>
                <a:cs typeface="Helvetica Neue" charset="0"/>
              </a:rPr>
              <a:t>XLOC_006558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Helvetica Neue" charset="0"/>
              <a:ea typeface="Helvetica Neue" charset="0"/>
              <a:cs typeface="Helvetica Neue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2E70A8"/>
              </a:solidFill>
              <a:ln>
                <a:solidFill>
                  <a:schemeClr val="tx1"/>
                </a:solidFill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D86C22"/>
              </a:solidFill>
              <a:ln>
                <a:solidFill>
                  <a:schemeClr val="tx1"/>
                </a:solidFill>
              </a:ln>
              <a:effectLst/>
            </c:spPr>
          </c:dPt>
          <c:errBars>
            <c:errBarType val="both"/>
            <c:errValType val="cust"/>
            <c:noEndCap val="0"/>
            <c:plus>
              <c:numRef>
                <c:f>'0'!$Y$13:$Y$15</c:f>
                <c:numCache>
                  <c:formatCode>General</c:formatCode>
                  <c:ptCount val="3"/>
                  <c:pt idx="0">
                    <c:v>0.058939854556233</c:v>
                  </c:pt>
                  <c:pt idx="1">
                    <c:v>0.0429244451738409</c:v>
                  </c:pt>
                  <c:pt idx="2">
                    <c:v>0.0366088286051014</c:v>
                  </c:pt>
                </c:numCache>
              </c:numRef>
            </c:plus>
            <c:minus>
              <c:numRef>
                <c:f>'0'!$Y$13:$Y$15</c:f>
                <c:numCache>
                  <c:formatCode>General</c:formatCode>
                  <c:ptCount val="3"/>
                  <c:pt idx="0">
                    <c:v>0.058939854556233</c:v>
                  </c:pt>
                  <c:pt idx="1">
                    <c:v>0.0429244451738409</c:v>
                  </c:pt>
                  <c:pt idx="2">
                    <c:v>0.0366088286051014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'0'!$W$13:$W$15</c:f>
              <c:strCache>
                <c:ptCount val="3"/>
                <c:pt idx="0">
                  <c:v>DI </c:v>
                </c:pt>
                <c:pt idx="1">
                  <c:v>KCl </c:v>
                </c:pt>
                <c:pt idx="2">
                  <c:v>SW </c:v>
                </c:pt>
              </c:strCache>
            </c:strRef>
          </c:cat>
          <c:val>
            <c:numRef>
              <c:f>'0'!$X$13:$X$15</c:f>
              <c:numCache>
                <c:formatCode>General</c:formatCode>
                <c:ptCount val="3"/>
                <c:pt idx="0">
                  <c:v>2.365474762926269</c:v>
                </c:pt>
                <c:pt idx="1">
                  <c:v>3.025010193789949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09218656"/>
        <c:axId val="1708565648"/>
      </c:barChart>
      <c:catAx>
        <c:axId val="1709218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 Neue" charset="0"/>
                <a:ea typeface="Helvetica Neue" charset="0"/>
                <a:cs typeface="Helvetica Neue" charset="0"/>
              </a:defRPr>
            </a:pPr>
            <a:endParaRPr lang="en-US"/>
          </a:p>
        </c:txPr>
        <c:crossAx val="1708565648"/>
        <c:crosses val="autoZero"/>
        <c:auto val="1"/>
        <c:lblAlgn val="ctr"/>
        <c:lblOffset val="100"/>
        <c:noMultiLvlLbl val="0"/>
      </c:catAx>
      <c:valAx>
        <c:axId val="1708565648"/>
        <c:scaling>
          <c:orientation val="minMax"/>
          <c:max val="6.0"/>
          <c:min val="-2.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 Neue" charset="0"/>
                    <a:ea typeface="Helvetica Neue" charset="0"/>
                    <a:cs typeface="Helvetica Neue" charset="0"/>
                  </a:defRPr>
                </a:pPr>
                <a:r>
                  <a:rPr lang="en-US" sz="1200">
                    <a:latin typeface="Helvetica Neue" charset="0"/>
                    <a:ea typeface="Helvetica Neue" charset="0"/>
                    <a:cs typeface="Helvetica Neue" charset="0"/>
                  </a:rPr>
                  <a:t>log2FC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 Neue" charset="0"/>
                  <a:ea typeface="Helvetica Neue" charset="0"/>
                  <a:cs typeface="Helvetica Neue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 Neue" charset="0"/>
                <a:ea typeface="Helvetica Neue" charset="0"/>
                <a:cs typeface="Helvetica Neue" charset="0"/>
              </a:defRPr>
            </a:pPr>
            <a:endParaRPr lang="en-US"/>
          </a:p>
        </c:txPr>
        <c:crossAx val="1709218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Helvetica Neue" charset="0"/>
                <a:ea typeface="Helvetica Neue" charset="0"/>
                <a:cs typeface="Helvetica Neue" charset="0"/>
              </a:rPr>
              <a:t>XLOC_000601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2E70A8"/>
              </a:solidFill>
              <a:ln>
                <a:solidFill>
                  <a:schemeClr val="tx1"/>
                </a:solidFill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D86C22"/>
              </a:solidFill>
              <a:ln>
                <a:solidFill>
                  <a:schemeClr val="tx1"/>
                </a:solidFill>
              </a:ln>
              <a:effectLst/>
            </c:spPr>
          </c:dPt>
          <c:errBars>
            <c:errBarType val="both"/>
            <c:errValType val="cust"/>
            <c:noEndCap val="0"/>
            <c:plus>
              <c:numRef>
                <c:f>'0'!$AJ$10:$AJ$12</c:f>
                <c:numCache>
                  <c:formatCode>General</c:formatCode>
                  <c:ptCount val="3"/>
                  <c:pt idx="0">
                    <c:v>0.424137392628043</c:v>
                  </c:pt>
                  <c:pt idx="1">
                    <c:v>0.018634174139051</c:v>
                  </c:pt>
                  <c:pt idx="2">
                    <c:v>0.13996711607645</c:v>
                  </c:pt>
                </c:numCache>
              </c:numRef>
            </c:plus>
            <c:minus>
              <c:numRef>
                <c:f>'0'!$AJ$10:$AJ$12</c:f>
                <c:numCache>
                  <c:formatCode>General</c:formatCode>
                  <c:ptCount val="3"/>
                  <c:pt idx="0">
                    <c:v>0.424137392628043</c:v>
                  </c:pt>
                  <c:pt idx="1">
                    <c:v>0.018634174139051</c:v>
                  </c:pt>
                  <c:pt idx="2">
                    <c:v>0.13996711607645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'0'!$AH$10:$AH$12</c:f>
              <c:strCache>
                <c:ptCount val="3"/>
                <c:pt idx="0">
                  <c:v>DI </c:v>
                </c:pt>
                <c:pt idx="1">
                  <c:v>KCl </c:v>
                </c:pt>
                <c:pt idx="2">
                  <c:v>SW </c:v>
                </c:pt>
              </c:strCache>
            </c:strRef>
          </c:cat>
          <c:val>
            <c:numRef>
              <c:f>'0'!$AI$10:$AI$12</c:f>
              <c:numCache>
                <c:formatCode>General</c:formatCode>
                <c:ptCount val="3"/>
                <c:pt idx="0">
                  <c:v>2.764481863486153</c:v>
                </c:pt>
                <c:pt idx="1">
                  <c:v>3.159162995217802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37378192"/>
        <c:axId val="1705225520"/>
      </c:barChart>
      <c:catAx>
        <c:axId val="1737378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 Neue" charset="0"/>
                <a:ea typeface="Helvetica Neue" charset="0"/>
                <a:cs typeface="Helvetica Neue" charset="0"/>
              </a:defRPr>
            </a:pPr>
            <a:endParaRPr lang="en-US"/>
          </a:p>
        </c:txPr>
        <c:crossAx val="1705225520"/>
        <c:crosses val="autoZero"/>
        <c:auto val="1"/>
        <c:lblAlgn val="ctr"/>
        <c:lblOffset val="100"/>
        <c:noMultiLvlLbl val="0"/>
      </c:catAx>
      <c:valAx>
        <c:axId val="1705225520"/>
        <c:scaling>
          <c:orientation val="minMax"/>
          <c:max val="6.0"/>
          <c:min val="-2.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latin typeface="Helvetica Neue" charset="0"/>
                    <a:ea typeface="Helvetica Neue" charset="0"/>
                    <a:cs typeface="Helvetica Neue" charset="0"/>
                  </a:rPr>
                  <a:t>log2FC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 Neue" charset="0"/>
                <a:ea typeface="Helvetica Neue" charset="0"/>
                <a:cs typeface="Helvetica Neue" charset="0"/>
              </a:defRPr>
            </a:pPr>
            <a:endParaRPr lang="en-US"/>
          </a:p>
        </c:txPr>
        <c:crossAx val="1737378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107950</xdr:colOff>
      <xdr:row>37</xdr:row>
      <xdr:rowOff>69850</xdr:rowOff>
    </xdr:from>
    <xdr:to>
      <xdr:col>21</xdr:col>
      <xdr:colOff>685800</xdr:colOff>
      <xdr:row>51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553358</xdr:colOff>
      <xdr:row>24</xdr:row>
      <xdr:rowOff>161472</xdr:rowOff>
    </xdr:from>
    <xdr:to>
      <xdr:col>35</xdr:col>
      <xdr:colOff>226786</xdr:colOff>
      <xdr:row>38</xdr:row>
      <xdr:rowOff>110672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671287</xdr:colOff>
      <xdr:row>40</xdr:row>
      <xdr:rowOff>16328</xdr:rowOff>
    </xdr:from>
    <xdr:to>
      <xdr:col>35</xdr:col>
      <xdr:colOff>344715</xdr:colOff>
      <xdr:row>53</xdr:row>
      <xdr:rowOff>165100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36</xdr:col>
      <xdr:colOff>254001</xdr:colOff>
      <xdr:row>24</xdr:row>
      <xdr:rowOff>179614</xdr:rowOff>
    </xdr:from>
    <xdr:to>
      <xdr:col>45</xdr:col>
      <xdr:colOff>254001</xdr:colOff>
      <xdr:row>38</xdr:row>
      <xdr:rowOff>128814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97"/>
  <sheetViews>
    <sheetView tabSelected="1" zoomScaleNormal="70" zoomScalePageLayoutView="70" workbookViewId="0">
      <pane xSplit="1" ySplit="1" topLeftCell="H54" state="frozen"/>
      <selection activeCell="T58" sqref="T58"/>
      <selection pane="topRight" activeCell="B2" sqref="B2"/>
      <selection pane="bottomLeft" activeCell="B2" sqref="B2"/>
      <selection pane="bottomRight" activeCell="B2" sqref="B2"/>
    </sheetView>
  </sheetViews>
  <sheetFormatPr baseColWidth="10" defaultColWidth="10" defaultRowHeight="15" customHeight="1" x14ac:dyDescent="0.15"/>
  <cols>
    <col min="1" max="1" width="1.5" style="4" customWidth="1"/>
    <col min="2" max="2" width="10" style="6" customWidth="1"/>
    <col min="3" max="3" width="10" style="7" customWidth="1"/>
    <col min="4" max="4" width="13.25" style="8" customWidth="1"/>
    <col min="5" max="5" width="11.75" style="8" customWidth="1"/>
    <col min="6" max="6" width="15" style="8" customWidth="1"/>
    <col min="7" max="7" width="15" style="8" hidden="1" customWidth="1"/>
    <col min="8" max="8" width="15" style="9" customWidth="1"/>
    <col min="9" max="9" width="13.25" style="9" customWidth="1"/>
    <col min="10" max="10" width="15" style="10" customWidth="1"/>
    <col min="11" max="11" width="18.25" style="11" hidden="1" customWidth="1"/>
    <col min="12" max="12" width="18.25" style="10" hidden="1" customWidth="1"/>
    <col min="13" max="14" width="18.25" style="11" hidden="1" customWidth="1"/>
    <col min="15" max="15" width="10" style="12" hidden="1" customWidth="1"/>
    <col min="16" max="16" width="18.25" style="8" hidden="1" customWidth="1"/>
    <col min="17" max="17" width="10" style="1" customWidth="1"/>
    <col min="18" max="18" width="19" style="1" bestFit="1" customWidth="1"/>
    <col min="19" max="21" width="18.25" style="1" bestFit="1" customWidth="1"/>
    <col min="22" max="22" width="19.5" style="1" bestFit="1" customWidth="1"/>
    <col min="23" max="23" width="20.5" style="1" bestFit="1" customWidth="1"/>
    <col min="24" max="24" width="19.5" style="1" bestFit="1" customWidth="1"/>
    <col min="25" max="27" width="10" style="1"/>
    <col min="28" max="28" width="18.25" style="1" bestFit="1" customWidth="1"/>
    <col min="29" max="33" width="10" style="1"/>
    <col min="34" max="36" width="18.25" style="1" bestFit="1" customWidth="1"/>
    <col min="37" max="39" width="19.5" style="1" bestFit="1" customWidth="1"/>
    <col min="40" max="49" width="10" style="1"/>
    <col min="50" max="52" width="18" style="1" bestFit="1" customWidth="1"/>
    <col min="53" max="55" width="19.5" style="1" bestFit="1" customWidth="1"/>
    <col min="56" max="16384" width="10" style="1"/>
  </cols>
  <sheetData>
    <row r="1" spans="1:40" s="2" customFormat="1" ht="30" customHeight="1" x14ac:dyDescent="0.15">
      <c r="A1" s="5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R1" s="2" t="s">
        <v>136</v>
      </c>
      <c r="U1" s="2" t="s">
        <v>146</v>
      </c>
      <c r="V1" s="2" t="s">
        <v>147</v>
      </c>
      <c r="X1" s="2" t="s">
        <v>137</v>
      </c>
      <c r="AA1" s="2" t="s">
        <v>146</v>
      </c>
      <c r="AB1" s="2" t="s">
        <v>148</v>
      </c>
      <c r="AD1" s="2" t="s">
        <v>138</v>
      </c>
      <c r="AG1" s="2" t="s">
        <v>146</v>
      </c>
      <c r="AH1" s="2" t="s">
        <v>147</v>
      </c>
      <c r="AK1" s="2" t="s">
        <v>139</v>
      </c>
      <c r="AN1" s="2" t="s">
        <v>146</v>
      </c>
    </row>
    <row r="2" spans="1:40" ht="15" customHeight="1" x14ac:dyDescent="0.15">
      <c r="B2" s="6" t="s">
        <v>15</v>
      </c>
      <c r="C2" s="7" t="s">
        <v>16</v>
      </c>
      <c r="D2" s="8" t="s">
        <v>17</v>
      </c>
      <c r="E2" s="8" t="s">
        <v>18</v>
      </c>
      <c r="F2" s="8" t="s">
        <v>17</v>
      </c>
      <c r="G2" s="8" t="s">
        <v>17</v>
      </c>
      <c r="H2" s="9">
        <v>32.617651341377801</v>
      </c>
      <c r="I2" s="9">
        <v>32.617651341377801</v>
      </c>
      <c r="J2" s="10">
        <v>0</v>
      </c>
      <c r="N2" s="11">
        <v>0</v>
      </c>
      <c r="O2" s="12">
        <v>72</v>
      </c>
      <c r="P2" s="8" t="s">
        <v>17</v>
      </c>
    </row>
    <row r="3" spans="1:40" ht="15" customHeight="1" x14ac:dyDescent="0.15">
      <c r="B3" s="6" t="s">
        <v>19</v>
      </c>
      <c r="C3" s="7" t="s">
        <v>16</v>
      </c>
      <c r="D3" s="8" t="s">
        <v>17</v>
      </c>
      <c r="E3" s="8" t="s">
        <v>18</v>
      </c>
      <c r="F3" s="8" t="s">
        <v>17</v>
      </c>
      <c r="G3" s="8" t="s">
        <v>17</v>
      </c>
      <c r="H3" s="9">
        <v>31.199848340857901</v>
      </c>
      <c r="I3" s="9">
        <v>31.199848340857901</v>
      </c>
      <c r="J3" s="10">
        <v>0</v>
      </c>
      <c r="N3" s="11">
        <v>0</v>
      </c>
      <c r="O3" s="12">
        <v>72</v>
      </c>
      <c r="P3" s="8" t="s">
        <v>17</v>
      </c>
      <c r="Q3" s="15" t="s">
        <v>140</v>
      </c>
      <c r="R3" s="9">
        <v>32.617651341377801</v>
      </c>
      <c r="S3" s="9">
        <v>31.199848340857901</v>
      </c>
      <c r="T3" s="9">
        <v>30.263047534620501</v>
      </c>
      <c r="U3" s="16">
        <f>AVERAGE(R3:T4)</f>
        <v>32.067622212439737</v>
      </c>
      <c r="V3" s="17">
        <f>U3-AN3</f>
        <v>15.840940634571222</v>
      </c>
      <c r="W3" s="15" t="s">
        <v>140</v>
      </c>
      <c r="X3" s="9">
        <v>23.152876360861299</v>
      </c>
      <c r="Y3" s="9">
        <v>23.084038082379799</v>
      </c>
      <c r="Z3" s="9">
        <v>23.1826838123234</v>
      </c>
      <c r="AA3" s="16">
        <f>AVERAGE(X3:Z4)</f>
        <v>23.3435208573941</v>
      </c>
      <c r="AB3" s="18">
        <f>AA3-AN3</f>
        <v>7.1168392795255855</v>
      </c>
      <c r="AC3" s="15" t="s">
        <v>140</v>
      </c>
      <c r="AD3" s="9">
        <v>26.816788890445899</v>
      </c>
      <c r="AE3" s="9">
        <v>26.648273765294899</v>
      </c>
      <c r="AF3" s="9">
        <v>26.581436325783098</v>
      </c>
      <c r="AG3" s="16">
        <f>AVERAGE(AD3:AF4)</f>
        <v>26.559500985776719</v>
      </c>
      <c r="AH3" s="17">
        <f>AG3-AN3</f>
        <v>10.332819407908204</v>
      </c>
      <c r="AJ3" s="15" t="s">
        <v>140</v>
      </c>
      <c r="AK3" s="9">
        <v>16.0373848623463</v>
      </c>
      <c r="AL3" s="9">
        <v>15.9327891551732</v>
      </c>
      <c r="AM3" s="9">
        <v>16.135607776252701</v>
      </c>
      <c r="AN3" s="16">
        <f>AVERAGE(AK3:AM4)</f>
        <v>16.226681577868515</v>
      </c>
    </row>
    <row r="4" spans="1:40" ht="15" customHeight="1" x14ac:dyDescent="0.15">
      <c r="B4" s="6" t="s">
        <v>20</v>
      </c>
      <c r="C4" s="7" t="s">
        <v>16</v>
      </c>
      <c r="D4" s="8" t="s">
        <v>17</v>
      </c>
      <c r="E4" s="8" t="s">
        <v>18</v>
      </c>
      <c r="F4" s="8" t="s">
        <v>17</v>
      </c>
      <c r="G4" s="8" t="s">
        <v>17</v>
      </c>
      <c r="H4" s="9">
        <v>30.263047534620501</v>
      </c>
      <c r="I4" s="9">
        <v>30.263047534620501</v>
      </c>
      <c r="J4" s="10">
        <v>0</v>
      </c>
      <c r="N4" s="11">
        <v>0</v>
      </c>
      <c r="O4" s="12">
        <v>72</v>
      </c>
      <c r="P4" s="8" t="s">
        <v>17</v>
      </c>
      <c r="Q4" s="15" t="s">
        <v>141</v>
      </c>
      <c r="R4" s="9">
        <v>37.231353385885001</v>
      </c>
      <c r="S4" s="9">
        <v>30.7060618112741</v>
      </c>
      <c r="T4" s="9">
        <v>30.3877708606231</v>
      </c>
      <c r="W4" s="15" t="s">
        <v>141</v>
      </c>
      <c r="X4" s="9">
        <v>23.585168683334</v>
      </c>
      <c r="Y4" s="9">
        <v>23.629072800301198</v>
      </c>
      <c r="Z4" s="9">
        <v>23.427285405164898</v>
      </c>
      <c r="AC4" s="15" t="s">
        <v>141</v>
      </c>
      <c r="AD4" s="9">
        <v>26.320703777606401</v>
      </c>
      <c r="AE4" s="9">
        <v>26.5184118022405</v>
      </c>
      <c r="AF4" s="9">
        <v>26.471391353289501</v>
      </c>
      <c r="AJ4" s="15" t="s">
        <v>141</v>
      </c>
      <c r="AK4" s="9">
        <v>16.3220701416748</v>
      </c>
      <c r="AL4" s="9">
        <v>16.367629557581399</v>
      </c>
      <c r="AM4" s="9">
        <v>16.564607974182699</v>
      </c>
    </row>
    <row r="5" spans="1:40" ht="15" customHeight="1" x14ac:dyDescent="0.15">
      <c r="B5" s="6" t="s">
        <v>21</v>
      </c>
      <c r="C5" s="7" t="s">
        <v>16</v>
      </c>
      <c r="D5" s="8" t="s">
        <v>17</v>
      </c>
      <c r="E5" s="8" t="s">
        <v>18</v>
      </c>
      <c r="F5" s="8" t="s">
        <v>17</v>
      </c>
      <c r="G5" s="8" t="s">
        <v>17</v>
      </c>
      <c r="H5" s="9">
        <v>23.152876360861299</v>
      </c>
      <c r="I5" s="9">
        <v>23.152876360861299</v>
      </c>
      <c r="J5" s="10">
        <v>0</v>
      </c>
      <c r="N5" s="11">
        <v>0</v>
      </c>
      <c r="O5" s="12">
        <v>72</v>
      </c>
      <c r="P5" s="8" t="s">
        <v>17</v>
      </c>
      <c r="Q5" s="15" t="s">
        <v>142</v>
      </c>
      <c r="R5" s="9">
        <v>29.218448874381199</v>
      </c>
      <c r="S5" s="9">
        <v>26.6115188011999</v>
      </c>
      <c r="T5" s="9">
        <v>26.782013689112901</v>
      </c>
      <c r="U5" s="16">
        <f>AVERAGE(R5:T6)</f>
        <v>27.932346990775283</v>
      </c>
      <c r="V5" s="17">
        <f>U5-AN5</f>
        <v>11.227042894444565</v>
      </c>
      <c r="W5" s="15" t="s">
        <v>142</v>
      </c>
      <c r="X5" s="9">
        <v>21.200668734476402</v>
      </c>
      <c r="Y5" s="9">
        <v>21.119111389024098</v>
      </c>
      <c r="Z5" s="9">
        <v>21.141334048664799</v>
      </c>
      <c r="AA5" s="16">
        <f>AVERAGE(X5:Z6)</f>
        <v>21.456668612930034</v>
      </c>
      <c r="AB5" s="18">
        <f>AA5-AN5</f>
        <v>4.7513645165993168</v>
      </c>
      <c r="AC5" s="15" t="s">
        <v>142</v>
      </c>
      <c r="AD5" s="9">
        <v>23.1021542373656</v>
      </c>
      <c r="AE5" s="9">
        <v>22.895780105102101</v>
      </c>
      <c r="AF5" s="9">
        <v>23.158846675275999</v>
      </c>
      <c r="AG5" s="16">
        <f>AVERAGE(AD5:AF6)</f>
        <v>24.273641640752768</v>
      </c>
      <c r="AH5" s="18">
        <f>AG5-AN5</f>
        <v>7.5683375444220502</v>
      </c>
      <c r="AJ5" s="15" t="s">
        <v>142</v>
      </c>
      <c r="AK5" s="9">
        <v>16.788633900011799</v>
      </c>
      <c r="AL5" s="9">
        <v>16.748895421187299</v>
      </c>
      <c r="AM5" s="9">
        <v>17.105196795283099</v>
      </c>
      <c r="AN5" s="16">
        <f>AVERAGE(AK5:AM6)</f>
        <v>16.705304096330718</v>
      </c>
    </row>
    <row r="6" spans="1:40" ht="15" customHeight="1" x14ac:dyDescent="0.15">
      <c r="B6" s="6" t="s">
        <v>22</v>
      </c>
      <c r="C6" s="7" t="s">
        <v>16</v>
      </c>
      <c r="D6" s="8" t="s">
        <v>17</v>
      </c>
      <c r="E6" s="8" t="s">
        <v>18</v>
      </c>
      <c r="F6" s="8" t="s">
        <v>17</v>
      </c>
      <c r="G6" s="8" t="s">
        <v>17</v>
      </c>
      <c r="H6" s="9">
        <v>23.084038082379799</v>
      </c>
      <c r="I6" s="9">
        <v>23.084038082379799</v>
      </c>
      <c r="J6" s="10">
        <v>0</v>
      </c>
      <c r="N6" s="11">
        <v>0</v>
      </c>
      <c r="O6" s="12">
        <v>72</v>
      </c>
      <c r="P6" s="8" t="s">
        <v>17</v>
      </c>
      <c r="Q6" s="15" t="s">
        <v>143</v>
      </c>
      <c r="R6" s="9">
        <v>29.038539827535601</v>
      </c>
      <c r="S6" s="9">
        <v>28.111696474053701</v>
      </c>
      <c r="T6" s="9">
        <v>27.8318642783684</v>
      </c>
      <c r="W6" s="15" t="s">
        <v>143</v>
      </c>
      <c r="X6" s="9">
        <v>21.8565376020805</v>
      </c>
      <c r="Y6" s="9">
        <v>21.793773592611899</v>
      </c>
      <c r="Z6" s="9">
        <v>21.6285863107225</v>
      </c>
      <c r="AC6" s="15" t="s">
        <v>143</v>
      </c>
      <c r="AD6" s="9">
        <v>25.447396079583001</v>
      </c>
      <c r="AE6" s="9">
        <v>25.567374719679599</v>
      </c>
      <c r="AF6" s="9">
        <v>25.470298027510299</v>
      </c>
      <c r="AJ6" s="15" t="s">
        <v>143</v>
      </c>
      <c r="AK6" s="9">
        <v>16.453696844360799</v>
      </c>
      <c r="AL6" s="9">
        <v>16.4060771651714</v>
      </c>
      <c r="AM6" s="9">
        <v>16.729324451969902</v>
      </c>
    </row>
    <row r="7" spans="1:40" ht="15" customHeight="1" x14ac:dyDescent="0.15">
      <c r="B7" s="6" t="s">
        <v>23</v>
      </c>
      <c r="C7" s="7" t="s">
        <v>16</v>
      </c>
      <c r="D7" s="8" t="s">
        <v>17</v>
      </c>
      <c r="E7" s="8" t="s">
        <v>18</v>
      </c>
      <c r="F7" s="8" t="s">
        <v>17</v>
      </c>
      <c r="G7" s="8" t="s">
        <v>17</v>
      </c>
      <c r="H7" s="9">
        <v>23.1826838123234</v>
      </c>
      <c r="I7" s="9">
        <v>23.1826838123234</v>
      </c>
      <c r="J7" s="10">
        <v>0</v>
      </c>
      <c r="N7" s="11">
        <v>0</v>
      </c>
      <c r="O7" s="12">
        <v>72</v>
      </c>
      <c r="P7" s="8" t="s">
        <v>17</v>
      </c>
      <c r="Q7" s="15" t="s">
        <v>144</v>
      </c>
      <c r="R7" s="9">
        <v>28.0974491124217</v>
      </c>
      <c r="S7" s="9">
        <v>26.7947400002252</v>
      </c>
      <c r="T7" s="9">
        <v>27.014583324716298</v>
      </c>
      <c r="U7" s="16">
        <f>AVERAGE(R7:T8)</f>
        <v>26.83643164588803</v>
      </c>
      <c r="V7" s="17">
        <f>U7-AN7</f>
        <v>10.058999531215616</v>
      </c>
      <c r="W7" s="15" t="s">
        <v>144</v>
      </c>
      <c r="X7" s="9">
        <v>21.216371572004899</v>
      </c>
      <c r="Y7" s="9">
        <v>21.112005130681499</v>
      </c>
      <c r="Z7" s="9">
        <v>21.137359347791801</v>
      </c>
      <c r="AA7" s="16">
        <f>AVERAGE(X7:Z8)</f>
        <v>20.869261200408051</v>
      </c>
      <c r="AB7" s="18">
        <f>AA7-AN7</f>
        <v>4.0918290857356361</v>
      </c>
      <c r="AC7" s="15" t="s">
        <v>144</v>
      </c>
      <c r="AD7" s="9">
        <v>24.139517939472601</v>
      </c>
      <c r="AE7" s="9">
        <v>23.915864582448101</v>
      </c>
      <c r="AF7" s="9">
        <v>24.039590250186698</v>
      </c>
      <c r="AG7" s="16">
        <f>AVERAGE(AD7:AF8)</f>
        <v>23.951088527362817</v>
      </c>
      <c r="AH7" s="17">
        <f>AG7-AN7</f>
        <v>7.1736564126904021</v>
      </c>
      <c r="AJ7" s="15" t="s">
        <v>144</v>
      </c>
      <c r="AK7" s="9">
        <v>16.559625499199701</v>
      </c>
      <c r="AL7" s="9">
        <v>16.527056839947999</v>
      </c>
      <c r="AM7" s="9">
        <v>16.8538328285773</v>
      </c>
      <c r="AN7" s="16">
        <f>AVERAGE(AK7:AM8)</f>
        <v>16.777432114672415</v>
      </c>
    </row>
    <row r="8" spans="1:40" ht="15" customHeight="1" x14ac:dyDescent="0.15">
      <c r="B8" s="6" t="s">
        <v>24</v>
      </c>
      <c r="C8" s="7" t="s">
        <v>16</v>
      </c>
      <c r="D8" s="8" t="s">
        <v>17</v>
      </c>
      <c r="E8" s="8" t="s">
        <v>18</v>
      </c>
      <c r="F8" s="8" t="s">
        <v>17</v>
      </c>
      <c r="G8" s="8" t="s">
        <v>17</v>
      </c>
      <c r="H8" s="9">
        <v>26.816788890445899</v>
      </c>
      <c r="I8" s="9">
        <v>26.816788890445899</v>
      </c>
      <c r="J8" s="10">
        <v>0</v>
      </c>
      <c r="N8" s="11">
        <v>0</v>
      </c>
      <c r="O8" s="12">
        <v>72</v>
      </c>
      <c r="P8" s="8" t="s">
        <v>17</v>
      </c>
      <c r="Q8" s="15" t="s">
        <v>145</v>
      </c>
      <c r="R8" s="9">
        <v>26.8702471443722</v>
      </c>
      <c r="S8" s="9">
        <v>25.6883178452664</v>
      </c>
      <c r="T8" s="9">
        <v>26.553252448326401</v>
      </c>
      <c r="W8" s="15" t="s">
        <v>145</v>
      </c>
      <c r="X8" s="9">
        <v>20.652171449345499</v>
      </c>
      <c r="Y8" s="9">
        <v>20.559430042803601</v>
      </c>
      <c r="Z8" s="9">
        <v>20.538229659820999</v>
      </c>
      <c r="AC8" s="15" t="s">
        <v>145</v>
      </c>
      <c r="AD8" s="9">
        <v>23.677184461094001</v>
      </c>
      <c r="AE8" s="9">
        <v>23.934602772213601</v>
      </c>
      <c r="AF8" s="9">
        <v>23.999771158761899</v>
      </c>
      <c r="AJ8" s="15" t="s">
        <v>145</v>
      </c>
      <c r="AK8" s="9">
        <v>16.8626665040786</v>
      </c>
      <c r="AL8" s="9">
        <v>16.857544268519099</v>
      </c>
      <c r="AM8" s="9">
        <v>17.0038667477118</v>
      </c>
    </row>
    <row r="9" spans="1:40" ht="15" customHeight="1" x14ac:dyDescent="0.15">
      <c r="B9" s="6" t="s">
        <v>25</v>
      </c>
      <c r="C9" s="7" t="s">
        <v>16</v>
      </c>
      <c r="D9" s="8" t="s">
        <v>17</v>
      </c>
      <c r="E9" s="8" t="s">
        <v>18</v>
      </c>
      <c r="F9" s="8" t="s">
        <v>17</v>
      </c>
      <c r="G9" s="8" t="s">
        <v>17</v>
      </c>
      <c r="H9" s="9">
        <v>26.648273765294899</v>
      </c>
      <c r="I9" s="9">
        <v>26.648273765294899</v>
      </c>
      <c r="J9" s="10">
        <v>0</v>
      </c>
      <c r="N9" s="11">
        <v>0</v>
      </c>
      <c r="O9" s="12">
        <v>72</v>
      </c>
      <c r="P9" s="8" t="s">
        <v>17</v>
      </c>
      <c r="T9" s="1" t="s">
        <v>160</v>
      </c>
      <c r="Z9" s="1" t="s">
        <v>160</v>
      </c>
      <c r="AA9" s="1" t="s">
        <v>161</v>
      </c>
      <c r="AF9" s="1" t="s">
        <v>160</v>
      </c>
      <c r="AG9" s="1" t="s">
        <v>162</v>
      </c>
    </row>
    <row r="10" spans="1:40" ht="15" customHeight="1" x14ac:dyDescent="0.15">
      <c r="B10" s="6" t="s">
        <v>26</v>
      </c>
      <c r="C10" s="7" t="s">
        <v>16</v>
      </c>
      <c r="D10" s="8" t="s">
        <v>17</v>
      </c>
      <c r="E10" s="8" t="s">
        <v>18</v>
      </c>
      <c r="F10" s="8" t="s">
        <v>17</v>
      </c>
      <c r="G10" s="8" t="s">
        <v>17</v>
      </c>
      <c r="H10" s="9">
        <v>26.581436325783098</v>
      </c>
      <c r="I10" s="9">
        <v>26.581436325783098</v>
      </c>
      <c r="J10" s="10">
        <v>0</v>
      </c>
      <c r="N10" s="11">
        <v>0</v>
      </c>
      <c r="O10" s="12">
        <v>72</v>
      </c>
      <c r="P10" s="8" t="s">
        <v>17</v>
      </c>
      <c r="Q10" s="15" t="s">
        <v>159</v>
      </c>
      <c r="R10" s="1">
        <f>2^(-(V5-V3))</f>
        <v>24.486212644912815</v>
      </c>
      <c r="S10" s="1">
        <v>1.2336</v>
      </c>
      <c r="T10" s="1">
        <f>LOG(R10,2)</f>
        <v>4.6138977401266565</v>
      </c>
      <c r="U10" s="1">
        <f>LOG(S10,2)</f>
        <v>0.30287467036558496</v>
      </c>
      <c r="V10" s="15" t="s">
        <v>159</v>
      </c>
      <c r="W10" s="15" t="s">
        <v>159</v>
      </c>
      <c r="X10" s="1">
        <f>2^(-(AB5-AB3))</f>
        <v>5.1532220643635887</v>
      </c>
      <c r="Y10" s="1">
        <v>1.0417000000000001</v>
      </c>
      <c r="Z10" s="1">
        <f>LOG(X10,2)</f>
        <v>2.3654747629262687</v>
      </c>
      <c r="AA10" s="1">
        <f>LOG(Y10,2)</f>
        <v>5.8939854556232962E-2</v>
      </c>
      <c r="AB10" s="15"/>
      <c r="AC10" s="15" t="s">
        <v>159</v>
      </c>
      <c r="AD10" s="1">
        <f>2^(-(AH5-AH3))</f>
        <v>6.7950391514175674</v>
      </c>
      <c r="AE10" s="1">
        <v>1.3417699999999999</v>
      </c>
      <c r="AF10" s="1">
        <f>LOG(AD10,2)</f>
        <v>2.7644818634861537</v>
      </c>
      <c r="AG10" s="1">
        <f>LOG(AE10,2)</f>
        <v>0.42413739262804312</v>
      </c>
      <c r="AH10" s="15" t="s">
        <v>159</v>
      </c>
      <c r="AI10" s="1">
        <f>LOG(AD10,2)</f>
        <v>2.7644818634861537</v>
      </c>
      <c r="AJ10" s="1">
        <f>LOG(AE10,2)</f>
        <v>0.42413739262804312</v>
      </c>
    </row>
    <row r="11" spans="1:40" ht="15" customHeight="1" x14ac:dyDescent="0.15">
      <c r="B11" s="6" t="s">
        <v>27</v>
      </c>
      <c r="C11" s="7" t="s">
        <v>16</v>
      </c>
      <c r="D11" s="8" t="s">
        <v>17</v>
      </c>
      <c r="E11" s="8" t="s">
        <v>18</v>
      </c>
      <c r="F11" s="8" t="s">
        <v>17</v>
      </c>
      <c r="G11" s="8" t="s">
        <v>17</v>
      </c>
      <c r="H11" s="9">
        <v>16.0373848623463</v>
      </c>
      <c r="I11" s="9">
        <v>16.0373848623463</v>
      </c>
      <c r="J11" s="10">
        <v>0</v>
      </c>
      <c r="N11" s="11">
        <v>0</v>
      </c>
      <c r="O11" s="12">
        <v>72</v>
      </c>
      <c r="P11" s="8" t="s">
        <v>17</v>
      </c>
      <c r="Q11" s="15" t="s">
        <v>158</v>
      </c>
      <c r="R11" s="1">
        <f>2^(-(V7-V3))</f>
        <v>55.022168846314486</v>
      </c>
      <c r="S11" s="1">
        <v>1.1142000000000001</v>
      </c>
      <c r="T11" s="1">
        <f>LOG(R11,2)</f>
        <v>5.7819411033556065</v>
      </c>
      <c r="U11" s="1">
        <f t="shared" ref="U11:U12" si="0">LOG(S11,2)</f>
        <v>0.15600822110712773</v>
      </c>
      <c r="V11" s="15" t="s">
        <v>158</v>
      </c>
      <c r="W11" s="15" t="s">
        <v>158</v>
      </c>
      <c r="X11" s="1">
        <f>2^(-(AB7-AB3))</f>
        <v>8.139895051462398</v>
      </c>
      <c r="Y11" s="1">
        <v>1.0302</v>
      </c>
      <c r="Z11" s="1">
        <f t="shared" ref="Z11:Z12" si="1">LOG(X11,2)</f>
        <v>3.025010193789949</v>
      </c>
      <c r="AA11" s="1">
        <f t="shared" ref="AA11:AA12" si="2">LOG(Y11,2)</f>
        <v>4.2924445173840947E-2</v>
      </c>
      <c r="AB11" s="15"/>
      <c r="AC11" s="15" t="s">
        <v>158</v>
      </c>
      <c r="AD11" s="1">
        <f>2^(-(AH7-AH3))</f>
        <v>8.9331128990477868</v>
      </c>
      <c r="AE11" s="1">
        <v>1.0129999999999999</v>
      </c>
      <c r="AF11" s="1">
        <f t="shared" ref="AF11:AF12" si="3">LOG(AD11,2)</f>
        <v>3.1591629952178018</v>
      </c>
      <c r="AG11" s="1">
        <f t="shared" ref="AG11:AG12" si="4">LOG(AE11,2)</f>
        <v>1.8634174139050975E-2</v>
      </c>
      <c r="AH11" s="15" t="s">
        <v>158</v>
      </c>
      <c r="AI11" s="1">
        <f t="shared" ref="AI11:AI12" si="5">LOG(AD11,2)</f>
        <v>3.1591629952178018</v>
      </c>
      <c r="AJ11" s="1">
        <f t="shared" ref="AJ11:AJ12" si="6">LOG(AE11,2)</f>
        <v>1.8634174139050975E-2</v>
      </c>
    </row>
    <row r="12" spans="1:40" ht="15" customHeight="1" x14ac:dyDescent="0.15">
      <c r="B12" s="6" t="s">
        <v>28</v>
      </c>
      <c r="C12" s="7" t="s">
        <v>16</v>
      </c>
      <c r="D12" s="8" t="s">
        <v>17</v>
      </c>
      <c r="E12" s="8" t="s">
        <v>18</v>
      </c>
      <c r="F12" s="8" t="s">
        <v>17</v>
      </c>
      <c r="G12" s="8" t="s">
        <v>17</v>
      </c>
      <c r="H12" s="9">
        <v>15.9327891551732</v>
      </c>
      <c r="I12" s="9">
        <v>15.9327891551732</v>
      </c>
      <c r="J12" s="10">
        <v>0</v>
      </c>
      <c r="N12" s="11">
        <v>0</v>
      </c>
      <c r="O12" s="12">
        <v>72</v>
      </c>
      <c r="P12" s="8" t="s">
        <v>17</v>
      </c>
      <c r="Q12" s="1" t="s">
        <v>157</v>
      </c>
      <c r="R12" s="1">
        <f>2^(-(V8-V4))</f>
        <v>1</v>
      </c>
      <c r="S12" s="1">
        <v>2.649</v>
      </c>
      <c r="T12" s="1">
        <f>LOG(R12,2)</f>
        <v>0</v>
      </c>
      <c r="U12" s="1">
        <f t="shared" si="0"/>
        <v>1.4054478437075353</v>
      </c>
      <c r="V12" s="1" t="s">
        <v>157</v>
      </c>
      <c r="W12" s="1" t="s">
        <v>157</v>
      </c>
      <c r="X12" s="1">
        <f>2^(-(AB8-AB4))</f>
        <v>1</v>
      </c>
      <c r="Y12" s="1">
        <v>1.0257000000000001</v>
      </c>
      <c r="Z12" s="1">
        <f t="shared" si="1"/>
        <v>0</v>
      </c>
      <c r="AA12" s="1">
        <f t="shared" si="2"/>
        <v>3.6608828605101382E-2</v>
      </c>
      <c r="AC12" s="1" t="s">
        <v>157</v>
      </c>
      <c r="AD12" s="1">
        <f>2^(-(AH8-AH4))</f>
        <v>1</v>
      </c>
      <c r="AE12" s="1">
        <v>1.10188</v>
      </c>
      <c r="AF12" s="1">
        <f t="shared" si="3"/>
        <v>0</v>
      </c>
      <c r="AG12" s="1">
        <f t="shared" si="4"/>
        <v>0.1399671160764501</v>
      </c>
      <c r="AH12" s="1" t="s">
        <v>157</v>
      </c>
      <c r="AI12" s="1">
        <f t="shared" si="5"/>
        <v>0</v>
      </c>
      <c r="AJ12" s="1">
        <f t="shared" si="6"/>
        <v>0.1399671160764501</v>
      </c>
    </row>
    <row r="13" spans="1:40" ht="15" customHeight="1" x14ac:dyDescent="0.15">
      <c r="B13" s="6" t="s">
        <v>29</v>
      </c>
      <c r="C13" s="7" t="s">
        <v>16</v>
      </c>
      <c r="D13" s="8" t="s">
        <v>17</v>
      </c>
      <c r="E13" s="8" t="s">
        <v>18</v>
      </c>
      <c r="F13" s="8" t="s">
        <v>17</v>
      </c>
      <c r="G13" s="8" t="s">
        <v>17</v>
      </c>
      <c r="H13" s="9">
        <v>16.135607776252701</v>
      </c>
      <c r="I13" s="9">
        <v>16.135607776252701</v>
      </c>
      <c r="J13" s="10">
        <v>0</v>
      </c>
      <c r="N13" s="11">
        <v>0</v>
      </c>
      <c r="O13" s="12">
        <v>72</v>
      </c>
      <c r="P13" s="8" t="s">
        <v>17</v>
      </c>
      <c r="Q13" s="15" t="s">
        <v>159</v>
      </c>
      <c r="R13" s="1">
        <f>LOG(R10,2)</f>
        <v>4.6138977401266565</v>
      </c>
      <c r="S13" s="1">
        <f>LOG(S10,2)</f>
        <v>0.30287467036558496</v>
      </c>
      <c r="W13" s="15" t="s">
        <v>159</v>
      </c>
      <c r="X13" s="1">
        <f>LOG(X10,2)</f>
        <v>2.3654747629262687</v>
      </c>
      <c r="Y13" s="1">
        <f>LOG(Y10,2)</f>
        <v>5.8939854556232962E-2</v>
      </c>
    </row>
    <row r="14" spans="1:40" ht="15" customHeight="1" x14ac:dyDescent="0.15">
      <c r="B14" s="6" t="s">
        <v>30</v>
      </c>
      <c r="C14" s="7" t="s">
        <v>16</v>
      </c>
      <c r="D14" s="8" t="s">
        <v>17</v>
      </c>
      <c r="E14" s="8" t="s">
        <v>18</v>
      </c>
      <c r="F14" s="8" t="s">
        <v>17</v>
      </c>
      <c r="G14" s="8" t="s">
        <v>17</v>
      </c>
      <c r="H14" s="9">
        <v>37.231353385885001</v>
      </c>
      <c r="I14" s="9">
        <v>37.231353385885001</v>
      </c>
      <c r="J14" s="10">
        <v>0</v>
      </c>
      <c r="N14" s="11">
        <v>0</v>
      </c>
      <c r="O14" s="12">
        <v>72</v>
      </c>
      <c r="P14" s="8" t="s">
        <v>17</v>
      </c>
      <c r="Q14" s="15" t="s">
        <v>158</v>
      </c>
      <c r="R14" s="1">
        <f t="shared" ref="R14:S15" si="7">LOG(R11,2)</f>
        <v>5.7819411033556065</v>
      </c>
      <c r="S14" s="1">
        <f t="shared" si="7"/>
        <v>0.15600822110712773</v>
      </c>
      <c r="W14" s="15" t="s">
        <v>158</v>
      </c>
      <c r="X14" s="1">
        <f t="shared" ref="X14:Y15" si="8">LOG(X11,2)</f>
        <v>3.025010193789949</v>
      </c>
      <c r="Y14" s="1">
        <f>LOG(Y11,2)</f>
        <v>4.2924445173840947E-2</v>
      </c>
      <c r="AD14" s="1">
        <f>2+AD10-2</f>
        <v>6.7950391514175674</v>
      </c>
    </row>
    <row r="15" spans="1:40" ht="15" customHeight="1" x14ac:dyDescent="0.15">
      <c r="B15" s="6" t="s">
        <v>31</v>
      </c>
      <c r="C15" s="7" t="s">
        <v>16</v>
      </c>
      <c r="D15" s="8" t="s">
        <v>17</v>
      </c>
      <c r="E15" s="8" t="s">
        <v>18</v>
      </c>
      <c r="F15" s="8" t="s">
        <v>17</v>
      </c>
      <c r="G15" s="8" t="s">
        <v>17</v>
      </c>
      <c r="H15" s="9">
        <v>30.7060618112741</v>
      </c>
      <c r="I15" s="9">
        <v>30.7060618112741</v>
      </c>
      <c r="J15" s="10">
        <v>0</v>
      </c>
      <c r="N15" s="11">
        <v>0</v>
      </c>
      <c r="O15" s="12">
        <v>72</v>
      </c>
      <c r="P15" s="8" t="s">
        <v>17</v>
      </c>
      <c r="Q15" s="1" t="s">
        <v>157</v>
      </c>
      <c r="R15" s="1">
        <f t="shared" si="7"/>
        <v>0</v>
      </c>
      <c r="S15" s="1">
        <f t="shared" si="7"/>
        <v>1.4054478437075353</v>
      </c>
      <c r="W15" s="1" t="s">
        <v>157</v>
      </c>
      <c r="X15" s="1">
        <f t="shared" si="8"/>
        <v>0</v>
      </c>
      <c r="Y15" s="1">
        <f t="shared" si="8"/>
        <v>3.6608828605101382E-2</v>
      </c>
    </row>
    <row r="16" spans="1:40" ht="15" customHeight="1" x14ac:dyDescent="0.15">
      <c r="B16" s="6" t="s">
        <v>32</v>
      </c>
      <c r="C16" s="7" t="s">
        <v>16</v>
      </c>
      <c r="D16" s="8" t="s">
        <v>17</v>
      </c>
      <c r="E16" s="8" t="s">
        <v>18</v>
      </c>
      <c r="F16" s="8" t="s">
        <v>17</v>
      </c>
      <c r="G16" s="8" t="s">
        <v>17</v>
      </c>
      <c r="H16" s="9">
        <v>30.3877708606231</v>
      </c>
      <c r="I16" s="9">
        <v>30.3877708606231</v>
      </c>
      <c r="J16" s="10">
        <v>0</v>
      </c>
      <c r="N16" s="11">
        <v>0</v>
      </c>
      <c r="O16" s="12">
        <v>72</v>
      </c>
      <c r="P16" s="8" t="s">
        <v>17</v>
      </c>
      <c r="R16" s="17"/>
      <c r="S16" s="17"/>
      <c r="T16" s="17"/>
    </row>
    <row r="17" spans="2:41" ht="15" customHeight="1" x14ac:dyDescent="0.15">
      <c r="B17" s="6" t="s">
        <v>33</v>
      </c>
      <c r="C17" s="7" t="s">
        <v>16</v>
      </c>
      <c r="D17" s="8" t="s">
        <v>17</v>
      </c>
      <c r="E17" s="8" t="s">
        <v>18</v>
      </c>
      <c r="F17" s="8" t="s">
        <v>17</v>
      </c>
      <c r="G17" s="8" t="s">
        <v>17</v>
      </c>
      <c r="H17" s="9">
        <v>23.585168683334</v>
      </c>
      <c r="I17" s="9">
        <v>23.585168683334</v>
      </c>
      <c r="J17" s="10">
        <v>0</v>
      </c>
      <c r="N17" s="11">
        <v>0</v>
      </c>
      <c r="O17" s="12">
        <v>72</v>
      </c>
      <c r="P17" s="8" t="s">
        <v>17</v>
      </c>
    </row>
    <row r="18" spans="2:41" ht="15" customHeight="1" x14ac:dyDescent="0.15">
      <c r="B18" s="6" t="s">
        <v>34</v>
      </c>
      <c r="C18" s="7" t="s">
        <v>16</v>
      </c>
      <c r="D18" s="8" t="s">
        <v>17</v>
      </c>
      <c r="E18" s="8" t="s">
        <v>18</v>
      </c>
      <c r="F18" s="8" t="s">
        <v>17</v>
      </c>
      <c r="G18" s="8" t="s">
        <v>17</v>
      </c>
      <c r="H18" s="9">
        <v>23.629072800301198</v>
      </c>
      <c r="I18" s="9">
        <v>23.629072800301198</v>
      </c>
      <c r="J18" s="10">
        <v>0</v>
      </c>
      <c r="N18" s="11">
        <v>0</v>
      </c>
      <c r="O18" s="12">
        <v>72</v>
      </c>
      <c r="P18" s="8" t="s">
        <v>17</v>
      </c>
      <c r="Q18" s="19" t="s">
        <v>151</v>
      </c>
      <c r="U18" s="1" t="s">
        <v>154</v>
      </c>
      <c r="V18" s="1" t="s">
        <v>155</v>
      </c>
      <c r="W18" s="1" t="s">
        <v>156</v>
      </c>
      <c r="AA18" s="1" t="s">
        <v>154</v>
      </c>
      <c r="AG18" s="1" t="s">
        <v>154</v>
      </c>
      <c r="AN18" s="1" t="s">
        <v>154</v>
      </c>
    </row>
    <row r="19" spans="2:41" ht="15" customHeight="1" x14ac:dyDescent="0.15">
      <c r="B19" s="6" t="s">
        <v>35</v>
      </c>
      <c r="C19" s="7" t="s">
        <v>16</v>
      </c>
      <c r="D19" s="8" t="s">
        <v>17</v>
      </c>
      <c r="E19" s="8" t="s">
        <v>18</v>
      </c>
      <c r="F19" s="8" t="s">
        <v>17</v>
      </c>
      <c r="G19" s="8" t="s">
        <v>17</v>
      </c>
      <c r="H19" s="9">
        <v>23.427285405164898</v>
      </c>
      <c r="I19" s="9">
        <v>23.427285405164898</v>
      </c>
      <c r="J19" s="10">
        <v>0</v>
      </c>
      <c r="N19" s="11">
        <v>0</v>
      </c>
      <c r="O19" s="12">
        <v>72</v>
      </c>
      <c r="P19" s="8" t="s">
        <v>17</v>
      </c>
      <c r="Q19" s="15" t="s">
        <v>140</v>
      </c>
      <c r="R19" s="17">
        <f>R3-AK3</f>
        <v>16.580266479031501</v>
      </c>
      <c r="S19" s="17">
        <f>S3-AL3</f>
        <v>15.267059185684701</v>
      </c>
      <c r="T19" s="17">
        <f>T3-AM3</f>
        <v>14.1274397583678</v>
      </c>
      <c r="U19" s="1">
        <f xml:space="preserve"> STDEV(R3:T4)/SQRT(6)</f>
        <v>1.0901363863379636</v>
      </c>
      <c r="V19" s="1">
        <f>(U19+AN19)^2</f>
        <v>1.4057553661296711</v>
      </c>
      <c r="W19" s="1">
        <f>2^V19</f>
        <v>2.6495647165212044</v>
      </c>
      <c r="AA19" s="1">
        <f xml:space="preserve"> STDEV(X3:Z4)/SQRT(6)</f>
        <v>9.6002651525394084E-2</v>
      </c>
      <c r="AB19" s="1">
        <f>(AA19+AN19)^2</f>
        <v>3.6676774693301717E-2</v>
      </c>
      <c r="AC19" s="1">
        <f>2^AB19</f>
        <v>1.0257483081606675</v>
      </c>
      <c r="AG19" s="1">
        <f xml:space="preserve"> STDEV(AD3:AF4)/SQRT(6)</f>
        <v>6.8564948864630049E-2</v>
      </c>
      <c r="AH19" s="1">
        <f>(AG19+AN19)^2</f>
        <v>2.692031383332958E-2</v>
      </c>
      <c r="AI19" s="1">
        <f>2^AH19</f>
        <v>1.0188349204882434</v>
      </c>
      <c r="AN19" s="1">
        <f xml:space="preserve"> STDEV(AK3:AM4)/SQRT(6)</f>
        <v>9.550916193085647E-2</v>
      </c>
      <c r="AO19" s="1">
        <f>2^AN19</f>
        <v>1.0684424206559324</v>
      </c>
    </row>
    <row r="20" spans="2:41" ht="15" customHeight="1" x14ac:dyDescent="0.15">
      <c r="B20" s="6" t="s">
        <v>36</v>
      </c>
      <c r="C20" s="7" t="s">
        <v>16</v>
      </c>
      <c r="D20" s="8" t="s">
        <v>17</v>
      </c>
      <c r="E20" s="8" t="s">
        <v>18</v>
      </c>
      <c r="F20" s="8" t="s">
        <v>17</v>
      </c>
      <c r="G20" s="8" t="s">
        <v>17</v>
      </c>
      <c r="H20" s="9">
        <v>26.320703777606401</v>
      </c>
      <c r="I20" s="9">
        <v>26.320703777606401</v>
      </c>
      <c r="J20" s="10">
        <v>0</v>
      </c>
      <c r="N20" s="11">
        <v>0</v>
      </c>
      <c r="O20" s="12">
        <v>72</v>
      </c>
      <c r="P20" s="8" t="s">
        <v>17</v>
      </c>
      <c r="Q20" s="15" t="s">
        <v>141</v>
      </c>
      <c r="R20" s="17">
        <f>R4-AK4</f>
        <v>20.909283244210201</v>
      </c>
      <c r="S20" s="17">
        <f t="shared" ref="S20:S24" si="9">S4-AL4</f>
        <v>14.338432253692702</v>
      </c>
      <c r="T20" s="17">
        <f t="shared" ref="T20:T24" si="10">T4-AM4</f>
        <v>13.8231628864404</v>
      </c>
    </row>
    <row r="21" spans="2:41" ht="15" customHeight="1" x14ac:dyDescent="0.15">
      <c r="B21" s="6" t="s">
        <v>37</v>
      </c>
      <c r="C21" s="7" t="s">
        <v>16</v>
      </c>
      <c r="D21" s="8" t="s">
        <v>17</v>
      </c>
      <c r="E21" s="8" t="s">
        <v>18</v>
      </c>
      <c r="F21" s="8" t="s">
        <v>17</v>
      </c>
      <c r="G21" s="8" t="s">
        <v>17</v>
      </c>
      <c r="H21" s="9">
        <v>26.5184118022405</v>
      </c>
      <c r="I21" s="9">
        <v>26.5184118022405</v>
      </c>
      <c r="J21" s="10">
        <v>0</v>
      </c>
      <c r="N21" s="11">
        <v>0</v>
      </c>
      <c r="O21" s="12">
        <v>72</v>
      </c>
      <c r="P21" s="8" t="s">
        <v>17</v>
      </c>
      <c r="Q21" s="15" t="s">
        <v>142</v>
      </c>
      <c r="R21" s="17">
        <f t="shared" ref="R21:R24" si="11">R5-AK5</f>
        <v>12.4298149743694</v>
      </c>
      <c r="S21" s="17">
        <f t="shared" si="9"/>
        <v>9.8626233800126002</v>
      </c>
      <c r="T21" s="17">
        <f t="shared" si="10"/>
        <v>9.6768168938298018</v>
      </c>
      <c r="U21" s="1">
        <f xml:space="preserve"> STDEV(R5:T6)/SQRT(6)</f>
        <v>0.44676009487008678</v>
      </c>
      <c r="V21" s="1">
        <f>(U21+AN21)^2</f>
        <v>0.30292976401000288</v>
      </c>
      <c r="W21" s="1">
        <f>2^V21</f>
        <v>1.233647109621604</v>
      </c>
      <c r="AA21" s="1">
        <f xml:space="preserve"> STDEV(X5:Z6)/SQRT(6)</f>
        <v>0.13928476528614445</v>
      </c>
      <c r="AB21" s="1">
        <f>(AA21+AN21)^2</f>
        <v>5.9007807170043149E-2</v>
      </c>
      <c r="AC21" s="1">
        <f>2^AB21</f>
        <v>1.0417490664366917</v>
      </c>
      <c r="AG21" s="1">
        <f xml:space="preserve"> STDEV(AD5:AF6)/SQRT(6)</f>
        <v>0.54763382635125624</v>
      </c>
      <c r="AH21" s="1">
        <f>(AG21+AN21)^2</f>
        <v>0.42414517200164537</v>
      </c>
      <c r="AI21" s="1">
        <f>2^AH21</f>
        <v>1.3417772351799686</v>
      </c>
      <c r="AN21" s="1">
        <f xml:space="preserve"> STDEV(AK5:AM6)/SQRT(6)</f>
        <v>0.10363046101727844</v>
      </c>
      <c r="AO21" s="1">
        <f>2^AN21</f>
        <v>1.0744739165860675</v>
      </c>
    </row>
    <row r="22" spans="2:41" ht="15" customHeight="1" x14ac:dyDescent="0.15">
      <c r="B22" s="6" t="s">
        <v>38</v>
      </c>
      <c r="C22" s="7" t="s">
        <v>16</v>
      </c>
      <c r="D22" s="8" t="s">
        <v>17</v>
      </c>
      <c r="E22" s="8" t="s">
        <v>18</v>
      </c>
      <c r="F22" s="8" t="s">
        <v>17</v>
      </c>
      <c r="G22" s="8" t="s">
        <v>17</v>
      </c>
      <c r="H22" s="9">
        <v>26.471391353289501</v>
      </c>
      <c r="I22" s="9">
        <v>26.471391353289501</v>
      </c>
      <c r="J22" s="10">
        <v>0</v>
      </c>
      <c r="N22" s="11">
        <v>0</v>
      </c>
      <c r="O22" s="12">
        <v>72</v>
      </c>
      <c r="P22" s="8" t="s">
        <v>17</v>
      </c>
      <c r="Q22" s="15" t="s">
        <v>143</v>
      </c>
      <c r="R22" s="17">
        <f t="shared" si="11"/>
        <v>12.584842983174802</v>
      </c>
      <c r="S22" s="17">
        <f t="shared" si="9"/>
        <v>11.705619308882302</v>
      </c>
      <c r="T22" s="17">
        <f t="shared" si="10"/>
        <v>11.102539826398498</v>
      </c>
    </row>
    <row r="23" spans="2:41" ht="15" customHeight="1" x14ac:dyDescent="0.15">
      <c r="B23" s="6" t="s">
        <v>39</v>
      </c>
      <c r="C23" s="7" t="s">
        <v>16</v>
      </c>
      <c r="D23" s="8" t="s">
        <v>17</v>
      </c>
      <c r="E23" s="8" t="s">
        <v>18</v>
      </c>
      <c r="F23" s="8" t="s">
        <v>17</v>
      </c>
      <c r="G23" s="8" t="s">
        <v>17</v>
      </c>
      <c r="H23" s="9">
        <v>16.3220701416748</v>
      </c>
      <c r="I23" s="9">
        <v>16.3220701416748</v>
      </c>
      <c r="J23" s="10">
        <v>0</v>
      </c>
      <c r="N23" s="11">
        <v>0</v>
      </c>
      <c r="O23" s="12">
        <v>72</v>
      </c>
      <c r="P23" s="8" t="s">
        <v>17</v>
      </c>
      <c r="Q23" s="15" t="s">
        <v>144</v>
      </c>
      <c r="R23" s="17">
        <f t="shared" si="11"/>
        <v>11.537823613221999</v>
      </c>
      <c r="S23" s="17">
        <f t="shared" si="9"/>
        <v>10.267683160277201</v>
      </c>
      <c r="T23" s="17">
        <f t="shared" si="10"/>
        <v>10.160750496138998</v>
      </c>
      <c r="U23" s="1">
        <f xml:space="preserve"> STDEV(R7:T8)/SQRT(6)</f>
        <v>0.31744503513404354</v>
      </c>
      <c r="V23" s="1">
        <f>(U23+AN23)^2</f>
        <v>0.1561059201982232</v>
      </c>
      <c r="W23" s="1">
        <f>2^V23</f>
        <v>1.1142754560112593</v>
      </c>
      <c r="AA23" s="1">
        <f xml:space="preserve"> STDEV(X7:Z8)/SQRT(6)</f>
        <v>0.12961378906680837</v>
      </c>
      <c r="AB23" s="1">
        <f>(AA23+AN23)^2</f>
        <v>4.296133844619332E-2</v>
      </c>
      <c r="AC23" s="1">
        <f>2^AB23</f>
        <v>1.0302263450930906</v>
      </c>
      <c r="AG23" s="1">
        <f xml:space="preserve"> STDEV(AD7:AF8)/SQRT(6)</f>
        <v>6.3834196903007928E-2</v>
      </c>
      <c r="AH23" s="1">
        <f>(AG23+AN23)^2</f>
        <v>2.0019866962441075E-2</v>
      </c>
      <c r="AI23" s="1">
        <f>2^AH23</f>
        <v>1.0139734428473852</v>
      </c>
      <c r="AN23" s="1">
        <f xml:space="preserve"> STDEV(AK7:AM8)/SQRT(6)</f>
        <v>7.7657382219005811E-2</v>
      </c>
      <c r="AO23" s="1">
        <f>2^AN23</f>
        <v>1.0553030697031716</v>
      </c>
    </row>
    <row r="24" spans="2:41" ht="15" customHeight="1" x14ac:dyDescent="0.15">
      <c r="B24" s="6" t="s">
        <v>40</v>
      </c>
      <c r="C24" s="7" t="s">
        <v>16</v>
      </c>
      <c r="D24" s="8" t="s">
        <v>17</v>
      </c>
      <c r="E24" s="8" t="s">
        <v>18</v>
      </c>
      <c r="F24" s="8" t="s">
        <v>17</v>
      </c>
      <c r="G24" s="8" t="s">
        <v>17</v>
      </c>
      <c r="H24" s="9">
        <v>16.367629557581399</v>
      </c>
      <c r="I24" s="9">
        <v>16.367629557581399</v>
      </c>
      <c r="J24" s="10">
        <v>0</v>
      </c>
      <c r="N24" s="11">
        <v>0</v>
      </c>
      <c r="O24" s="12">
        <v>72</v>
      </c>
      <c r="P24" s="8" t="s">
        <v>17</v>
      </c>
      <c r="Q24" s="15" t="s">
        <v>145</v>
      </c>
      <c r="R24" s="17">
        <f t="shared" si="11"/>
        <v>10.0075806402936</v>
      </c>
      <c r="S24" s="17">
        <f t="shared" si="9"/>
        <v>8.8307735767473012</v>
      </c>
      <c r="T24" s="17">
        <f t="shared" si="10"/>
        <v>9.5493857006146001</v>
      </c>
    </row>
    <row r="25" spans="2:41" ht="15" customHeight="1" x14ac:dyDescent="0.15">
      <c r="B25" s="6" t="s">
        <v>41</v>
      </c>
      <c r="C25" s="7" t="s">
        <v>16</v>
      </c>
      <c r="D25" s="8" t="s">
        <v>17</v>
      </c>
      <c r="E25" s="8" t="s">
        <v>18</v>
      </c>
      <c r="F25" s="8" t="s">
        <v>17</v>
      </c>
      <c r="G25" s="8" t="s">
        <v>17</v>
      </c>
      <c r="H25" s="9">
        <v>16.564607974182699</v>
      </c>
      <c r="I25" s="9">
        <v>16.564607974182699</v>
      </c>
      <c r="J25" s="10">
        <v>0</v>
      </c>
      <c r="N25" s="11">
        <v>0</v>
      </c>
      <c r="O25" s="12">
        <v>72</v>
      </c>
      <c r="P25" s="8" t="s">
        <v>17</v>
      </c>
    </row>
    <row r="26" spans="2:41" ht="15" customHeight="1" x14ac:dyDescent="0.15">
      <c r="B26" s="6" t="s">
        <v>42</v>
      </c>
      <c r="C26" s="7" t="s">
        <v>16</v>
      </c>
      <c r="D26" s="8" t="s">
        <v>17</v>
      </c>
      <c r="E26" s="8" t="s">
        <v>18</v>
      </c>
      <c r="F26" s="8" t="s">
        <v>17</v>
      </c>
      <c r="G26" s="8" t="s">
        <v>17</v>
      </c>
      <c r="H26" s="9">
        <v>29.218448874381199</v>
      </c>
      <c r="I26" s="9">
        <v>29.218448874381199</v>
      </c>
      <c r="J26" s="10">
        <v>0</v>
      </c>
      <c r="N26" s="11">
        <v>0</v>
      </c>
      <c r="O26" s="12">
        <v>72</v>
      </c>
      <c r="P26" s="8" t="s">
        <v>17</v>
      </c>
      <c r="Q26" s="19" t="s">
        <v>150</v>
      </c>
    </row>
    <row r="27" spans="2:41" ht="15" customHeight="1" x14ac:dyDescent="0.15">
      <c r="B27" s="6" t="s">
        <v>43</v>
      </c>
      <c r="C27" s="7" t="s">
        <v>16</v>
      </c>
      <c r="D27" s="8" t="s">
        <v>17</v>
      </c>
      <c r="E27" s="8" t="s">
        <v>18</v>
      </c>
      <c r="F27" s="8" t="s">
        <v>17</v>
      </c>
      <c r="G27" s="8" t="s">
        <v>17</v>
      </c>
      <c r="H27" s="9">
        <v>26.6115188011999</v>
      </c>
      <c r="I27" s="9">
        <v>26.6115188011999</v>
      </c>
      <c r="J27" s="10">
        <v>0</v>
      </c>
      <c r="N27" s="11">
        <v>0</v>
      </c>
      <c r="O27" s="12">
        <v>72</v>
      </c>
      <c r="P27" s="8" t="s">
        <v>17</v>
      </c>
      <c r="Q27" s="15" t="s">
        <v>142</v>
      </c>
      <c r="R27" s="17">
        <f>R21-R19</f>
        <v>-4.1504515046621009</v>
      </c>
      <c r="S27" s="17">
        <f>S21-S19</f>
        <v>-5.4044358056721009</v>
      </c>
      <c r="T27" s="17">
        <f>T21-T19</f>
        <v>-4.4506228645379977</v>
      </c>
    </row>
    <row r="28" spans="2:41" ht="15" customHeight="1" x14ac:dyDescent="0.15">
      <c r="B28" s="6" t="s">
        <v>44</v>
      </c>
      <c r="C28" s="7" t="s">
        <v>16</v>
      </c>
      <c r="D28" s="8" t="s">
        <v>17</v>
      </c>
      <c r="E28" s="8" t="s">
        <v>18</v>
      </c>
      <c r="F28" s="8" t="s">
        <v>17</v>
      </c>
      <c r="G28" s="8" t="s">
        <v>17</v>
      </c>
      <c r="H28" s="9">
        <v>26.782013689112901</v>
      </c>
      <c r="I28" s="9">
        <v>26.782013689112901</v>
      </c>
      <c r="J28" s="10">
        <v>0</v>
      </c>
      <c r="N28" s="11">
        <v>0</v>
      </c>
      <c r="O28" s="12">
        <v>72</v>
      </c>
      <c r="P28" s="8" t="s">
        <v>17</v>
      </c>
      <c r="Q28" s="15" t="s">
        <v>143</v>
      </c>
      <c r="R28" s="17">
        <f t="shared" ref="R28:S28" si="12">R22-R20</f>
        <v>-8.3244402610353987</v>
      </c>
      <c r="S28" s="17">
        <f t="shared" si="12"/>
        <v>-2.6328129448104001</v>
      </c>
      <c r="T28" s="17">
        <f>T22-T20</f>
        <v>-2.7206230600419019</v>
      </c>
    </row>
    <row r="29" spans="2:41" ht="15" customHeight="1" x14ac:dyDescent="0.15">
      <c r="B29" s="6" t="s">
        <v>45</v>
      </c>
      <c r="C29" s="7" t="s">
        <v>16</v>
      </c>
      <c r="D29" s="8" t="s">
        <v>17</v>
      </c>
      <c r="E29" s="8" t="s">
        <v>18</v>
      </c>
      <c r="F29" s="8" t="s">
        <v>17</v>
      </c>
      <c r="G29" s="8" t="s">
        <v>17</v>
      </c>
      <c r="H29" s="9">
        <v>21.200668734476402</v>
      </c>
      <c r="I29" s="9">
        <v>21.200668734476402</v>
      </c>
      <c r="J29" s="10">
        <v>0</v>
      </c>
      <c r="N29" s="11">
        <v>0</v>
      </c>
      <c r="O29" s="12">
        <v>72</v>
      </c>
      <c r="P29" s="8" t="s">
        <v>17</v>
      </c>
      <c r="Q29" s="15" t="s">
        <v>144</v>
      </c>
      <c r="R29" s="17">
        <f t="shared" ref="R29:T30" si="13">R23-R19</f>
        <v>-5.0424428658095017</v>
      </c>
      <c r="S29" s="17">
        <f t="shared" si="13"/>
        <v>-4.9993760254074999</v>
      </c>
      <c r="T29" s="17">
        <f t="shared" si="13"/>
        <v>-3.966689262228801</v>
      </c>
    </row>
    <row r="30" spans="2:41" ht="15" customHeight="1" x14ac:dyDescent="0.15">
      <c r="B30" s="6" t="s">
        <v>46</v>
      </c>
      <c r="C30" s="7" t="s">
        <v>16</v>
      </c>
      <c r="D30" s="8" t="s">
        <v>17</v>
      </c>
      <c r="E30" s="8" t="s">
        <v>18</v>
      </c>
      <c r="F30" s="8" t="s">
        <v>17</v>
      </c>
      <c r="G30" s="8" t="s">
        <v>17</v>
      </c>
      <c r="H30" s="9">
        <v>21.119111389024098</v>
      </c>
      <c r="I30" s="9">
        <v>21.119111389024098</v>
      </c>
      <c r="J30" s="10">
        <v>0</v>
      </c>
      <c r="N30" s="11">
        <v>0</v>
      </c>
      <c r="O30" s="12">
        <v>72</v>
      </c>
      <c r="P30" s="8" t="s">
        <v>17</v>
      </c>
      <c r="Q30" s="15" t="s">
        <v>145</v>
      </c>
      <c r="R30" s="17">
        <f t="shared" si="13"/>
        <v>-10.901702603916601</v>
      </c>
      <c r="S30" s="17">
        <f t="shared" si="13"/>
        <v>-5.5076586769454003</v>
      </c>
      <c r="T30" s="17">
        <f t="shared" si="13"/>
        <v>-4.2737771858258</v>
      </c>
    </row>
    <row r="31" spans="2:41" ht="15" customHeight="1" x14ac:dyDescent="0.15">
      <c r="B31" s="6" t="s">
        <v>47</v>
      </c>
      <c r="C31" s="7" t="s">
        <v>16</v>
      </c>
      <c r="D31" s="8" t="s">
        <v>17</v>
      </c>
      <c r="E31" s="8" t="s">
        <v>18</v>
      </c>
      <c r="F31" s="8" t="s">
        <v>17</v>
      </c>
      <c r="G31" s="8" t="s">
        <v>17</v>
      </c>
      <c r="H31" s="9">
        <v>21.141334048664799</v>
      </c>
      <c r="I31" s="9">
        <v>21.141334048664799</v>
      </c>
      <c r="J31" s="10">
        <v>0</v>
      </c>
      <c r="N31" s="11">
        <v>0</v>
      </c>
      <c r="O31" s="12">
        <v>72</v>
      </c>
      <c r="P31" s="8" t="s">
        <v>17</v>
      </c>
    </row>
    <row r="32" spans="2:41" ht="15" customHeight="1" x14ac:dyDescent="0.15">
      <c r="B32" s="6" t="s">
        <v>48</v>
      </c>
      <c r="C32" s="7" t="s">
        <v>16</v>
      </c>
      <c r="D32" s="8" t="s">
        <v>17</v>
      </c>
      <c r="E32" s="8" t="s">
        <v>18</v>
      </c>
      <c r="F32" s="8" t="s">
        <v>17</v>
      </c>
      <c r="G32" s="8" t="s">
        <v>17</v>
      </c>
      <c r="H32" s="9">
        <v>23.1021542373656</v>
      </c>
      <c r="I32" s="9">
        <v>23.1021542373656</v>
      </c>
      <c r="J32" s="10">
        <v>0</v>
      </c>
      <c r="N32" s="11">
        <v>0</v>
      </c>
      <c r="O32" s="12">
        <v>72</v>
      </c>
      <c r="P32" s="8" t="s">
        <v>17</v>
      </c>
      <c r="Q32" s="19" t="s">
        <v>149</v>
      </c>
    </row>
    <row r="33" spans="2:33" ht="15" customHeight="1" x14ac:dyDescent="0.15">
      <c r="B33" s="6" t="s">
        <v>49</v>
      </c>
      <c r="C33" s="7" t="s">
        <v>16</v>
      </c>
      <c r="D33" s="8" t="s">
        <v>17</v>
      </c>
      <c r="E33" s="8" t="s">
        <v>18</v>
      </c>
      <c r="F33" s="8" t="s">
        <v>17</v>
      </c>
      <c r="G33" s="8" t="s">
        <v>17</v>
      </c>
      <c r="H33" s="9">
        <v>22.895780105102101</v>
      </c>
      <c r="I33" s="9">
        <v>22.895780105102101</v>
      </c>
      <c r="J33" s="10">
        <v>0</v>
      </c>
      <c r="N33" s="11">
        <v>0</v>
      </c>
      <c r="O33" s="12">
        <v>72</v>
      </c>
      <c r="P33" s="8" t="s">
        <v>17</v>
      </c>
      <c r="Q33" s="1" t="s">
        <v>152</v>
      </c>
      <c r="R33" s="1">
        <f>2^-(R27)</f>
        <v>17.758668421873754</v>
      </c>
      <c r="S33" s="1">
        <f>2^-(S27)</f>
        <v>42.354278418214115</v>
      </c>
      <c r="T33" s="17">
        <f>2^-T27</f>
        <v>21.866082462916907</v>
      </c>
      <c r="U33" s="21">
        <f>2^-(R28)</f>
        <v>320.55770170475171</v>
      </c>
      <c r="V33" s="17">
        <f t="shared" ref="V33:W33" si="14">2^-V27</f>
        <v>1</v>
      </c>
      <c r="W33" s="17">
        <f t="shared" si="14"/>
        <v>1</v>
      </c>
    </row>
    <row r="34" spans="2:33" ht="15" customHeight="1" x14ac:dyDescent="0.15">
      <c r="B34" s="6" t="s">
        <v>50</v>
      </c>
      <c r="C34" s="7" t="s">
        <v>16</v>
      </c>
      <c r="D34" s="8" t="s">
        <v>17</v>
      </c>
      <c r="E34" s="8" t="s">
        <v>18</v>
      </c>
      <c r="F34" s="8" t="s">
        <v>17</v>
      </c>
      <c r="G34" s="8" t="s">
        <v>17</v>
      </c>
      <c r="H34" s="9">
        <v>23.158846675275999</v>
      </c>
      <c r="I34" s="9">
        <v>23.158846675275999</v>
      </c>
      <c r="J34" s="10">
        <v>0</v>
      </c>
      <c r="N34" s="11">
        <v>0</v>
      </c>
      <c r="O34" s="12">
        <v>72</v>
      </c>
      <c r="P34" s="8" t="s">
        <v>17</v>
      </c>
      <c r="Q34" s="1" t="s">
        <v>153</v>
      </c>
    </row>
    <row r="35" spans="2:33" ht="15" customHeight="1" x14ac:dyDescent="0.15">
      <c r="B35" s="6" t="s">
        <v>51</v>
      </c>
      <c r="C35" s="7" t="s">
        <v>16</v>
      </c>
      <c r="D35" s="8" t="s">
        <v>17</v>
      </c>
      <c r="E35" s="8" t="s">
        <v>18</v>
      </c>
      <c r="F35" s="8" t="s">
        <v>17</v>
      </c>
      <c r="G35" s="8" t="s">
        <v>17</v>
      </c>
      <c r="H35" s="9">
        <v>16.788633900011799</v>
      </c>
      <c r="I35" s="9">
        <v>16.788633900011799</v>
      </c>
      <c r="J35" s="10">
        <v>0</v>
      </c>
      <c r="N35" s="11">
        <v>0</v>
      </c>
      <c r="O35" s="12">
        <v>72</v>
      </c>
      <c r="P35" s="8" t="s">
        <v>17</v>
      </c>
    </row>
    <row r="36" spans="2:33" ht="15" customHeight="1" x14ac:dyDescent="0.15">
      <c r="B36" s="6" t="s">
        <v>52</v>
      </c>
      <c r="C36" s="7" t="s">
        <v>16</v>
      </c>
      <c r="D36" s="8" t="s">
        <v>17</v>
      </c>
      <c r="E36" s="8" t="s">
        <v>18</v>
      </c>
      <c r="F36" s="8" t="s">
        <v>17</v>
      </c>
      <c r="G36" s="8" t="s">
        <v>17</v>
      </c>
      <c r="H36" s="9">
        <v>16.748895421187299</v>
      </c>
      <c r="I36" s="9">
        <v>16.748895421187299</v>
      </c>
      <c r="J36" s="10">
        <v>0</v>
      </c>
      <c r="N36" s="11">
        <v>0</v>
      </c>
      <c r="O36" s="12">
        <v>72</v>
      </c>
      <c r="P36" s="8" t="s">
        <v>17</v>
      </c>
    </row>
    <row r="37" spans="2:33" ht="15" customHeight="1" x14ac:dyDescent="0.15">
      <c r="B37" s="6" t="s">
        <v>53</v>
      </c>
      <c r="C37" s="7" t="s">
        <v>16</v>
      </c>
      <c r="D37" s="8" t="s">
        <v>17</v>
      </c>
      <c r="E37" s="8" t="s">
        <v>18</v>
      </c>
      <c r="F37" s="8" t="s">
        <v>17</v>
      </c>
      <c r="G37" s="8" t="s">
        <v>17</v>
      </c>
      <c r="H37" s="9">
        <v>17.105196795283099</v>
      </c>
      <c r="I37" s="9">
        <v>17.105196795283099</v>
      </c>
      <c r="J37" s="10">
        <v>0</v>
      </c>
      <c r="N37" s="11">
        <v>0</v>
      </c>
      <c r="O37" s="12">
        <v>72</v>
      </c>
      <c r="P37" s="8" t="s">
        <v>17</v>
      </c>
    </row>
    <row r="38" spans="2:33" ht="15" customHeight="1" x14ac:dyDescent="0.15">
      <c r="B38" s="6" t="s">
        <v>54</v>
      </c>
      <c r="C38" s="7" t="s">
        <v>16</v>
      </c>
      <c r="D38" s="8" t="s">
        <v>17</v>
      </c>
      <c r="E38" s="8" t="s">
        <v>18</v>
      </c>
      <c r="F38" s="8" t="s">
        <v>17</v>
      </c>
      <c r="G38" s="8" t="s">
        <v>17</v>
      </c>
      <c r="H38" s="9">
        <v>29.038539827535601</v>
      </c>
      <c r="I38" s="9">
        <v>29.038539827535601</v>
      </c>
      <c r="J38" s="10">
        <v>0</v>
      </c>
      <c r="N38" s="11">
        <v>0</v>
      </c>
      <c r="O38" s="12">
        <v>72</v>
      </c>
      <c r="P38" s="8" t="s">
        <v>17</v>
      </c>
    </row>
    <row r="39" spans="2:33" ht="15" customHeight="1" x14ac:dyDescent="0.15">
      <c r="B39" s="6" t="s">
        <v>55</v>
      </c>
      <c r="C39" s="7" t="s">
        <v>16</v>
      </c>
      <c r="D39" s="8" t="s">
        <v>17</v>
      </c>
      <c r="E39" s="8" t="s">
        <v>18</v>
      </c>
      <c r="F39" s="8" t="s">
        <v>17</v>
      </c>
      <c r="G39" s="8" t="s">
        <v>17</v>
      </c>
      <c r="H39" s="9">
        <v>28.111696474053701</v>
      </c>
      <c r="I39" s="9">
        <v>28.111696474053701</v>
      </c>
      <c r="J39" s="10">
        <v>0</v>
      </c>
      <c r="N39" s="11">
        <v>0</v>
      </c>
      <c r="O39" s="12">
        <v>72</v>
      </c>
      <c r="P39" s="8" t="s">
        <v>17</v>
      </c>
    </row>
    <row r="40" spans="2:33" ht="15" customHeight="1" x14ac:dyDescent="0.15">
      <c r="B40" s="6" t="s">
        <v>56</v>
      </c>
      <c r="C40" s="7" t="s">
        <v>16</v>
      </c>
      <c r="D40" s="8" t="s">
        <v>17</v>
      </c>
      <c r="E40" s="8" t="s">
        <v>18</v>
      </c>
      <c r="F40" s="8" t="s">
        <v>17</v>
      </c>
      <c r="G40" s="8" t="s">
        <v>17</v>
      </c>
      <c r="H40" s="9">
        <v>27.8318642783684</v>
      </c>
      <c r="I40" s="9">
        <v>27.8318642783684</v>
      </c>
      <c r="J40" s="10">
        <v>0</v>
      </c>
      <c r="N40" s="11">
        <v>0</v>
      </c>
      <c r="O40" s="12">
        <v>72</v>
      </c>
      <c r="P40" s="8" t="s">
        <v>17</v>
      </c>
    </row>
    <row r="41" spans="2:33" ht="15" customHeight="1" x14ac:dyDescent="0.15">
      <c r="B41" s="6" t="s">
        <v>57</v>
      </c>
      <c r="C41" s="7" t="s">
        <v>16</v>
      </c>
      <c r="D41" s="8" t="s">
        <v>17</v>
      </c>
      <c r="E41" s="8" t="s">
        <v>18</v>
      </c>
      <c r="F41" s="8" t="s">
        <v>17</v>
      </c>
      <c r="G41" s="8" t="s">
        <v>17</v>
      </c>
      <c r="H41" s="9">
        <v>16.453696844360799</v>
      </c>
      <c r="I41" s="9">
        <v>16.453696844360799</v>
      </c>
      <c r="J41" s="10">
        <v>0</v>
      </c>
      <c r="N41" s="11">
        <v>0</v>
      </c>
      <c r="O41" s="12">
        <v>72</v>
      </c>
      <c r="P41" s="8" t="s">
        <v>17</v>
      </c>
      <c r="AG41" s="20"/>
    </row>
    <row r="42" spans="2:33" ht="15" customHeight="1" x14ac:dyDescent="0.15">
      <c r="B42" s="6" t="s">
        <v>58</v>
      </c>
      <c r="C42" s="7" t="s">
        <v>16</v>
      </c>
      <c r="D42" s="8" t="s">
        <v>17</v>
      </c>
      <c r="E42" s="8" t="s">
        <v>18</v>
      </c>
      <c r="F42" s="8" t="s">
        <v>17</v>
      </c>
      <c r="G42" s="8" t="s">
        <v>17</v>
      </c>
      <c r="H42" s="9">
        <v>21.8565376020805</v>
      </c>
      <c r="I42" s="9">
        <v>21.8565376020805</v>
      </c>
      <c r="J42" s="10">
        <v>0</v>
      </c>
      <c r="N42" s="11">
        <v>0</v>
      </c>
      <c r="O42" s="12">
        <v>72</v>
      </c>
      <c r="P42" s="8" t="s">
        <v>17</v>
      </c>
    </row>
    <row r="43" spans="2:33" ht="15" customHeight="1" x14ac:dyDescent="0.15">
      <c r="B43" s="6" t="s">
        <v>59</v>
      </c>
      <c r="C43" s="7" t="s">
        <v>16</v>
      </c>
      <c r="D43" s="8" t="s">
        <v>17</v>
      </c>
      <c r="E43" s="8" t="s">
        <v>18</v>
      </c>
      <c r="F43" s="8" t="s">
        <v>17</v>
      </c>
      <c r="G43" s="8" t="s">
        <v>17</v>
      </c>
      <c r="H43" s="9">
        <v>21.793773592611899</v>
      </c>
      <c r="I43" s="9">
        <v>21.793773592611899</v>
      </c>
      <c r="J43" s="10">
        <v>0</v>
      </c>
      <c r="N43" s="11">
        <v>0</v>
      </c>
      <c r="O43" s="12">
        <v>72</v>
      </c>
      <c r="P43" s="8" t="s">
        <v>17</v>
      </c>
    </row>
    <row r="44" spans="2:33" ht="15" customHeight="1" x14ac:dyDescent="0.15">
      <c r="B44" s="6" t="s">
        <v>60</v>
      </c>
      <c r="C44" s="7" t="s">
        <v>16</v>
      </c>
      <c r="D44" s="8" t="s">
        <v>17</v>
      </c>
      <c r="E44" s="8" t="s">
        <v>18</v>
      </c>
      <c r="F44" s="8" t="s">
        <v>17</v>
      </c>
      <c r="G44" s="8" t="s">
        <v>17</v>
      </c>
      <c r="H44" s="9">
        <v>21.6285863107225</v>
      </c>
      <c r="I44" s="9">
        <v>21.6285863107225</v>
      </c>
      <c r="J44" s="10">
        <v>0</v>
      </c>
      <c r="N44" s="11">
        <v>0</v>
      </c>
      <c r="O44" s="12">
        <v>72</v>
      </c>
      <c r="P44" s="8" t="s">
        <v>17</v>
      </c>
    </row>
    <row r="45" spans="2:33" ht="15" customHeight="1" x14ac:dyDescent="0.15">
      <c r="B45" s="6" t="s">
        <v>61</v>
      </c>
      <c r="C45" s="7" t="s">
        <v>16</v>
      </c>
      <c r="D45" s="8" t="s">
        <v>17</v>
      </c>
      <c r="E45" s="8" t="s">
        <v>18</v>
      </c>
      <c r="F45" s="8" t="s">
        <v>17</v>
      </c>
      <c r="G45" s="8" t="s">
        <v>17</v>
      </c>
      <c r="H45" s="9">
        <v>25.447396079583001</v>
      </c>
      <c r="I45" s="9">
        <v>25.447396079583001</v>
      </c>
      <c r="J45" s="10">
        <v>0</v>
      </c>
      <c r="N45" s="11">
        <v>0</v>
      </c>
      <c r="O45" s="12">
        <v>72</v>
      </c>
      <c r="P45" s="8" t="s">
        <v>17</v>
      </c>
    </row>
    <row r="46" spans="2:33" ht="15" customHeight="1" x14ac:dyDescent="0.15">
      <c r="B46" s="6" t="s">
        <v>62</v>
      </c>
      <c r="C46" s="7" t="s">
        <v>16</v>
      </c>
      <c r="D46" s="8" t="s">
        <v>17</v>
      </c>
      <c r="E46" s="8" t="s">
        <v>18</v>
      </c>
      <c r="F46" s="8" t="s">
        <v>17</v>
      </c>
      <c r="G46" s="8" t="s">
        <v>17</v>
      </c>
      <c r="H46" s="9">
        <v>25.567374719679599</v>
      </c>
      <c r="I46" s="9">
        <v>25.567374719679599</v>
      </c>
      <c r="J46" s="10">
        <v>0</v>
      </c>
      <c r="N46" s="11">
        <v>0</v>
      </c>
      <c r="O46" s="12">
        <v>72</v>
      </c>
      <c r="P46" s="8" t="s">
        <v>17</v>
      </c>
    </row>
    <row r="47" spans="2:33" ht="15" customHeight="1" x14ac:dyDescent="0.15">
      <c r="B47" s="6" t="s">
        <v>63</v>
      </c>
      <c r="C47" s="7" t="s">
        <v>16</v>
      </c>
      <c r="D47" s="8" t="s">
        <v>17</v>
      </c>
      <c r="E47" s="8" t="s">
        <v>18</v>
      </c>
      <c r="F47" s="8" t="s">
        <v>17</v>
      </c>
      <c r="G47" s="8" t="s">
        <v>17</v>
      </c>
      <c r="H47" s="9">
        <v>25.470298027510299</v>
      </c>
      <c r="I47" s="9">
        <v>25.470298027510299</v>
      </c>
      <c r="J47" s="10">
        <v>0</v>
      </c>
      <c r="N47" s="11">
        <v>0</v>
      </c>
      <c r="O47" s="12">
        <v>72</v>
      </c>
      <c r="P47" s="8" t="s">
        <v>17</v>
      </c>
    </row>
    <row r="48" spans="2:33" ht="15" customHeight="1" x14ac:dyDescent="0.15">
      <c r="B48" s="6" t="s">
        <v>64</v>
      </c>
      <c r="C48" s="7" t="s">
        <v>16</v>
      </c>
      <c r="D48" s="8" t="s">
        <v>17</v>
      </c>
      <c r="E48" s="8" t="s">
        <v>18</v>
      </c>
      <c r="F48" s="8" t="s">
        <v>17</v>
      </c>
      <c r="G48" s="8" t="s">
        <v>17</v>
      </c>
      <c r="H48" s="9">
        <v>16.4060771651714</v>
      </c>
      <c r="I48" s="9">
        <v>16.4060771651714</v>
      </c>
      <c r="J48" s="10">
        <v>0</v>
      </c>
      <c r="N48" s="11">
        <v>0</v>
      </c>
      <c r="O48" s="12">
        <v>72</v>
      </c>
      <c r="P48" s="8" t="s">
        <v>17</v>
      </c>
    </row>
    <row r="49" spans="2:58" ht="15" customHeight="1" x14ac:dyDescent="0.15">
      <c r="B49" s="6" t="s">
        <v>65</v>
      </c>
      <c r="C49" s="7" t="s">
        <v>16</v>
      </c>
      <c r="D49" s="8" t="s">
        <v>17</v>
      </c>
      <c r="E49" s="8" t="s">
        <v>18</v>
      </c>
      <c r="F49" s="8" t="s">
        <v>17</v>
      </c>
      <c r="G49" s="8" t="s">
        <v>17</v>
      </c>
      <c r="H49" s="9">
        <v>16.729324451969902</v>
      </c>
      <c r="I49" s="9">
        <v>16.729324451969902</v>
      </c>
      <c r="J49" s="10">
        <v>0</v>
      </c>
      <c r="N49" s="11">
        <v>0</v>
      </c>
      <c r="O49" s="12">
        <v>72</v>
      </c>
      <c r="P49" s="8" t="s">
        <v>17</v>
      </c>
    </row>
    <row r="50" spans="2:58" ht="15" customHeight="1" x14ac:dyDescent="0.15">
      <c r="B50" s="6" t="s">
        <v>66</v>
      </c>
      <c r="C50" s="7" t="s">
        <v>16</v>
      </c>
      <c r="D50" s="8" t="s">
        <v>17</v>
      </c>
      <c r="E50" s="8" t="s">
        <v>18</v>
      </c>
      <c r="F50" s="8" t="s">
        <v>17</v>
      </c>
      <c r="G50" s="8" t="s">
        <v>17</v>
      </c>
      <c r="H50" s="9">
        <v>28.0974491124217</v>
      </c>
      <c r="I50" s="9">
        <v>28.0974491124217</v>
      </c>
      <c r="J50" s="10">
        <v>0</v>
      </c>
      <c r="N50" s="11">
        <v>0</v>
      </c>
      <c r="O50" s="12">
        <v>72</v>
      </c>
      <c r="P50" s="8" t="s">
        <v>17</v>
      </c>
    </row>
    <row r="51" spans="2:58" ht="15" customHeight="1" x14ac:dyDescent="0.15">
      <c r="B51" s="6" t="s">
        <v>67</v>
      </c>
      <c r="C51" s="7" t="s">
        <v>16</v>
      </c>
      <c r="D51" s="8" t="s">
        <v>17</v>
      </c>
      <c r="E51" s="8" t="s">
        <v>18</v>
      </c>
      <c r="F51" s="8" t="s">
        <v>17</v>
      </c>
      <c r="G51" s="8" t="s">
        <v>17</v>
      </c>
      <c r="H51" s="9">
        <v>26.7947400002252</v>
      </c>
      <c r="I51" s="9">
        <v>26.7947400002252</v>
      </c>
      <c r="J51" s="10">
        <v>0</v>
      </c>
      <c r="N51" s="11">
        <v>0</v>
      </c>
      <c r="O51" s="12">
        <v>72</v>
      </c>
      <c r="P51" s="8" t="s">
        <v>17</v>
      </c>
    </row>
    <row r="52" spans="2:58" ht="15" customHeight="1" x14ac:dyDescent="0.15">
      <c r="B52" s="6" t="s">
        <v>68</v>
      </c>
      <c r="C52" s="7" t="s">
        <v>16</v>
      </c>
      <c r="D52" s="8" t="s">
        <v>17</v>
      </c>
      <c r="E52" s="8" t="s">
        <v>18</v>
      </c>
      <c r="F52" s="8" t="s">
        <v>17</v>
      </c>
      <c r="G52" s="8" t="s">
        <v>17</v>
      </c>
      <c r="H52" s="9">
        <v>27.014583324716298</v>
      </c>
      <c r="I52" s="9">
        <v>27.014583324716298</v>
      </c>
      <c r="J52" s="10">
        <v>0</v>
      </c>
      <c r="N52" s="11">
        <v>0</v>
      </c>
      <c r="O52" s="12">
        <v>72</v>
      </c>
      <c r="P52" s="8" t="s">
        <v>17</v>
      </c>
      <c r="AF52" s="20"/>
    </row>
    <row r="53" spans="2:58" ht="15" customHeight="1" x14ac:dyDescent="0.15">
      <c r="B53" s="6" t="s">
        <v>69</v>
      </c>
      <c r="C53" s="7" t="s">
        <v>16</v>
      </c>
      <c r="D53" s="8" t="s">
        <v>17</v>
      </c>
      <c r="E53" s="8" t="s">
        <v>18</v>
      </c>
      <c r="F53" s="8" t="s">
        <v>17</v>
      </c>
      <c r="G53" s="8" t="s">
        <v>17</v>
      </c>
      <c r="H53" s="9">
        <v>16.559625499199701</v>
      </c>
      <c r="I53" s="9">
        <v>16.559625499199701</v>
      </c>
      <c r="J53" s="10">
        <v>0</v>
      </c>
      <c r="N53" s="11">
        <v>0</v>
      </c>
      <c r="O53" s="12">
        <v>72</v>
      </c>
      <c r="P53" s="8" t="s">
        <v>17</v>
      </c>
    </row>
    <row r="54" spans="2:58" ht="15" customHeight="1" x14ac:dyDescent="0.15">
      <c r="B54" s="6" t="s">
        <v>70</v>
      </c>
      <c r="C54" s="7" t="s">
        <v>16</v>
      </c>
      <c r="D54" s="8" t="s">
        <v>17</v>
      </c>
      <c r="E54" s="8" t="s">
        <v>18</v>
      </c>
      <c r="F54" s="8" t="s">
        <v>17</v>
      </c>
      <c r="G54" s="8" t="s">
        <v>17</v>
      </c>
      <c r="H54" s="9">
        <v>21.216371572004899</v>
      </c>
      <c r="I54" s="9">
        <v>21.216371572004899</v>
      </c>
      <c r="J54" s="10">
        <v>0</v>
      </c>
      <c r="N54" s="11">
        <v>0</v>
      </c>
      <c r="O54" s="12">
        <v>72</v>
      </c>
      <c r="P54" s="8" t="s">
        <v>17</v>
      </c>
    </row>
    <row r="55" spans="2:58" ht="15" customHeight="1" x14ac:dyDescent="0.15">
      <c r="B55" s="6" t="s">
        <v>71</v>
      </c>
      <c r="C55" s="7" t="s">
        <v>16</v>
      </c>
      <c r="D55" s="8" t="s">
        <v>17</v>
      </c>
      <c r="E55" s="8" t="s">
        <v>18</v>
      </c>
      <c r="F55" s="8" t="s">
        <v>17</v>
      </c>
      <c r="G55" s="8" t="s">
        <v>17</v>
      </c>
      <c r="H55" s="9">
        <v>21.112005130681499</v>
      </c>
      <c r="I55" s="9">
        <v>21.112005130681499</v>
      </c>
      <c r="J55" s="10">
        <v>0</v>
      </c>
      <c r="N55" s="11">
        <v>0</v>
      </c>
      <c r="O55" s="12">
        <v>72</v>
      </c>
      <c r="P55" s="8" t="s">
        <v>17</v>
      </c>
    </row>
    <row r="56" spans="2:58" ht="15" customHeight="1" x14ac:dyDescent="0.15">
      <c r="B56" s="6" t="s">
        <v>72</v>
      </c>
      <c r="C56" s="7" t="s">
        <v>16</v>
      </c>
      <c r="D56" s="8" t="s">
        <v>17</v>
      </c>
      <c r="E56" s="8" t="s">
        <v>18</v>
      </c>
      <c r="F56" s="8" t="s">
        <v>17</v>
      </c>
      <c r="G56" s="8" t="s">
        <v>17</v>
      </c>
      <c r="H56" s="9">
        <v>21.137359347791801</v>
      </c>
      <c r="I56" s="9">
        <v>21.137359347791801</v>
      </c>
      <c r="J56" s="10">
        <v>0</v>
      </c>
      <c r="N56" s="11">
        <v>0</v>
      </c>
      <c r="O56" s="12">
        <v>72</v>
      </c>
      <c r="P56" s="8" t="s">
        <v>17</v>
      </c>
    </row>
    <row r="57" spans="2:58" ht="15" customHeight="1" x14ac:dyDescent="0.15">
      <c r="B57" s="6" t="s">
        <v>73</v>
      </c>
      <c r="C57" s="7" t="s">
        <v>16</v>
      </c>
      <c r="D57" s="8" t="s">
        <v>17</v>
      </c>
      <c r="E57" s="8" t="s">
        <v>18</v>
      </c>
      <c r="F57" s="8" t="s">
        <v>17</v>
      </c>
      <c r="G57" s="8" t="s">
        <v>17</v>
      </c>
      <c r="H57" s="9">
        <v>24.139517939472601</v>
      </c>
      <c r="I57" s="9">
        <v>24.139517939472601</v>
      </c>
      <c r="J57" s="10">
        <v>0</v>
      </c>
      <c r="N57" s="11">
        <v>0</v>
      </c>
      <c r="O57" s="12">
        <v>72</v>
      </c>
      <c r="P57" s="8" t="s">
        <v>17</v>
      </c>
    </row>
    <row r="58" spans="2:58" ht="15" customHeight="1" x14ac:dyDescent="0.15">
      <c r="B58" s="6" t="s">
        <v>74</v>
      </c>
      <c r="C58" s="7" t="s">
        <v>16</v>
      </c>
      <c r="D58" s="8" t="s">
        <v>17</v>
      </c>
      <c r="E58" s="8" t="s">
        <v>18</v>
      </c>
      <c r="F58" s="8" t="s">
        <v>17</v>
      </c>
      <c r="G58" s="8" t="s">
        <v>17</v>
      </c>
      <c r="H58" s="9">
        <v>23.915864582448101</v>
      </c>
      <c r="I58" s="9">
        <v>23.915864582448101</v>
      </c>
      <c r="J58" s="10">
        <v>0</v>
      </c>
      <c r="N58" s="11">
        <v>0</v>
      </c>
      <c r="O58" s="12">
        <v>72</v>
      </c>
      <c r="P58" s="8" t="s">
        <v>17</v>
      </c>
      <c r="R58" s="19" t="s">
        <v>166</v>
      </c>
    </row>
    <row r="59" spans="2:58" ht="15" customHeight="1" x14ac:dyDescent="0.15">
      <c r="B59" s="6" t="s">
        <v>75</v>
      </c>
      <c r="C59" s="7" t="s">
        <v>16</v>
      </c>
      <c r="D59" s="8" t="s">
        <v>17</v>
      </c>
      <c r="E59" s="8" t="s">
        <v>18</v>
      </c>
      <c r="F59" s="8" t="s">
        <v>17</v>
      </c>
      <c r="G59" s="8" t="s">
        <v>17</v>
      </c>
      <c r="H59" s="9">
        <v>24.039590250186698</v>
      </c>
      <c r="I59" s="9">
        <v>24.039590250186698</v>
      </c>
      <c r="J59" s="10">
        <v>0</v>
      </c>
      <c r="N59" s="11">
        <v>0</v>
      </c>
      <c r="O59" s="12">
        <v>72</v>
      </c>
      <c r="P59" s="8" t="s">
        <v>17</v>
      </c>
    </row>
    <row r="60" spans="2:58" ht="15" customHeight="1" x14ac:dyDescent="0.15">
      <c r="B60" s="6" t="s">
        <v>76</v>
      </c>
      <c r="C60" s="7" t="s">
        <v>16</v>
      </c>
      <c r="D60" s="8" t="s">
        <v>17</v>
      </c>
      <c r="E60" s="8" t="s">
        <v>18</v>
      </c>
      <c r="F60" s="8" t="s">
        <v>17</v>
      </c>
      <c r="G60" s="8" t="s">
        <v>17</v>
      </c>
      <c r="H60" s="9">
        <v>16.527056839947999</v>
      </c>
      <c r="I60" s="9">
        <v>16.527056839947999</v>
      </c>
      <c r="J60" s="10">
        <v>0</v>
      </c>
      <c r="N60" s="11">
        <v>0</v>
      </c>
      <c r="O60" s="12">
        <v>72</v>
      </c>
      <c r="P60" s="8" t="s">
        <v>17</v>
      </c>
      <c r="AW60" s="1">
        <v>6558</v>
      </c>
    </row>
    <row r="61" spans="2:58" ht="15" customHeight="1" x14ac:dyDescent="0.15">
      <c r="B61" s="6" t="s">
        <v>77</v>
      </c>
      <c r="C61" s="7" t="s">
        <v>16</v>
      </c>
      <c r="D61" s="8" t="s">
        <v>17</v>
      </c>
      <c r="E61" s="8" t="s">
        <v>18</v>
      </c>
      <c r="F61" s="8" t="s">
        <v>17</v>
      </c>
      <c r="G61" s="8" t="s">
        <v>17</v>
      </c>
      <c r="H61" s="9">
        <v>16.8538328285773</v>
      </c>
      <c r="I61" s="9">
        <v>16.8538328285773</v>
      </c>
      <c r="J61" s="10">
        <v>0</v>
      </c>
      <c r="N61" s="11">
        <v>0</v>
      </c>
      <c r="O61" s="12">
        <v>72</v>
      </c>
      <c r="P61" s="8" t="s">
        <v>17</v>
      </c>
      <c r="R61" s="15"/>
      <c r="S61" s="15" t="s">
        <v>150</v>
      </c>
      <c r="T61" s="15"/>
      <c r="U61" s="15"/>
      <c r="V61" s="15" t="s">
        <v>164</v>
      </c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 t="s">
        <v>150</v>
      </c>
      <c r="AI61" s="15"/>
      <c r="AJ61" s="15"/>
      <c r="AK61" s="15" t="s">
        <v>164</v>
      </c>
      <c r="AL61" s="15"/>
      <c r="AM61" s="15"/>
      <c r="AN61" s="15"/>
      <c r="AO61" s="15"/>
      <c r="AP61" s="15"/>
      <c r="AQ61" s="15"/>
      <c r="AR61" s="15"/>
      <c r="AS61" s="15"/>
      <c r="AT61" s="15"/>
      <c r="AU61" s="15"/>
      <c r="AV61" s="15"/>
      <c r="AW61" s="15"/>
      <c r="AX61" s="15" t="s">
        <v>150</v>
      </c>
      <c r="AY61" s="15"/>
      <c r="AZ61" s="15"/>
      <c r="BA61" s="15" t="s">
        <v>164</v>
      </c>
      <c r="BB61" s="15"/>
      <c r="BC61" s="15"/>
      <c r="BD61" s="15"/>
      <c r="BE61" s="15"/>
      <c r="BF61" s="15"/>
    </row>
    <row r="62" spans="2:58" ht="15" customHeight="1" x14ac:dyDescent="0.15">
      <c r="B62" s="6" t="s">
        <v>78</v>
      </c>
      <c r="C62" s="7" t="s">
        <v>16</v>
      </c>
      <c r="D62" s="8" t="s">
        <v>17</v>
      </c>
      <c r="E62" s="8" t="s">
        <v>18</v>
      </c>
      <c r="F62" s="8" t="s">
        <v>17</v>
      </c>
      <c r="G62" s="8" t="s">
        <v>17</v>
      </c>
      <c r="H62" s="9">
        <v>26.8702471443722</v>
      </c>
      <c r="I62" s="9">
        <v>26.8702471443722</v>
      </c>
      <c r="J62" s="10">
        <v>0</v>
      </c>
      <c r="N62" s="11">
        <v>0</v>
      </c>
      <c r="O62" s="12">
        <v>72</v>
      </c>
      <c r="P62" s="8" t="s">
        <v>17</v>
      </c>
      <c r="R62" s="15" t="s">
        <v>140</v>
      </c>
      <c r="S62" s="22"/>
      <c r="T62" s="22">
        <f t="shared" ref="S62:U63" si="15">S3-SW_Marker</f>
        <v>14.973166762989386</v>
      </c>
      <c r="U62" s="22">
        <f t="shared" si="15"/>
        <v>14.036365956751986</v>
      </c>
      <c r="V62" s="22">
        <f>AVERAGE(S62:U63)</f>
        <v>15.730934808783607</v>
      </c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 t="s">
        <v>140</v>
      </c>
      <c r="AH62" s="22">
        <f t="shared" ref="AH62:AJ63" si="16">AD3-SW_Marker</f>
        <v>10.590107312577384</v>
      </c>
      <c r="AI62" s="22">
        <f t="shared" si="16"/>
        <v>10.421592187426384</v>
      </c>
      <c r="AJ62" s="22">
        <f t="shared" si="16"/>
        <v>10.354754747914583</v>
      </c>
      <c r="AK62" s="22">
        <f>AVERAGE(AH62:AJ63)</f>
        <v>10.332819407908202</v>
      </c>
      <c r="AL62" s="15"/>
      <c r="AM62" s="15"/>
      <c r="AN62" s="15"/>
      <c r="AO62" s="15"/>
      <c r="AP62" s="15"/>
      <c r="AQ62" s="15"/>
      <c r="AR62" s="15"/>
      <c r="AS62" s="15"/>
      <c r="AT62" s="15"/>
      <c r="AU62" s="15"/>
      <c r="AV62" s="15"/>
      <c r="AW62" s="15" t="s">
        <v>140</v>
      </c>
      <c r="AX62" s="22">
        <f t="shared" ref="AX62:AZ67" si="17">X3-SW_Marker</f>
        <v>6.9261947829927841</v>
      </c>
      <c r="AY62" s="22">
        <f t="shared" si="17"/>
        <v>6.8573565045112836</v>
      </c>
      <c r="AZ62" s="22">
        <f t="shared" si="17"/>
        <v>6.9560022344548855</v>
      </c>
      <c r="BA62" s="22">
        <f>AVERAGE(AX62:AZ63)</f>
        <v>7.1168392795255846</v>
      </c>
      <c r="BB62" s="15"/>
      <c r="BC62" s="15"/>
      <c r="BD62" s="15"/>
      <c r="BE62" s="15"/>
      <c r="BF62" s="15"/>
    </row>
    <row r="63" spans="2:58" ht="15" customHeight="1" x14ac:dyDescent="0.15">
      <c r="B63" s="6" t="s">
        <v>79</v>
      </c>
      <c r="C63" s="7" t="s">
        <v>16</v>
      </c>
      <c r="D63" s="8" t="s">
        <v>17</v>
      </c>
      <c r="E63" s="8" t="s">
        <v>18</v>
      </c>
      <c r="F63" s="8" t="s">
        <v>17</v>
      </c>
      <c r="G63" s="8" t="s">
        <v>17</v>
      </c>
      <c r="H63" s="9">
        <v>25.6883178452664</v>
      </c>
      <c r="I63" s="9">
        <v>25.6883178452664</v>
      </c>
      <c r="J63" s="10">
        <v>0</v>
      </c>
      <c r="N63" s="11">
        <v>0</v>
      </c>
      <c r="O63" s="12">
        <v>72</v>
      </c>
      <c r="P63" s="8" t="s">
        <v>17</v>
      </c>
      <c r="R63" s="15" t="s">
        <v>141</v>
      </c>
      <c r="S63" s="22">
        <f t="shared" si="15"/>
        <v>21.004671808016486</v>
      </c>
      <c r="T63" s="22">
        <f t="shared" si="15"/>
        <v>14.479380233405585</v>
      </c>
      <c r="U63" s="22">
        <f t="shared" si="15"/>
        <v>14.161089282754585</v>
      </c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 t="s">
        <v>141</v>
      </c>
      <c r="AH63" s="22">
        <f t="shared" si="16"/>
        <v>10.094022199737886</v>
      </c>
      <c r="AI63" s="22">
        <f t="shared" si="16"/>
        <v>10.291730224371985</v>
      </c>
      <c r="AJ63" s="22">
        <f t="shared" si="16"/>
        <v>10.244709775420986</v>
      </c>
      <c r="AK63" s="15"/>
      <c r="AL63" s="15"/>
      <c r="AM63" s="15"/>
      <c r="AN63" s="15"/>
      <c r="AO63" s="15"/>
      <c r="AP63" s="15"/>
      <c r="AQ63" s="15"/>
      <c r="AR63" s="15"/>
      <c r="AS63" s="15"/>
      <c r="AT63" s="15"/>
      <c r="AU63" s="15"/>
      <c r="AV63" s="15"/>
      <c r="AW63" s="15" t="s">
        <v>141</v>
      </c>
      <c r="AX63" s="22">
        <f t="shared" si="17"/>
        <v>7.3584871054654855</v>
      </c>
      <c r="AY63" s="22">
        <f t="shared" si="17"/>
        <v>7.4023912224326835</v>
      </c>
      <c r="AZ63" s="22">
        <f t="shared" si="17"/>
        <v>7.2006038272963835</v>
      </c>
      <c r="BA63" s="15"/>
      <c r="BB63" s="15"/>
      <c r="BC63" s="15"/>
      <c r="BD63" s="15"/>
      <c r="BE63" s="15"/>
      <c r="BF63" s="15"/>
    </row>
    <row r="64" spans="2:58" ht="15" customHeight="1" x14ac:dyDescent="0.15">
      <c r="B64" s="6" t="s">
        <v>80</v>
      </c>
      <c r="C64" s="7" t="s">
        <v>16</v>
      </c>
      <c r="D64" s="8" t="s">
        <v>17</v>
      </c>
      <c r="E64" s="8" t="s">
        <v>18</v>
      </c>
      <c r="F64" s="8" t="s">
        <v>17</v>
      </c>
      <c r="G64" s="8" t="s">
        <v>17</v>
      </c>
      <c r="H64" s="9">
        <v>26.553252448326401</v>
      </c>
      <c r="I64" s="9">
        <v>26.553252448326401</v>
      </c>
      <c r="J64" s="10">
        <v>0</v>
      </c>
      <c r="N64" s="11">
        <v>0</v>
      </c>
      <c r="O64" s="12">
        <v>72</v>
      </c>
      <c r="P64" s="8" t="s">
        <v>17</v>
      </c>
      <c r="R64" s="15" t="s">
        <v>142</v>
      </c>
      <c r="S64" s="22">
        <f t="shared" ref="S64:U65" si="18">R5-DI_Marker</f>
        <v>12.513144778050481</v>
      </c>
      <c r="T64" s="22">
        <f t="shared" si="18"/>
        <v>9.906214704869182</v>
      </c>
      <c r="U64" s="22">
        <f t="shared" si="18"/>
        <v>10.076709592782183</v>
      </c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 t="s">
        <v>142</v>
      </c>
      <c r="AH64" s="22">
        <f t="shared" ref="AH64:AJ65" si="19">AD5-DI_Marker</f>
        <v>6.3968501410348821</v>
      </c>
      <c r="AI64" s="22">
        <f t="shared" si="19"/>
        <v>6.1904760087713839</v>
      </c>
      <c r="AJ64" s="22">
        <f t="shared" si="19"/>
        <v>6.4535425789452816</v>
      </c>
      <c r="AK64" s="15"/>
      <c r="AL64" s="15"/>
      <c r="AM64" s="15"/>
      <c r="AN64" s="15"/>
      <c r="AO64" s="15"/>
      <c r="AP64" s="15"/>
      <c r="AQ64" s="15"/>
      <c r="AR64" s="15"/>
      <c r="AS64" s="15"/>
      <c r="AT64" s="15"/>
      <c r="AU64" s="15"/>
      <c r="AV64" s="15"/>
      <c r="AW64" s="15" t="s">
        <v>142</v>
      </c>
      <c r="AX64" s="22">
        <f t="shared" si="17"/>
        <v>4.9739871566078868</v>
      </c>
      <c r="AY64" s="22">
        <f t="shared" si="17"/>
        <v>4.8924298111555835</v>
      </c>
      <c r="AZ64" s="22">
        <f t="shared" si="17"/>
        <v>4.914652470796284</v>
      </c>
      <c r="BA64" s="15"/>
      <c r="BB64" s="15"/>
      <c r="BC64" s="15"/>
      <c r="BD64" s="15"/>
      <c r="BE64" s="15"/>
      <c r="BF64" s="15"/>
    </row>
    <row r="65" spans="2:58" ht="15" customHeight="1" x14ac:dyDescent="0.15">
      <c r="B65" s="6" t="s">
        <v>81</v>
      </c>
      <c r="C65" s="7" t="s">
        <v>16</v>
      </c>
      <c r="D65" s="8" t="s">
        <v>17</v>
      </c>
      <c r="E65" s="8" t="s">
        <v>18</v>
      </c>
      <c r="F65" s="8" t="s">
        <v>17</v>
      </c>
      <c r="G65" s="8" t="s">
        <v>17</v>
      </c>
      <c r="H65" s="9">
        <v>16.8626665040786</v>
      </c>
      <c r="I65" s="9">
        <v>16.8626665040786</v>
      </c>
      <c r="J65" s="10">
        <v>0</v>
      </c>
      <c r="N65" s="11">
        <v>0</v>
      </c>
      <c r="O65" s="12">
        <v>72</v>
      </c>
      <c r="P65" s="8" t="s">
        <v>17</v>
      </c>
      <c r="R65" s="15" t="s">
        <v>143</v>
      </c>
      <c r="S65" s="22">
        <f t="shared" si="18"/>
        <v>12.333235731204883</v>
      </c>
      <c r="T65" s="22">
        <f t="shared" si="18"/>
        <v>11.406392377722984</v>
      </c>
      <c r="U65" s="22">
        <f t="shared" si="18"/>
        <v>11.126560182037682</v>
      </c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 t="s">
        <v>143</v>
      </c>
      <c r="AH65" s="22">
        <f t="shared" si="19"/>
        <v>8.7420919832522834</v>
      </c>
      <c r="AI65" s="22">
        <f t="shared" si="19"/>
        <v>8.8620706233488811</v>
      </c>
      <c r="AJ65" s="22">
        <f t="shared" si="19"/>
        <v>8.7649939311795819</v>
      </c>
      <c r="AK65" s="15"/>
      <c r="AL65" s="15"/>
      <c r="AM65" s="15"/>
      <c r="AN65" s="15"/>
      <c r="AO65" s="15"/>
      <c r="AP65" s="15"/>
      <c r="AQ65" s="15"/>
      <c r="AR65" s="15"/>
      <c r="AS65" s="15"/>
      <c r="AT65" s="15"/>
      <c r="AU65" s="15"/>
      <c r="AV65" s="15"/>
      <c r="AW65" s="15" t="s">
        <v>143</v>
      </c>
      <c r="AX65" s="22">
        <f t="shared" si="17"/>
        <v>5.6298560242119855</v>
      </c>
      <c r="AY65" s="22">
        <f t="shared" si="17"/>
        <v>5.567092014743384</v>
      </c>
      <c r="AZ65" s="22">
        <f t="shared" si="17"/>
        <v>5.4019047328539855</v>
      </c>
      <c r="BA65" s="15"/>
      <c r="BB65" s="15"/>
      <c r="BC65" s="15"/>
      <c r="BD65" s="15"/>
      <c r="BE65" s="15"/>
      <c r="BF65" s="15"/>
    </row>
    <row r="66" spans="2:58" ht="15" customHeight="1" x14ac:dyDescent="0.15">
      <c r="B66" s="6" t="s">
        <v>82</v>
      </c>
      <c r="C66" s="7" t="s">
        <v>16</v>
      </c>
      <c r="D66" s="8" t="s">
        <v>17</v>
      </c>
      <c r="E66" s="8" t="s">
        <v>18</v>
      </c>
      <c r="F66" s="8" t="s">
        <v>17</v>
      </c>
      <c r="G66" s="8" t="s">
        <v>17</v>
      </c>
      <c r="H66" s="9">
        <v>20.652171449345499</v>
      </c>
      <c r="I66" s="9">
        <v>20.652171449345499</v>
      </c>
      <c r="J66" s="10">
        <v>0</v>
      </c>
      <c r="N66" s="11">
        <v>0</v>
      </c>
      <c r="O66" s="12">
        <v>72</v>
      </c>
      <c r="P66" s="8" t="s">
        <v>17</v>
      </c>
      <c r="R66" s="15" t="s">
        <v>144</v>
      </c>
      <c r="S66" s="22">
        <f t="shared" ref="S66:U67" si="20">R7-KCl_Marker</f>
        <v>11.320016997749285</v>
      </c>
      <c r="T66" s="22">
        <f t="shared" si="20"/>
        <v>10.017307885552786</v>
      </c>
      <c r="U66" s="22">
        <f t="shared" si="20"/>
        <v>10.237151210043884</v>
      </c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 t="s">
        <v>144</v>
      </c>
      <c r="AH66" s="22">
        <f t="shared" ref="AH66:AJ67" si="21">AD7-KCl_Marker</f>
        <v>7.3620858248001859</v>
      </c>
      <c r="AI66" s="22">
        <f t="shared" si="21"/>
        <v>7.1384324677756865</v>
      </c>
      <c r="AJ66" s="22">
        <f t="shared" si="21"/>
        <v>7.2621581355142837</v>
      </c>
      <c r="AK66" s="15"/>
      <c r="AL66" s="15"/>
      <c r="AM66" s="15"/>
      <c r="AN66" s="15"/>
      <c r="AO66" s="15"/>
      <c r="AP66" s="15"/>
      <c r="AQ66" s="15"/>
      <c r="AR66" s="15"/>
      <c r="AS66" s="15"/>
      <c r="AT66" s="15"/>
      <c r="AU66" s="15"/>
      <c r="AV66" s="15"/>
      <c r="AW66" s="15" t="s">
        <v>144</v>
      </c>
      <c r="AX66" s="22">
        <f t="shared" si="17"/>
        <v>4.9896899941363841</v>
      </c>
      <c r="AY66" s="22">
        <f t="shared" si="17"/>
        <v>4.8853235528129844</v>
      </c>
      <c r="AZ66" s="22">
        <f t="shared" si="17"/>
        <v>4.9106777699232858</v>
      </c>
      <c r="BA66" s="15"/>
      <c r="BB66" s="15"/>
      <c r="BC66" s="15"/>
      <c r="BD66" s="15"/>
      <c r="BE66" s="15"/>
      <c r="BF66" s="15"/>
    </row>
    <row r="67" spans="2:58" ht="15" customHeight="1" x14ac:dyDescent="0.15">
      <c r="B67" s="6" t="s">
        <v>83</v>
      </c>
      <c r="C67" s="7" t="s">
        <v>16</v>
      </c>
      <c r="D67" s="8" t="s">
        <v>17</v>
      </c>
      <c r="E67" s="8" t="s">
        <v>18</v>
      </c>
      <c r="F67" s="8" t="s">
        <v>17</v>
      </c>
      <c r="G67" s="8" t="s">
        <v>17</v>
      </c>
      <c r="H67" s="9">
        <v>20.559430042803601</v>
      </c>
      <c r="I67" s="9">
        <v>20.559430042803601</v>
      </c>
      <c r="J67" s="10">
        <v>0</v>
      </c>
      <c r="N67" s="11">
        <v>0</v>
      </c>
      <c r="O67" s="12">
        <v>72</v>
      </c>
      <c r="P67" s="8" t="s">
        <v>17</v>
      </c>
      <c r="R67" s="15" t="s">
        <v>145</v>
      </c>
      <c r="S67" s="22">
        <f t="shared" si="20"/>
        <v>10.092815029699786</v>
      </c>
      <c r="T67" s="22">
        <f t="shared" si="20"/>
        <v>8.9108857305939857</v>
      </c>
      <c r="U67" s="22">
        <f t="shared" si="20"/>
        <v>9.7758203336539857</v>
      </c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 t="s">
        <v>145</v>
      </c>
      <c r="AH67" s="22">
        <f t="shared" si="21"/>
        <v>6.899752346421586</v>
      </c>
      <c r="AI67" s="22">
        <f t="shared" si="21"/>
        <v>7.1571706575411866</v>
      </c>
      <c r="AJ67" s="22">
        <f t="shared" si="21"/>
        <v>7.2223390440894839</v>
      </c>
      <c r="AK67" s="15"/>
      <c r="AL67" s="15"/>
      <c r="AM67" s="15"/>
      <c r="AN67" s="15"/>
      <c r="AO67" s="15"/>
      <c r="AP67" s="15"/>
      <c r="AQ67" s="15"/>
      <c r="AR67" s="15"/>
      <c r="AS67" s="15"/>
      <c r="AT67" s="15"/>
      <c r="AU67" s="15"/>
      <c r="AV67" s="15"/>
      <c r="AW67" s="15" t="s">
        <v>145</v>
      </c>
      <c r="AX67" s="22">
        <f t="shared" si="17"/>
        <v>4.4254898714769837</v>
      </c>
      <c r="AY67" s="22">
        <f t="shared" si="17"/>
        <v>4.3327484649350865</v>
      </c>
      <c r="AZ67" s="22">
        <f t="shared" si="17"/>
        <v>4.3115480819524841</v>
      </c>
      <c r="BA67" s="15"/>
      <c r="BB67" s="15"/>
      <c r="BC67" s="15"/>
      <c r="BD67" s="15"/>
      <c r="BE67" s="15"/>
      <c r="BF67" s="15"/>
    </row>
    <row r="68" spans="2:58" ht="15" customHeight="1" x14ac:dyDescent="0.15">
      <c r="B68" s="6" t="s">
        <v>84</v>
      </c>
      <c r="C68" s="7" t="s">
        <v>16</v>
      </c>
      <c r="D68" s="8" t="s">
        <v>17</v>
      </c>
      <c r="E68" s="8" t="s">
        <v>18</v>
      </c>
      <c r="F68" s="8" t="s">
        <v>17</v>
      </c>
      <c r="G68" s="8" t="s">
        <v>17</v>
      </c>
      <c r="H68" s="9">
        <v>20.538229659820999</v>
      </c>
      <c r="I68" s="9">
        <v>20.538229659820999</v>
      </c>
      <c r="J68" s="10">
        <v>0</v>
      </c>
      <c r="N68" s="11">
        <v>0</v>
      </c>
      <c r="O68" s="12">
        <v>72</v>
      </c>
      <c r="P68" s="8" t="s">
        <v>17</v>
      </c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  <c r="AJ68" s="15"/>
      <c r="AK68" s="15"/>
      <c r="AL68" s="15"/>
      <c r="AM68" s="15"/>
      <c r="AN68" s="15"/>
      <c r="AO68" s="15"/>
      <c r="AP68" s="15"/>
      <c r="AQ68" s="15"/>
      <c r="AR68" s="15"/>
      <c r="AS68" s="15"/>
      <c r="AT68" s="15"/>
      <c r="AU68" s="15"/>
      <c r="AV68" s="15"/>
      <c r="AW68" s="15"/>
      <c r="AX68" s="15"/>
      <c r="AY68" s="15"/>
      <c r="AZ68" s="15"/>
      <c r="BA68" s="15"/>
      <c r="BB68" s="15"/>
      <c r="BC68" s="15"/>
      <c r="BD68" s="15"/>
      <c r="BE68" s="15"/>
      <c r="BF68" s="15"/>
    </row>
    <row r="69" spans="2:58" ht="15" customHeight="1" x14ac:dyDescent="0.15">
      <c r="B69" s="6" t="s">
        <v>85</v>
      </c>
      <c r="C69" s="7" t="s">
        <v>16</v>
      </c>
      <c r="D69" s="8" t="s">
        <v>17</v>
      </c>
      <c r="E69" s="8" t="s">
        <v>18</v>
      </c>
      <c r="F69" s="8" t="s">
        <v>17</v>
      </c>
      <c r="G69" s="8" t="s">
        <v>17</v>
      </c>
      <c r="H69" s="9">
        <v>23.677184461094001</v>
      </c>
      <c r="I69" s="9">
        <v>23.677184461094001</v>
      </c>
      <c r="J69" s="10">
        <v>0</v>
      </c>
      <c r="N69" s="11">
        <v>0</v>
      </c>
      <c r="O69" s="12">
        <v>72</v>
      </c>
      <c r="P69" s="8" t="s">
        <v>17</v>
      </c>
      <c r="R69" s="15"/>
      <c r="S69" s="15" t="s">
        <v>163</v>
      </c>
      <c r="T69" s="15"/>
      <c r="U69" s="15"/>
      <c r="V69" s="15" t="s">
        <v>149</v>
      </c>
      <c r="W69" s="15"/>
      <c r="X69" s="15"/>
      <c r="Y69" s="15" t="s">
        <v>165</v>
      </c>
      <c r="Z69" s="15"/>
      <c r="AA69" s="15"/>
      <c r="AB69" s="15"/>
      <c r="AC69" s="15"/>
      <c r="AD69" s="15"/>
      <c r="AE69" s="15"/>
      <c r="AF69" s="15"/>
      <c r="AG69" s="15"/>
      <c r="AH69" s="15" t="s">
        <v>163</v>
      </c>
      <c r="AI69" s="15"/>
      <c r="AJ69" s="15"/>
      <c r="AK69" s="15" t="s">
        <v>149</v>
      </c>
      <c r="AL69" s="15"/>
      <c r="AM69" s="15"/>
      <c r="AN69" s="15" t="s">
        <v>165</v>
      </c>
      <c r="AO69" s="15"/>
      <c r="AP69" s="15"/>
      <c r="AQ69" s="15"/>
      <c r="AR69" s="15"/>
      <c r="AS69" s="15"/>
      <c r="AT69" s="15"/>
      <c r="AU69" s="15"/>
      <c r="AV69" s="15"/>
      <c r="AW69" s="15"/>
      <c r="AX69" s="15" t="s">
        <v>163</v>
      </c>
      <c r="AY69" s="15"/>
      <c r="AZ69" s="15"/>
      <c r="BA69" s="15" t="s">
        <v>149</v>
      </c>
      <c r="BB69" s="15"/>
      <c r="BC69" s="15"/>
      <c r="BD69" s="15" t="s">
        <v>165</v>
      </c>
      <c r="BE69" s="15"/>
      <c r="BF69" s="15"/>
    </row>
    <row r="70" spans="2:58" ht="15" customHeight="1" x14ac:dyDescent="0.15">
      <c r="B70" s="6" t="s">
        <v>86</v>
      </c>
      <c r="C70" s="7" t="s">
        <v>16</v>
      </c>
      <c r="D70" s="8" t="s">
        <v>17</v>
      </c>
      <c r="E70" s="8" t="s">
        <v>18</v>
      </c>
      <c r="F70" s="8" t="s">
        <v>17</v>
      </c>
      <c r="G70" s="8" t="s">
        <v>17</v>
      </c>
      <c r="H70" s="9">
        <v>23.934602772213601</v>
      </c>
      <c r="I70" s="9">
        <v>23.934602772213601</v>
      </c>
      <c r="J70" s="10">
        <v>0</v>
      </c>
      <c r="N70" s="11">
        <v>0</v>
      </c>
      <c r="O70" s="12">
        <v>72</v>
      </c>
      <c r="P70" s="8" t="s">
        <v>17</v>
      </c>
      <c r="R70" s="15" t="s">
        <v>140</v>
      </c>
      <c r="S70" s="22">
        <f t="shared" ref="S70:U75" si="22">S62-SW_DeltaC</f>
        <v>-15.730934808783607</v>
      </c>
      <c r="T70" s="22">
        <f t="shared" si="22"/>
        <v>-0.75776804579422041</v>
      </c>
      <c r="U70" s="22">
        <f t="shared" si="22"/>
        <v>-1.6945688520316207</v>
      </c>
      <c r="V70" s="23">
        <f>2^-S70</f>
        <v>54385.5139816148</v>
      </c>
      <c r="W70" s="23">
        <f t="shared" ref="W70:X70" si="23">2^-T70</f>
        <v>1.690872697086399</v>
      </c>
      <c r="X70" s="23">
        <f t="shared" si="23"/>
        <v>3.2368014067753341</v>
      </c>
      <c r="Y70" s="15">
        <f>LOG(V70,2)</f>
        <v>15.730934808783607</v>
      </c>
      <c r="Z70" s="15">
        <f t="shared" ref="Z70:AA70" si="24">LOG(W70,2)</f>
        <v>0.7577680457942203</v>
      </c>
      <c r="AA70" s="15">
        <f t="shared" si="24"/>
        <v>1.6945688520316207</v>
      </c>
      <c r="AB70" s="15"/>
      <c r="AC70" s="15"/>
      <c r="AD70" s="15"/>
      <c r="AE70" s="15"/>
      <c r="AF70" s="15"/>
      <c r="AG70" s="15" t="s">
        <v>140</v>
      </c>
      <c r="AH70" s="22">
        <f t="shared" ref="AH70:AJ75" si="25">AH62-SW_DeltaC_02</f>
        <v>0.25728790466918205</v>
      </c>
      <c r="AI70" s="22">
        <f t="shared" si="25"/>
        <v>8.8772779518182077E-2</v>
      </c>
      <c r="AJ70" s="22">
        <f t="shared" si="25"/>
        <v>2.193534000638131E-2</v>
      </c>
      <c r="AK70" s="23">
        <f>2^-AH70</f>
        <v>0.8366592620411335</v>
      </c>
      <c r="AL70" s="23">
        <f>2^-AI70</f>
        <v>0.94032228900899817</v>
      </c>
      <c r="AM70" s="23">
        <f>2^-AJ70</f>
        <v>0.98491058450773861</v>
      </c>
      <c r="AN70" s="15">
        <f>LOG(AK70,2)</f>
        <v>-0.25728790466918222</v>
      </c>
      <c r="AO70" s="15">
        <f>LOG(AL70,2)</f>
        <v>-8.8772779518182188E-2</v>
      </c>
      <c r="AP70" s="15">
        <f>LOG(AM70,2)</f>
        <v>-2.1935340006381237E-2</v>
      </c>
      <c r="AQ70" s="15"/>
      <c r="AR70" s="15"/>
      <c r="AS70" s="15"/>
      <c r="AT70" s="15"/>
      <c r="AU70" s="15"/>
      <c r="AV70" s="15"/>
      <c r="AW70" s="15" t="s">
        <v>140</v>
      </c>
      <c r="AX70" s="22">
        <f t="shared" ref="AX70:AZ75" si="26">AX62-SW_DeltaC_03</f>
        <v>-0.19064449653280047</v>
      </c>
      <c r="AY70" s="22">
        <f t="shared" si="26"/>
        <v>-0.25948277501430095</v>
      </c>
      <c r="AZ70" s="22">
        <f t="shared" si="26"/>
        <v>-0.16083704507069907</v>
      </c>
      <c r="BA70" s="23">
        <f>2^-AX70</f>
        <v>1.141273444179407</v>
      </c>
      <c r="BB70" s="23">
        <f>2^-AY70</f>
        <v>1.1970494698352701</v>
      </c>
      <c r="BC70" s="23">
        <f>2^-AZ70</f>
        <v>1.1179355710553096</v>
      </c>
      <c r="BD70" s="15">
        <f>LOG(BA70,2)</f>
        <v>0.19064449653280052</v>
      </c>
      <c r="BE70" s="15">
        <f>LOG(BB70,2)</f>
        <v>0.25948277501430084</v>
      </c>
      <c r="BF70" s="15">
        <f>LOG(BC70,2)</f>
        <v>0.16083704507069904</v>
      </c>
    </row>
    <row r="71" spans="2:58" ht="15" customHeight="1" x14ac:dyDescent="0.15">
      <c r="B71" s="6" t="s">
        <v>87</v>
      </c>
      <c r="C71" s="7" t="s">
        <v>16</v>
      </c>
      <c r="D71" s="8" t="s">
        <v>17</v>
      </c>
      <c r="E71" s="8" t="s">
        <v>18</v>
      </c>
      <c r="F71" s="8" t="s">
        <v>17</v>
      </c>
      <c r="G71" s="8" t="s">
        <v>17</v>
      </c>
      <c r="H71" s="9">
        <v>23.999771158761899</v>
      </c>
      <c r="I71" s="9">
        <v>23.999771158761899</v>
      </c>
      <c r="J71" s="10">
        <v>0</v>
      </c>
      <c r="N71" s="11">
        <v>0</v>
      </c>
      <c r="O71" s="12">
        <v>72</v>
      </c>
      <c r="P71" s="8" t="s">
        <v>17</v>
      </c>
      <c r="R71" s="15" t="s">
        <v>141</v>
      </c>
      <c r="S71" s="22">
        <f t="shared" si="22"/>
        <v>5.2737369992328791</v>
      </c>
      <c r="T71" s="22">
        <f t="shared" si="22"/>
        <v>-1.2515545753780213</v>
      </c>
      <c r="U71" s="22">
        <f t="shared" si="22"/>
        <v>-1.5698455260290221</v>
      </c>
      <c r="V71" s="23">
        <f t="shared" ref="V71:V75" si="27">2^-S71</f>
        <v>2.5849192096589778E-2</v>
      </c>
      <c r="W71" s="23">
        <f t="shared" ref="W71:W74" si="28">2^-T71</f>
        <v>2.3809784704654424</v>
      </c>
      <c r="X71" s="23">
        <f t="shared" ref="X71:X75" si="29">2^-U71</f>
        <v>2.9687292529062592</v>
      </c>
      <c r="Y71" s="15">
        <f t="shared" ref="Y71:Y75" si="30">LOG(V71,2)</f>
        <v>-5.2737369992328791</v>
      </c>
      <c r="Z71" s="15">
        <f t="shared" ref="Z71:Z75" si="31">LOG(W71,2)</f>
        <v>1.2515545753780211</v>
      </c>
      <c r="AA71" s="15">
        <f t="shared" ref="AA71:AA75" si="32">LOG(X71,2)</f>
        <v>1.5698455260290221</v>
      </c>
      <c r="AB71" s="15"/>
      <c r="AC71" s="15"/>
      <c r="AD71" s="15"/>
      <c r="AE71" s="15"/>
      <c r="AF71" s="15"/>
      <c r="AG71" s="15" t="s">
        <v>141</v>
      </c>
      <c r="AH71" s="22"/>
      <c r="AI71" s="22">
        <f t="shared" si="25"/>
        <v>-4.1089183536216822E-2</v>
      </c>
      <c r="AJ71" s="22">
        <f t="shared" si="25"/>
        <v>-8.8109632487215706E-2</v>
      </c>
      <c r="AK71" s="23">
        <f t="shared" ref="AK71:AK75" si="33">2^-AH71</f>
        <v>1</v>
      </c>
      <c r="AL71" s="23">
        <f t="shared" ref="AL71" si="34">2^-AI71</f>
        <v>1.028890309165797</v>
      </c>
      <c r="AM71" s="23">
        <f t="shared" ref="AM71" si="35">2^-AJ71</f>
        <v>1.0629764484104505</v>
      </c>
      <c r="AN71" s="15">
        <f t="shared" ref="AN71:AN75" si="36">LOG(AK71,2)</f>
        <v>0</v>
      </c>
      <c r="AO71" s="15">
        <f t="shared" ref="AO71:AO75" si="37">LOG(AL71,2)</f>
        <v>4.1089183536216684E-2</v>
      </c>
      <c r="AP71" s="15">
        <f>LOG(AM71,2)</f>
        <v>8.8109632487215622E-2</v>
      </c>
      <c r="AQ71" s="15"/>
      <c r="AR71" s="15"/>
      <c r="AS71" s="15"/>
      <c r="AT71" s="15"/>
      <c r="AU71" s="15"/>
      <c r="AV71" s="15"/>
      <c r="AW71" s="15" t="s">
        <v>141</v>
      </c>
      <c r="AX71" s="22">
        <f t="shared" si="26"/>
        <v>0.24164782593990086</v>
      </c>
      <c r="AY71" s="22">
        <f t="shared" si="26"/>
        <v>0.28555194290709895</v>
      </c>
      <c r="AZ71" s="22">
        <f t="shared" si="26"/>
        <v>8.3764547770798892E-2</v>
      </c>
      <c r="BA71" s="23">
        <f t="shared" ref="BA71" si="38">2^-AX71</f>
        <v>0.8457787239191491</v>
      </c>
      <c r="BB71" s="23">
        <f t="shared" ref="BB71" si="39">2^-AY71</f>
        <v>0.82042767145476159</v>
      </c>
      <c r="BC71" s="23">
        <f t="shared" ref="BC71" si="40">2^-AZ71</f>
        <v>0.94359223545931992</v>
      </c>
      <c r="BD71" s="15">
        <f t="shared" ref="BD71:BD75" si="41">LOG(BA71,2)</f>
        <v>-0.24164782593990086</v>
      </c>
      <c r="BE71" s="15">
        <f t="shared" ref="BE71:BE75" si="42">LOG(BB71,2)</f>
        <v>-0.28555194290709895</v>
      </c>
      <c r="BF71" s="15">
        <f>LOG(BC71,2)</f>
        <v>-8.376454777079885E-2</v>
      </c>
    </row>
    <row r="72" spans="2:58" ht="15" customHeight="1" x14ac:dyDescent="0.15">
      <c r="B72" s="6" t="s">
        <v>88</v>
      </c>
      <c r="C72" s="7" t="s">
        <v>16</v>
      </c>
      <c r="D72" s="8" t="s">
        <v>17</v>
      </c>
      <c r="E72" s="8" t="s">
        <v>18</v>
      </c>
      <c r="F72" s="8" t="s">
        <v>17</v>
      </c>
      <c r="G72" s="8" t="s">
        <v>17</v>
      </c>
      <c r="H72" s="9">
        <v>16.857544268519099</v>
      </c>
      <c r="I72" s="9">
        <v>16.857544268519099</v>
      </c>
      <c r="J72" s="10">
        <v>0</v>
      </c>
      <c r="N72" s="11">
        <v>0</v>
      </c>
      <c r="O72" s="12">
        <v>72</v>
      </c>
      <c r="P72" s="8" t="s">
        <v>17</v>
      </c>
      <c r="R72" s="15" t="s">
        <v>142</v>
      </c>
      <c r="S72" s="22">
        <f t="shared" si="22"/>
        <v>-3.2177900307331253</v>
      </c>
      <c r="T72" s="22">
        <f t="shared" si="22"/>
        <v>-5.8247201039144247</v>
      </c>
      <c r="U72" s="22">
        <f t="shared" si="22"/>
        <v>-5.6542252160014232</v>
      </c>
      <c r="V72" s="23">
        <f t="shared" si="27"/>
        <v>9.3036061906713563</v>
      </c>
      <c r="W72" s="23">
        <f>2^-T72</f>
        <v>56.678124079290164</v>
      </c>
      <c r="X72" s="23">
        <f>2^-U72</f>
        <v>50.360657582319206</v>
      </c>
      <c r="Y72" s="15">
        <f t="shared" si="30"/>
        <v>3.2177900307331249</v>
      </c>
      <c r="Z72" s="15">
        <f t="shared" si="31"/>
        <v>5.8247201039144247</v>
      </c>
      <c r="AA72" s="15">
        <f t="shared" si="32"/>
        <v>5.6542252160014232</v>
      </c>
      <c r="AB72" s="15"/>
      <c r="AC72" s="15"/>
      <c r="AD72" s="15"/>
      <c r="AE72" s="15"/>
      <c r="AF72" s="15"/>
      <c r="AG72" s="15" t="s">
        <v>142</v>
      </c>
      <c r="AH72" s="22">
        <f t="shared" si="25"/>
        <v>-3.9359692668733199</v>
      </c>
      <c r="AI72" s="22">
        <f t="shared" si="25"/>
        <v>-4.1423433991368181</v>
      </c>
      <c r="AJ72" s="22">
        <f t="shared" si="25"/>
        <v>-3.8792768289629205</v>
      </c>
      <c r="AK72" s="23">
        <f>2^-AH72</f>
        <v>15.305404481392117</v>
      </c>
      <c r="AL72" s="23">
        <f>2^-AI72</f>
        <v>17.659142678087953</v>
      </c>
      <c r="AM72" s="23">
        <f>2^-AJ72</f>
        <v>14.715624148809882</v>
      </c>
      <c r="AN72" s="15">
        <f t="shared" si="36"/>
        <v>3.9359692668733199</v>
      </c>
      <c r="AO72" s="15">
        <f t="shared" si="37"/>
        <v>4.1423433991368181</v>
      </c>
      <c r="AP72" s="15">
        <f t="shared" ref="AP72:AP75" si="43">LOG(AM72,2)</f>
        <v>3.8792768289629205</v>
      </c>
      <c r="AQ72" s="15"/>
      <c r="AR72" s="15"/>
      <c r="AS72" s="15"/>
      <c r="AT72" s="15"/>
      <c r="AU72" s="15"/>
      <c r="AV72" s="15"/>
      <c r="AW72" s="15" t="s">
        <v>142</v>
      </c>
      <c r="AX72" s="22">
        <f t="shared" si="26"/>
        <v>-2.1428521229176978</v>
      </c>
      <c r="AY72" s="22">
        <f t="shared" si="26"/>
        <v>-2.2244094683700011</v>
      </c>
      <c r="AZ72" s="22">
        <f t="shared" si="26"/>
        <v>-2.2021868087293006</v>
      </c>
      <c r="BA72" s="23">
        <f>2^-AX72</f>
        <v>4.4163426877529615</v>
      </c>
      <c r="BB72" s="23">
        <f>2^-AY72</f>
        <v>4.6731957452900659</v>
      </c>
      <c r="BC72" s="23">
        <f>2^-AZ72</f>
        <v>4.6017633985039064</v>
      </c>
      <c r="BD72" s="15">
        <f t="shared" si="41"/>
        <v>2.1428521229176978</v>
      </c>
      <c r="BE72" s="15">
        <f t="shared" si="42"/>
        <v>2.2244094683700011</v>
      </c>
      <c r="BF72" s="15">
        <f t="shared" ref="BF72:BF75" si="44">LOG(BC72,2)</f>
        <v>2.2021868087293006</v>
      </c>
    </row>
    <row r="73" spans="2:58" ht="15" customHeight="1" x14ac:dyDescent="0.15">
      <c r="B73" s="6" t="s">
        <v>89</v>
      </c>
      <c r="C73" s="7" t="s">
        <v>16</v>
      </c>
      <c r="D73" s="8" t="s">
        <v>17</v>
      </c>
      <c r="E73" s="8" t="s">
        <v>18</v>
      </c>
      <c r="F73" s="8" t="s">
        <v>17</v>
      </c>
      <c r="G73" s="8" t="s">
        <v>17</v>
      </c>
      <c r="H73" s="9">
        <v>17.0038667477118</v>
      </c>
      <c r="I73" s="9">
        <v>17.0038667477118</v>
      </c>
      <c r="J73" s="10">
        <v>0</v>
      </c>
      <c r="N73" s="11">
        <v>0</v>
      </c>
      <c r="O73" s="12">
        <v>72</v>
      </c>
      <c r="P73" s="8" t="s">
        <v>17</v>
      </c>
      <c r="R73" s="15" t="s">
        <v>143</v>
      </c>
      <c r="S73" s="22">
        <f t="shared" si="22"/>
        <v>-3.3976990775787232</v>
      </c>
      <c r="T73" s="22">
        <f t="shared" si="22"/>
        <v>-4.3245424310606229</v>
      </c>
      <c r="U73" s="22">
        <f t="shared" si="22"/>
        <v>-4.6043746267459245</v>
      </c>
      <c r="V73" s="23">
        <f t="shared" si="27"/>
        <v>10.539241072507302</v>
      </c>
      <c r="W73" s="23">
        <f t="shared" si="28"/>
        <v>20.036275252574743</v>
      </c>
      <c r="X73" s="23">
        <f t="shared" si="29"/>
        <v>24.325113420408332</v>
      </c>
      <c r="Y73" s="15">
        <f t="shared" si="30"/>
        <v>3.3976990775787232</v>
      </c>
      <c r="Z73" s="15">
        <f t="shared" si="31"/>
        <v>4.3245424310606229</v>
      </c>
      <c r="AA73" s="15">
        <f t="shared" si="32"/>
        <v>4.6043746267459245</v>
      </c>
      <c r="AB73" s="15"/>
      <c r="AC73" s="15"/>
      <c r="AD73" s="15"/>
      <c r="AE73" s="15"/>
      <c r="AF73" s="15"/>
      <c r="AG73" s="15" t="s">
        <v>143</v>
      </c>
      <c r="AH73" s="22">
        <f t="shared" si="25"/>
        <v>-1.5907274246559187</v>
      </c>
      <c r="AI73" s="22">
        <f t="shared" si="25"/>
        <v>-1.470748784559321</v>
      </c>
      <c r="AJ73" s="22">
        <f t="shared" si="25"/>
        <v>-1.5678254767286202</v>
      </c>
      <c r="AK73" s="23">
        <f t="shared" si="33"/>
        <v>3.0120118055631169</v>
      </c>
      <c r="AL73" s="23">
        <f t="shared" ref="AL73:AL74" si="45">2^-AI73</f>
        <v>2.7716571026384536</v>
      </c>
      <c r="AM73" s="23">
        <f t="shared" ref="AM73:AM75" si="46">2^-AJ73</f>
        <v>2.9645753723010899</v>
      </c>
      <c r="AN73" s="15">
        <f t="shared" si="36"/>
        <v>1.5907274246559187</v>
      </c>
      <c r="AO73" s="15">
        <f t="shared" si="37"/>
        <v>1.4707487845593208</v>
      </c>
      <c r="AP73" s="15">
        <f t="shared" si="43"/>
        <v>1.5678254767286202</v>
      </c>
      <c r="AQ73" s="15"/>
      <c r="AR73" s="15"/>
      <c r="AS73" s="15"/>
      <c r="AT73" s="15"/>
      <c r="AU73" s="15"/>
      <c r="AV73" s="15"/>
      <c r="AW73" s="15" t="s">
        <v>143</v>
      </c>
      <c r="AX73" s="22">
        <f t="shared" si="26"/>
        <v>-1.4869832553135991</v>
      </c>
      <c r="AY73" s="22">
        <f t="shared" si="26"/>
        <v>-1.5497472647822006</v>
      </c>
      <c r="AZ73" s="22">
        <f t="shared" si="26"/>
        <v>-1.7149345466715991</v>
      </c>
      <c r="BA73" s="23">
        <f t="shared" ref="BA73:BA75" si="47">2^-AX73</f>
        <v>2.8030223646034487</v>
      </c>
      <c r="BB73" s="23">
        <f t="shared" ref="BB73:BB74" si="48">2^-AY73</f>
        <v>2.9276584718387535</v>
      </c>
      <c r="BC73" s="23">
        <f t="shared" ref="BC73:BC75" si="49">2^-AZ73</f>
        <v>3.2828174944057449</v>
      </c>
      <c r="BD73" s="15">
        <f t="shared" si="41"/>
        <v>1.4869832553135991</v>
      </c>
      <c r="BE73" s="15">
        <f t="shared" si="42"/>
        <v>1.5497472647822006</v>
      </c>
      <c r="BF73" s="15">
        <f t="shared" si="44"/>
        <v>1.7149345466715991</v>
      </c>
    </row>
    <row r="74" spans="2:58" ht="15" customHeight="1" x14ac:dyDescent="0.15">
      <c r="B74" s="6" t="s">
        <v>90</v>
      </c>
      <c r="C74" s="7" t="s">
        <v>16</v>
      </c>
      <c r="D74" s="8" t="s">
        <v>17</v>
      </c>
      <c r="E74" s="8" t="s">
        <v>18</v>
      </c>
      <c r="F74" s="8" t="s">
        <v>17</v>
      </c>
      <c r="G74" s="8" t="s">
        <v>17</v>
      </c>
      <c r="I74" s="9">
        <v>0</v>
      </c>
      <c r="J74" s="10">
        <v>0</v>
      </c>
      <c r="M74" s="11">
        <v>0</v>
      </c>
      <c r="N74" s="11">
        <v>0</v>
      </c>
      <c r="O74" s="12">
        <v>72</v>
      </c>
      <c r="P74" s="8" t="s">
        <v>17</v>
      </c>
      <c r="R74" s="15" t="s">
        <v>144</v>
      </c>
      <c r="S74" s="22">
        <f t="shared" si="22"/>
        <v>-4.4109178110343219</v>
      </c>
      <c r="T74" s="22">
        <f t="shared" si="22"/>
        <v>-5.7136269232308212</v>
      </c>
      <c r="U74" s="22">
        <f t="shared" si="22"/>
        <v>-5.4937835987397232</v>
      </c>
      <c r="V74" s="23">
        <f t="shared" si="27"/>
        <v>21.272501822170739</v>
      </c>
      <c r="W74" s="23">
        <f t="shared" si="28"/>
        <v>52.477494033456274</v>
      </c>
      <c r="X74" s="23">
        <f t="shared" si="29"/>
        <v>45.06025580944673</v>
      </c>
      <c r="Y74" s="15">
        <f t="shared" si="30"/>
        <v>4.4109178110343219</v>
      </c>
      <c r="Z74" s="15">
        <f t="shared" si="31"/>
        <v>5.7136269232308212</v>
      </c>
      <c r="AA74" s="15">
        <f t="shared" si="32"/>
        <v>5.4937835987397232</v>
      </c>
      <c r="AB74" s="15"/>
      <c r="AC74" s="15"/>
      <c r="AD74" s="15"/>
      <c r="AE74" s="15"/>
      <c r="AF74" s="15"/>
      <c r="AG74" s="15" t="s">
        <v>144</v>
      </c>
      <c r="AH74" s="22">
        <f t="shared" si="25"/>
        <v>-2.9707335831080162</v>
      </c>
      <c r="AI74" s="22">
        <f t="shared" si="25"/>
        <v>-3.1943869401325156</v>
      </c>
      <c r="AJ74" s="22">
        <f t="shared" si="25"/>
        <v>-3.0706612723939184</v>
      </c>
      <c r="AK74" s="23">
        <f t="shared" si="33"/>
        <v>7.8393475271878579</v>
      </c>
      <c r="AL74" s="23">
        <f t="shared" si="45"/>
        <v>9.1539025922450783</v>
      </c>
      <c r="AM74" s="23">
        <f t="shared" si="46"/>
        <v>8.4015835287885761</v>
      </c>
      <c r="AN74" s="15">
        <f t="shared" si="36"/>
        <v>2.9707335831080166</v>
      </c>
      <c r="AO74" s="15">
        <f t="shared" si="37"/>
        <v>3.1943869401325156</v>
      </c>
      <c r="AP74" s="15">
        <f t="shared" si="43"/>
        <v>3.0706612723939184</v>
      </c>
      <c r="AQ74" s="15"/>
      <c r="AR74" s="15"/>
      <c r="AS74" s="15"/>
      <c r="AT74" s="15"/>
      <c r="AU74" s="15"/>
      <c r="AV74" s="15"/>
      <c r="AW74" s="15" t="s">
        <v>144</v>
      </c>
      <c r="AX74" s="22">
        <f t="shared" si="26"/>
        <v>-2.1271492853892005</v>
      </c>
      <c r="AY74" s="22">
        <f t="shared" si="26"/>
        <v>-2.2315157267126002</v>
      </c>
      <c r="AZ74" s="22">
        <f t="shared" si="26"/>
        <v>-2.2061615096022988</v>
      </c>
      <c r="BA74" s="23">
        <f t="shared" si="47"/>
        <v>4.3685342013021744</v>
      </c>
      <c r="BB74" s="23">
        <f t="shared" si="48"/>
        <v>4.6962712103791286</v>
      </c>
      <c r="BC74" s="23">
        <f t="shared" si="49"/>
        <v>4.6144589796639979</v>
      </c>
      <c r="BD74" s="15">
        <f t="shared" si="41"/>
        <v>2.1271492853892005</v>
      </c>
      <c r="BE74" s="15">
        <f t="shared" si="42"/>
        <v>2.2315157267126002</v>
      </c>
      <c r="BF74" s="15">
        <f t="shared" si="44"/>
        <v>2.2061615096022988</v>
      </c>
    </row>
    <row r="75" spans="2:58" ht="15" customHeight="1" x14ac:dyDescent="0.15">
      <c r="B75" s="6" t="s">
        <v>91</v>
      </c>
      <c r="C75" s="7" t="s">
        <v>16</v>
      </c>
      <c r="D75" s="8" t="s">
        <v>17</v>
      </c>
      <c r="E75" s="8" t="s">
        <v>18</v>
      </c>
      <c r="F75" s="8" t="s">
        <v>17</v>
      </c>
      <c r="G75" s="8" t="s">
        <v>17</v>
      </c>
      <c r="I75" s="9">
        <v>0</v>
      </c>
      <c r="J75" s="10">
        <v>0</v>
      </c>
      <c r="M75" s="11">
        <v>0</v>
      </c>
      <c r="N75" s="11">
        <v>0</v>
      </c>
      <c r="O75" s="12">
        <v>72</v>
      </c>
      <c r="P75" s="8" t="s">
        <v>17</v>
      </c>
      <c r="R75" s="15" t="s">
        <v>145</v>
      </c>
      <c r="S75" s="22">
        <f t="shared" si="22"/>
        <v>-5.6381197790838211</v>
      </c>
      <c r="T75" s="22">
        <f t="shared" si="22"/>
        <v>-6.820049078189621</v>
      </c>
      <c r="U75" s="22">
        <f t="shared" si="22"/>
        <v>-5.955114475129621</v>
      </c>
      <c r="V75" s="23">
        <f t="shared" si="27"/>
        <v>49.801585881380795</v>
      </c>
      <c r="W75" s="23">
        <f>2^-T75</f>
        <v>112.98982719395326</v>
      </c>
      <c r="X75" s="23">
        <f t="shared" si="29"/>
        <v>62.039470803506184</v>
      </c>
      <c r="Y75" s="15">
        <f t="shared" si="30"/>
        <v>5.6381197790838211</v>
      </c>
      <c r="Z75" s="15">
        <f t="shared" si="31"/>
        <v>6.8200490781896219</v>
      </c>
      <c r="AA75" s="15">
        <f t="shared" si="32"/>
        <v>5.955114475129621</v>
      </c>
      <c r="AB75" s="15"/>
      <c r="AC75" s="15"/>
      <c r="AD75" s="15"/>
      <c r="AE75" s="15"/>
      <c r="AF75" s="15"/>
      <c r="AG75" s="15" t="s">
        <v>145</v>
      </c>
      <c r="AH75" s="22">
        <f t="shared" si="25"/>
        <v>-3.4330670614866161</v>
      </c>
      <c r="AI75" s="22">
        <f t="shared" si="25"/>
        <v>-3.1756487503670154</v>
      </c>
      <c r="AJ75" s="22">
        <f t="shared" si="25"/>
        <v>-3.1104803638187182</v>
      </c>
      <c r="AK75" s="23">
        <f t="shared" si="33"/>
        <v>10.800805928363795</v>
      </c>
      <c r="AL75" s="23">
        <f>2^-AI75</f>
        <v>9.0357775288271611</v>
      </c>
      <c r="AM75" s="23">
        <f t="shared" si="46"/>
        <v>8.6367011137531033</v>
      </c>
      <c r="AN75" s="15">
        <f t="shared" si="36"/>
        <v>3.4330670614866161</v>
      </c>
      <c r="AO75" s="15">
        <f t="shared" si="37"/>
        <v>3.1756487503670154</v>
      </c>
      <c r="AP75" s="15">
        <f t="shared" si="43"/>
        <v>3.1104803638187177</v>
      </c>
      <c r="AQ75" s="15"/>
      <c r="AR75" s="15"/>
      <c r="AS75" s="15"/>
      <c r="AT75" s="15"/>
      <c r="AU75" s="15"/>
      <c r="AV75" s="15"/>
      <c r="AW75" s="15" t="s">
        <v>145</v>
      </c>
      <c r="AX75" s="22">
        <f t="shared" si="26"/>
        <v>-2.6913494080486009</v>
      </c>
      <c r="AY75" s="22">
        <f t="shared" si="26"/>
        <v>-2.7840908145904981</v>
      </c>
      <c r="AZ75" s="22">
        <f t="shared" si="26"/>
        <v>-2.8052911975731005</v>
      </c>
      <c r="BA75" s="23">
        <f t="shared" si="47"/>
        <v>6.4591727614432619</v>
      </c>
      <c r="BB75" s="23">
        <f>2^-AY75</f>
        <v>6.8880270797486887</v>
      </c>
      <c r="BC75" s="23">
        <f t="shared" si="49"/>
        <v>6.9899939047345976</v>
      </c>
      <c r="BD75" s="15">
        <f t="shared" si="41"/>
        <v>2.6913494080486009</v>
      </c>
      <c r="BE75" s="15">
        <f t="shared" si="42"/>
        <v>2.7840908145904981</v>
      </c>
      <c r="BF75" s="15">
        <f t="shared" si="44"/>
        <v>2.8052911975731005</v>
      </c>
    </row>
    <row r="76" spans="2:58" ht="15" customHeight="1" x14ac:dyDescent="0.15">
      <c r="B76" s="6" t="s">
        <v>92</v>
      </c>
      <c r="C76" s="7" t="s">
        <v>16</v>
      </c>
      <c r="D76" s="8" t="s">
        <v>17</v>
      </c>
      <c r="E76" s="8" t="s">
        <v>18</v>
      </c>
      <c r="F76" s="8" t="s">
        <v>17</v>
      </c>
      <c r="G76" s="8" t="s">
        <v>17</v>
      </c>
      <c r="I76" s="9">
        <v>0</v>
      </c>
      <c r="J76" s="10">
        <v>0</v>
      </c>
      <c r="M76" s="11">
        <v>0</v>
      </c>
      <c r="N76" s="11">
        <v>0</v>
      </c>
      <c r="O76" s="12">
        <v>72</v>
      </c>
      <c r="P76" s="8" t="s">
        <v>17</v>
      </c>
    </row>
    <row r="77" spans="2:58" ht="15" customHeight="1" x14ac:dyDescent="0.15">
      <c r="B77" s="6" t="s">
        <v>93</v>
      </c>
      <c r="C77" s="7" t="s">
        <v>16</v>
      </c>
      <c r="D77" s="8" t="s">
        <v>17</v>
      </c>
      <c r="E77" s="8" t="s">
        <v>18</v>
      </c>
      <c r="F77" s="8" t="s">
        <v>17</v>
      </c>
      <c r="G77" s="8" t="s">
        <v>17</v>
      </c>
      <c r="I77" s="9">
        <v>0</v>
      </c>
      <c r="J77" s="10">
        <v>0</v>
      </c>
      <c r="M77" s="11">
        <v>0</v>
      </c>
      <c r="N77" s="11">
        <v>0</v>
      </c>
      <c r="O77" s="12">
        <v>72</v>
      </c>
      <c r="P77" s="8" t="s">
        <v>17</v>
      </c>
    </row>
    <row r="78" spans="2:58" ht="15" customHeight="1" x14ac:dyDescent="0.15">
      <c r="B78" s="6" t="s">
        <v>94</v>
      </c>
      <c r="C78" s="7" t="s">
        <v>16</v>
      </c>
      <c r="D78" s="8" t="s">
        <v>17</v>
      </c>
      <c r="E78" s="8" t="s">
        <v>18</v>
      </c>
      <c r="F78" s="8" t="s">
        <v>17</v>
      </c>
      <c r="G78" s="8" t="s">
        <v>17</v>
      </c>
      <c r="I78" s="9">
        <v>0</v>
      </c>
      <c r="J78" s="10">
        <v>0</v>
      </c>
      <c r="M78" s="11">
        <v>0</v>
      </c>
      <c r="N78" s="11">
        <v>0</v>
      </c>
      <c r="O78" s="12">
        <v>72</v>
      </c>
      <c r="P78" s="8" t="s">
        <v>17</v>
      </c>
    </row>
    <row r="79" spans="2:58" ht="15" customHeight="1" x14ac:dyDescent="0.15">
      <c r="B79" s="6" t="s">
        <v>95</v>
      </c>
      <c r="C79" s="7" t="s">
        <v>16</v>
      </c>
      <c r="D79" s="8" t="s">
        <v>17</v>
      </c>
      <c r="E79" s="8" t="s">
        <v>18</v>
      </c>
      <c r="F79" s="8" t="s">
        <v>17</v>
      </c>
      <c r="G79" s="8" t="s">
        <v>17</v>
      </c>
      <c r="I79" s="9">
        <v>0</v>
      </c>
      <c r="J79" s="10">
        <v>0</v>
      </c>
      <c r="M79" s="11">
        <v>0</v>
      </c>
      <c r="N79" s="11">
        <v>0</v>
      </c>
      <c r="O79" s="12">
        <v>72</v>
      </c>
      <c r="P79" s="8" t="s">
        <v>17</v>
      </c>
    </row>
    <row r="80" spans="2:58" ht="15" customHeight="1" x14ac:dyDescent="0.15">
      <c r="B80" s="6" t="s">
        <v>96</v>
      </c>
      <c r="C80" s="7" t="s">
        <v>16</v>
      </c>
      <c r="D80" s="8" t="s">
        <v>17</v>
      </c>
      <c r="E80" s="8" t="s">
        <v>18</v>
      </c>
      <c r="F80" s="8" t="s">
        <v>17</v>
      </c>
      <c r="G80" s="8" t="s">
        <v>17</v>
      </c>
      <c r="I80" s="9">
        <v>0</v>
      </c>
      <c r="J80" s="10">
        <v>0</v>
      </c>
      <c r="M80" s="11">
        <v>0</v>
      </c>
      <c r="N80" s="11">
        <v>0</v>
      </c>
      <c r="O80" s="12">
        <v>72</v>
      </c>
      <c r="P80" s="8" t="s">
        <v>17</v>
      </c>
    </row>
    <row r="81" spans="2:16" ht="15" customHeight="1" x14ac:dyDescent="0.15">
      <c r="B81" s="6" t="s">
        <v>97</v>
      </c>
      <c r="C81" s="7" t="s">
        <v>16</v>
      </c>
      <c r="D81" s="8" t="s">
        <v>17</v>
      </c>
      <c r="E81" s="8" t="s">
        <v>18</v>
      </c>
      <c r="F81" s="8" t="s">
        <v>17</v>
      </c>
      <c r="G81" s="8" t="s">
        <v>17</v>
      </c>
      <c r="I81" s="9">
        <v>0</v>
      </c>
      <c r="J81" s="10">
        <v>0</v>
      </c>
      <c r="M81" s="11">
        <v>0</v>
      </c>
      <c r="N81" s="11">
        <v>0</v>
      </c>
      <c r="O81" s="12">
        <v>72</v>
      </c>
      <c r="P81" s="8" t="s">
        <v>17</v>
      </c>
    </row>
    <row r="82" spans="2:16" ht="15" customHeight="1" x14ac:dyDescent="0.15">
      <c r="B82" s="6" t="s">
        <v>98</v>
      </c>
      <c r="C82" s="7" t="s">
        <v>16</v>
      </c>
      <c r="D82" s="8" t="s">
        <v>17</v>
      </c>
      <c r="E82" s="8" t="s">
        <v>18</v>
      </c>
      <c r="F82" s="8" t="s">
        <v>17</v>
      </c>
      <c r="G82" s="8" t="s">
        <v>17</v>
      </c>
      <c r="I82" s="9">
        <v>0</v>
      </c>
      <c r="J82" s="10">
        <v>0</v>
      </c>
      <c r="M82" s="11">
        <v>0</v>
      </c>
      <c r="N82" s="11">
        <v>0</v>
      </c>
      <c r="O82" s="12">
        <v>72</v>
      </c>
      <c r="P82" s="8" t="s">
        <v>17</v>
      </c>
    </row>
    <row r="83" spans="2:16" ht="15" customHeight="1" x14ac:dyDescent="0.15">
      <c r="B83" s="6" t="s">
        <v>99</v>
      </c>
      <c r="C83" s="7" t="s">
        <v>16</v>
      </c>
      <c r="D83" s="8" t="s">
        <v>17</v>
      </c>
      <c r="E83" s="8" t="s">
        <v>18</v>
      </c>
      <c r="F83" s="8" t="s">
        <v>17</v>
      </c>
      <c r="G83" s="8" t="s">
        <v>17</v>
      </c>
      <c r="I83" s="9">
        <v>0</v>
      </c>
      <c r="J83" s="10">
        <v>0</v>
      </c>
      <c r="M83" s="11">
        <v>0</v>
      </c>
      <c r="N83" s="11">
        <v>0</v>
      </c>
      <c r="O83" s="12">
        <v>72</v>
      </c>
      <c r="P83" s="8" t="s">
        <v>17</v>
      </c>
    </row>
    <row r="84" spans="2:16" ht="15" customHeight="1" x14ac:dyDescent="0.15">
      <c r="B84" s="6" t="s">
        <v>100</v>
      </c>
      <c r="C84" s="7" t="s">
        <v>16</v>
      </c>
      <c r="D84" s="8" t="s">
        <v>17</v>
      </c>
      <c r="E84" s="8" t="s">
        <v>18</v>
      </c>
      <c r="F84" s="8" t="s">
        <v>17</v>
      </c>
      <c r="G84" s="8" t="s">
        <v>17</v>
      </c>
      <c r="I84" s="9">
        <v>0</v>
      </c>
      <c r="J84" s="10">
        <v>0</v>
      </c>
      <c r="M84" s="11">
        <v>0</v>
      </c>
      <c r="N84" s="11">
        <v>0</v>
      </c>
      <c r="O84" s="12">
        <v>72</v>
      </c>
      <c r="P84" s="8" t="s">
        <v>17</v>
      </c>
    </row>
    <row r="85" spans="2:16" ht="15" customHeight="1" x14ac:dyDescent="0.15">
      <c r="B85" s="6" t="s">
        <v>101</v>
      </c>
      <c r="C85" s="7" t="s">
        <v>16</v>
      </c>
      <c r="D85" s="8" t="s">
        <v>17</v>
      </c>
      <c r="E85" s="8" t="s">
        <v>18</v>
      </c>
      <c r="F85" s="8" t="s">
        <v>17</v>
      </c>
      <c r="G85" s="8" t="s">
        <v>17</v>
      </c>
      <c r="I85" s="9">
        <v>0</v>
      </c>
      <c r="J85" s="10">
        <v>0</v>
      </c>
      <c r="M85" s="11">
        <v>0</v>
      </c>
      <c r="N85" s="11">
        <v>0</v>
      </c>
      <c r="O85" s="12">
        <v>72</v>
      </c>
      <c r="P85" s="8" t="s">
        <v>17</v>
      </c>
    </row>
    <row r="86" spans="2:16" ht="15" customHeight="1" x14ac:dyDescent="0.15">
      <c r="B86" s="6" t="s">
        <v>102</v>
      </c>
      <c r="C86" s="7" t="s">
        <v>16</v>
      </c>
      <c r="D86" s="8" t="s">
        <v>17</v>
      </c>
      <c r="E86" s="8" t="s">
        <v>18</v>
      </c>
      <c r="F86" s="8" t="s">
        <v>17</v>
      </c>
      <c r="G86" s="8" t="s">
        <v>17</v>
      </c>
      <c r="I86" s="9">
        <v>0</v>
      </c>
      <c r="J86" s="10">
        <v>0</v>
      </c>
      <c r="M86" s="11">
        <v>0</v>
      </c>
      <c r="N86" s="11">
        <v>0</v>
      </c>
      <c r="O86" s="12">
        <v>72</v>
      </c>
      <c r="P86" s="8" t="s">
        <v>17</v>
      </c>
    </row>
    <row r="87" spans="2:16" ht="15" customHeight="1" x14ac:dyDescent="0.15">
      <c r="B87" s="6" t="s">
        <v>103</v>
      </c>
      <c r="C87" s="7" t="s">
        <v>16</v>
      </c>
      <c r="D87" s="8" t="s">
        <v>17</v>
      </c>
      <c r="E87" s="8" t="s">
        <v>18</v>
      </c>
      <c r="F87" s="8" t="s">
        <v>17</v>
      </c>
      <c r="G87" s="8" t="s">
        <v>17</v>
      </c>
      <c r="I87" s="9">
        <v>0</v>
      </c>
      <c r="J87" s="10">
        <v>0</v>
      </c>
      <c r="M87" s="11">
        <v>0</v>
      </c>
      <c r="N87" s="11">
        <v>0</v>
      </c>
      <c r="O87" s="12">
        <v>72</v>
      </c>
      <c r="P87" s="8" t="s">
        <v>17</v>
      </c>
    </row>
    <row r="88" spans="2:16" ht="15" customHeight="1" x14ac:dyDescent="0.15">
      <c r="B88" s="6" t="s">
        <v>104</v>
      </c>
      <c r="C88" s="7" t="s">
        <v>16</v>
      </c>
      <c r="D88" s="8" t="s">
        <v>17</v>
      </c>
      <c r="E88" s="8" t="s">
        <v>18</v>
      </c>
      <c r="F88" s="8" t="s">
        <v>17</v>
      </c>
      <c r="G88" s="8" t="s">
        <v>17</v>
      </c>
      <c r="I88" s="9">
        <v>0</v>
      </c>
      <c r="J88" s="10">
        <v>0</v>
      </c>
      <c r="M88" s="11">
        <v>0</v>
      </c>
      <c r="N88" s="11">
        <v>0</v>
      </c>
      <c r="O88" s="12">
        <v>72</v>
      </c>
      <c r="P88" s="8" t="s">
        <v>17</v>
      </c>
    </row>
    <row r="89" spans="2:16" ht="15" customHeight="1" x14ac:dyDescent="0.15">
      <c r="B89" s="6" t="s">
        <v>105</v>
      </c>
      <c r="C89" s="7" t="s">
        <v>16</v>
      </c>
      <c r="D89" s="8" t="s">
        <v>17</v>
      </c>
      <c r="E89" s="8" t="s">
        <v>18</v>
      </c>
      <c r="F89" s="8" t="s">
        <v>17</v>
      </c>
      <c r="G89" s="8" t="s">
        <v>17</v>
      </c>
      <c r="I89" s="9">
        <v>0</v>
      </c>
      <c r="J89" s="10">
        <v>0</v>
      </c>
      <c r="M89" s="11">
        <v>0</v>
      </c>
      <c r="N89" s="11">
        <v>0</v>
      </c>
      <c r="O89" s="12">
        <v>72</v>
      </c>
      <c r="P89" s="8" t="s">
        <v>17</v>
      </c>
    </row>
    <row r="90" spans="2:16" ht="15" customHeight="1" x14ac:dyDescent="0.15">
      <c r="B90" s="6" t="s">
        <v>106</v>
      </c>
      <c r="C90" s="7" t="s">
        <v>16</v>
      </c>
      <c r="D90" s="8" t="s">
        <v>17</v>
      </c>
      <c r="E90" s="8" t="s">
        <v>18</v>
      </c>
      <c r="F90" s="8" t="s">
        <v>17</v>
      </c>
      <c r="G90" s="8" t="s">
        <v>17</v>
      </c>
      <c r="I90" s="9">
        <v>0</v>
      </c>
      <c r="J90" s="10">
        <v>0</v>
      </c>
      <c r="M90" s="11">
        <v>0</v>
      </c>
      <c r="N90" s="11">
        <v>0</v>
      </c>
      <c r="O90" s="12">
        <v>72</v>
      </c>
      <c r="P90" s="8" t="s">
        <v>17</v>
      </c>
    </row>
    <row r="91" spans="2:16" ht="15" customHeight="1" x14ac:dyDescent="0.15">
      <c r="B91" s="6" t="s">
        <v>107</v>
      </c>
      <c r="C91" s="7" t="s">
        <v>16</v>
      </c>
      <c r="D91" s="8" t="s">
        <v>17</v>
      </c>
      <c r="E91" s="8" t="s">
        <v>18</v>
      </c>
      <c r="F91" s="8" t="s">
        <v>17</v>
      </c>
      <c r="G91" s="8" t="s">
        <v>17</v>
      </c>
      <c r="I91" s="9">
        <v>0</v>
      </c>
      <c r="J91" s="10">
        <v>0</v>
      </c>
      <c r="M91" s="11">
        <v>0</v>
      </c>
      <c r="N91" s="11">
        <v>0</v>
      </c>
      <c r="O91" s="12">
        <v>72</v>
      </c>
      <c r="P91" s="8" t="s">
        <v>17</v>
      </c>
    </row>
    <row r="92" spans="2:16" ht="15" customHeight="1" x14ac:dyDescent="0.15">
      <c r="B92" s="6" t="s">
        <v>108</v>
      </c>
      <c r="C92" s="7" t="s">
        <v>16</v>
      </c>
      <c r="D92" s="8" t="s">
        <v>17</v>
      </c>
      <c r="E92" s="8" t="s">
        <v>18</v>
      </c>
      <c r="F92" s="8" t="s">
        <v>17</v>
      </c>
      <c r="G92" s="8" t="s">
        <v>17</v>
      </c>
      <c r="I92" s="9">
        <v>0</v>
      </c>
      <c r="J92" s="10">
        <v>0</v>
      </c>
      <c r="M92" s="11">
        <v>0</v>
      </c>
      <c r="N92" s="11">
        <v>0</v>
      </c>
      <c r="O92" s="12">
        <v>72</v>
      </c>
      <c r="P92" s="8" t="s">
        <v>17</v>
      </c>
    </row>
    <row r="93" spans="2:16" ht="15" customHeight="1" x14ac:dyDescent="0.15">
      <c r="B93" s="6" t="s">
        <v>109</v>
      </c>
      <c r="C93" s="7" t="s">
        <v>16</v>
      </c>
      <c r="D93" s="8" t="s">
        <v>17</v>
      </c>
      <c r="E93" s="8" t="s">
        <v>18</v>
      </c>
      <c r="F93" s="8" t="s">
        <v>17</v>
      </c>
      <c r="G93" s="8" t="s">
        <v>17</v>
      </c>
      <c r="I93" s="9">
        <v>0</v>
      </c>
      <c r="J93" s="10">
        <v>0</v>
      </c>
      <c r="M93" s="11">
        <v>0</v>
      </c>
      <c r="N93" s="11">
        <v>0</v>
      </c>
      <c r="O93" s="12">
        <v>72</v>
      </c>
      <c r="P93" s="8" t="s">
        <v>17</v>
      </c>
    </row>
    <row r="94" spans="2:16" ht="15" customHeight="1" x14ac:dyDescent="0.15">
      <c r="B94" s="6" t="s">
        <v>110</v>
      </c>
      <c r="C94" s="7" t="s">
        <v>16</v>
      </c>
      <c r="D94" s="8" t="s">
        <v>17</v>
      </c>
      <c r="E94" s="8" t="s">
        <v>18</v>
      </c>
      <c r="F94" s="8" t="s">
        <v>17</v>
      </c>
      <c r="G94" s="8" t="s">
        <v>17</v>
      </c>
      <c r="I94" s="9">
        <v>0</v>
      </c>
      <c r="J94" s="10">
        <v>0</v>
      </c>
      <c r="M94" s="11">
        <v>0</v>
      </c>
      <c r="N94" s="11">
        <v>0</v>
      </c>
      <c r="O94" s="12">
        <v>72</v>
      </c>
      <c r="P94" s="8" t="s">
        <v>17</v>
      </c>
    </row>
    <row r="95" spans="2:16" ht="15" customHeight="1" x14ac:dyDescent="0.15">
      <c r="B95" s="6" t="s">
        <v>111</v>
      </c>
      <c r="C95" s="7" t="s">
        <v>16</v>
      </c>
      <c r="D95" s="8" t="s">
        <v>17</v>
      </c>
      <c r="E95" s="8" t="s">
        <v>18</v>
      </c>
      <c r="F95" s="8" t="s">
        <v>17</v>
      </c>
      <c r="G95" s="8" t="s">
        <v>17</v>
      </c>
      <c r="I95" s="9">
        <v>0</v>
      </c>
      <c r="J95" s="10">
        <v>0</v>
      </c>
      <c r="M95" s="11">
        <v>0</v>
      </c>
      <c r="N95" s="11">
        <v>0</v>
      </c>
      <c r="O95" s="12">
        <v>72</v>
      </c>
      <c r="P95" s="8" t="s">
        <v>17</v>
      </c>
    </row>
    <row r="96" spans="2:16" ht="15" customHeight="1" x14ac:dyDescent="0.15">
      <c r="B96" s="6" t="s">
        <v>112</v>
      </c>
      <c r="C96" s="7" t="s">
        <v>16</v>
      </c>
      <c r="D96" s="8" t="s">
        <v>17</v>
      </c>
      <c r="E96" s="8" t="s">
        <v>18</v>
      </c>
      <c r="F96" s="8" t="s">
        <v>17</v>
      </c>
      <c r="G96" s="8" t="s">
        <v>17</v>
      </c>
      <c r="I96" s="9">
        <v>0</v>
      </c>
      <c r="J96" s="10">
        <v>0</v>
      </c>
      <c r="M96" s="11">
        <v>0</v>
      </c>
      <c r="N96" s="11">
        <v>0</v>
      </c>
      <c r="O96" s="12">
        <v>72</v>
      </c>
      <c r="P96" s="8" t="s">
        <v>17</v>
      </c>
    </row>
    <row r="97" spans="2:16" ht="15" customHeight="1" x14ac:dyDescent="0.15">
      <c r="B97" s="6" t="s">
        <v>113</v>
      </c>
      <c r="C97" s="7" t="s">
        <v>16</v>
      </c>
      <c r="D97" s="8" t="s">
        <v>17</v>
      </c>
      <c r="E97" s="8" t="s">
        <v>18</v>
      </c>
      <c r="F97" s="8" t="s">
        <v>17</v>
      </c>
      <c r="G97" s="8" t="s">
        <v>17</v>
      </c>
      <c r="I97" s="9">
        <v>0</v>
      </c>
      <c r="J97" s="10">
        <v>0</v>
      </c>
      <c r="M97" s="11">
        <v>0</v>
      </c>
      <c r="N97" s="11">
        <v>0</v>
      </c>
      <c r="O97" s="12">
        <v>72</v>
      </c>
      <c r="P97" s="8" t="s">
        <v>17</v>
      </c>
    </row>
  </sheetData>
  <printOptions headings="1" gridLines="1"/>
  <pageMargins left="0" right="0" top="0" bottom="0" header="0" footer="0"/>
  <pageSetup paperSize="0" scale="0" pageOrder="overThenDown" orientation="portrait" blackAndWhite="1" useFirstPageNumber="1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/>
  </sheetViews>
  <sheetFormatPr baseColWidth="10" defaultColWidth="10" defaultRowHeight="15" customHeight="1" x14ac:dyDescent="0.15"/>
  <cols>
    <col min="1" max="1" width="23.25" style="13" customWidth="1"/>
    <col min="2" max="2" width="36" style="13" customWidth="1"/>
    <col min="3" max="3" width="10" style="13" customWidth="1"/>
    <col min="4" max="16384" width="10" style="13"/>
  </cols>
  <sheetData>
    <row r="1" spans="1:2" ht="15" customHeight="1" x14ac:dyDescent="0.15">
      <c r="A1" s="13" t="s">
        <v>114</v>
      </c>
      <c r="B1" s="13" t="s">
        <v>115</v>
      </c>
    </row>
    <row r="2" spans="1:2" ht="15" customHeight="1" x14ac:dyDescent="0.15">
      <c r="A2" s="13" t="s">
        <v>116</v>
      </c>
      <c r="B2" s="13" t="s">
        <v>117</v>
      </c>
    </row>
    <row r="3" spans="1:2" ht="15" customHeight="1" x14ac:dyDescent="0.15">
      <c r="A3" s="13" t="s">
        <v>118</v>
      </c>
    </row>
    <row r="4" spans="1:2" ht="15" customHeight="1" x14ac:dyDescent="0.15">
      <c r="A4" s="13" t="s">
        <v>119</v>
      </c>
    </row>
    <row r="5" spans="1:2" ht="15" customHeight="1" x14ac:dyDescent="0.15">
      <c r="A5" s="13" t="s">
        <v>120</v>
      </c>
      <c r="B5" s="13" t="s">
        <v>121</v>
      </c>
    </row>
    <row r="6" spans="1:2" ht="15" customHeight="1" x14ac:dyDescent="0.15">
      <c r="A6" s="13" t="s">
        <v>122</v>
      </c>
      <c r="B6" s="13" t="s">
        <v>123</v>
      </c>
    </row>
    <row r="7" spans="1:2" ht="15" customHeight="1" x14ac:dyDescent="0.15">
      <c r="A7" s="13" t="s">
        <v>124</v>
      </c>
      <c r="B7" s="14">
        <v>20</v>
      </c>
    </row>
    <row r="8" spans="1:2" ht="15" customHeight="1" x14ac:dyDescent="0.15">
      <c r="A8" s="13" t="s">
        <v>125</v>
      </c>
      <c r="B8" s="14">
        <v>105</v>
      </c>
    </row>
    <row r="9" spans="1:2" ht="15" customHeight="1" x14ac:dyDescent="0.15">
      <c r="A9" s="13" t="s">
        <v>126</v>
      </c>
      <c r="B9" s="13" t="s">
        <v>127</v>
      </c>
    </row>
    <row r="10" spans="1:2" ht="15" customHeight="1" x14ac:dyDescent="0.15">
      <c r="A10" s="13" t="s">
        <v>128</v>
      </c>
      <c r="B10" s="13" t="s">
        <v>129</v>
      </c>
    </row>
    <row r="11" spans="1:2" ht="15" customHeight="1" x14ac:dyDescent="0.15">
      <c r="A11" s="13" t="s">
        <v>130</v>
      </c>
      <c r="B11" s="13" t="s">
        <v>131</v>
      </c>
    </row>
    <row r="12" spans="1:2" ht="15" customHeight="1" x14ac:dyDescent="0.15">
      <c r="A12" s="13" t="s">
        <v>132</v>
      </c>
      <c r="B12" s="13" t="s">
        <v>133</v>
      </c>
    </row>
    <row r="13" spans="1:2" ht="15" customHeight="1" x14ac:dyDescent="0.15">
      <c r="A13" s="13" t="s">
        <v>134</v>
      </c>
      <c r="B13" s="13" t="s">
        <v>135</v>
      </c>
    </row>
  </sheetData>
  <printOptions headings="1" gridLines="1"/>
  <pageMargins left="0" right="0" top="0" bottom="0" header="0" footer="0"/>
  <pageSetup paperSize="0" scale="0" pageOrder="overThenDown" orientation="portrait" blackAndWhite="1" useFirstPageNumber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0</vt:lpstr>
      <vt:lpstr>Experiment Information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2019-09-23T01:08:25Z</dcterms:created>
  <dcterms:modified xsi:type="dcterms:W3CDTF">2021-06-11T00:47:45Z</dcterms:modified>
</cp:coreProperties>
</file>