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9915"/>
  </bookViews>
  <sheets>
    <sheet name="ABRIL" sheetId="5" r:id="rId1"/>
    <sheet name="ANANIA" sheetId="2" r:id="rId2"/>
    <sheet name="RESUMEN ANANIA" sheetId="4" r:id="rId3"/>
    <sheet name="JUAN CARLOS" sheetId="1" r:id="rId4"/>
    <sheet name="RESUMEN JUANCARLOS" sheetId="3" r:id="rId5"/>
    <sheet name="EXON ILLAQUITA" sheetId="7" r:id="rId6"/>
    <sheet name="EISTENCIAS ALMACEN ABRIL" sheetId="8" r:id="rId7"/>
    <sheet name="EISTENCIAS ALMACEN MAYO" sheetId="6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0" hidden="1">ABRIL!$A$1:$N$1</definedName>
    <definedName name="_xlnm._FilterDatabase" localSheetId="2" hidden="1">'RESUMEN ANANIA'!$A$1:$H$153</definedName>
    <definedName name="_xlnm._FilterDatabase" localSheetId="4" hidden="1">'RESUMEN JUANCARLOS'!$A$1:$G$217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D221" i="3"/>
  <c r="G221" i="3"/>
  <c r="L206" i="5" l="1"/>
  <c r="K206" i="5"/>
  <c r="H20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" i="5"/>
  <c r="AE88" i="8" l="1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AG87" i="8"/>
  <c r="AH87" i="8" s="1"/>
  <c r="AF87" i="8"/>
  <c r="AG86" i="8"/>
  <c r="AF86" i="8"/>
  <c r="AH85" i="8"/>
  <c r="AG85" i="8"/>
  <c r="AF85" i="8"/>
  <c r="AH84" i="8"/>
  <c r="AG84" i="8"/>
  <c r="AF84" i="8"/>
  <c r="AG83" i="8"/>
  <c r="AF83" i="8"/>
  <c r="AG82" i="8"/>
  <c r="AF82" i="8"/>
  <c r="AG81" i="8"/>
  <c r="AH81" i="8" s="1"/>
  <c r="AF81" i="8"/>
  <c r="AG80" i="8"/>
  <c r="AF80" i="8"/>
  <c r="AH80" i="8" s="1"/>
  <c r="AG79" i="8"/>
  <c r="AH79" i="8" s="1"/>
  <c r="AF79" i="8"/>
  <c r="AG78" i="8"/>
  <c r="AF78" i="8"/>
  <c r="AH77" i="8"/>
  <c r="AG77" i="8"/>
  <c r="AF77" i="8"/>
  <c r="AH76" i="8"/>
  <c r="AG76" i="8"/>
  <c r="AF76" i="8"/>
  <c r="AG75" i="8"/>
  <c r="AF75" i="8"/>
  <c r="AG74" i="8"/>
  <c r="AF74" i="8"/>
  <c r="AG73" i="8"/>
  <c r="AH73" i="8" s="1"/>
  <c r="AF73" i="8"/>
  <c r="AG72" i="8"/>
  <c r="AF72" i="8"/>
  <c r="AH72" i="8" s="1"/>
  <c r="AG71" i="8"/>
  <c r="AF71" i="8"/>
  <c r="AG70" i="8"/>
  <c r="AF70" i="8"/>
  <c r="AG69" i="8"/>
  <c r="AH69" i="8" s="1"/>
  <c r="AF69" i="8"/>
  <c r="AH68" i="8"/>
  <c r="AG68" i="8"/>
  <c r="AF68" i="8"/>
  <c r="AG67" i="8"/>
  <c r="AF67" i="8"/>
  <c r="AG66" i="8"/>
  <c r="AF66" i="8"/>
  <c r="AG65" i="8"/>
  <c r="AH65" i="8" s="1"/>
  <c r="AF65" i="8"/>
  <c r="AG64" i="8"/>
  <c r="AF64" i="8"/>
  <c r="AH64" i="8" s="1"/>
  <c r="AG63" i="8"/>
  <c r="AF63" i="8"/>
  <c r="AG62" i="8"/>
  <c r="AF62" i="8"/>
  <c r="AG61" i="8"/>
  <c r="AH61" i="8" s="1"/>
  <c r="AF61" i="8"/>
  <c r="AH60" i="8"/>
  <c r="AG60" i="8"/>
  <c r="AF60" i="8"/>
  <c r="AG59" i="8"/>
  <c r="AF59" i="8"/>
  <c r="AG58" i="8"/>
  <c r="AF58" i="8"/>
  <c r="AG57" i="8"/>
  <c r="AH57" i="8" s="1"/>
  <c r="AF57" i="8"/>
  <c r="AG56" i="8"/>
  <c r="AF56" i="8"/>
  <c r="AH56" i="8" s="1"/>
  <c r="AG55" i="8"/>
  <c r="AF55" i="8"/>
  <c r="AG54" i="8"/>
  <c r="AF54" i="8"/>
  <c r="AG53" i="8"/>
  <c r="AH53" i="8" s="1"/>
  <c r="AF53" i="8"/>
  <c r="AH52" i="8"/>
  <c r="AG52" i="8"/>
  <c r="AF52" i="8"/>
  <c r="AG51" i="8"/>
  <c r="AF51" i="8"/>
  <c r="AG50" i="8"/>
  <c r="AF50" i="8"/>
  <c r="AG49" i="8"/>
  <c r="AH49" i="8" s="1"/>
  <c r="AF49" i="8"/>
  <c r="AG48" i="8"/>
  <c r="AF48" i="8"/>
  <c r="AH48" i="8" s="1"/>
  <c r="AG47" i="8"/>
  <c r="AF47" i="8"/>
  <c r="AG46" i="8"/>
  <c r="AF46" i="8"/>
  <c r="AG45" i="8"/>
  <c r="AH45" i="8" s="1"/>
  <c r="AF45" i="8"/>
  <c r="AH44" i="8"/>
  <c r="AG44" i="8"/>
  <c r="AF44" i="8"/>
  <c r="AG43" i="8"/>
  <c r="AF43" i="8"/>
  <c r="AG42" i="8"/>
  <c r="AF42" i="8"/>
  <c r="AG41" i="8"/>
  <c r="AF41" i="8"/>
  <c r="AH41" i="8" s="1"/>
  <c r="AG40" i="8"/>
  <c r="AH40" i="8" s="1"/>
  <c r="AF40" i="8"/>
  <c r="AG39" i="8"/>
  <c r="AH39" i="8" s="1"/>
  <c r="AF39" i="8"/>
  <c r="AG38" i="8"/>
  <c r="AH38" i="8" s="1"/>
  <c r="AF38" i="8"/>
  <c r="AG37" i="8"/>
  <c r="AF37" i="8"/>
  <c r="AG36" i="8"/>
  <c r="AF36" i="8"/>
  <c r="AH36" i="8" s="1"/>
  <c r="AG35" i="8"/>
  <c r="AH35" i="8" s="1"/>
  <c r="AF35" i="8"/>
  <c r="AG34" i="8"/>
  <c r="AF34" i="8"/>
  <c r="AG33" i="8"/>
  <c r="AF33" i="8"/>
  <c r="AG32" i="8"/>
  <c r="AH32" i="8" s="1"/>
  <c r="AF32" i="8"/>
  <c r="AG31" i="8"/>
  <c r="AH31" i="8" s="1"/>
  <c r="AF31" i="8"/>
  <c r="AG30" i="8"/>
  <c r="AH30" i="8" s="1"/>
  <c r="AF30" i="8"/>
  <c r="AG29" i="8"/>
  <c r="AF29" i="8"/>
  <c r="AH28" i="8"/>
  <c r="AG28" i="8"/>
  <c r="AF28" i="8"/>
  <c r="AG27" i="8"/>
  <c r="AF27" i="8"/>
  <c r="AG26" i="8"/>
  <c r="AH26" i="8" s="1"/>
  <c r="AF26" i="8"/>
  <c r="AG25" i="8"/>
  <c r="AF25" i="8"/>
  <c r="AH25" i="8" s="1"/>
  <c r="AH24" i="8"/>
  <c r="AG24" i="8"/>
  <c r="AF24" i="8"/>
  <c r="AG23" i="8"/>
  <c r="AH23" i="8" s="1"/>
  <c r="AF23" i="8"/>
  <c r="AG22" i="8"/>
  <c r="AH22" i="8" s="1"/>
  <c r="AF22" i="8"/>
  <c r="AG21" i="8"/>
  <c r="AF21" i="8"/>
  <c r="AG20" i="8"/>
  <c r="AF20" i="8"/>
  <c r="AH20" i="8" s="1"/>
  <c r="AG19" i="8"/>
  <c r="AH19" i="8" s="1"/>
  <c r="AF19" i="8"/>
  <c r="AG18" i="8"/>
  <c r="AF18" i="8"/>
  <c r="AG17" i="8"/>
  <c r="AF17" i="8"/>
  <c r="AG16" i="8"/>
  <c r="AH16" i="8" s="1"/>
  <c r="AF16" i="8"/>
  <c r="AG15" i="8"/>
  <c r="AH15" i="8" s="1"/>
  <c r="AF15" i="8"/>
  <c r="AG14" i="8"/>
  <c r="AH14" i="8" s="1"/>
  <c r="AF14" i="8"/>
  <c r="AG13" i="8"/>
  <c r="AF13" i="8"/>
  <c r="AH12" i="8"/>
  <c r="AG12" i="8"/>
  <c r="AF12" i="8"/>
  <c r="AG11" i="8"/>
  <c r="AF11" i="8"/>
  <c r="AG10" i="8"/>
  <c r="AH10" i="8" s="1"/>
  <c r="AF10" i="8"/>
  <c r="AG9" i="8"/>
  <c r="AF9" i="8"/>
  <c r="AH9" i="8" s="1"/>
  <c r="AH8" i="8"/>
  <c r="AG8" i="8"/>
  <c r="AF8" i="8"/>
  <c r="AG7" i="8"/>
  <c r="AH7" i="8" s="1"/>
  <c r="AF7" i="8"/>
  <c r="AG6" i="8"/>
  <c r="AH6" i="8" s="1"/>
  <c r="AF6" i="8"/>
  <c r="AG5" i="8"/>
  <c r="AF5" i="8"/>
  <c r="AG4" i="8"/>
  <c r="AF4" i="8"/>
  <c r="AH4" i="8" s="1"/>
  <c r="AG3" i="8"/>
  <c r="AH3" i="8" s="1"/>
  <c r="AF3" i="8"/>
  <c r="AH11" i="8" l="1"/>
  <c r="AH13" i="8"/>
  <c r="AH18" i="8"/>
  <c r="AH27" i="8"/>
  <c r="AH29" i="8"/>
  <c r="AH34" i="8"/>
  <c r="AH43" i="8"/>
  <c r="AH46" i="8"/>
  <c r="AH51" i="8"/>
  <c r="AH54" i="8"/>
  <c r="AH59" i="8"/>
  <c r="AH62" i="8"/>
  <c r="AH67" i="8"/>
  <c r="AH70" i="8"/>
  <c r="AH75" i="8"/>
  <c r="AH78" i="8"/>
  <c r="AH83" i="8"/>
  <c r="AH86" i="8"/>
  <c r="AH17" i="8"/>
  <c r="AH88" i="8" s="1"/>
  <c r="AH33" i="8"/>
  <c r="AH5" i="8"/>
  <c r="AH21" i="8"/>
  <c r="AH37" i="8"/>
  <c r="AH42" i="8"/>
  <c r="AH47" i="8"/>
  <c r="AH50" i="8"/>
  <c r="AH55" i="8"/>
  <c r="AH58" i="8"/>
  <c r="AH63" i="8"/>
  <c r="AH66" i="8"/>
  <c r="AH71" i="8"/>
  <c r="AH74" i="8"/>
  <c r="AH82" i="8"/>
  <c r="AG88" i="8"/>
  <c r="AJ98" i="6" l="1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AN97" i="6"/>
  <c r="AM97" i="6"/>
  <c r="AL97" i="6"/>
  <c r="AK97" i="6"/>
  <c r="AN96" i="6"/>
  <c r="AM96" i="6"/>
  <c r="AL96" i="6"/>
  <c r="AK96" i="6"/>
  <c r="AN95" i="6"/>
  <c r="AM95" i="6"/>
  <c r="AL95" i="6"/>
  <c r="AK95" i="6"/>
  <c r="AN94" i="6"/>
  <c r="AM94" i="6"/>
  <c r="AL94" i="6"/>
  <c r="AK94" i="6"/>
  <c r="AN93" i="6"/>
  <c r="AM93" i="6"/>
  <c r="AL93" i="6"/>
  <c r="AK93" i="6"/>
  <c r="AN92" i="6"/>
  <c r="AM92" i="6"/>
  <c r="AL92" i="6"/>
  <c r="AK92" i="6"/>
  <c r="AN91" i="6"/>
  <c r="AM91" i="6"/>
  <c r="AL91" i="6"/>
  <c r="AK91" i="6"/>
  <c r="AN90" i="6"/>
  <c r="AM90" i="6"/>
  <c r="AL90" i="6"/>
  <c r="AK90" i="6"/>
  <c r="AN89" i="6"/>
  <c r="AM89" i="6"/>
  <c r="AL89" i="6"/>
  <c r="AK89" i="6"/>
  <c r="AN88" i="6"/>
  <c r="AM88" i="6"/>
  <c r="AL88" i="6"/>
  <c r="AK88" i="6"/>
  <c r="AN87" i="6"/>
  <c r="AM87" i="6"/>
  <c r="AL87" i="6"/>
  <c r="AK87" i="6"/>
  <c r="D87" i="6"/>
  <c r="AN86" i="6"/>
  <c r="AM86" i="6"/>
  <c r="AL86" i="6"/>
  <c r="D86" i="6"/>
  <c r="AK86" i="6" s="1"/>
  <c r="AN85" i="6"/>
  <c r="AM85" i="6"/>
  <c r="AL85" i="6"/>
  <c r="D85" i="6"/>
  <c r="AK85" i="6" s="1"/>
  <c r="AN84" i="6"/>
  <c r="AM84" i="6"/>
  <c r="AL84" i="6"/>
  <c r="D84" i="6"/>
  <c r="AK84" i="6" s="1"/>
  <c r="AN83" i="6"/>
  <c r="AM83" i="6"/>
  <c r="AL83" i="6"/>
  <c r="D83" i="6"/>
  <c r="AK83" i="6" s="1"/>
  <c r="AN82" i="6"/>
  <c r="AM82" i="6"/>
  <c r="AL82" i="6"/>
  <c r="D82" i="6"/>
  <c r="AK82" i="6" s="1"/>
  <c r="AN81" i="6"/>
  <c r="AM81" i="6"/>
  <c r="AL81" i="6"/>
  <c r="D81" i="6"/>
  <c r="AK81" i="6" s="1"/>
  <c r="AN80" i="6"/>
  <c r="AM80" i="6"/>
  <c r="AL80" i="6"/>
  <c r="D80" i="6"/>
  <c r="AK80" i="6" s="1"/>
  <c r="AN79" i="6"/>
  <c r="AM79" i="6"/>
  <c r="AL79" i="6"/>
  <c r="D79" i="6"/>
  <c r="AK79" i="6" s="1"/>
  <c r="AN78" i="6"/>
  <c r="AM78" i="6"/>
  <c r="AL78" i="6"/>
  <c r="D78" i="6"/>
  <c r="AK78" i="6" s="1"/>
  <c r="AN77" i="6"/>
  <c r="AM77" i="6"/>
  <c r="AL77" i="6"/>
  <c r="D77" i="6"/>
  <c r="AK77" i="6" s="1"/>
  <c r="AN76" i="6"/>
  <c r="AM76" i="6"/>
  <c r="AL76" i="6"/>
  <c r="D76" i="6"/>
  <c r="AK76" i="6" s="1"/>
  <c r="AN75" i="6"/>
  <c r="AM75" i="6"/>
  <c r="AL75" i="6"/>
  <c r="D75" i="6"/>
  <c r="AK75" i="6" s="1"/>
  <c r="AN74" i="6"/>
  <c r="AM74" i="6"/>
  <c r="AL74" i="6"/>
  <c r="D74" i="6"/>
  <c r="AK74" i="6" s="1"/>
  <c r="AN73" i="6"/>
  <c r="AM73" i="6"/>
  <c r="AL73" i="6"/>
  <c r="D73" i="6"/>
  <c r="AK73" i="6" s="1"/>
  <c r="AN72" i="6"/>
  <c r="AM72" i="6"/>
  <c r="AL72" i="6"/>
  <c r="D72" i="6"/>
  <c r="AK72" i="6" s="1"/>
  <c r="AN71" i="6"/>
  <c r="AM71" i="6"/>
  <c r="AL71" i="6"/>
  <c r="AK71" i="6"/>
  <c r="D71" i="6"/>
  <c r="AN70" i="6"/>
  <c r="AM70" i="6"/>
  <c r="AL70" i="6"/>
  <c r="D70" i="6"/>
  <c r="AK70" i="6" s="1"/>
  <c r="AN69" i="6"/>
  <c r="AM69" i="6"/>
  <c r="AL69" i="6"/>
  <c r="D69" i="6"/>
  <c r="AK69" i="6" s="1"/>
  <c r="AN68" i="6"/>
  <c r="AM68" i="6"/>
  <c r="AL68" i="6"/>
  <c r="D68" i="6"/>
  <c r="AK68" i="6" s="1"/>
  <c r="AN67" i="6"/>
  <c r="AM67" i="6"/>
  <c r="AL67" i="6"/>
  <c r="D67" i="6"/>
  <c r="AK67" i="6" s="1"/>
  <c r="AN66" i="6"/>
  <c r="AM66" i="6"/>
  <c r="AL66" i="6"/>
  <c r="D66" i="6"/>
  <c r="AK66" i="6" s="1"/>
  <c r="AN65" i="6"/>
  <c r="AM65" i="6"/>
  <c r="AL65" i="6"/>
  <c r="D65" i="6"/>
  <c r="AK65" i="6" s="1"/>
  <c r="AN64" i="6"/>
  <c r="AM64" i="6"/>
  <c r="AL64" i="6"/>
  <c r="D64" i="6"/>
  <c r="AK64" i="6" s="1"/>
  <c r="AN63" i="6"/>
  <c r="AM63" i="6"/>
  <c r="AL63" i="6"/>
  <c r="D63" i="6"/>
  <c r="AK63" i="6" s="1"/>
  <c r="AN62" i="6"/>
  <c r="AM62" i="6"/>
  <c r="AL62" i="6"/>
  <c r="D62" i="6"/>
  <c r="AK62" i="6" s="1"/>
  <c r="AN61" i="6"/>
  <c r="AM61" i="6"/>
  <c r="AL61" i="6"/>
  <c r="D61" i="6"/>
  <c r="AK61" i="6" s="1"/>
  <c r="AN60" i="6"/>
  <c r="AM60" i="6"/>
  <c r="AL60" i="6"/>
  <c r="D60" i="6"/>
  <c r="AK60" i="6" s="1"/>
  <c r="AN59" i="6"/>
  <c r="AM59" i="6"/>
  <c r="AL59" i="6"/>
  <c r="D59" i="6"/>
  <c r="AK59" i="6" s="1"/>
  <c r="AN58" i="6"/>
  <c r="AM58" i="6"/>
  <c r="AL58" i="6"/>
  <c r="D58" i="6"/>
  <c r="AK58" i="6" s="1"/>
  <c r="AN57" i="6"/>
  <c r="AM57" i="6"/>
  <c r="AL57" i="6"/>
  <c r="D57" i="6"/>
  <c r="AK57" i="6" s="1"/>
  <c r="AN56" i="6"/>
  <c r="AM56" i="6"/>
  <c r="AL56" i="6"/>
  <c r="D56" i="6"/>
  <c r="AK56" i="6" s="1"/>
  <c r="AN55" i="6"/>
  <c r="AM55" i="6"/>
  <c r="AL55" i="6"/>
  <c r="AK55" i="6"/>
  <c r="D55" i="6"/>
  <c r="AN54" i="6"/>
  <c r="AM54" i="6"/>
  <c r="AL54" i="6"/>
  <c r="D54" i="6"/>
  <c r="AK54" i="6" s="1"/>
  <c r="AN53" i="6"/>
  <c r="AM53" i="6"/>
  <c r="AL53" i="6"/>
  <c r="D53" i="6"/>
  <c r="AK53" i="6" s="1"/>
  <c r="AN52" i="6"/>
  <c r="AM52" i="6"/>
  <c r="AL52" i="6"/>
  <c r="D52" i="6"/>
  <c r="AK52" i="6" s="1"/>
  <c r="AN51" i="6"/>
  <c r="AM51" i="6"/>
  <c r="AL51" i="6"/>
  <c r="D51" i="6"/>
  <c r="AK51" i="6" s="1"/>
  <c r="AN50" i="6"/>
  <c r="AM50" i="6"/>
  <c r="AL50" i="6"/>
  <c r="D50" i="6"/>
  <c r="AK50" i="6" s="1"/>
  <c r="AN49" i="6"/>
  <c r="AM49" i="6"/>
  <c r="AL49" i="6"/>
  <c r="D49" i="6"/>
  <c r="AK49" i="6" s="1"/>
  <c r="AN48" i="6"/>
  <c r="AM48" i="6"/>
  <c r="AL48" i="6"/>
  <c r="D48" i="6"/>
  <c r="AK48" i="6" s="1"/>
  <c r="AN47" i="6"/>
  <c r="AM47" i="6"/>
  <c r="AL47" i="6"/>
  <c r="D47" i="6"/>
  <c r="AK47" i="6" s="1"/>
  <c r="AN46" i="6"/>
  <c r="AM46" i="6"/>
  <c r="AL46" i="6"/>
  <c r="D46" i="6"/>
  <c r="AK46" i="6" s="1"/>
  <c r="AN45" i="6"/>
  <c r="AM45" i="6"/>
  <c r="AL45" i="6"/>
  <c r="D45" i="6"/>
  <c r="AK45" i="6" s="1"/>
  <c r="AN44" i="6"/>
  <c r="AM44" i="6"/>
  <c r="AL44" i="6"/>
  <c r="D44" i="6"/>
  <c r="AK44" i="6" s="1"/>
  <c r="AN43" i="6"/>
  <c r="AM43" i="6"/>
  <c r="AL43" i="6"/>
  <c r="D43" i="6"/>
  <c r="AK43" i="6" s="1"/>
  <c r="AN42" i="6"/>
  <c r="AM42" i="6"/>
  <c r="AL42" i="6"/>
  <c r="D42" i="6"/>
  <c r="AK42" i="6" s="1"/>
  <c r="AN41" i="6"/>
  <c r="AM41" i="6"/>
  <c r="AL41" i="6"/>
  <c r="D41" i="6"/>
  <c r="AK41" i="6" s="1"/>
  <c r="AN40" i="6"/>
  <c r="AM40" i="6"/>
  <c r="AL40" i="6"/>
  <c r="D40" i="6"/>
  <c r="AK40" i="6" s="1"/>
  <c r="AN39" i="6"/>
  <c r="AM39" i="6"/>
  <c r="AL39" i="6"/>
  <c r="AK39" i="6"/>
  <c r="D39" i="6"/>
  <c r="AN38" i="6"/>
  <c r="AM38" i="6"/>
  <c r="AL38" i="6"/>
  <c r="D38" i="6"/>
  <c r="AK38" i="6" s="1"/>
  <c r="AN37" i="6"/>
  <c r="AM37" i="6"/>
  <c r="AL37" i="6"/>
  <c r="D37" i="6"/>
  <c r="AK37" i="6" s="1"/>
  <c r="AN36" i="6"/>
  <c r="AM36" i="6"/>
  <c r="AL36" i="6"/>
  <c r="D36" i="6"/>
  <c r="AK36" i="6" s="1"/>
  <c r="AN35" i="6"/>
  <c r="AM35" i="6"/>
  <c r="AL35" i="6"/>
  <c r="D35" i="6"/>
  <c r="AK35" i="6" s="1"/>
  <c r="AN34" i="6"/>
  <c r="AM34" i="6"/>
  <c r="AL34" i="6"/>
  <c r="D34" i="6"/>
  <c r="AK34" i="6" s="1"/>
  <c r="AN33" i="6"/>
  <c r="AM33" i="6"/>
  <c r="AL33" i="6"/>
  <c r="D33" i="6"/>
  <c r="AK33" i="6" s="1"/>
  <c r="AN32" i="6"/>
  <c r="AM32" i="6"/>
  <c r="AL32" i="6"/>
  <c r="D32" i="6"/>
  <c r="AK32" i="6" s="1"/>
  <c r="AN31" i="6"/>
  <c r="AM31" i="6"/>
  <c r="AL31" i="6"/>
  <c r="D31" i="6"/>
  <c r="AK31" i="6" s="1"/>
  <c r="AN30" i="6"/>
  <c r="AM30" i="6"/>
  <c r="AL30" i="6"/>
  <c r="D30" i="6"/>
  <c r="AK30" i="6" s="1"/>
  <c r="AN29" i="6"/>
  <c r="AM29" i="6"/>
  <c r="AL29" i="6"/>
  <c r="D29" i="6"/>
  <c r="AK29" i="6" s="1"/>
  <c r="AN28" i="6"/>
  <c r="AM28" i="6"/>
  <c r="AL28" i="6"/>
  <c r="D28" i="6"/>
  <c r="AK28" i="6" s="1"/>
  <c r="AN27" i="6"/>
  <c r="AM27" i="6"/>
  <c r="AL27" i="6"/>
  <c r="D27" i="6"/>
  <c r="AK27" i="6" s="1"/>
  <c r="AN26" i="6"/>
  <c r="AM26" i="6"/>
  <c r="AL26" i="6"/>
  <c r="D26" i="6"/>
  <c r="AK26" i="6" s="1"/>
  <c r="AN25" i="6"/>
  <c r="AM25" i="6"/>
  <c r="AL25" i="6"/>
  <c r="D25" i="6"/>
  <c r="AK25" i="6" s="1"/>
  <c r="AN24" i="6"/>
  <c r="AM24" i="6"/>
  <c r="AL24" i="6"/>
  <c r="D24" i="6"/>
  <c r="AK24" i="6" s="1"/>
  <c r="AN23" i="6"/>
  <c r="AM23" i="6"/>
  <c r="AL23" i="6"/>
  <c r="AK23" i="6"/>
  <c r="D23" i="6"/>
  <c r="AN22" i="6"/>
  <c r="AM22" i="6"/>
  <c r="AL22" i="6"/>
  <c r="D22" i="6"/>
  <c r="AK22" i="6" s="1"/>
  <c r="AN21" i="6"/>
  <c r="AM21" i="6"/>
  <c r="AL21" i="6"/>
  <c r="D21" i="6"/>
  <c r="AK21" i="6" s="1"/>
  <c r="AN20" i="6"/>
  <c r="AM20" i="6"/>
  <c r="AL20" i="6"/>
  <c r="D20" i="6"/>
  <c r="AK20" i="6" s="1"/>
  <c r="AN19" i="6"/>
  <c r="AM19" i="6"/>
  <c r="AL19" i="6"/>
  <c r="D19" i="6"/>
  <c r="AK19" i="6" s="1"/>
  <c r="AN18" i="6"/>
  <c r="AM18" i="6"/>
  <c r="AL18" i="6"/>
  <c r="D18" i="6"/>
  <c r="AK18" i="6" s="1"/>
  <c r="AN17" i="6"/>
  <c r="AM17" i="6"/>
  <c r="AL17" i="6"/>
  <c r="D17" i="6"/>
  <c r="AK17" i="6" s="1"/>
  <c r="AN16" i="6"/>
  <c r="AM16" i="6"/>
  <c r="AL16" i="6"/>
  <c r="D16" i="6"/>
  <c r="AK16" i="6" s="1"/>
  <c r="AN15" i="6"/>
  <c r="AM15" i="6"/>
  <c r="AL15" i="6"/>
  <c r="D15" i="6"/>
  <c r="AK15" i="6" s="1"/>
  <c r="AN14" i="6"/>
  <c r="AM14" i="6"/>
  <c r="AL14" i="6"/>
  <c r="D14" i="6"/>
  <c r="AK14" i="6" s="1"/>
  <c r="AN13" i="6"/>
  <c r="AM13" i="6"/>
  <c r="AL13" i="6"/>
  <c r="D13" i="6"/>
  <c r="AK13" i="6" s="1"/>
  <c r="AN12" i="6"/>
  <c r="AM12" i="6"/>
  <c r="AL12" i="6"/>
  <c r="D12" i="6"/>
  <c r="AK12" i="6" s="1"/>
  <c r="AN11" i="6"/>
  <c r="AM11" i="6"/>
  <c r="AL11" i="6"/>
  <c r="D11" i="6"/>
  <c r="AK11" i="6" s="1"/>
  <c r="AN10" i="6"/>
  <c r="AM10" i="6"/>
  <c r="AL10" i="6"/>
  <c r="D10" i="6"/>
  <c r="AK10" i="6" s="1"/>
  <c r="AN9" i="6"/>
  <c r="AM9" i="6"/>
  <c r="AL9" i="6"/>
  <c r="D9" i="6"/>
  <c r="AK9" i="6" s="1"/>
  <c r="AN8" i="6"/>
  <c r="AM8" i="6"/>
  <c r="AL8" i="6"/>
  <c r="D8" i="6"/>
  <c r="AK8" i="6" s="1"/>
  <c r="AN7" i="6"/>
  <c r="AM7" i="6"/>
  <c r="AL7" i="6"/>
  <c r="D7" i="6"/>
  <c r="AK7" i="6" s="1"/>
  <c r="AN6" i="6"/>
  <c r="AM6" i="6"/>
  <c r="AL6" i="6"/>
  <c r="D6" i="6"/>
  <c r="AK6" i="6" s="1"/>
  <c r="AN5" i="6"/>
  <c r="AM5" i="6"/>
  <c r="AL5" i="6"/>
  <c r="D5" i="6"/>
  <c r="AK5" i="6" s="1"/>
  <c r="AN4" i="6"/>
  <c r="AM4" i="6"/>
  <c r="AL4" i="6"/>
  <c r="D4" i="6"/>
  <c r="AK4" i="6" s="1"/>
  <c r="AN3" i="6"/>
  <c r="AM3" i="6"/>
  <c r="AL3" i="6"/>
  <c r="AK3" i="6"/>
  <c r="D3" i="6"/>
  <c r="AM98" i="6" l="1"/>
  <c r="AL98" i="6"/>
  <c r="AN98" i="6"/>
  <c r="D98" i="6"/>
  <c r="AK98" i="6"/>
  <c r="J65" i="5"/>
  <c r="F43" i="5"/>
  <c r="F81" i="5"/>
  <c r="F73" i="5"/>
  <c r="J73" i="5" s="1"/>
  <c r="F86" i="5"/>
  <c r="F79" i="5"/>
  <c r="F63" i="5"/>
  <c r="C79" i="5"/>
  <c r="C86" i="5"/>
  <c r="J86" i="5" s="1"/>
  <c r="C73" i="5"/>
  <c r="C81" i="5"/>
  <c r="C43" i="5"/>
  <c r="C64" i="5"/>
  <c r="C65" i="5"/>
  <c r="C63" i="5"/>
  <c r="F166" i="5"/>
  <c r="F144" i="5"/>
  <c r="F168" i="5"/>
  <c r="F62" i="5"/>
  <c r="F124" i="5"/>
  <c r="F119" i="5"/>
  <c r="F120" i="5"/>
  <c r="F113" i="5"/>
  <c r="F106" i="5"/>
  <c r="J106" i="5" s="1"/>
  <c r="F133" i="5"/>
  <c r="F130" i="5"/>
  <c r="F156" i="5"/>
  <c r="C130" i="5"/>
  <c r="C133" i="5"/>
  <c r="C106" i="5"/>
  <c r="C113" i="5"/>
  <c r="C120" i="5"/>
  <c r="C119" i="5"/>
  <c r="J119" i="5" s="1"/>
  <c r="C124" i="5"/>
  <c r="C62" i="5"/>
  <c r="C168" i="5"/>
  <c r="J144" i="5"/>
  <c r="C144" i="5"/>
  <c r="C166" i="5"/>
  <c r="J166" i="5" s="1"/>
  <c r="C156" i="5"/>
  <c r="F96" i="5"/>
  <c r="F21" i="5"/>
  <c r="C96" i="5"/>
  <c r="C21" i="5"/>
  <c r="F129" i="5"/>
  <c r="F42" i="5"/>
  <c r="F74" i="5"/>
  <c r="F112" i="5"/>
  <c r="F87" i="5"/>
  <c r="J87" i="5" s="1"/>
  <c r="F88" i="5"/>
  <c r="F90" i="5"/>
  <c r="F164" i="5"/>
  <c r="C90" i="5"/>
  <c r="C88" i="5"/>
  <c r="C87" i="5"/>
  <c r="C112" i="5"/>
  <c r="C74" i="5"/>
  <c r="C42" i="5"/>
  <c r="J42" i="5" s="1"/>
  <c r="J129" i="5"/>
  <c r="C129" i="5"/>
  <c r="C164" i="5"/>
  <c r="F114" i="5"/>
  <c r="F5" i="5"/>
  <c r="F121" i="5"/>
  <c r="J121" i="5" s="1"/>
  <c r="C5" i="5"/>
  <c r="C114" i="5"/>
  <c r="C121" i="5"/>
  <c r="F192" i="5"/>
  <c r="F205" i="5"/>
  <c r="J205" i="5" s="1"/>
  <c r="F110" i="5"/>
  <c r="F104" i="5"/>
  <c r="F199" i="5"/>
  <c r="C104" i="5"/>
  <c r="C110" i="5"/>
  <c r="C205" i="5"/>
  <c r="C192" i="5"/>
  <c r="J192" i="5" s="1"/>
  <c r="C199" i="5"/>
  <c r="J60" i="5"/>
  <c r="C60" i="5"/>
  <c r="J41" i="5"/>
  <c r="C41" i="5"/>
  <c r="F116" i="5"/>
  <c r="F122" i="5"/>
  <c r="C116" i="5"/>
  <c r="C122" i="5"/>
  <c r="J162" i="5"/>
  <c r="C162" i="5"/>
  <c r="F30" i="5"/>
  <c r="C30" i="5"/>
  <c r="J47" i="5"/>
  <c r="C47" i="5"/>
  <c r="F80" i="5"/>
  <c r="F98" i="5"/>
  <c r="F118" i="5"/>
  <c r="C98" i="5"/>
  <c r="C80" i="5"/>
  <c r="J80" i="5" s="1"/>
  <c r="C118" i="5"/>
  <c r="F142" i="5"/>
  <c r="F161" i="5"/>
  <c r="J161" i="5" s="1"/>
  <c r="C126" i="5"/>
  <c r="C142" i="5"/>
  <c r="C161" i="5"/>
  <c r="F200" i="5"/>
  <c r="F3" i="5"/>
  <c r="C200" i="5"/>
  <c r="C3" i="5"/>
  <c r="F70" i="5"/>
  <c r="J184" i="5"/>
  <c r="C184" i="5"/>
  <c r="C70" i="5"/>
  <c r="F191" i="5"/>
  <c r="F204" i="5"/>
  <c r="F109" i="5"/>
  <c r="J109" i="5" s="1"/>
  <c r="F103" i="5"/>
  <c r="F51" i="5"/>
  <c r="F94" i="5"/>
  <c r="F71" i="5"/>
  <c r="J71" i="5" s="1"/>
  <c r="F84" i="5"/>
  <c r="F77" i="5"/>
  <c r="F198" i="5"/>
  <c r="C77" i="5"/>
  <c r="C84" i="5"/>
  <c r="C71" i="5"/>
  <c r="C94" i="5"/>
  <c r="C51" i="5"/>
  <c r="C103" i="5"/>
  <c r="C109" i="5"/>
  <c r="C204" i="5"/>
  <c r="J204" i="5" s="1"/>
  <c r="C191" i="5"/>
  <c r="C198" i="5"/>
  <c r="J40" i="5"/>
  <c r="C40" i="5"/>
  <c r="J59" i="5"/>
  <c r="C59" i="5"/>
  <c r="J185" i="5"/>
  <c r="C185" i="5"/>
  <c r="J179" i="5"/>
  <c r="C179" i="5"/>
  <c r="J155" i="5"/>
  <c r="C155" i="5"/>
  <c r="F128" i="5"/>
  <c r="F95" i="5"/>
  <c r="F132" i="5"/>
  <c r="J132" i="5" s="1"/>
  <c r="C95" i="5"/>
  <c r="C128" i="5"/>
  <c r="C132" i="5"/>
  <c r="F190" i="5"/>
  <c r="F50" i="5"/>
  <c r="F197" i="5"/>
  <c r="J197" i="5" s="1"/>
  <c r="C50" i="5"/>
  <c r="C190" i="5"/>
  <c r="C197" i="5"/>
  <c r="J38" i="5"/>
  <c r="C38" i="5"/>
  <c r="J58" i="5"/>
  <c r="C58" i="5"/>
  <c r="J178" i="5"/>
  <c r="C178" i="5"/>
  <c r="J154" i="5"/>
  <c r="C154" i="5"/>
  <c r="F189" i="5"/>
  <c r="J189" i="5" s="1"/>
  <c r="F203" i="5"/>
  <c r="F49" i="5"/>
  <c r="F7" i="5"/>
  <c r="J7" i="5" s="1"/>
  <c r="F152" i="5"/>
  <c r="F176" i="5"/>
  <c r="F195" i="5"/>
  <c r="J195" i="5" s="1"/>
  <c r="F102" i="5"/>
  <c r="F93" i="5"/>
  <c r="F108" i="5"/>
  <c r="J108" i="5" s="1"/>
  <c r="C176" i="5"/>
  <c r="C152" i="5"/>
  <c r="C7" i="5"/>
  <c r="C49" i="5"/>
  <c r="C203" i="5"/>
  <c r="C189" i="5"/>
  <c r="C195" i="5"/>
  <c r="J37" i="5"/>
  <c r="C37" i="5"/>
  <c r="J26" i="5"/>
  <c r="C26" i="5"/>
  <c r="J31" i="5"/>
  <c r="C31" i="5"/>
  <c r="J55" i="5"/>
  <c r="C55" i="5"/>
  <c r="C93" i="5"/>
  <c r="C102" i="5"/>
  <c r="C108" i="5"/>
  <c r="J20" i="5"/>
  <c r="C20" i="5"/>
  <c r="F127" i="5"/>
  <c r="F163" i="5"/>
  <c r="J163" i="5" s="1"/>
  <c r="F143" i="5"/>
  <c r="F115" i="5"/>
  <c r="F131" i="5"/>
  <c r="C115" i="5"/>
  <c r="C143" i="5"/>
  <c r="C163" i="5"/>
  <c r="C127" i="5"/>
  <c r="C131" i="5"/>
  <c r="J57" i="5"/>
  <c r="C57" i="5"/>
  <c r="F196" i="5"/>
  <c r="C196" i="5"/>
  <c r="F175" i="5"/>
  <c r="J175" i="5" s="1"/>
  <c r="F56" i="5"/>
  <c r="F194" i="5"/>
  <c r="F188" i="5"/>
  <c r="F202" i="5"/>
  <c r="F107" i="5"/>
  <c r="F101" i="5"/>
  <c r="F151" i="5"/>
  <c r="C101" i="5"/>
  <c r="C107" i="5"/>
  <c r="J202" i="5"/>
  <c r="C202" i="5"/>
  <c r="C188" i="5"/>
  <c r="C194" i="5"/>
  <c r="C56" i="5"/>
  <c r="C175" i="5"/>
  <c r="C151" i="5"/>
  <c r="J151" i="5" s="1"/>
  <c r="C105" i="5"/>
  <c r="C111" i="5"/>
  <c r="F83" i="5"/>
  <c r="F69" i="5"/>
  <c r="J69" i="5" s="1"/>
  <c r="F25" i="5"/>
  <c r="C69" i="5"/>
  <c r="C83" i="5"/>
  <c r="C25" i="5"/>
  <c r="J191" i="5" l="1"/>
  <c r="J194" i="5"/>
  <c r="J168" i="5"/>
  <c r="J120" i="5"/>
  <c r="J43" i="5"/>
  <c r="J79" i="5"/>
  <c r="J110" i="5"/>
  <c r="J152" i="5"/>
  <c r="J51" i="5"/>
  <c r="J88" i="5"/>
  <c r="J49" i="5"/>
  <c r="J102" i="5"/>
  <c r="J203" i="5"/>
  <c r="J124" i="5"/>
  <c r="J74" i="5"/>
  <c r="J56" i="5"/>
  <c r="J98" i="5"/>
  <c r="J64" i="5"/>
  <c r="J81" i="5"/>
  <c r="J63" i="5"/>
  <c r="J133" i="5"/>
  <c r="J62" i="5"/>
  <c r="J113" i="5"/>
  <c r="J130" i="5"/>
  <c r="J156" i="5"/>
  <c r="J96" i="5"/>
  <c r="J21" i="5"/>
  <c r="J112" i="5"/>
  <c r="J90" i="5"/>
  <c r="J164" i="5"/>
  <c r="J114" i="5"/>
  <c r="J5" i="5"/>
  <c r="J104" i="5"/>
  <c r="J199" i="5"/>
  <c r="J116" i="5"/>
  <c r="J122" i="5"/>
  <c r="J30" i="5"/>
  <c r="J118" i="5"/>
  <c r="J142" i="5"/>
  <c r="J126" i="5"/>
  <c r="J200" i="5"/>
  <c r="J3" i="5"/>
  <c r="J70" i="5"/>
  <c r="J94" i="5"/>
  <c r="J77" i="5"/>
  <c r="J84" i="5"/>
  <c r="J103" i="5"/>
  <c r="J198" i="5"/>
  <c r="J128" i="5"/>
  <c r="J95" i="5"/>
  <c r="J50" i="5"/>
  <c r="J190" i="5"/>
  <c r="J176" i="5"/>
  <c r="J93" i="5"/>
  <c r="J127" i="5"/>
  <c r="J131" i="5"/>
  <c r="J115" i="5"/>
  <c r="J143" i="5"/>
  <c r="J196" i="5"/>
  <c r="J107" i="5"/>
  <c r="J188" i="5"/>
  <c r="J101" i="5"/>
  <c r="J105" i="5"/>
  <c r="J111" i="5"/>
  <c r="J83" i="5"/>
  <c r="F97" i="5"/>
  <c r="F99" i="5"/>
  <c r="F48" i="5"/>
  <c r="C97" i="5"/>
  <c r="C99" i="5"/>
  <c r="J39" i="5"/>
  <c r="C39" i="5"/>
  <c r="C48" i="5"/>
  <c r="J201" i="5"/>
  <c r="C201" i="5"/>
  <c r="J187" i="5"/>
  <c r="C187" i="5"/>
  <c r="J193" i="5"/>
  <c r="C193" i="5"/>
  <c r="J92" i="5"/>
  <c r="C92" i="5"/>
  <c r="J100" i="5"/>
  <c r="C100" i="5"/>
  <c r="J19" i="5"/>
  <c r="C19" i="5"/>
  <c r="J24" i="5"/>
  <c r="C24" i="5"/>
  <c r="J6" i="5"/>
  <c r="C6" i="5"/>
  <c r="J4" i="5"/>
  <c r="C4" i="5"/>
  <c r="J183" i="5"/>
  <c r="C183" i="5"/>
  <c r="J174" i="5"/>
  <c r="C174" i="5"/>
  <c r="J150" i="5"/>
  <c r="C150" i="5"/>
  <c r="J140" i="5"/>
  <c r="C140" i="5"/>
  <c r="J173" i="5"/>
  <c r="C173" i="5"/>
  <c r="J18" i="5"/>
  <c r="C18" i="5"/>
  <c r="J177" i="5"/>
  <c r="C177" i="5"/>
  <c r="J153" i="5"/>
  <c r="C153" i="5"/>
  <c r="J138" i="5"/>
  <c r="C138" i="5"/>
  <c r="J172" i="5"/>
  <c r="C172" i="5"/>
  <c r="J148" i="5"/>
  <c r="C148" i="5"/>
  <c r="J68" i="5"/>
  <c r="C68" i="5"/>
  <c r="J137" i="5"/>
  <c r="C137" i="5"/>
  <c r="J147" i="5"/>
  <c r="C147" i="5"/>
  <c r="J61" i="5"/>
  <c r="C61" i="5"/>
  <c r="J180" i="5"/>
  <c r="C180" i="5"/>
  <c r="J186" i="5"/>
  <c r="C186" i="5"/>
  <c r="J182" i="5"/>
  <c r="C182" i="5"/>
  <c r="F17" i="5"/>
  <c r="C17" i="5"/>
  <c r="C2" i="5"/>
  <c r="F89" i="5"/>
  <c r="J89" i="5" s="1"/>
  <c r="F123" i="5"/>
  <c r="F117" i="5"/>
  <c r="F91" i="5"/>
  <c r="C117" i="5"/>
  <c r="C123" i="5"/>
  <c r="C89" i="5"/>
  <c r="C91" i="5"/>
  <c r="J141" i="5"/>
  <c r="F72" i="5"/>
  <c r="F160" i="5"/>
  <c r="F85" i="5"/>
  <c r="C125" i="5"/>
  <c r="C167" i="5"/>
  <c r="C141" i="5"/>
  <c r="C160" i="5"/>
  <c r="C72" i="5"/>
  <c r="C85" i="5"/>
  <c r="C46" i="5"/>
  <c r="C76" i="5"/>
  <c r="J76" i="5" s="1"/>
  <c r="C82" i="5"/>
  <c r="J82" i="5" s="1"/>
  <c r="J67" i="5"/>
  <c r="C67" i="5"/>
  <c r="J36" i="5"/>
  <c r="C36" i="5"/>
  <c r="J46" i="5"/>
  <c r="C11" i="5"/>
  <c r="J11" i="5" s="1"/>
  <c r="C16" i="5"/>
  <c r="J16" i="5" s="1"/>
  <c r="J53" i="5"/>
  <c r="C53" i="5"/>
  <c r="J10" i="5"/>
  <c r="C10" i="5"/>
  <c r="J8" i="5"/>
  <c r="C8" i="5"/>
  <c r="J15" i="5"/>
  <c r="C15" i="5"/>
  <c r="J14" i="5"/>
  <c r="C14" i="5"/>
  <c r="J29" i="5"/>
  <c r="C29" i="5"/>
  <c r="J159" i="5"/>
  <c r="C159" i="5"/>
  <c r="J136" i="5"/>
  <c r="C136" i="5"/>
  <c r="J171" i="5"/>
  <c r="C171" i="5"/>
  <c r="J146" i="5"/>
  <c r="C146" i="5"/>
  <c r="J23" i="5"/>
  <c r="C23" i="5"/>
  <c r="J181" i="5"/>
  <c r="C181" i="5"/>
  <c r="J22" i="5"/>
  <c r="C22" i="5"/>
  <c r="C66" i="5"/>
  <c r="C35" i="5"/>
  <c r="C45" i="5"/>
  <c r="J66" i="5"/>
  <c r="J45" i="5"/>
  <c r="J35" i="5"/>
  <c r="J165" i="5"/>
  <c r="C165" i="5"/>
  <c r="J139" i="5"/>
  <c r="C139" i="5"/>
  <c r="J149" i="5"/>
  <c r="C149" i="5"/>
  <c r="J13" i="5"/>
  <c r="C13" i="5"/>
  <c r="J28" i="5"/>
  <c r="C28" i="5"/>
  <c r="J12" i="5"/>
  <c r="C12" i="5"/>
  <c r="J135" i="5"/>
  <c r="C135" i="5"/>
  <c r="J170" i="5"/>
  <c r="C170" i="5"/>
  <c r="J158" i="5"/>
  <c r="C158" i="5"/>
  <c r="J44" i="5"/>
  <c r="C44" i="5"/>
  <c r="J34" i="5"/>
  <c r="C34" i="5"/>
  <c r="J33" i="5"/>
  <c r="C33" i="5"/>
  <c r="J27" i="5"/>
  <c r="J134" i="5"/>
  <c r="J157" i="5"/>
  <c r="J145" i="5"/>
  <c r="J169" i="5"/>
  <c r="J32" i="5"/>
  <c r="C27" i="5"/>
  <c r="C134" i="5"/>
  <c r="C157" i="5"/>
  <c r="C145" i="5"/>
  <c r="C169" i="5"/>
  <c r="C32" i="5"/>
  <c r="J75" i="5"/>
  <c r="J78" i="5"/>
  <c r="C75" i="5"/>
  <c r="C78" i="5"/>
  <c r="C54" i="5"/>
  <c r="C9" i="5"/>
  <c r="C52" i="5"/>
  <c r="J123" i="5" l="1"/>
  <c r="J97" i="5"/>
  <c r="J72" i="5"/>
  <c r="J117" i="5"/>
  <c r="J160" i="5"/>
  <c r="J99" i="5"/>
  <c r="J48" i="5"/>
  <c r="J17" i="5"/>
  <c r="J2" i="5"/>
  <c r="J91" i="5"/>
  <c r="J167" i="5"/>
  <c r="J125" i="5"/>
  <c r="F214" i="3" l="1"/>
  <c r="F208" i="3"/>
  <c r="F207" i="3"/>
  <c r="F206" i="3"/>
  <c r="F205" i="3"/>
  <c r="F204" i="3"/>
  <c r="F202" i="3"/>
  <c r="F201" i="3"/>
  <c r="F196" i="3"/>
  <c r="F195" i="3"/>
  <c r="F193" i="3"/>
  <c r="F159" i="3"/>
  <c r="F158" i="3"/>
  <c r="F150" i="3"/>
  <c r="F149" i="3"/>
  <c r="F148" i="3"/>
  <c r="F147" i="3"/>
  <c r="F137" i="3"/>
  <c r="F96" i="3"/>
  <c r="F77" i="3"/>
  <c r="F49" i="3"/>
  <c r="F48" i="3"/>
  <c r="F47" i="3"/>
  <c r="F43" i="3"/>
  <c r="F42" i="3"/>
  <c r="F41" i="3"/>
  <c r="F32" i="3"/>
  <c r="F31" i="3"/>
  <c r="F21" i="3"/>
  <c r="F20" i="3"/>
  <c r="F19" i="3"/>
  <c r="E11" i="2" l="1"/>
  <c r="E21" i="1"/>
  <c r="D183" i="4" l="1"/>
  <c r="G170" i="4"/>
  <c r="G169" i="4"/>
  <c r="G168" i="4"/>
  <c r="G167" i="4"/>
  <c r="C167" i="4"/>
  <c r="G166" i="4"/>
  <c r="C166" i="4"/>
  <c r="G165" i="4"/>
  <c r="C165" i="4"/>
  <c r="G164" i="4"/>
  <c r="G163" i="4"/>
  <c r="G162" i="4"/>
  <c r="G161" i="4"/>
  <c r="G160" i="4"/>
  <c r="D157" i="4"/>
  <c r="D156" i="4"/>
  <c r="H156" i="4" s="1"/>
  <c r="G140" i="4"/>
  <c r="F14" i="4"/>
  <c r="G14" i="4" s="1"/>
  <c r="C14" i="4"/>
  <c r="G13" i="4"/>
  <c r="G12" i="4"/>
  <c r="G11" i="4"/>
  <c r="G10" i="4"/>
  <c r="G9" i="4"/>
  <c r="G8" i="4"/>
  <c r="G7" i="4"/>
  <c r="G6" i="4"/>
  <c r="C6" i="4"/>
  <c r="G5" i="4"/>
  <c r="C5" i="4"/>
  <c r="G4" i="4"/>
  <c r="C4" i="4"/>
  <c r="G3" i="4"/>
  <c r="C3" i="4"/>
  <c r="G2" i="4"/>
  <c r="D184" i="4" l="1"/>
  <c r="H183" i="4"/>
  <c r="D222" i="3" l="1"/>
  <c r="J85" i="5"/>
  <c r="J25" i="5"/>
  <c r="F54" i="5" l="1"/>
  <c r="J54" i="5"/>
  <c r="F9" i="5"/>
  <c r="J9" i="5"/>
  <c r="J52" i="5"/>
  <c r="F52" i="5"/>
  <c r="C2" i="4"/>
  <c r="C91" i="3"/>
  <c r="E91" i="3"/>
  <c r="F91" i="3"/>
  <c r="C129" i="3"/>
  <c r="E129" i="3"/>
  <c r="F129" i="3"/>
  <c r="C148" i="4"/>
  <c r="F148" i="4"/>
  <c r="G148" i="4"/>
  <c r="C84" i="3"/>
  <c r="E84" i="3"/>
  <c r="F84" i="3"/>
  <c r="C206" i="3"/>
  <c r="C188" i="3"/>
  <c r="E188" i="3"/>
  <c r="F188" i="3"/>
  <c r="C38" i="3"/>
  <c r="E38" i="3"/>
  <c r="F38" i="3"/>
  <c r="C178" i="4"/>
  <c r="F178" i="4"/>
  <c r="G178" i="4"/>
  <c r="C176" i="4"/>
  <c r="F176" i="4"/>
  <c r="G176" i="4"/>
  <c r="C31" i="3"/>
  <c r="C168" i="3"/>
  <c r="E168" i="3"/>
  <c r="F168" i="3"/>
  <c r="C4" i="3"/>
  <c r="E4" i="3"/>
  <c r="F4" i="3"/>
  <c r="C130" i="3"/>
  <c r="E130" i="3"/>
  <c r="F130" i="3"/>
  <c r="C33" i="3"/>
  <c r="E33" i="3"/>
  <c r="F33" i="3"/>
  <c r="C71" i="4"/>
  <c r="F71" i="4"/>
  <c r="G71" i="4"/>
  <c r="C45" i="4"/>
  <c r="F45" i="4"/>
  <c r="G45" i="4"/>
  <c r="C117" i="4"/>
  <c r="F117" i="4"/>
  <c r="G117" i="4"/>
  <c r="C9" i="3"/>
  <c r="E9" i="3"/>
  <c r="F9" i="3"/>
  <c r="C144" i="4"/>
  <c r="F144" i="4"/>
  <c r="G144" i="4"/>
  <c r="C37" i="4"/>
  <c r="F37" i="4"/>
  <c r="G37" i="4"/>
  <c r="C124" i="4"/>
  <c r="F124" i="4"/>
  <c r="G124" i="4"/>
  <c r="C64" i="4"/>
  <c r="F64" i="4"/>
  <c r="G64" i="4"/>
  <c r="C72" i="4"/>
  <c r="F72" i="4"/>
  <c r="G72" i="4"/>
  <c r="C95" i="3"/>
  <c r="E95" i="3"/>
  <c r="F95" i="3"/>
  <c r="C84" i="4"/>
  <c r="F84" i="4"/>
  <c r="G84" i="4"/>
  <c r="C96" i="3"/>
  <c r="C11" i="7"/>
  <c r="F11" i="7"/>
  <c r="G11" i="7"/>
  <c r="C24" i="4"/>
  <c r="F24" i="4"/>
  <c r="G24" i="4"/>
  <c r="C20" i="4"/>
  <c r="F20" i="4"/>
  <c r="G20" i="4"/>
  <c r="C168" i="4"/>
  <c r="C50" i="3"/>
  <c r="E50" i="3"/>
  <c r="F50" i="3"/>
  <c r="C129" i="4"/>
  <c r="F129" i="4"/>
  <c r="G129" i="4"/>
  <c r="C101" i="3"/>
  <c r="E101" i="3"/>
  <c r="F101" i="3"/>
  <c r="C6" i="3"/>
  <c r="E6" i="3"/>
  <c r="F6" i="3"/>
  <c r="C47" i="3"/>
  <c r="C174" i="4"/>
  <c r="F174" i="4"/>
  <c r="G174" i="4"/>
  <c r="C102" i="4"/>
  <c r="F102" i="4"/>
  <c r="G102" i="4"/>
  <c r="C152" i="3"/>
  <c r="E152" i="3"/>
  <c r="F152" i="3"/>
  <c r="C36" i="3"/>
  <c r="E36" i="3"/>
  <c r="F36" i="3"/>
  <c r="C65" i="3"/>
  <c r="E65" i="3"/>
  <c r="F65" i="3"/>
  <c r="C66" i="4"/>
  <c r="F66" i="4"/>
  <c r="G66" i="4"/>
  <c r="C44" i="3"/>
  <c r="E44" i="3"/>
  <c r="F44" i="3"/>
  <c r="C153" i="3"/>
  <c r="E153" i="3"/>
  <c r="F153" i="3"/>
  <c r="C137" i="4"/>
  <c r="F137" i="4"/>
  <c r="G137" i="4"/>
  <c r="C91" i="4"/>
  <c r="F91" i="4"/>
  <c r="G91" i="4"/>
  <c r="C103" i="4"/>
  <c r="F103" i="4"/>
  <c r="G103" i="4"/>
  <c r="C28" i="4"/>
  <c r="F28" i="4"/>
  <c r="G28" i="4"/>
  <c r="C92" i="3"/>
  <c r="E92" i="3"/>
  <c r="F92" i="3"/>
  <c r="C90" i="3"/>
  <c r="E90" i="3"/>
  <c r="F90" i="3"/>
  <c r="C80" i="3"/>
  <c r="E80" i="3"/>
  <c r="F80" i="3"/>
  <c r="C184" i="3"/>
  <c r="E184" i="3"/>
  <c r="F184" i="3"/>
  <c r="C146" i="3"/>
  <c r="E146" i="3"/>
  <c r="F146" i="3"/>
  <c r="C45" i="3"/>
  <c r="E45" i="3"/>
  <c r="F45" i="3"/>
  <c r="C160" i="3"/>
  <c r="E160" i="3"/>
  <c r="F160" i="3"/>
  <c r="C8" i="3"/>
  <c r="E8" i="3"/>
  <c r="F8" i="3"/>
  <c r="C4" i="7"/>
  <c r="F4" i="7"/>
  <c r="G4" i="7"/>
  <c r="C212" i="3"/>
  <c r="E212" i="3"/>
  <c r="F212" i="3"/>
  <c r="C104" i="3"/>
  <c r="E104" i="3"/>
  <c r="F104" i="3"/>
  <c r="C59" i="4"/>
  <c r="F59" i="4"/>
  <c r="G59" i="4"/>
  <c r="C48" i="4"/>
  <c r="F48" i="4"/>
  <c r="G48" i="4"/>
  <c r="C39" i="4"/>
  <c r="F39" i="4"/>
  <c r="G39" i="4"/>
  <c r="C53" i="3"/>
  <c r="E53" i="3"/>
  <c r="F53" i="3"/>
  <c r="C149" i="3"/>
  <c r="C9" i="4"/>
  <c r="C150" i="4"/>
  <c r="F150" i="4"/>
  <c r="G150" i="4"/>
  <c r="C79" i="4"/>
  <c r="F79" i="4"/>
  <c r="G79" i="4"/>
  <c r="C67" i="4"/>
  <c r="F67" i="4"/>
  <c r="G67" i="4"/>
  <c r="C167" i="3"/>
  <c r="E167" i="3"/>
  <c r="F167" i="3"/>
  <c r="C170" i="4"/>
  <c r="C64" i="3"/>
  <c r="E64" i="3"/>
  <c r="F64" i="3"/>
  <c r="C100" i="4"/>
  <c r="F100" i="4"/>
  <c r="G100" i="4"/>
  <c r="C145" i="4"/>
  <c r="F145" i="4"/>
  <c r="G145" i="4"/>
  <c r="C78" i="4"/>
  <c r="F78" i="4"/>
  <c r="G78" i="4"/>
  <c r="C34" i="4"/>
  <c r="F34" i="4"/>
  <c r="G34" i="4"/>
  <c r="C115" i="3"/>
  <c r="E115" i="3"/>
  <c r="F115" i="3"/>
  <c r="C166" i="3"/>
  <c r="E166" i="3"/>
  <c r="F166" i="3"/>
  <c r="C108" i="4"/>
  <c r="F108" i="4"/>
  <c r="G108" i="4"/>
  <c r="C24" i="3"/>
  <c r="E24" i="3"/>
  <c r="F24" i="3"/>
  <c r="C175" i="3"/>
  <c r="E175" i="3"/>
  <c r="F175" i="3"/>
  <c r="C140" i="4"/>
  <c r="C151" i="4"/>
  <c r="F151" i="4"/>
  <c r="G151" i="4"/>
  <c r="C135" i="4"/>
  <c r="F135" i="4"/>
  <c r="G135" i="4"/>
  <c r="C81" i="4"/>
  <c r="F81" i="4"/>
  <c r="G81" i="4"/>
  <c r="C85" i="3"/>
  <c r="E85" i="3"/>
  <c r="F85" i="3"/>
  <c r="C73" i="4"/>
  <c r="F73" i="4"/>
  <c r="G73" i="4"/>
  <c r="C115" i="4"/>
  <c r="F115" i="4"/>
  <c r="G115" i="4"/>
  <c r="C123" i="3"/>
  <c r="E123" i="3"/>
  <c r="F123" i="3"/>
  <c r="C42" i="3"/>
  <c r="C130" i="4"/>
  <c r="F130" i="4"/>
  <c r="G130" i="4"/>
  <c r="C36" i="4"/>
  <c r="F36" i="4"/>
  <c r="G36" i="4"/>
  <c r="C61" i="4"/>
  <c r="F61" i="4"/>
  <c r="G61" i="4"/>
  <c r="C57" i="4"/>
  <c r="F57" i="4"/>
  <c r="G57" i="4"/>
  <c r="C70" i="4"/>
  <c r="F70" i="4"/>
  <c r="G70" i="4"/>
  <c r="C89" i="4"/>
  <c r="F89" i="4"/>
  <c r="G89" i="4"/>
  <c r="C40" i="4"/>
  <c r="F40" i="4"/>
  <c r="G40" i="4"/>
  <c r="C138" i="4"/>
  <c r="F138" i="4"/>
  <c r="G138" i="4"/>
  <c r="C33" i="4"/>
  <c r="F33" i="4"/>
  <c r="G33" i="4"/>
  <c r="C65" i="4"/>
  <c r="F65" i="4"/>
  <c r="G65" i="4"/>
  <c r="C83" i="3"/>
  <c r="E83" i="3"/>
  <c r="F83" i="3"/>
  <c r="C88" i="3"/>
  <c r="E88" i="3"/>
  <c r="F88" i="3"/>
  <c r="C128" i="4"/>
  <c r="F128" i="4"/>
  <c r="G128" i="4"/>
  <c r="C97" i="3"/>
  <c r="E97" i="3"/>
  <c r="F97" i="3"/>
  <c r="C44" i="4"/>
  <c r="F44" i="4"/>
  <c r="G44" i="4"/>
  <c r="C160" i="4"/>
  <c r="C156" i="3"/>
  <c r="E156" i="3"/>
  <c r="F156" i="3"/>
  <c r="C183" i="3"/>
  <c r="E183" i="3"/>
  <c r="F183" i="3"/>
  <c r="C12" i="7"/>
  <c r="F12" i="7"/>
  <c r="G12" i="7"/>
  <c r="C209" i="3"/>
  <c r="E209" i="3"/>
  <c r="F209" i="3"/>
  <c r="C26" i="4"/>
  <c r="F26" i="4"/>
  <c r="G26" i="4"/>
  <c r="C211" i="3"/>
  <c r="E211" i="3"/>
  <c r="F211" i="3"/>
  <c r="C6" i="7"/>
  <c r="F6" i="7"/>
  <c r="G6" i="7"/>
  <c r="C69" i="4"/>
  <c r="F69" i="4"/>
  <c r="G69" i="4"/>
  <c r="C126" i="3"/>
  <c r="E126" i="3"/>
  <c r="F126" i="3"/>
  <c r="C127" i="3"/>
  <c r="E127" i="3"/>
  <c r="F127" i="3"/>
  <c r="C41" i="3"/>
  <c r="C41" i="4"/>
  <c r="F41" i="4"/>
  <c r="G41" i="4"/>
  <c r="C170" i="3"/>
  <c r="E170" i="3"/>
  <c r="F170" i="3"/>
  <c r="C216" i="3"/>
  <c r="E216" i="3"/>
  <c r="F216" i="3"/>
  <c r="C147" i="4"/>
  <c r="F147" i="4"/>
  <c r="G147" i="4"/>
  <c r="C88" i="4"/>
  <c r="F88" i="4"/>
  <c r="G88" i="4"/>
  <c r="C77" i="4"/>
  <c r="F77" i="4"/>
  <c r="G77" i="4"/>
  <c r="C113" i="3"/>
  <c r="E113" i="3"/>
  <c r="F113" i="3"/>
  <c r="C142" i="4"/>
  <c r="F142" i="4"/>
  <c r="G142" i="4"/>
  <c r="C134" i="4"/>
  <c r="F134" i="4"/>
  <c r="G134" i="4"/>
  <c r="C7" i="3"/>
  <c r="E7" i="3"/>
  <c r="F7" i="3"/>
  <c r="C182" i="3"/>
  <c r="E182" i="3"/>
  <c r="F182" i="3"/>
  <c r="C98" i="4"/>
  <c r="F98" i="4"/>
  <c r="G98" i="4"/>
  <c r="C123" i="4"/>
  <c r="F123" i="4"/>
  <c r="G123" i="4"/>
  <c r="C132" i="4"/>
  <c r="F132" i="4"/>
  <c r="G132" i="4"/>
  <c r="C97" i="4"/>
  <c r="F97" i="4"/>
  <c r="G97" i="4"/>
  <c r="C141" i="4"/>
  <c r="F141" i="4"/>
  <c r="G141" i="4"/>
  <c r="C150" i="3"/>
  <c r="C138" i="3"/>
  <c r="E138" i="3"/>
  <c r="F138" i="3"/>
  <c r="C43" i="4"/>
  <c r="F43" i="4"/>
  <c r="G43" i="4"/>
  <c r="C181" i="3"/>
  <c r="E181" i="3"/>
  <c r="F181" i="3"/>
  <c r="C56" i="3"/>
  <c r="E56" i="3"/>
  <c r="F56" i="3"/>
  <c r="C52" i="4"/>
  <c r="F52" i="4"/>
  <c r="G52" i="4"/>
  <c r="C105" i="4"/>
  <c r="F105" i="4"/>
  <c r="G105" i="4"/>
  <c r="C118" i="3"/>
  <c r="E118" i="3"/>
  <c r="F118" i="3"/>
  <c r="C93" i="4"/>
  <c r="F93" i="4"/>
  <c r="G93" i="4"/>
  <c r="C95" i="4"/>
  <c r="F95" i="4"/>
  <c r="G95" i="4"/>
  <c r="C151" i="3"/>
  <c r="E151" i="3"/>
  <c r="F151" i="3"/>
  <c r="C49" i="3"/>
  <c r="C54" i="4"/>
  <c r="F54" i="4"/>
  <c r="G54" i="4"/>
  <c r="C102" i="3"/>
  <c r="E102" i="3"/>
  <c r="F102" i="3"/>
  <c r="C139" i="4"/>
  <c r="F139" i="4"/>
  <c r="G139" i="4"/>
  <c r="C171" i="4"/>
  <c r="F171" i="4"/>
  <c r="G171" i="4"/>
  <c r="C75" i="3"/>
  <c r="E75" i="3"/>
  <c r="F75" i="3"/>
  <c r="C104" i="4"/>
  <c r="F104" i="4"/>
  <c r="G104" i="4"/>
  <c r="C163" i="3"/>
  <c r="E163" i="3"/>
  <c r="F163" i="3"/>
  <c r="C52" i="3"/>
  <c r="E52" i="3"/>
  <c r="F52" i="3"/>
  <c r="C43" i="3"/>
  <c r="C71" i="3"/>
  <c r="E71" i="3"/>
  <c r="F71" i="3"/>
  <c r="C174" i="3"/>
  <c r="E174" i="3"/>
  <c r="F174" i="3"/>
  <c r="C73" i="3"/>
  <c r="E73" i="3"/>
  <c r="F73" i="3"/>
  <c r="C214" i="3"/>
  <c r="C179" i="4"/>
  <c r="F179" i="4"/>
  <c r="G179" i="4"/>
  <c r="C58" i="4"/>
  <c r="F58" i="4"/>
  <c r="G58" i="4"/>
  <c r="C137" i="3"/>
  <c r="C121" i="3"/>
  <c r="E121" i="3"/>
  <c r="F121" i="3"/>
  <c r="C169" i="3"/>
  <c r="E169" i="3"/>
  <c r="F169" i="3"/>
  <c r="C42" i="4"/>
  <c r="F42" i="4"/>
  <c r="G42" i="4"/>
  <c r="C113" i="4"/>
  <c r="F113" i="4"/>
  <c r="G113" i="4"/>
  <c r="C8" i="7"/>
  <c r="F8" i="7"/>
  <c r="G8" i="7"/>
  <c r="C152" i="4"/>
  <c r="F152" i="4"/>
  <c r="G152" i="4"/>
  <c r="C180" i="4"/>
  <c r="F180" i="4"/>
  <c r="G180" i="4"/>
  <c r="C74" i="4"/>
  <c r="F74" i="4"/>
  <c r="G74" i="4"/>
  <c r="C191" i="3"/>
  <c r="E191" i="3"/>
  <c r="F191" i="3"/>
  <c r="C22" i="3"/>
  <c r="E22" i="3"/>
  <c r="F22" i="3"/>
  <c r="C153" i="4"/>
  <c r="F153" i="4"/>
  <c r="G153" i="4"/>
  <c r="C5" i="3"/>
  <c r="E5" i="3"/>
  <c r="F5" i="3"/>
  <c r="C217" i="3"/>
  <c r="E217" i="3"/>
  <c r="F217" i="3"/>
  <c r="C69" i="3"/>
  <c r="E69" i="3"/>
  <c r="F69" i="3"/>
  <c r="C134" i="3"/>
  <c r="E134" i="3"/>
  <c r="F134" i="3"/>
  <c r="C39" i="3"/>
  <c r="E39" i="3"/>
  <c r="F39" i="3"/>
  <c r="C185" i="3"/>
  <c r="E185" i="3"/>
  <c r="F185" i="3"/>
  <c r="C60" i="3"/>
  <c r="E60" i="3"/>
  <c r="F60" i="3"/>
  <c r="C92" i="4"/>
  <c r="F92" i="4"/>
  <c r="G92" i="4"/>
  <c r="C190" i="3"/>
  <c r="E190" i="3"/>
  <c r="F190" i="3"/>
  <c r="C177" i="4"/>
  <c r="F177" i="4"/>
  <c r="G177" i="4"/>
  <c r="C80" i="4"/>
  <c r="F80" i="4"/>
  <c r="G80" i="4"/>
  <c r="C169" i="4"/>
  <c r="C136" i="3"/>
  <c r="E136" i="3"/>
  <c r="F136" i="3"/>
  <c r="C29" i="4"/>
  <c r="F29" i="4"/>
  <c r="G29" i="4"/>
  <c r="C60" i="4"/>
  <c r="F60" i="4"/>
  <c r="G60" i="4"/>
  <c r="C124" i="3"/>
  <c r="E124" i="3"/>
  <c r="F124" i="3"/>
  <c r="C131" i="3"/>
  <c r="E131" i="3"/>
  <c r="F131" i="3"/>
  <c r="C148" i="3"/>
  <c r="C31" i="4"/>
  <c r="F31" i="4"/>
  <c r="G31" i="4"/>
  <c r="C111" i="3"/>
  <c r="E111" i="3"/>
  <c r="F111" i="3"/>
  <c r="C18" i="4"/>
  <c r="F18" i="4"/>
  <c r="G18" i="4"/>
  <c r="C19" i="4"/>
  <c r="F19" i="4"/>
  <c r="G19" i="4"/>
  <c r="C178" i="3"/>
  <c r="E178" i="3"/>
  <c r="F178" i="3"/>
  <c r="C68" i="3"/>
  <c r="E68" i="3"/>
  <c r="F68" i="3"/>
  <c r="C158" i="3"/>
  <c r="C48" i="3"/>
  <c r="C72" i="3"/>
  <c r="E72" i="3"/>
  <c r="F72" i="3"/>
  <c r="C29" i="3"/>
  <c r="E29" i="3"/>
  <c r="F29" i="3"/>
  <c r="C11" i="4"/>
  <c r="C161" i="4"/>
  <c r="C14" i="3"/>
  <c r="E14" i="3"/>
  <c r="F14" i="3"/>
  <c r="C93" i="3"/>
  <c r="E93" i="3"/>
  <c r="F93" i="3"/>
  <c r="C62" i="3"/>
  <c r="E62" i="3"/>
  <c r="F62" i="3"/>
  <c r="C51" i="3"/>
  <c r="E51" i="3"/>
  <c r="F51" i="3"/>
  <c r="C35" i="3"/>
  <c r="E35" i="3"/>
  <c r="F35" i="3"/>
  <c r="C189" i="3"/>
  <c r="E189" i="3"/>
  <c r="F189" i="3"/>
  <c r="C215" i="3"/>
  <c r="E215" i="3"/>
  <c r="F215" i="3"/>
  <c r="C98" i="3"/>
  <c r="E98" i="3"/>
  <c r="F98" i="3"/>
  <c r="C173" i="3"/>
  <c r="E173" i="3"/>
  <c r="F173" i="3"/>
  <c r="C86" i="4"/>
  <c r="F86" i="4"/>
  <c r="G86" i="4"/>
  <c r="C133" i="4"/>
  <c r="F133" i="4"/>
  <c r="G133" i="4"/>
  <c r="C149" i="4"/>
  <c r="F149" i="4"/>
  <c r="G149" i="4"/>
  <c r="C87" i="4"/>
  <c r="F87" i="4"/>
  <c r="G87" i="4"/>
  <c r="C193" i="3"/>
  <c r="C177" i="3"/>
  <c r="E177" i="3"/>
  <c r="F177" i="3"/>
  <c r="C47" i="4"/>
  <c r="F47" i="4"/>
  <c r="G47" i="4"/>
  <c r="C58" i="3"/>
  <c r="E58" i="3"/>
  <c r="F58" i="3"/>
  <c r="C16" i="3"/>
  <c r="E16" i="3"/>
  <c r="F16" i="3"/>
  <c r="C112" i="3"/>
  <c r="E112" i="3"/>
  <c r="F112" i="3"/>
  <c r="C32" i="3"/>
  <c r="C106" i="4"/>
  <c r="F106" i="4"/>
  <c r="G106" i="4"/>
  <c r="C27" i="3"/>
  <c r="E27" i="3"/>
  <c r="F27" i="3"/>
  <c r="C144" i="3"/>
  <c r="E144" i="3"/>
  <c r="F144" i="3"/>
  <c r="C63" i="3"/>
  <c r="E63" i="3"/>
  <c r="F63" i="3"/>
  <c r="C142" i="3"/>
  <c r="E142" i="3"/>
  <c r="F142" i="3"/>
  <c r="C126" i="4"/>
  <c r="F126" i="4"/>
  <c r="G126" i="4"/>
  <c r="C132" i="3"/>
  <c r="E132" i="3"/>
  <c r="F132" i="3"/>
  <c r="C143" i="3"/>
  <c r="E143" i="3"/>
  <c r="F143" i="3"/>
  <c r="C140" i="3"/>
  <c r="E140" i="3"/>
  <c r="F140" i="3"/>
  <c r="C49" i="4"/>
  <c r="F49" i="4"/>
  <c r="G49" i="4"/>
  <c r="C66" i="3"/>
  <c r="E66" i="3"/>
  <c r="F66" i="3"/>
  <c r="C90" i="4"/>
  <c r="F90" i="4"/>
  <c r="G90" i="4"/>
  <c r="C105" i="3"/>
  <c r="E105" i="3"/>
  <c r="F105" i="3"/>
  <c r="C207" i="3"/>
  <c r="C203" i="3"/>
  <c r="E203" i="3"/>
  <c r="F203" i="3"/>
  <c r="C162" i="4"/>
  <c r="C210" i="3"/>
  <c r="E210" i="3"/>
  <c r="F210" i="3"/>
  <c r="C70" i="3"/>
  <c r="E70" i="3"/>
  <c r="F70" i="3"/>
  <c r="C86" i="3"/>
  <c r="E86" i="3"/>
  <c r="F86" i="3"/>
  <c r="C107" i="4"/>
  <c r="F107" i="4"/>
  <c r="G107" i="4"/>
  <c r="C146" i="4"/>
  <c r="F146" i="4"/>
  <c r="G146" i="4"/>
  <c r="C136" i="4"/>
  <c r="F136" i="4"/>
  <c r="G136" i="4"/>
  <c r="C107" i="3"/>
  <c r="E107" i="3"/>
  <c r="F107" i="3"/>
  <c r="C15" i="4"/>
  <c r="F15" i="4"/>
  <c r="G15" i="4"/>
  <c r="C125" i="4"/>
  <c r="F125" i="4"/>
  <c r="G125" i="4"/>
  <c r="C198" i="3"/>
  <c r="E198" i="3"/>
  <c r="F198" i="3"/>
  <c r="C125" i="3"/>
  <c r="E125" i="3"/>
  <c r="F125" i="3"/>
  <c r="C46" i="4"/>
  <c r="F46" i="4"/>
  <c r="G46" i="4"/>
  <c r="C179" i="3"/>
  <c r="E179" i="3"/>
  <c r="F179" i="3"/>
  <c r="C21" i="4"/>
  <c r="F21" i="4"/>
  <c r="G21" i="4"/>
  <c r="C32" i="4"/>
  <c r="F32" i="4"/>
  <c r="G32" i="4"/>
  <c r="C147" i="3"/>
  <c r="C96" i="4"/>
  <c r="F96" i="4"/>
  <c r="G96" i="4"/>
  <c r="C204" i="3"/>
  <c r="C8" i="4"/>
  <c r="C54" i="3"/>
  <c r="E54" i="3"/>
  <c r="F54" i="3"/>
  <c r="C35" i="4"/>
  <c r="F35" i="4"/>
  <c r="G35" i="4"/>
  <c r="C99" i="4"/>
  <c r="F99" i="4"/>
  <c r="G99" i="4"/>
  <c r="C85" i="4"/>
  <c r="F85" i="4"/>
  <c r="G85" i="4"/>
  <c r="C3" i="7"/>
  <c r="F3" i="7"/>
  <c r="G3" i="7"/>
  <c r="C13" i="4"/>
  <c r="C120" i="4"/>
  <c r="F120" i="4"/>
  <c r="G120" i="4"/>
  <c r="C213" i="3"/>
  <c r="E213" i="3"/>
  <c r="F213" i="3"/>
  <c r="C27" i="4"/>
  <c r="F27" i="4"/>
  <c r="G27" i="4"/>
  <c r="C195" i="3"/>
  <c r="C10" i="4"/>
  <c r="C172" i="3"/>
  <c r="E172" i="3"/>
  <c r="F172" i="3"/>
  <c r="C202" i="3"/>
  <c r="C83" i="4"/>
  <c r="F83" i="4"/>
  <c r="G83" i="4"/>
  <c r="C11" i="3"/>
  <c r="E11" i="3"/>
  <c r="F11" i="3"/>
  <c r="C63" i="4"/>
  <c r="F63" i="4"/>
  <c r="G63" i="4"/>
  <c r="C172" i="4"/>
  <c r="F172" i="4"/>
  <c r="G172" i="4"/>
  <c r="C164" i="4"/>
  <c r="C196" i="3"/>
  <c r="C21" i="3"/>
  <c r="C75" i="4"/>
  <c r="F75" i="4"/>
  <c r="G75" i="4"/>
  <c r="C61" i="3"/>
  <c r="E61" i="3"/>
  <c r="F61" i="3"/>
  <c r="C122" i="3"/>
  <c r="E122" i="3"/>
  <c r="F122" i="3"/>
  <c r="C208" i="3"/>
  <c r="C143" i="4"/>
  <c r="F143" i="4"/>
  <c r="G143" i="4"/>
  <c r="C94" i="3"/>
  <c r="E94" i="3"/>
  <c r="F94" i="3"/>
  <c r="C9" i="7"/>
  <c r="F9" i="7"/>
  <c r="G9" i="7"/>
  <c r="C164" i="3"/>
  <c r="E164" i="3"/>
  <c r="F164" i="3"/>
  <c r="C155" i="3"/>
  <c r="E155" i="3"/>
  <c r="F155" i="3"/>
  <c r="C109" i="3"/>
  <c r="E109" i="3"/>
  <c r="F109" i="3"/>
  <c r="C13" i="7"/>
  <c r="F13" i="7"/>
  <c r="G13" i="7"/>
  <c r="C37" i="3"/>
  <c r="E37" i="3"/>
  <c r="F37" i="3"/>
  <c r="C30" i="4"/>
  <c r="F30" i="4"/>
  <c r="G30" i="4"/>
  <c r="C89" i="3"/>
  <c r="E89" i="3"/>
  <c r="F89" i="3"/>
  <c r="C19" i="3"/>
  <c r="C116" i="4"/>
  <c r="F116" i="4"/>
  <c r="G116" i="4"/>
  <c r="C23" i="3"/>
  <c r="E23" i="3"/>
  <c r="F23" i="3"/>
  <c r="C18" i="3"/>
  <c r="E18" i="3"/>
  <c r="F18" i="3"/>
  <c r="C28" i="3"/>
  <c r="E28" i="3"/>
  <c r="F28" i="3"/>
  <c r="C145" i="3"/>
  <c r="E145" i="3"/>
  <c r="F145" i="3"/>
  <c r="C76" i="4"/>
  <c r="F76" i="4"/>
  <c r="G76" i="4"/>
  <c r="C30" i="3"/>
  <c r="E30" i="3"/>
  <c r="F30" i="3"/>
  <c r="C2" i="3"/>
  <c r="E2" i="3"/>
  <c r="F2" i="3"/>
  <c r="C26" i="3"/>
  <c r="E26" i="3"/>
  <c r="F26" i="3"/>
  <c r="C200" i="3"/>
  <c r="E200" i="3"/>
  <c r="F200" i="3"/>
  <c r="C51" i="4"/>
  <c r="F51" i="4"/>
  <c r="G51" i="4"/>
  <c r="C34" i="3"/>
  <c r="E34" i="3"/>
  <c r="F34" i="3"/>
  <c r="C12" i="4"/>
  <c r="C133" i="3"/>
  <c r="E133" i="3"/>
  <c r="F133" i="3"/>
  <c r="C175" i="4"/>
  <c r="F175" i="4"/>
  <c r="G175" i="4"/>
  <c r="C25" i="4"/>
  <c r="F25" i="4"/>
  <c r="G25" i="4"/>
  <c r="C120" i="3"/>
  <c r="E120" i="3"/>
  <c r="F120" i="3"/>
  <c r="C135" i="3"/>
  <c r="E135" i="3"/>
  <c r="F135" i="3"/>
  <c r="C162" i="3"/>
  <c r="E162" i="3"/>
  <c r="F162" i="3"/>
  <c r="C119" i="3"/>
  <c r="E119" i="3"/>
  <c r="F119" i="3"/>
  <c r="C23" i="4"/>
  <c r="F23" i="4"/>
  <c r="G23" i="4"/>
  <c r="C110" i="3"/>
  <c r="E110" i="3"/>
  <c r="F110" i="3"/>
  <c r="C192" i="3"/>
  <c r="E192" i="3"/>
  <c r="F192" i="3"/>
  <c r="C7" i="4"/>
  <c r="C103" i="3"/>
  <c r="E103" i="3"/>
  <c r="F103" i="3"/>
  <c r="C121" i="4"/>
  <c r="F121" i="4"/>
  <c r="G121" i="4"/>
  <c r="C106" i="3"/>
  <c r="E106" i="3"/>
  <c r="F106" i="3"/>
  <c r="C118" i="4"/>
  <c r="F118" i="4"/>
  <c r="G118" i="4"/>
  <c r="C40" i="3"/>
  <c r="E40" i="3"/>
  <c r="F40" i="3"/>
  <c r="C12" i="3"/>
  <c r="E12" i="3"/>
  <c r="F12" i="3"/>
  <c r="C38" i="4"/>
  <c r="F38" i="4"/>
  <c r="G38" i="4"/>
  <c r="C131" i="4"/>
  <c r="F131" i="4"/>
  <c r="G131" i="4"/>
  <c r="C16" i="4"/>
  <c r="F16" i="4"/>
  <c r="G16" i="4"/>
  <c r="C157" i="3"/>
  <c r="E157" i="3"/>
  <c r="F157" i="3"/>
  <c r="C55" i="3"/>
  <c r="E55" i="3"/>
  <c r="F55" i="3"/>
  <c r="C186" i="3"/>
  <c r="E186" i="3"/>
  <c r="F186" i="3"/>
  <c r="C46" i="3"/>
  <c r="E46" i="3"/>
  <c r="F46" i="3"/>
  <c r="C163" i="4"/>
  <c r="C141" i="3"/>
  <c r="E141" i="3"/>
  <c r="F141" i="3"/>
  <c r="C101" i="4"/>
  <c r="F101" i="4"/>
  <c r="G101" i="4"/>
  <c r="C53" i="4"/>
  <c r="F53" i="4"/>
  <c r="G53" i="4"/>
  <c r="C55" i="4"/>
  <c r="F55" i="4"/>
  <c r="G55" i="4"/>
  <c r="C10" i="3"/>
  <c r="E10" i="3"/>
  <c r="F10" i="3"/>
  <c r="C10" i="7"/>
  <c r="F10" i="7"/>
  <c r="G10" i="7"/>
  <c r="C82" i="4"/>
  <c r="F82" i="4"/>
  <c r="G82" i="4"/>
  <c r="C13" i="3"/>
  <c r="E13" i="3"/>
  <c r="F13" i="3"/>
  <c r="C128" i="3"/>
  <c r="E128" i="3"/>
  <c r="F128" i="3"/>
  <c r="C226" i="3"/>
  <c r="E226" i="3"/>
  <c r="F226" i="3"/>
  <c r="C68" i="4"/>
  <c r="F68" i="4"/>
  <c r="G68" i="4"/>
  <c r="C78" i="3"/>
  <c r="E78" i="3"/>
  <c r="F78" i="3"/>
  <c r="C180" i="3"/>
  <c r="E180" i="3"/>
  <c r="F180" i="3"/>
  <c r="C25" i="3"/>
  <c r="E25" i="3"/>
  <c r="F25" i="3"/>
  <c r="C205" i="3"/>
  <c r="C99" i="3"/>
  <c r="E99" i="3"/>
  <c r="F99" i="3"/>
  <c r="C201" i="3"/>
  <c r="C62" i="4"/>
  <c r="F62" i="4"/>
  <c r="G62" i="4"/>
  <c r="C82" i="3"/>
  <c r="E82" i="3"/>
  <c r="F82" i="3"/>
  <c r="C74" i="3"/>
  <c r="E74" i="3"/>
  <c r="F74" i="3"/>
  <c r="C17" i="3"/>
  <c r="E17" i="3"/>
  <c r="F17" i="3"/>
  <c r="C197" i="3"/>
  <c r="E197" i="3"/>
  <c r="F197" i="3"/>
  <c r="C20" i="3"/>
  <c r="C109" i="4"/>
  <c r="F109" i="4"/>
  <c r="G109" i="4"/>
  <c r="C117" i="3"/>
  <c r="E117" i="3"/>
  <c r="F117" i="3"/>
  <c r="C187" i="3"/>
  <c r="E187" i="3"/>
  <c r="F187" i="3"/>
  <c r="C194" i="3"/>
  <c r="E194" i="3"/>
  <c r="F194" i="3"/>
  <c r="C7" i="7"/>
  <c r="F7" i="7"/>
  <c r="G7" i="7"/>
  <c r="C119" i="4"/>
  <c r="F119" i="4"/>
  <c r="G119" i="4"/>
  <c r="C171" i="3"/>
  <c r="E171" i="3"/>
  <c r="F171" i="3"/>
  <c r="C94" i="4"/>
  <c r="F94" i="4"/>
  <c r="G94" i="4"/>
  <c r="C116" i="3"/>
  <c r="E116" i="3"/>
  <c r="F116" i="3"/>
  <c r="C110" i="4"/>
  <c r="F110" i="4"/>
  <c r="G110" i="4"/>
  <c r="C3" i="3"/>
  <c r="E3" i="3"/>
  <c r="F3" i="3"/>
  <c r="C17" i="4"/>
  <c r="F17" i="4"/>
  <c r="G17" i="4"/>
  <c r="C127" i="4"/>
  <c r="F127" i="4"/>
  <c r="G127" i="4"/>
  <c r="C176" i="3"/>
  <c r="E176" i="3"/>
  <c r="F176" i="3"/>
  <c r="C15" i="3"/>
  <c r="E15" i="3"/>
  <c r="F15" i="3"/>
  <c r="C159" i="3"/>
  <c r="C76" i="3"/>
  <c r="E76" i="3"/>
  <c r="F76" i="3"/>
  <c r="C22" i="4"/>
  <c r="F22" i="4"/>
  <c r="G22" i="4"/>
  <c r="C2" i="7"/>
  <c r="F2" i="7"/>
  <c r="G2" i="7"/>
  <c r="C5" i="7"/>
  <c r="F5" i="7"/>
  <c r="G5" i="7"/>
  <c r="C165" i="3"/>
  <c r="E165" i="3"/>
  <c r="F165" i="3"/>
  <c r="C59" i="3"/>
  <c r="E59" i="3"/>
  <c r="F59" i="3"/>
  <c r="C114" i="3"/>
  <c r="E114" i="3"/>
  <c r="F114" i="3"/>
  <c r="C111" i="4"/>
  <c r="F111" i="4"/>
  <c r="G111" i="4"/>
  <c r="C87" i="3"/>
  <c r="E87" i="3"/>
  <c r="F87" i="3"/>
  <c r="C77" i="3"/>
  <c r="C81" i="3"/>
  <c r="E81" i="3"/>
  <c r="F81" i="3"/>
  <c r="C122" i="4"/>
  <c r="F122" i="4"/>
  <c r="G122" i="4"/>
  <c r="C161" i="3"/>
  <c r="E161" i="3"/>
  <c r="F161" i="3"/>
  <c r="C108" i="3"/>
  <c r="E108" i="3"/>
  <c r="F108" i="3"/>
  <c r="C79" i="3"/>
  <c r="E79" i="3"/>
  <c r="F79" i="3"/>
  <c r="C154" i="3"/>
  <c r="E154" i="3"/>
  <c r="F154" i="3"/>
  <c r="C57" i="3"/>
  <c r="E57" i="3"/>
  <c r="F57" i="3"/>
  <c r="C112" i="4"/>
  <c r="F112" i="4"/>
  <c r="G112" i="4"/>
  <c r="C199" i="3"/>
  <c r="E199" i="3"/>
  <c r="F199" i="3"/>
  <c r="C67" i="3"/>
  <c r="E67" i="3"/>
  <c r="F67" i="3"/>
  <c r="C173" i="4"/>
  <c r="F173" i="4"/>
  <c r="G173" i="4"/>
  <c r="C56" i="4"/>
  <c r="F56" i="4"/>
  <c r="G56" i="4"/>
  <c r="C50" i="4"/>
  <c r="F50" i="4"/>
  <c r="G50" i="4"/>
  <c r="C100" i="3"/>
  <c r="E100" i="3"/>
  <c r="F100" i="3"/>
  <c r="C114" i="4"/>
  <c r="F114" i="4"/>
  <c r="G114" i="4"/>
  <c r="C139" i="3"/>
  <c r="E139" i="3"/>
  <c r="F139" i="3"/>
</calcChain>
</file>

<file path=xl/sharedStrings.xml><?xml version="1.0" encoding="utf-8"?>
<sst xmlns="http://schemas.openxmlformats.org/spreadsheetml/2006/main" count="1754" uniqueCount="386">
  <si>
    <t>FECHA</t>
  </si>
  <si>
    <t>DADO A:</t>
  </si>
  <si>
    <t>MOTIVO</t>
  </si>
  <si>
    <t>EGRESO</t>
  </si>
  <si>
    <t>JUAN CARLOS TUNQUI</t>
  </si>
  <si>
    <t>PASAJES AZANGARO Y ALMUERZO</t>
  </si>
  <si>
    <t>VIATICOS</t>
  </si>
  <si>
    <t>ESTUCHE Y VIDIRIO PARA CELULAR</t>
  </si>
  <si>
    <t>VIATICOS ILAVE</t>
  </si>
  <si>
    <t xml:space="preserve">VIATICOS DE LUNES A JUEVES </t>
  </si>
  <si>
    <t>VIATICOS DEL 20/5 AL 23/5</t>
  </si>
  <si>
    <t>AUMENTO DE PRESUPUESTO DIA 24/5</t>
  </si>
  <si>
    <t>PRESUPUESTO SEMANA 27-30 DE MAYO</t>
  </si>
  <si>
    <t xml:space="preserve">KARINA SUCASACA </t>
  </si>
  <si>
    <t>REMBOLSO ENVIOS AZANGARO - AYAVIRI</t>
  </si>
  <si>
    <t>ENVIO PUNO</t>
  </si>
  <si>
    <t>ENVIO AYAVIRI</t>
  </si>
  <si>
    <t>JOSE CONDORI</t>
  </si>
  <si>
    <t>ENVIO AZANGARO</t>
  </si>
  <si>
    <t>GERALY SARMIENTO</t>
  </si>
  <si>
    <t>KARINA SUCASACA</t>
  </si>
  <si>
    <t>TOTAL GASTOS</t>
  </si>
  <si>
    <t>ANANIA PFOCCO HUILLCA</t>
  </si>
  <si>
    <t xml:space="preserve">PASAJES </t>
  </si>
  <si>
    <t>PASAJE</t>
  </si>
  <si>
    <t xml:space="preserve">PASAJE </t>
  </si>
  <si>
    <t xml:space="preserve">CODIGO </t>
  </si>
  <si>
    <t xml:space="preserve">PRODUCTO </t>
  </si>
  <si>
    <t>CANT</t>
  </si>
  <si>
    <t>CLIENTE</t>
  </si>
  <si>
    <t>ELIZABETH ROXANA PAREDES MACHACA</t>
  </si>
  <si>
    <t>PRECIO</t>
  </si>
  <si>
    <t>TOTAL</t>
  </si>
  <si>
    <t>000010</t>
  </si>
  <si>
    <t>000028</t>
  </si>
  <si>
    <t>000002</t>
  </si>
  <si>
    <t>DIGNA CARTA QUISPE</t>
  </si>
  <si>
    <t>000024</t>
  </si>
  <si>
    <t>000025</t>
  </si>
  <si>
    <t>000041</t>
  </si>
  <si>
    <t>000006</t>
  </si>
  <si>
    <t>000038</t>
  </si>
  <si>
    <t>000039</t>
  </si>
  <si>
    <t>000065</t>
  </si>
  <si>
    <t>000066</t>
  </si>
  <si>
    <t>000064</t>
  </si>
  <si>
    <t>000009</t>
  </si>
  <si>
    <t>000011</t>
  </si>
  <si>
    <t>000021</t>
  </si>
  <si>
    <t>000045</t>
  </si>
  <si>
    <t xml:space="preserve">PEDRO MIGUEL LUNA AMANQUI </t>
  </si>
  <si>
    <t>000001</t>
  </si>
  <si>
    <t>000003</t>
  </si>
  <si>
    <t>GUINA HAYDEE TACCA HUAHUASONCCO</t>
  </si>
  <si>
    <t>000087</t>
  </si>
  <si>
    <t>000088</t>
  </si>
  <si>
    <t>FILOMENA LOPE HUANACO</t>
  </si>
  <si>
    <t>IRMA CALSINA HUAHUACONDORI</t>
  </si>
  <si>
    <t>000032</t>
  </si>
  <si>
    <t>000033</t>
  </si>
  <si>
    <t>000015</t>
  </si>
  <si>
    <t>000004</t>
  </si>
  <si>
    <t>000042</t>
  </si>
  <si>
    <t>DEYSI GUADALUPE TICONA CHURA</t>
  </si>
  <si>
    <t>000046</t>
  </si>
  <si>
    <t>000016</t>
  </si>
  <si>
    <t>000067</t>
  </si>
  <si>
    <t>000068</t>
  </si>
  <si>
    <t>ROSMERY ROUSS MAQUERA PACCO</t>
  </si>
  <si>
    <t xml:space="preserve">ADA YESSICA ARO MAQUERA </t>
  </si>
  <si>
    <t>000017</t>
  </si>
  <si>
    <t>ELIZABETH DALIA MAQUERA MACHACA</t>
  </si>
  <si>
    <t>000037</t>
  </si>
  <si>
    <t>000063</t>
  </si>
  <si>
    <t>000034</t>
  </si>
  <si>
    <t>000044</t>
  </si>
  <si>
    <t>000073</t>
  </si>
  <si>
    <t>000074</t>
  </si>
  <si>
    <t>JOHN ISAAC CASTILO USEDA</t>
  </si>
  <si>
    <t>000014</t>
  </si>
  <si>
    <t>000062</t>
  </si>
  <si>
    <t>000029</t>
  </si>
  <si>
    <t>000057</t>
  </si>
  <si>
    <t>WILFREDO CHOQUEHUANCA LOAYZA</t>
  </si>
  <si>
    <t>000069</t>
  </si>
  <si>
    <t>000070</t>
  </si>
  <si>
    <t>000027</t>
  </si>
  <si>
    <t>JUDITH ROSMERY APAZA YERBA</t>
  </si>
  <si>
    <t>NORMA CRISTINA ARROSQUIPA QUISPE</t>
  </si>
  <si>
    <t>LIVIA LARUTA MAMANI</t>
  </si>
  <si>
    <t xml:space="preserve">EDGAR MAMANI CALSINA </t>
  </si>
  <si>
    <t>SABINA PALOMINO VALERIANO</t>
  </si>
  <si>
    <t>SAYDA JUDITH QUISPE MAMANI</t>
  </si>
  <si>
    <t>DIONICIA APAZA VILCA</t>
  </si>
  <si>
    <t xml:space="preserve">REYNALDO CUARI BENITO </t>
  </si>
  <si>
    <t>BENJAMIN CONDORI CHOQUE</t>
  </si>
  <si>
    <t>ESTEFANI ROSA TURPO</t>
  </si>
  <si>
    <t>000005</t>
  </si>
  <si>
    <t>SARA VICTORIA LAURA OCHOA</t>
  </si>
  <si>
    <t>000043</t>
  </si>
  <si>
    <t>RUBEN CAPIA SARMIENTO</t>
  </si>
  <si>
    <t>AGUSTA MULLISACA TICONA</t>
  </si>
  <si>
    <t xml:space="preserve">YONY ENCINAS LEON </t>
  </si>
  <si>
    <t>000086</t>
  </si>
  <si>
    <t>FREDY RAUL SAENZ</t>
  </si>
  <si>
    <t>PEDRO CONDORI VILAVILA</t>
  </si>
  <si>
    <t>000071</t>
  </si>
  <si>
    <t>LIDIA MAMANI SONCO</t>
  </si>
  <si>
    <t>ALFREDO MACHACA FLORES</t>
  </si>
  <si>
    <t>BEATRIZ SALOME CHAVEZ ARENAS</t>
  </si>
  <si>
    <t>000026</t>
  </si>
  <si>
    <t>000072</t>
  </si>
  <si>
    <t>JESSICA GUTIERREZ ARENAS</t>
  </si>
  <si>
    <t>AURELIA MORALES SURI</t>
  </si>
  <si>
    <t>MICHEL BUIZA SILCAHUI</t>
  </si>
  <si>
    <t>LUIS MURRILLO ABENDAÑO</t>
  </si>
  <si>
    <t>FANY MAMANI TICONA</t>
  </si>
  <si>
    <t>GLADIS LUQUE HUANCA</t>
  </si>
  <si>
    <t>000040</t>
  </si>
  <si>
    <t>000047</t>
  </si>
  <si>
    <t>000048</t>
  </si>
  <si>
    <t>000018</t>
  </si>
  <si>
    <t>GLADIS CALSINA UMODENTE</t>
  </si>
  <si>
    <t>LINSDAY CONDORI PAREDES</t>
  </si>
  <si>
    <t>000060</t>
  </si>
  <si>
    <t>000053</t>
  </si>
  <si>
    <t>000052</t>
  </si>
  <si>
    <t>ANTONIA PARI APAZA</t>
  </si>
  <si>
    <t>ELVIRA VARGAS NINA</t>
  </si>
  <si>
    <t xml:space="preserve">MAGDALENA MANCHA GONZALES </t>
  </si>
  <si>
    <t>SEGUNDINA ACHATA SANIZO</t>
  </si>
  <si>
    <t>000075</t>
  </si>
  <si>
    <t>000076</t>
  </si>
  <si>
    <t>MAURO TIÑA QUISPE</t>
  </si>
  <si>
    <t>OLGA MULLISACA SUXO</t>
  </si>
  <si>
    <t>IRMA PARI APAZA</t>
  </si>
  <si>
    <t xml:space="preserve">NILVIA APAZA QUISPE </t>
  </si>
  <si>
    <t>000036</t>
  </si>
  <si>
    <t>000084</t>
  </si>
  <si>
    <t>000081</t>
  </si>
  <si>
    <t>GROVER ONOFRE MOROCO</t>
  </si>
  <si>
    <t>ROBERTO VARGAS PAUCAR</t>
  </si>
  <si>
    <t>MARILUZ MARTA TTITO TTITO</t>
  </si>
  <si>
    <t>YUDITH CALSINA</t>
  </si>
  <si>
    <t>ERMELIA MAMANI QUISPE</t>
  </si>
  <si>
    <t>000020</t>
  </si>
  <si>
    <t xml:space="preserve">ELSA PACORICONA </t>
  </si>
  <si>
    <t>TANIA MARLENY MAMANI MAMANI</t>
  </si>
  <si>
    <t>NANCY CUTIPA HUANCA</t>
  </si>
  <si>
    <t>PRECIO UNT</t>
  </si>
  <si>
    <t>PRECIO TOTAL</t>
  </si>
  <si>
    <t>EVELYN MAQUERA CUEVA</t>
  </si>
  <si>
    <t>LEONIDAS CONCEPCION MURILLO AVEDAÑO</t>
  </si>
  <si>
    <t>000092</t>
  </si>
  <si>
    <t>000094</t>
  </si>
  <si>
    <t>000093</t>
  </si>
  <si>
    <t>OBJETIVO</t>
  </si>
  <si>
    <t>AVANCE EN PORCENTAJE</t>
  </si>
  <si>
    <t>NELIDA YENY CHEJE QUISPE</t>
  </si>
  <si>
    <t>PORCENTAJE DE AVANCE</t>
  </si>
  <si>
    <t>AVANCE</t>
  </si>
  <si>
    <t>OBEJTIVO</t>
  </si>
  <si>
    <t>PRESUPUESTO ILAVE 31/5/19</t>
  </si>
  <si>
    <t>ENVIO AYAVIRI - PASAJES</t>
  </si>
  <si>
    <t>ADELANTO DE SUELDO JUAN CARLOS</t>
  </si>
  <si>
    <t>PASAJES Y ENVIO PUNO</t>
  </si>
  <si>
    <t>000007</t>
  </si>
  <si>
    <t>000049</t>
  </si>
  <si>
    <t>VENTAS UNT</t>
  </si>
  <si>
    <t xml:space="preserve">SR ALBERTO </t>
  </si>
  <si>
    <t>000012</t>
  </si>
  <si>
    <t>SRA JENNY AGUILAR SUXO</t>
  </si>
  <si>
    <t xml:space="preserve">DISTRIBUCIONES RED MOVIL </t>
  </si>
  <si>
    <t>SRA OLGA MULLISACA SUXO</t>
  </si>
  <si>
    <t>ELSA PACORICONA COSI</t>
  </si>
  <si>
    <t>GLORIA CHAMBI ARI</t>
  </si>
  <si>
    <t>ORTENCIA</t>
  </si>
  <si>
    <t>LUZ MERY COAQUIRA CALLI</t>
  </si>
  <si>
    <t>CARMEN</t>
  </si>
  <si>
    <t>GLORIA MAMANI MAMANI</t>
  </si>
  <si>
    <t>SIN NOMBRE</t>
  </si>
  <si>
    <t>000019</t>
  </si>
  <si>
    <t>000058</t>
  </si>
  <si>
    <t>EVERT HERRERA MAMANI</t>
  </si>
  <si>
    <t>SOLEDAD HUANCA BENIQUE</t>
  </si>
  <si>
    <t>YOLANDA OTAZU ALVARADO</t>
  </si>
  <si>
    <t>RICARDO RODRIGUEZ MAMANI</t>
  </si>
  <si>
    <t>000023</t>
  </si>
  <si>
    <t>LILIAN MAGNOLIA BENIQUE APAZA</t>
  </si>
  <si>
    <t>000008</t>
  </si>
  <si>
    <t>000013</t>
  </si>
  <si>
    <t>MERY MARLENY GONZALES APAZA</t>
  </si>
  <si>
    <t>000022</t>
  </si>
  <si>
    <t>000050</t>
  </si>
  <si>
    <t>HELEN LESLI CARITA SUCASAIRE</t>
  </si>
  <si>
    <t>CODIGO</t>
  </si>
  <si>
    <t>MODELO</t>
  </si>
  <si>
    <t>ALMACEN ABRIL</t>
  </si>
  <si>
    <t>SALIDA 01/05/2019</t>
  </si>
  <si>
    <t>SALIDA 02/05/2019</t>
  </si>
  <si>
    <t>SALIDA 03/05/2019</t>
  </si>
  <si>
    <t>SALIDA 06/05/2019</t>
  </si>
  <si>
    <t>ENTRADA 06/05/2019</t>
  </si>
  <si>
    <t>VENDIDO RUTA 06/05/2019</t>
  </si>
  <si>
    <t>SALIDA 07/05/2019</t>
  </si>
  <si>
    <t>SALIDA 08/05/2019</t>
  </si>
  <si>
    <t>SALIDA 09/05/2019</t>
  </si>
  <si>
    <t>SALIDA 10/05/2019</t>
  </si>
  <si>
    <t>ENTRADA 13/05/2019</t>
  </si>
  <si>
    <t>SALIDA 13/05/2019</t>
  </si>
  <si>
    <t>SALIDA 14/05/2019</t>
  </si>
  <si>
    <t>SALIDA 15/05/2019</t>
  </si>
  <si>
    <t>SALIDA 16/05/2019</t>
  </si>
  <si>
    <t>SALIDA 17/05/2019</t>
  </si>
  <si>
    <t>SALIDA 20/05/2019</t>
  </si>
  <si>
    <t>SALIDA 21/05/2019</t>
  </si>
  <si>
    <t>ENTRADA 21/05/2019</t>
  </si>
  <si>
    <t>VENDIDOS EN RUTA 21/05/2019</t>
  </si>
  <si>
    <t>SALIDA 22/05/2019</t>
  </si>
  <si>
    <t>SALIDA 23/05/2019</t>
  </si>
  <si>
    <t>SALIDA 24/05/2019</t>
  </si>
  <si>
    <t>SALIDA 27/05/2019</t>
  </si>
  <si>
    <t>SALIDA 28/05/2019</t>
  </si>
  <si>
    <t>ENTRADA 29/05/19</t>
  </si>
  <si>
    <t>SALIDA 29/05/2019</t>
  </si>
  <si>
    <t>SALIDA 30/05/2019</t>
  </si>
  <si>
    <t>SALIDA 31/05/2019</t>
  </si>
  <si>
    <t>MUESTRAS ANANIA</t>
  </si>
  <si>
    <t>MUESTRAS JUAN CARLOS</t>
  </si>
  <si>
    <t>MUESTRAS KARINA</t>
  </si>
  <si>
    <t>ALMACEN</t>
  </si>
  <si>
    <t>TOTAL ENTRADAS</t>
  </si>
  <si>
    <t>TOTAL VENDIDOS</t>
  </si>
  <si>
    <t>TOTAL VENDIDOS EN RUTA</t>
  </si>
  <si>
    <t>ALTRON GI-420 NEGRO</t>
  </si>
  <si>
    <t>ALTRON GI-420 AZUL</t>
  </si>
  <si>
    <t>ALTRON GI-420 LILA</t>
  </si>
  <si>
    <t>ALTRON -210 PURPURA/ NEGRO</t>
  </si>
  <si>
    <t xml:space="preserve">EPIK ONE -K405 SILVER </t>
  </si>
  <si>
    <t>UNONU U2 BLANCO</t>
  </si>
  <si>
    <t>LOGIC - L5U BLANCO</t>
  </si>
  <si>
    <t>LOGIC - L5U NEGRO</t>
  </si>
  <si>
    <t>SMOOTH X SNAP - NARANJA</t>
  </si>
  <si>
    <t>SMOOTH X SNAP - NEGRO</t>
  </si>
  <si>
    <t>SMOOTH X SNAP - VERDE</t>
  </si>
  <si>
    <t>SMOOTH X SNAP - AZUL</t>
  </si>
  <si>
    <t>HAIER -G32 NEGRO</t>
  </si>
  <si>
    <t>EPIK TINY E1 -NEGRO</t>
  </si>
  <si>
    <t>LANDBYTE K1- NEGRO</t>
  </si>
  <si>
    <t>LANDBYTE LT 2020- NEGRO</t>
  </si>
  <si>
    <t>MAXWEST UNO M7 -BLANCO</t>
  </si>
  <si>
    <t>MEMORIA MICRO SD 16GB CL 10 KINGSTON</t>
  </si>
  <si>
    <t>MEMORIA MICRO SD 32GB CL 10 KINGSTON</t>
  </si>
  <si>
    <t>MEMORIA MICRO SD 64GB CL 10 KINGSTON</t>
  </si>
  <si>
    <t>SMOOTH X SNAP - BLANCO</t>
  </si>
  <si>
    <t>ALTRON -210 ORO/ NEGRO</t>
  </si>
  <si>
    <t>ALTRON -210 ROJO/ NEGRO</t>
  </si>
  <si>
    <t>UNONU U8 FLIP - DORADO</t>
  </si>
  <si>
    <t>UNONU U8 FLIP - BLANCO</t>
  </si>
  <si>
    <t>UNONU U8 FLIP - ROSA</t>
  </si>
  <si>
    <t>SMOOTH LINK - NEGRO</t>
  </si>
  <si>
    <t>SMOOTH LINK - AZUL</t>
  </si>
  <si>
    <t>NOKIA 105 - NEGRO</t>
  </si>
  <si>
    <t>000030</t>
  </si>
  <si>
    <t>EKS X FX 181 - NEGRO</t>
  </si>
  <si>
    <t>000031</t>
  </si>
  <si>
    <t>EKS X FX 181 - ROJO</t>
  </si>
  <si>
    <t>AZUMI ZAKURA - NEGRO - ROJO</t>
  </si>
  <si>
    <t>OWN F1024 - NEGRO</t>
  </si>
  <si>
    <t>ALCATEL 2002 - COCOA GREY</t>
  </si>
  <si>
    <t>000035</t>
  </si>
  <si>
    <t>PHILIPS IN TOUCH - ROJO</t>
  </si>
  <si>
    <t>PANASONIC GD18 - NEGRO</t>
  </si>
  <si>
    <t>UNONU U2 NEGRO</t>
  </si>
  <si>
    <t>UNONU U2 AZUL</t>
  </si>
  <si>
    <t>UNONU U2 NARANJA</t>
  </si>
  <si>
    <t>SMOOTH SNAP MINI 2 - ROJO</t>
  </si>
  <si>
    <t>SMOOTH SNAP MINI 2 - AZUL</t>
  </si>
  <si>
    <t>SMOOTH SNAP MAX 5 - NEGRO</t>
  </si>
  <si>
    <t>SMOOTH SNAP MAX 5 - AZUL</t>
  </si>
  <si>
    <t>SMOOTH SNAP MAX 5 - NARANJA</t>
  </si>
  <si>
    <t>SMOOTH X SNAP - ROJO</t>
  </si>
  <si>
    <t>LANDBYTE LT 1030 - BLANCO</t>
  </si>
  <si>
    <t>MEMORIA MICRO SD 8GB CL 4 KINGSTON</t>
  </si>
  <si>
    <t>MEMORIA MICRO SD 16GB CL 10 SANDISK</t>
  </si>
  <si>
    <t>MEMORIA MICRO SD 32GB CL10 HP CON ADAPTADOR</t>
  </si>
  <si>
    <t>MEMORIA USB HP 16GB V222W</t>
  </si>
  <si>
    <t>000051</t>
  </si>
  <si>
    <t>MEMORIA USB HP 32GB V150W NEGRO/AZUL</t>
  </si>
  <si>
    <t>MEMORIA USB KINGTON 32GB 100G3 NEGRO</t>
  </si>
  <si>
    <t>MEMORIA USB HYUNDAI DELUXE 32GB PLATA</t>
  </si>
  <si>
    <t>000054</t>
  </si>
  <si>
    <t>MEMORIA USB HYUNDAI DELUXE 32GB GRIS</t>
  </si>
  <si>
    <t>000055</t>
  </si>
  <si>
    <t>MEMORIA USB VERBATIM 16GB AZUL</t>
  </si>
  <si>
    <t>000056</t>
  </si>
  <si>
    <t>MEMORIA USB VERBATIM 16GB NEGRO</t>
  </si>
  <si>
    <t>MEMORIA USB VERBATIM 32GB NEGRO</t>
  </si>
  <si>
    <t>MEMORIA USB SONY M1 16GB NEGRO</t>
  </si>
  <si>
    <t>000059</t>
  </si>
  <si>
    <t>MEMORIA USB SONY M1 16GB BLANCO</t>
  </si>
  <si>
    <t>MEMORIA USB SONY M1 32GB BLANCO</t>
  </si>
  <si>
    <t>000061</t>
  </si>
  <si>
    <t>MEMORIA USB SONY M1 64GB NEGRO</t>
  </si>
  <si>
    <t>EPIK TINY E1 - AZUL</t>
  </si>
  <si>
    <t>EPIK TINY E1 - ROJO</t>
  </si>
  <si>
    <t>LANDBYTE K1- AZUL</t>
  </si>
  <si>
    <t>LANDBYTE K1- PLOMO</t>
  </si>
  <si>
    <t>LANDBYTE K1- ROSA</t>
  </si>
  <si>
    <t>LANDBYTE LT 2020- AZUL</t>
  </si>
  <si>
    <t>LANDBYTE LT 2020- ROJO</t>
  </si>
  <si>
    <t>LANDBYTE LT 2030- NEGRO</t>
  </si>
  <si>
    <t>LANDBYTE LT 2030- ROJO</t>
  </si>
  <si>
    <t>ISWAG ONYX - PLOMO</t>
  </si>
  <si>
    <t>ISWAG FLIP -NEGRO</t>
  </si>
  <si>
    <t>MAXWEST UNO M8 - ROJO</t>
  </si>
  <si>
    <t>MAXWEST UNO M8 - AZUL</t>
  </si>
  <si>
    <t>LANDTAB LT6248 VALENTINA</t>
  </si>
  <si>
    <t>LANDTAB LT 6248 IVANNA</t>
  </si>
  <si>
    <t>000077</t>
  </si>
  <si>
    <t>ADVANCE  HOLLOGRAM HL 5585 - NEGRO</t>
  </si>
  <si>
    <t>000078</t>
  </si>
  <si>
    <t xml:space="preserve">XIAOMI REDMI GO - NEGRO </t>
  </si>
  <si>
    <t>000079</t>
  </si>
  <si>
    <t xml:space="preserve">XIAOMI REDMI 7 - NEGRO </t>
  </si>
  <si>
    <t>000080</t>
  </si>
  <si>
    <t xml:space="preserve">XIAOMI REDMI 6A - NEGRO </t>
  </si>
  <si>
    <t>SAMSUNG GALAXY J2 CORE</t>
  </si>
  <si>
    <t>000082</t>
  </si>
  <si>
    <t>SAMSUNG GALAXY J2 PRIME</t>
  </si>
  <si>
    <t>000083</t>
  </si>
  <si>
    <t xml:space="preserve">GALAXY J5 </t>
  </si>
  <si>
    <t>HUAWEI Y6 2019</t>
  </si>
  <si>
    <t>000085</t>
  </si>
  <si>
    <t>HUAWEI Y7 2019</t>
  </si>
  <si>
    <t>ZOEY 2.4 3G</t>
  </si>
  <si>
    <t>SMOOTH SNAP MINI 2 - NARANJA</t>
  </si>
  <si>
    <t>SMOOTH SNAP MINI 2 - BLANCO</t>
  </si>
  <si>
    <t>000089</t>
  </si>
  <si>
    <t>SMOOTH SNAP MINI - AMARILLO</t>
  </si>
  <si>
    <t>000090</t>
  </si>
  <si>
    <t>VOLKS COMM VK1070 -GOLD</t>
  </si>
  <si>
    <t>000091</t>
  </si>
  <si>
    <t>VOLKS COMM VK1070 - SILVER</t>
  </si>
  <si>
    <t>PROLINK NEO PLUS - NEGRO</t>
  </si>
  <si>
    <t>PROLINK NEO PLUS - ROJO</t>
  </si>
  <si>
    <t>PROLINK NEO PLUS - AZUL</t>
  </si>
  <si>
    <t>000095</t>
  </si>
  <si>
    <t>EKS S5LS - BLACK</t>
  </si>
  <si>
    <t>ENTRADA 27/03/2019</t>
  </si>
  <si>
    <t>SALIDA 27/03/2019</t>
  </si>
  <si>
    <t>SALIDA 01/04/2019</t>
  </si>
  <si>
    <t>SALIO 02/04/2019</t>
  </si>
  <si>
    <t>SALIO 03/04/2019</t>
  </si>
  <si>
    <t>SALIO  04/04/2019</t>
  </si>
  <si>
    <t>SALIO 06/04/2019</t>
  </si>
  <si>
    <t>SALIO 08/04/2019</t>
  </si>
  <si>
    <t>SALIO 09/04/2019</t>
  </si>
  <si>
    <t>SALIO 10/04/2019</t>
  </si>
  <si>
    <t>SALIO 11/04/2019</t>
  </si>
  <si>
    <t>SALIDA 12/04/2019</t>
  </si>
  <si>
    <t>ENTRADA 13/04/2019</t>
  </si>
  <si>
    <t>SALIDA 15/04/2019</t>
  </si>
  <si>
    <t>SALIDA 16/04/2019</t>
  </si>
  <si>
    <t>SALIDA 17/04/2019</t>
  </si>
  <si>
    <t>SALIDA 18/04/2019</t>
  </si>
  <si>
    <t>ENTRADA 20/04/2019</t>
  </si>
  <si>
    <t>SALIDA 19/4/2019</t>
  </si>
  <si>
    <t>SALIDA 22/04/2019</t>
  </si>
  <si>
    <t>SALIDA 23/04/2019</t>
  </si>
  <si>
    <t>SALIDA 24/04/2019</t>
  </si>
  <si>
    <t>ENTRADA 24/04/2019</t>
  </si>
  <si>
    <t>SALIDA 25/04/2019</t>
  </si>
  <si>
    <t>SALIDA 26/04/2019</t>
  </si>
  <si>
    <t>ENTRADA 26/04/2019</t>
  </si>
  <si>
    <t>SALIDA 29/04/2019</t>
  </si>
  <si>
    <t>VENDIDO RUTA 30/04/2019</t>
  </si>
  <si>
    <t>TOTAL VENDIDOS EN JULIACA</t>
  </si>
  <si>
    <t>entredas</t>
  </si>
  <si>
    <t>equipo dado por cambio</t>
  </si>
  <si>
    <t>muestras anania</t>
  </si>
  <si>
    <t>RUTA</t>
  </si>
  <si>
    <t xml:space="preserve">devuelto por fallas </t>
  </si>
  <si>
    <t>MUESRAS JUAN CARLOS</t>
  </si>
  <si>
    <t>costo total</t>
  </si>
  <si>
    <t>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</si>
</sst>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S/.&quot;\ #,##0.00"/>
    <numFmt numFmtId="165" formatCode="&quot;S/.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93366"/>
      <name val="Calibri"/>
      <family val="2"/>
      <scheme val="minor"/>
    </font>
    <font>
      <b/>
      <sz val="14"/>
      <color rgb="FF993366"/>
      <name val="Calibri"/>
      <family val="2"/>
      <scheme val="minor"/>
    </font>
    <font>
      <b/>
      <sz val="14"/>
      <color rgb="FFD600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9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9900CC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62">
    <xf numFmtId="0" fontId="0" fillId="0" borderId="0" xfId="0"/>
    <xf numFmtId="0" fontId="3" fillId="2" borderId="1" xfId="0" applyFont="1" applyFill="1" applyBorder="1"/>
    <xf numFmtId="164" fontId="3" fillId="2" borderId="1" xfId="0" applyNumberFormat="1" applyFont="1" applyFill="1" applyBorder="1" applyAlignment="1"/>
    <xf numFmtId="14" fontId="4" fillId="0" borderId="1" xfId="0" applyNumberFormat="1" applyFont="1" applyBorder="1"/>
    <xf numFmtId="0" fontId="0" fillId="0" borderId="1" xfId="0" applyBorder="1"/>
    <xf numFmtId="164" fontId="2" fillId="0" borderId="1" xfId="0" applyNumberFormat="1" applyFont="1" applyBorder="1"/>
    <xf numFmtId="14" fontId="6" fillId="0" borderId="1" xfId="0" applyNumberFormat="1" applyFont="1" applyBorder="1"/>
    <xf numFmtId="0" fontId="7" fillId="0" borderId="1" xfId="0" applyFont="1" applyBorder="1"/>
    <xf numFmtId="164" fontId="5" fillId="0" borderId="0" xfId="0" applyNumberFormat="1" applyFont="1"/>
    <xf numFmtId="0" fontId="8" fillId="0" borderId="0" xfId="0" applyFont="1"/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7" fillId="0" borderId="1" xfId="0" applyNumberFormat="1" applyFont="1" applyBorder="1"/>
    <xf numFmtId="165" fontId="0" fillId="0" borderId="1" xfId="0" applyNumberFormat="1" applyBorder="1"/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 applyBorder="1"/>
    <xf numFmtId="14" fontId="3" fillId="0" borderId="1" xfId="0" applyNumberFormat="1" applyFont="1" applyBorder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0" fillId="0" borderId="0" xfId="0" applyNumberFormat="1"/>
    <xf numFmtId="14" fontId="0" fillId="0" borderId="1" xfId="0" applyNumberFormat="1" applyFill="1" applyBorder="1"/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7" fillId="0" borderId="1" xfId="0" applyNumberFormat="1" applyFont="1" applyFill="1" applyBorder="1"/>
    <xf numFmtId="165" fontId="0" fillId="0" borderId="1" xfId="0" applyNumberForma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1" fontId="11" fillId="0" borderId="0" xfId="0" applyNumberFormat="1" applyFont="1" applyAlignment="1">
      <alignment horizontal="center" vertical="center"/>
    </xf>
    <xf numFmtId="9" fontId="11" fillId="0" borderId="0" xfId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9" fontId="11" fillId="0" borderId="0" xfId="1" applyFont="1"/>
    <xf numFmtId="0" fontId="13" fillId="0" borderId="0" xfId="0" applyFont="1"/>
    <xf numFmtId="0" fontId="13" fillId="0" borderId="0" xfId="0" applyFont="1" applyAlignment="1">
      <alignment horizontal="center"/>
    </xf>
    <xf numFmtId="14" fontId="0" fillId="0" borderId="1" xfId="0" applyNumberFormat="1" applyFont="1" applyBorder="1"/>
    <xf numFmtId="0" fontId="8" fillId="3" borderId="0" xfId="0" applyFont="1" applyFill="1"/>
    <xf numFmtId="49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14" fontId="8" fillId="3" borderId="1" xfId="0" applyNumberFormat="1" applyFont="1" applyFill="1" applyBorder="1"/>
    <xf numFmtId="14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/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49" fontId="20" fillId="0" borderId="1" xfId="2" applyNumberFormat="1" applyFont="1" applyBorder="1"/>
    <xf numFmtId="0" fontId="7" fillId="0" borderId="2" xfId="0" applyFont="1" applyFill="1" applyBorder="1" applyAlignment="1">
      <alignment horizontal="left" vertical="center"/>
    </xf>
    <xf numFmtId="0" fontId="7" fillId="0" borderId="1" xfId="0" applyFont="1" applyFill="1" applyBorder="1"/>
    <xf numFmtId="49" fontId="19" fillId="0" borderId="1" xfId="2" applyNumberFormat="1" applyBorder="1"/>
    <xf numFmtId="0" fontId="3" fillId="0" borderId="2" xfId="0" applyFont="1" applyBorder="1" applyAlignment="1">
      <alignment horizontal="center" vertical="center"/>
    </xf>
    <xf numFmtId="0" fontId="0" fillId="4" borderId="1" xfId="0" applyFill="1" applyBorder="1"/>
    <xf numFmtId="0" fontId="7" fillId="4" borderId="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1" xfId="0" applyFont="1" applyBorder="1" applyAlignment="1">
      <alignment horizontal="right"/>
    </xf>
    <xf numFmtId="0" fontId="7" fillId="9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20" fillId="0" borderId="1" xfId="2" applyFont="1" applyBorder="1"/>
    <xf numFmtId="0" fontId="7" fillId="0" borderId="0" xfId="0" applyFont="1"/>
    <xf numFmtId="0" fontId="2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right"/>
    </xf>
    <xf numFmtId="0" fontId="7" fillId="10" borderId="0" xfId="0" applyFont="1" applyFill="1"/>
    <xf numFmtId="0" fontId="7" fillId="7" borderId="0" xfId="0" applyFont="1" applyFill="1"/>
    <xf numFmtId="0" fontId="7" fillId="5" borderId="0" xfId="0" applyFont="1" applyFill="1"/>
    <xf numFmtId="0" fontId="7" fillId="11" borderId="0" xfId="0" applyFont="1" applyFill="1"/>
    <xf numFmtId="0" fontId="7" fillId="8" borderId="0" xfId="0" applyFont="1" applyFill="1"/>
    <xf numFmtId="0" fontId="0" fillId="7" borderId="0" xfId="0" applyFill="1"/>
    <xf numFmtId="0" fontId="0" fillId="6" borderId="0" xfId="0" applyFill="1"/>
    <xf numFmtId="165" fontId="0" fillId="0" borderId="0" xfId="0" applyNumberFormat="1"/>
    <xf numFmtId="0" fontId="5" fillId="0" borderId="0" xfId="0" applyFont="1" applyAlignment="1">
      <alignment horizontal="center"/>
    </xf>
    <xf numFmtId="49" fontId="7" fillId="8" borderId="1" xfId="0" applyNumberFormat="1" applyFont="1" applyFill="1" applyBorder="1"/>
    <xf numFmtId="0" fontId="7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0" xfId="0" applyFill="1"/>
    <xf numFmtId="0" fontId="7" fillId="8" borderId="1" xfId="0" applyFont="1" applyFill="1" applyBorder="1"/>
    <xf numFmtId="0" fontId="18" fillId="8" borderId="1" xfId="0" applyFont="1" applyFill="1" applyBorder="1" applyAlignment="1">
      <alignment horizontal="center" vertical="center"/>
    </xf>
    <xf numFmtId="0" fontId="22" fillId="8" borderId="1" xfId="0" applyFont="1" applyFill="1" applyBorder="1"/>
    <xf numFmtId="0" fontId="22" fillId="8" borderId="1" xfId="0" applyFont="1" applyFill="1" applyBorder="1" applyAlignment="1">
      <alignment horizontal="right"/>
    </xf>
    <xf numFmtId="0" fontId="7" fillId="8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/>
    <xf numFmtId="0" fontId="7" fillId="7" borderId="1" xfId="0" applyFont="1" applyFill="1" applyBorder="1" applyAlignment="1">
      <alignment horizontal="left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49" fontId="20" fillId="7" borderId="1" xfId="2" applyNumberFormat="1" applyFont="1" applyFill="1" applyBorder="1"/>
    <xf numFmtId="0" fontId="18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22" fillId="7" borderId="1" xfId="0" applyFont="1" applyFill="1" applyBorder="1"/>
    <xf numFmtId="0" fontId="22" fillId="7" borderId="1" xfId="0" applyFont="1" applyFill="1" applyBorder="1" applyAlignment="1">
      <alignment horizontal="right"/>
    </xf>
    <xf numFmtId="0" fontId="20" fillId="7" borderId="1" xfId="2" applyFont="1" applyFill="1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VENTAS%20AB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MERICA%20CEL\CAJA\VENTA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MERICA%20CEL\CAJA\VENTAS%20MAYO%20JUAN%20CARL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MERICA%20CEL\INVENTARIO\INVENTARIO%20ALMAC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 UND"/>
      <sheetName val="SR ALBERTO"/>
      <sheetName val="SRA YENY AGUILAR"/>
      <sheetName val="SRA OLGA MULLISACA"/>
      <sheetName val="RED MOVIL"/>
      <sheetName val="ELSA PACORICONA COSI"/>
      <sheetName val="GLORIA CHAMBI ARI             "/>
      <sheetName val="ORTENCIA"/>
      <sheetName val="LUZ MERY COAQUIRA CALLI"/>
      <sheetName val="CARMEN"/>
      <sheetName val="GLORIA MAMANI MAMANI"/>
      <sheetName val="SIN NOMBRE"/>
      <sheetName val="MAGDALENA MANCHA GONZALES "/>
      <sheetName val="EVERT HERRERA MAMANI"/>
      <sheetName val="ELVIRA VARGAS NINA"/>
      <sheetName val="SOLEDAD HUANCA BENIQUE"/>
      <sheetName val="GLADIS LUQUE HUANCA"/>
      <sheetName val="YOLANDA OTAZU ALVARADO"/>
      <sheetName val="RICARDO RODRIGUEZ MAMANI"/>
      <sheetName val="NILVIA APAZA QUISPE "/>
      <sheetName val="ANTONIA PARI APAZA"/>
      <sheetName val="LINSDAY CONDORI PAREDES"/>
      <sheetName val="LILIAN MAGNOLIA BENIQUE APAZA"/>
      <sheetName val="IRMA PARI APAZA"/>
      <sheetName val="MERY MARLENY GONZALES APAZA"/>
      <sheetName val="GROVER ONOFRE MOROCO"/>
      <sheetName val="SEGUNDINA ACHATA SANIZO"/>
      <sheetName val="GLADIS CALSINA "/>
      <sheetName val="MAURO TIÑA QUISPE"/>
      <sheetName val="TANIA MARLENY MAMANI MAMANI"/>
      <sheetName val="HELEN LESLI CARITA SUCASAIRE"/>
      <sheetName val="MARILUZ MARTA TTITO TTITO"/>
      <sheetName val="CODIGOS"/>
      <sheetName val="RESUMEN DE VENTAS"/>
      <sheetName val="Hoja1"/>
      <sheetName val="GLORIA CHAMBI AR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2">
          <cell r="A2" t="str">
            <v>000001</v>
          </cell>
          <cell r="B2" t="str">
            <v>ALTRON GI-420 NEGRO</v>
          </cell>
          <cell r="C2">
            <v>169</v>
          </cell>
          <cell r="D2">
            <v>146</v>
          </cell>
          <cell r="E2">
            <v>139</v>
          </cell>
          <cell r="F2">
            <v>137</v>
          </cell>
          <cell r="G2">
            <v>0</v>
          </cell>
          <cell r="H2">
            <v>136</v>
          </cell>
        </row>
        <row r="3">
          <cell r="A3" t="str">
            <v>000002</v>
          </cell>
          <cell r="B3" t="str">
            <v>ALTRON GI-420 AZUL</v>
          </cell>
          <cell r="C3">
            <v>169</v>
          </cell>
          <cell r="D3">
            <v>146</v>
          </cell>
          <cell r="E3">
            <v>139</v>
          </cell>
          <cell r="F3">
            <v>137</v>
          </cell>
          <cell r="G3">
            <v>0</v>
          </cell>
          <cell r="H3">
            <v>136</v>
          </cell>
        </row>
        <row r="4">
          <cell r="A4" t="str">
            <v>000003</v>
          </cell>
          <cell r="B4" t="str">
            <v>ALTRON GI-420 LILA</v>
          </cell>
          <cell r="C4">
            <v>169</v>
          </cell>
          <cell r="D4">
            <v>146</v>
          </cell>
          <cell r="E4">
            <v>139</v>
          </cell>
          <cell r="F4">
            <v>137</v>
          </cell>
          <cell r="G4">
            <v>0</v>
          </cell>
          <cell r="H4">
            <v>136</v>
          </cell>
        </row>
        <row r="5">
          <cell r="A5" t="str">
            <v>000004</v>
          </cell>
          <cell r="B5" t="str">
            <v>ALTRON -210 PURPURA/ NEGRO</v>
          </cell>
          <cell r="C5">
            <v>109</v>
          </cell>
          <cell r="D5">
            <v>85</v>
          </cell>
          <cell r="E5">
            <v>84</v>
          </cell>
          <cell r="F5">
            <v>82</v>
          </cell>
          <cell r="G5">
            <v>80</v>
          </cell>
          <cell r="H5">
            <v>77</v>
          </cell>
        </row>
        <row r="6">
          <cell r="A6" t="str">
            <v>000005</v>
          </cell>
          <cell r="B6" t="str">
            <v xml:space="preserve">EPIK ONE -K405 SILVER </v>
          </cell>
          <cell r="C6">
            <v>169</v>
          </cell>
          <cell r="D6">
            <v>155</v>
          </cell>
          <cell r="E6">
            <v>145</v>
          </cell>
          <cell r="F6">
            <v>140</v>
          </cell>
          <cell r="G6">
            <v>0</v>
          </cell>
          <cell r="H6">
            <v>139</v>
          </cell>
        </row>
        <row r="7">
          <cell r="A7" t="str">
            <v>000006</v>
          </cell>
          <cell r="B7" t="str">
            <v>UNONU U2 BLANCO</v>
          </cell>
          <cell r="C7">
            <v>59</v>
          </cell>
          <cell r="D7">
            <v>45</v>
          </cell>
          <cell r="E7">
            <v>42</v>
          </cell>
          <cell r="F7">
            <v>40</v>
          </cell>
          <cell r="G7">
            <v>0</v>
          </cell>
          <cell r="H7">
            <v>0</v>
          </cell>
        </row>
        <row r="8">
          <cell r="A8" t="str">
            <v>000007</v>
          </cell>
          <cell r="B8" t="str">
            <v>LOGIC - L5U BLANCO</v>
          </cell>
          <cell r="C8">
            <v>249</v>
          </cell>
          <cell r="D8">
            <v>225</v>
          </cell>
          <cell r="E8">
            <v>215</v>
          </cell>
          <cell r="F8">
            <v>208</v>
          </cell>
          <cell r="G8">
            <v>0</v>
          </cell>
          <cell r="H8">
            <v>195</v>
          </cell>
        </row>
        <row r="9">
          <cell r="A9" t="str">
            <v>000008</v>
          </cell>
          <cell r="B9" t="str">
            <v>LOGIC - L5U NEGRO</v>
          </cell>
          <cell r="C9">
            <v>249</v>
          </cell>
          <cell r="D9">
            <v>225</v>
          </cell>
          <cell r="E9">
            <v>218</v>
          </cell>
          <cell r="F9">
            <v>208</v>
          </cell>
          <cell r="G9">
            <v>0</v>
          </cell>
          <cell r="H9">
            <v>195</v>
          </cell>
        </row>
        <row r="10">
          <cell r="A10" t="str">
            <v>000009</v>
          </cell>
          <cell r="B10" t="str">
            <v>SMOOTH X SNAP - NARANJA</v>
          </cell>
          <cell r="C10">
            <v>49</v>
          </cell>
          <cell r="D10">
            <v>37</v>
          </cell>
          <cell r="E10">
            <v>35</v>
          </cell>
          <cell r="F10">
            <v>32</v>
          </cell>
          <cell r="G10">
            <v>33</v>
          </cell>
          <cell r="H10">
            <v>30</v>
          </cell>
        </row>
        <row r="11">
          <cell r="A11" t="str">
            <v>000010</v>
          </cell>
          <cell r="B11" t="str">
            <v>SMOOTH X SNAP - NEGRO</v>
          </cell>
          <cell r="C11">
            <v>49</v>
          </cell>
          <cell r="D11">
            <v>37</v>
          </cell>
          <cell r="E11">
            <v>34</v>
          </cell>
          <cell r="F11">
            <v>32</v>
          </cell>
          <cell r="G11">
            <v>33</v>
          </cell>
          <cell r="H11">
            <v>30</v>
          </cell>
        </row>
        <row r="12">
          <cell r="A12" t="str">
            <v>000011</v>
          </cell>
          <cell r="B12" t="str">
            <v>SMOOTH X SNAP - VERDE</v>
          </cell>
          <cell r="C12">
            <v>49</v>
          </cell>
          <cell r="D12">
            <v>37</v>
          </cell>
          <cell r="E12">
            <v>34</v>
          </cell>
          <cell r="F12">
            <v>32</v>
          </cell>
          <cell r="G12">
            <v>33</v>
          </cell>
          <cell r="H12">
            <v>30</v>
          </cell>
        </row>
        <row r="13">
          <cell r="A13" t="str">
            <v>000012</v>
          </cell>
          <cell r="B13" t="str">
            <v>SMOOTH X SNAP - AZUL</v>
          </cell>
          <cell r="C13">
            <v>49</v>
          </cell>
          <cell r="D13">
            <v>37</v>
          </cell>
          <cell r="E13">
            <v>34</v>
          </cell>
          <cell r="F13">
            <v>32</v>
          </cell>
          <cell r="G13">
            <v>33</v>
          </cell>
          <cell r="H13">
            <v>30</v>
          </cell>
        </row>
        <row r="14">
          <cell r="A14" t="str">
            <v>000013</v>
          </cell>
          <cell r="B14" t="str">
            <v>HAIER -G32 NEGRO</v>
          </cell>
          <cell r="C14">
            <v>219</v>
          </cell>
          <cell r="D14">
            <v>195</v>
          </cell>
          <cell r="E14">
            <v>190</v>
          </cell>
          <cell r="F14">
            <v>188</v>
          </cell>
          <cell r="G14">
            <v>0</v>
          </cell>
          <cell r="H14">
            <v>180</v>
          </cell>
        </row>
        <row r="15">
          <cell r="A15" t="str">
            <v>000014</v>
          </cell>
          <cell r="B15" t="str">
            <v>EPIK TINY E1 -NEGRO</v>
          </cell>
          <cell r="C15">
            <v>49</v>
          </cell>
          <cell r="D15">
            <v>0</v>
          </cell>
          <cell r="E15">
            <v>35</v>
          </cell>
          <cell r="F15">
            <v>32</v>
          </cell>
          <cell r="G15">
            <v>0</v>
          </cell>
          <cell r="H15">
            <v>0</v>
          </cell>
        </row>
        <row r="16">
          <cell r="A16" t="str">
            <v>000015</v>
          </cell>
          <cell r="B16" t="str">
            <v>LANDBYTE K1- NEGRO</v>
          </cell>
          <cell r="C16">
            <v>79</v>
          </cell>
          <cell r="D16">
            <v>58</v>
          </cell>
          <cell r="E16">
            <v>55</v>
          </cell>
          <cell r="F16">
            <v>53</v>
          </cell>
          <cell r="G16">
            <v>0</v>
          </cell>
          <cell r="H16">
            <v>50</v>
          </cell>
        </row>
        <row r="17">
          <cell r="A17" t="str">
            <v>000016</v>
          </cell>
          <cell r="B17" t="str">
            <v>LANDBYTE LT 2020- NEGRO</v>
          </cell>
          <cell r="C17">
            <v>99</v>
          </cell>
          <cell r="D17">
            <v>73</v>
          </cell>
          <cell r="E17">
            <v>69</v>
          </cell>
          <cell r="F17">
            <v>68</v>
          </cell>
          <cell r="G17">
            <v>0</v>
          </cell>
          <cell r="H17">
            <v>65</v>
          </cell>
        </row>
        <row r="18">
          <cell r="A18" t="str">
            <v>000017</v>
          </cell>
          <cell r="B18" t="str">
            <v>MAXWEST UNO M7 -BLANCO</v>
          </cell>
          <cell r="C18">
            <v>69</v>
          </cell>
          <cell r="D18">
            <v>50</v>
          </cell>
          <cell r="E18">
            <v>46</v>
          </cell>
          <cell r="F18">
            <v>45</v>
          </cell>
          <cell r="G18">
            <v>0</v>
          </cell>
          <cell r="H18">
            <v>39</v>
          </cell>
        </row>
        <row r="19">
          <cell r="A19" t="str">
            <v>000018</v>
          </cell>
          <cell r="B19" t="str">
            <v>MEMORIA MICRO SD 16GB CL 10 KINGSTON</v>
          </cell>
          <cell r="C19">
            <v>16</v>
          </cell>
          <cell r="D19">
            <v>0</v>
          </cell>
          <cell r="E19">
            <v>12.5</v>
          </cell>
          <cell r="F19">
            <v>11</v>
          </cell>
          <cell r="G19">
            <v>10.5</v>
          </cell>
          <cell r="H19">
            <v>0</v>
          </cell>
        </row>
        <row r="20">
          <cell r="A20" t="str">
            <v>000019</v>
          </cell>
          <cell r="B20" t="str">
            <v>MEMORIA MICROSD 32GB CL 10 KINGSTON</v>
          </cell>
          <cell r="C20">
            <v>0</v>
          </cell>
          <cell r="D20">
            <v>0</v>
          </cell>
          <cell r="E20">
            <v>16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000020</v>
          </cell>
          <cell r="B21" t="str">
            <v>MEMORIA MICRO SD 64GB</v>
          </cell>
          <cell r="C21">
            <v>0</v>
          </cell>
          <cell r="D21">
            <v>0</v>
          </cell>
          <cell r="E21">
            <v>36</v>
          </cell>
          <cell r="F21">
            <v>34</v>
          </cell>
          <cell r="G21">
            <v>0</v>
          </cell>
          <cell r="H21">
            <v>0</v>
          </cell>
        </row>
        <row r="22">
          <cell r="A22" t="str">
            <v>000021</v>
          </cell>
          <cell r="B22" t="str">
            <v>SMOOTH X SNAP - BLANCO</v>
          </cell>
          <cell r="C22">
            <v>49</v>
          </cell>
          <cell r="D22">
            <v>37</v>
          </cell>
          <cell r="E22">
            <v>34</v>
          </cell>
          <cell r="F22">
            <v>32</v>
          </cell>
          <cell r="G22">
            <v>33</v>
          </cell>
          <cell r="H22">
            <v>30</v>
          </cell>
        </row>
        <row r="23">
          <cell r="A23" t="str">
            <v>000022</v>
          </cell>
          <cell r="B23" t="str">
            <v>ALTRON -210 ORO/ NEGRO</v>
          </cell>
          <cell r="C23">
            <v>109</v>
          </cell>
          <cell r="D23">
            <v>85</v>
          </cell>
          <cell r="E23">
            <v>84</v>
          </cell>
          <cell r="F23">
            <v>82</v>
          </cell>
          <cell r="G23">
            <v>80</v>
          </cell>
          <cell r="H23">
            <v>77</v>
          </cell>
        </row>
        <row r="24">
          <cell r="A24" t="str">
            <v>000023</v>
          </cell>
          <cell r="B24" t="str">
            <v>ALTRON -210 ROJO/ NEGRO</v>
          </cell>
          <cell r="C24">
            <v>109</v>
          </cell>
          <cell r="D24">
            <v>85</v>
          </cell>
          <cell r="E24">
            <v>84</v>
          </cell>
          <cell r="F24">
            <v>82</v>
          </cell>
          <cell r="G24">
            <v>80</v>
          </cell>
          <cell r="H24">
            <v>77</v>
          </cell>
        </row>
        <row r="25">
          <cell r="A25" t="str">
            <v>000024</v>
          </cell>
          <cell r="B25" t="str">
            <v>UNONU U8 FLIP - DORADO</v>
          </cell>
          <cell r="C25">
            <v>0</v>
          </cell>
          <cell r="D25">
            <v>0</v>
          </cell>
          <cell r="E25">
            <v>57</v>
          </cell>
          <cell r="F25">
            <v>53</v>
          </cell>
          <cell r="G25">
            <v>0</v>
          </cell>
          <cell r="H25">
            <v>0</v>
          </cell>
        </row>
        <row r="26">
          <cell r="A26" t="str">
            <v>000025</v>
          </cell>
          <cell r="B26" t="str">
            <v>UNONU U8 FLIP - BLANCO</v>
          </cell>
          <cell r="C26">
            <v>0</v>
          </cell>
          <cell r="D26">
            <v>0</v>
          </cell>
          <cell r="E26">
            <v>57</v>
          </cell>
          <cell r="F26">
            <v>53</v>
          </cell>
          <cell r="G26">
            <v>0</v>
          </cell>
          <cell r="H26">
            <v>0</v>
          </cell>
        </row>
        <row r="27">
          <cell r="A27" t="str">
            <v>000026</v>
          </cell>
          <cell r="B27" t="str">
            <v>UNONU U8 FLIP - ROSA</v>
          </cell>
          <cell r="C27">
            <v>0</v>
          </cell>
          <cell r="D27">
            <v>0</v>
          </cell>
          <cell r="E27">
            <v>57</v>
          </cell>
          <cell r="F27">
            <v>53</v>
          </cell>
          <cell r="G27">
            <v>0</v>
          </cell>
          <cell r="H27">
            <v>0</v>
          </cell>
        </row>
        <row r="28">
          <cell r="A28" t="str">
            <v>000027</v>
          </cell>
          <cell r="B28" t="str">
            <v>SMOOTH LINK - NEGRO</v>
          </cell>
          <cell r="C28">
            <v>0</v>
          </cell>
          <cell r="D28">
            <v>0</v>
          </cell>
          <cell r="E28">
            <v>60</v>
          </cell>
          <cell r="F28">
            <v>59</v>
          </cell>
          <cell r="G28">
            <v>0</v>
          </cell>
          <cell r="H28">
            <v>0</v>
          </cell>
        </row>
        <row r="29">
          <cell r="A29" t="str">
            <v>000028</v>
          </cell>
          <cell r="B29" t="str">
            <v>SMOOTH LINK - AZUL</v>
          </cell>
          <cell r="C29">
            <v>0</v>
          </cell>
          <cell r="D29">
            <v>0</v>
          </cell>
          <cell r="E29">
            <v>60</v>
          </cell>
          <cell r="F29">
            <v>59</v>
          </cell>
          <cell r="G29">
            <v>0</v>
          </cell>
          <cell r="H29">
            <v>0</v>
          </cell>
        </row>
        <row r="30">
          <cell r="A30" t="str">
            <v>000029</v>
          </cell>
          <cell r="B30" t="str">
            <v>NOKIA 105 - NEGRO</v>
          </cell>
          <cell r="C30">
            <v>0</v>
          </cell>
          <cell r="D30">
            <v>0</v>
          </cell>
          <cell r="E30">
            <v>68</v>
          </cell>
          <cell r="F30">
            <v>65</v>
          </cell>
          <cell r="G30">
            <v>0</v>
          </cell>
          <cell r="H30">
            <v>0</v>
          </cell>
        </row>
        <row r="31">
          <cell r="A31" t="str">
            <v>000030</v>
          </cell>
          <cell r="B31" t="str">
            <v>EKS X FX 181 - NEGRO</v>
          </cell>
          <cell r="C31">
            <v>0</v>
          </cell>
          <cell r="D31">
            <v>0</v>
          </cell>
          <cell r="E31">
            <v>42</v>
          </cell>
          <cell r="F31">
            <v>0</v>
          </cell>
          <cell r="G31">
            <v>0</v>
          </cell>
          <cell r="H31">
            <v>0</v>
          </cell>
        </row>
        <row r="32">
          <cell r="A32" t="str">
            <v>000031</v>
          </cell>
          <cell r="B32" t="str">
            <v>EKS X FX 181 - ROJO</v>
          </cell>
          <cell r="C32">
            <v>0</v>
          </cell>
          <cell r="D32">
            <v>0</v>
          </cell>
          <cell r="E32">
            <v>42</v>
          </cell>
          <cell r="F32">
            <v>0</v>
          </cell>
          <cell r="G32">
            <v>0</v>
          </cell>
          <cell r="H32">
            <v>0</v>
          </cell>
        </row>
        <row r="33">
          <cell r="A33" t="str">
            <v>000032</v>
          </cell>
          <cell r="B33" t="str">
            <v>AZUMI ZAKURA - NEGRO / ROJO</v>
          </cell>
          <cell r="C33">
            <v>0</v>
          </cell>
          <cell r="D33">
            <v>0</v>
          </cell>
          <cell r="E33">
            <v>69</v>
          </cell>
          <cell r="F33">
            <v>68</v>
          </cell>
          <cell r="G33">
            <v>0</v>
          </cell>
          <cell r="H33">
            <v>0</v>
          </cell>
        </row>
        <row r="34">
          <cell r="A34" t="str">
            <v>000033</v>
          </cell>
          <cell r="B34" t="str">
            <v>OWN F1024 - NEGRO</v>
          </cell>
          <cell r="C34">
            <v>0</v>
          </cell>
          <cell r="D34">
            <v>0</v>
          </cell>
          <cell r="E34">
            <v>90</v>
          </cell>
          <cell r="F34">
            <v>0</v>
          </cell>
          <cell r="G34">
            <v>0</v>
          </cell>
          <cell r="H34">
            <v>0</v>
          </cell>
        </row>
        <row r="35">
          <cell r="A35" t="str">
            <v>000034</v>
          </cell>
          <cell r="B35" t="str">
            <v>ALCATEL 2002 - COCOA GREY</v>
          </cell>
          <cell r="C35">
            <v>0</v>
          </cell>
          <cell r="D35">
            <v>0</v>
          </cell>
          <cell r="E35">
            <v>62</v>
          </cell>
          <cell r="F35">
            <v>0</v>
          </cell>
          <cell r="G35">
            <v>0</v>
          </cell>
          <cell r="H35">
            <v>0</v>
          </cell>
        </row>
        <row r="36">
          <cell r="A36" t="str">
            <v>000035</v>
          </cell>
          <cell r="B36" t="str">
            <v>PHILIPS IN TOUCH - ROJO</v>
          </cell>
          <cell r="C36">
            <v>0</v>
          </cell>
          <cell r="D36">
            <v>0</v>
          </cell>
          <cell r="E36">
            <v>70</v>
          </cell>
          <cell r="F36">
            <v>0</v>
          </cell>
          <cell r="G36">
            <v>0</v>
          </cell>
          <cell r="H36">
            <v>0</v>
          </cell>
        </row>
        <row r="37">
          <cell r="A37" t="str">
            <v>000036</v>
          </cell>
          <cell r="B37" t="str">
            <v>PANASONIC GD18 - NEGRO</v>
          </cell>
          <cell r="C37">
            <v>0</v>
          </cell>
          <cell r="D37">
            <v>0</v>
          </cell>
          <cell r="E37">
            <v>74</v>
          </cell>
          <cell r="F37">
            <v>0</v>
          </cell>
          <cell r="G37">
            <v>73</v>
          </cell>
          <cell r="H37">
            <v>0</v>
          </cell>
        </row>
        <row r="38">
          <cell r="A38" t="str">
            <v>000037</v>
          </cell>
          <cell r="B38" t="str">
            <v>UNONU U2 NEGRO</v>
          </cell>
          <cell r="C38">
            <v>59</v>
          </cell>
          <cell r="D38">
            <v>45</v>
          </cell>
          <cell r="E38">
            <v>42</v>
          </cell>
          <cell r="F38">
            <v>40</v>
          </cell>
          <cell r="G38">
            <v>0</v>
          </cell>
          <cell r="H38">
            <v>0</v>
          </cell>
        </row>
        <row r="39">
          <cell r="A39" t="str">
            <v>000038</v>
          </cell>
          <cell r="B39" t="str">
            <v>UNONU U2 AZUL</v>
          </cell>
          <cell r="C39">
            <v>59</v>
          </cell>
          <cell r="D39">
            <v>45</v>
          </cell>
          <cell r="E39">
            <v>42</v>
          </cell>
          <cell r="F39">
            <v>40</v>
          </cell>
          <cell r="G39">
            <v>0</v>
          </cell>
          <cell r="H39">
            <v>0</v>
          </cell>
        </row>
        <row r="40">
          <cell r="A40" t="str">
            <v>000039</v>
          </cell>
          <cell r="B40" t="str">
            <v>UNONU U2 NARANJA</v>
          </cell>
          <cell r="C40">
            <v>59</v>
          </cell>
          <cell r="D40">
            <v>45</v>
          </cell>
          <cell r="E40">
            <v>42</v>
          </cell>
          <cell r="F40">
            <v>40</v>
          </cell>
          <cell r="G40">
            <v>0</v>
          </cell>
          <cell r="H40">
            <v>0</v>
          </cell>
        </row>
        <row r="41">
          <cell r="A41" t="str">
            <v>000040</v>
          </cell>
          <cell r="B41" t="str">
            <v>SMOOTH SNAP MINI 2 - ROJO</v>
          </cell>
          <cell r="C41">
            <v>0</v>
          </cell>
          <cell r="D41">
            <v>0</v>
          </cell>
          <cell r="E41">
            <v>36</v>
          </cell>
          <cell r="F41">
            <v>34</v>
          </cell>
          <cell r="G41">
            <v>35</v>
          </cell>
          <cell r="H41">
            <v>0</v>
          </cell>
        </row>
        <row r="42">
          <cell r="A42" t="str">
            <v>000041</v>
          </cell>
          <cell r="B42" t="str">
            <v>SMOOTH SNAP MINI 2 - AZUL</v>
          </cell>
          <cell r="C42">
            <v>0</v>
          </cell>
          <cell r="D42">
            <v>0</v>
          </cell>
          <cell r="E42">
            <v>36</v>
          </cell>
          <cell r="F42">
            <v>34</v>
          </cell>
          <cell r="G42">
            <v>35</v>
          </cell>
          <cell r="H42">
            <v>0</v>
          </cell>
        </row>
        <row r="43">
          <cell r="A43" t="str">
            <v>000042</v>
          </cell>
          <cell r="B43" t="str">
            <v>SMOOTH SNAP MAX 5 - NEGRO</v>
          </cell>
          <cell r="C43">
            <v>0</v>
          </cell>
          <cell r="D43">
            <v>0</v>
          </cell>
          <cell r="E43">
            <v>70</v>
          </cell>
          <cell r="F43">
            <v>69</v>
          </cell>
          <cell r="G43">
            <v>67</v>
          </cell>
          <cell r="H43">
            <v>0</v>
          </cell>
        </row>
        <row r="44">
          <cell r="A44" t="str">
            <v>000043</v>
          </cell>
          <cell r="B44" t="str">
            <v>SMOOTH SNAP MAX 5 - AZUL</v>
          </cell>
          <cell r="C44">
            <v>0</v>
          </cell>
          <cell r="D44">
            <v>0</v>
          </cell>
          <cell r="E44">
            <v>70</v>
          </cell>
          <cell r="F44">
            <v>69</v>
          </cell>
          <cell r="G44">
            <v>67</v>
          </cell>
          <cell r="H44">
            <v>0</v>
          </cell>
        </row>
        <row r="45">
          <cell r="A45" t="str">
            <v>000044</v>
          </cell>
          <cell r="B45" t="str">
            <v>SMOOTH SNAP MAX 5 - NARANJA</v>
          </cell>
          <cell r="C45">
            <v>0</v>
          </cell>
          <cell r="D45">
            <v>0</v>
          </cell>
          <cell r="E45">
            <v>70</v>
          </cell>
          <cell r="F45">
            <v>69</v>
          </cell>
          <cell r="G45">
            <v>68</v>
          </cell>
          <cell r="H45">
            <v>0</v>
          </cell>
        </row>
        <row r="46">
          <cell r="A46" t="str">
            <v>000045</v>
          </cell>
          <cell r="B46" t="str">
            <v>SMOOTH X SNAP - ROJO</v>
          </cell>
          <cell r="C46">
            <v>49</v>
          </cell>
          <cell r="D46">
            <v>37</v>
          </cell>
          <cell r="E46">
            <v>34</v>
          </cell>
          <cell r="F46">
            <v>32</v>
          </cell>
          <cell r="G46">
            <v>33</v>
          </cell>
          <cell r="H46">
            <v>30</v>
          </cell>
        </row>
        <row r="47">
          <cell r="A47" t="str">
            <v>000046</v>
          </cell>
          <cell r="B47" t="str">
            <v>LANDBYTE LT 1030 - BLANCO</v>
          </cell>
          <cell r="C47">
            <v>0</v>
          </cell>
          <cell r="D47">
            <v>0</v>
          </cell>
          <cell r="E47">
            <v>44</v>
          </cell>
          <cell r="F47">
            <v>43</v>
          </cell>
          <cell r="G47">
            <v>0</v>
          </cell>
          <cell r="H47">
            <v>0</v>
          </cell>
        </row>
        <row r="48">
          <cell r="A48" t="str">
            <v>000047</v>
          </cell>
          <cell r="B48" t="str">
            <v>MEMORIA MICRO SD 8GB CL 4 KINGSTON</v>
          </cell>
          <cell r="C48">
            <v>0</v>
          </cell>
          <cell r="D48">
            <v>0</v>
          </cell>
          <cell r="E48">
            <v>0</v>
          </cell>
          <cell r="F48">
            <v>8.5</v>
          </cell>
          <cell r="G48">
            <v>0</v>
          </cell>
          <cell r="H48">
            <v>0</v>
          </cell>
        </row>
        <row r="49">
          <cell r="A49" t="str">
            <v>000048</v>
          </cell>
          <cell r="B49" t="str">
            <v>MEMORIA MICRO SD 16GB CL 10 SANDISK</v>
          </cell>
          <cell r="C49">
            <v>0</v>
          </cell>
          <cell r="D49">
            <v>0</v>
          </cell>
          <cell r="E49">
            <v>0</v>
          </cell>
          <cell r="F49">
            <v>10.5</v>
          </cell>
          <cell r="G49">
            <v>10</v>
          </cell>
          <cell r="H49">
            <v>0</v>
          </cell>
        </row>
        <row r="50">
          <cell r="A50" t="str">
            <v>000049</v>
          </cell>
          <cell r="B50" t="str">
            <v>MEMORIA MICRO SD 32GB CL10 HP CON ADAPTADOR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 t="str">
            <v>000050</v>
          </cell>
          <cell r="B51" t="str">
            <v>MEMORIA USB HP 16GB V222W</v>
          </cell>
          <cell r="C51">
            <v>0</v>
          </cell>
          <cell r="D51">
            <v>0</v>
          </cell>
          <cell r="E51">
            <v>18</v>
          </cell>
          <cell r="F51">
            <v>18</v>
          </cell>
          <cell r="G51">
            <v>0</v>
          </cell>
          <cell r="H51">
            <v>0</v>
          </cell>
        </row>
        <row r="52">
          <cell r="A52" t="str">
            <v>000051</v>
          </cell>
          <cell r="B52" t="str">
            <v>MEMORIA USB HP 32GB V150W NEGRO/AZUL</v>
          </cell>
          <cell r="C52">
            <v>0</v>
          </cell>
          <cell r="D52">
            <v>0</v>
          </cell>
          <cell r="E52">
            <v>20</v>
          </cell>
          <cell r="F52">
            <v>20</v>
          </cell>
          <cell r="G52">
            <v>0</v>
          </cell>
          <cell r="H52">
            <v>0</v>
          </cell>
        </row>
        <row r="53">
          <cell r="A53" t="str">
            <v>000052</v>
          </cell>
          <cell r="B53" t="str">
            <v>MEMORIA USB KINGTON 32GB 100G3 NEGRO</v>
          </cell>
          <cell r="C53">
            <v>0</v>
          </cell>
          <cell r="D53">
            <v>0</v>
          </cell>
          <cell r="E53">
            <v>18</v>
          </cell>
          <cell r="F53">
            <v>18</v>
          </cell>
          <cell r="G53">
            <v>0</v>
          </cell>
          <cell r="H53">
            <v>0</v>
          </cell>
        </row>
        <row r="54">
          <cell r="A54" t="str">
            <v>000053</v>
          </cell>
          <cell r="B54" t="str">
            <v>MEMORIA USB HYUNDAI DELUXE 32GB PLATA</v>
          </cell>
          <cell r="C54">
            <v>0</v>
          </cell>
          <cell r="D54">
            <v>0</v>
          </cell>
          <cell r="E54">
            <v>18</v>
          </cell>
          <cell r="F54">
            <v>18</v>
          </cell>
          <cell r="G54">
            <v>0</v>
          </cell>
          <cell r="H54">
            <v>0</v>
          </cell>
        </row>
        <row r="55">
          <cell r="A55" t="str">
            <v>000054</v>
          </cell>
          <cell r="B55" t="str">
            <v>MEMORIA USB HYUNDAI DELUXE 32GB GRIS</v>
          </cell>
          <cell r="C55">
            <v>0</v>
          </cell>
          <cell r="D55">
            <v>0</v>
          </cell>
          <cell r="E55">
            <v>18</v>
          </cell>
          <cell r="F55">
            <v>18</v>
          </cell>
          <cell r="G55">
            <v>0</v>
          </cell>
          <cell r="H55">
            <v>0</v>
          </cell>
        </row>
        <row r="56">
          <cell r="A56" t="str">
            <v>000055</v>
          </cell>
          <cell r="B56" t="str">
            <v>MEMORIA USB VERBATIM 16GB AZUL</v>
          </cell>
          <cell r="C56">
            <v>0</v>
          </cell>
          <cell r="D56">
            <v>0</v>
          </cell>
          <cell r="E56">
            <v>14</v>
          </cell>
          <cell r="F56">
            <v>14</v>
          </cell>
          <cell r="G56">
            <v>0</v>
          </cell>
          <cell r="H56">
            <v>0</v>
          </cell>
        </row>
        <row r="57">
          <cell r="A57" t="str">
            <v>000056</v>
          </cell>
          <cell r="B57" t="str">
            <v>MEMORIA USB VERBATIM 16GB NEGRO</v>
          </cell>
          <cell r="C57">
            <v>0</v>
          </cell>
          <cell r="D57">
            <v>0</v>
          </cell>
          <cell r="E57">
            <v>14</v>
          </cell>
          <cell r="F57">
            <v>14</v>
          </cell>
          <cell r="G57">
            <v>0</v>
          </cell>
          <cell r="H57">
            <v>0</v>
          </cell>
        </row>
        <row r="58">
          <cell r="A58" t="str">
            <v>000057</v>
          </cell>
          <cell r="B58" t="str">
            <v>MEMORIA USB VERBATIM 32GB NEGRO</v>
          </cell>
          <cell r="C58">
            <v>0</v>
          </cell>
          <cell r="D58">
            <v>0</v>
          </cell>
          <cell r="E58">
            <v>17</v>
          </cell>
          <cell r="F58">
            <v>17</v>
          </cell>
          <cell r="G58">
            <v>0</v>
          </cell>
          <cell r="H58">
            <v>0</v>
          </cell>
        </row>
        <row r="59">
          <cell r="A59" t="str">
            <v>000058</v>
          </cell>
          <cell r="B59" t="str">
            <v>MEMORIA USB SONY M1 16GB NEGRO</v>
          </cell>
          <cell r="C59">
            <v>0</v>
          </cell>
          <cell r="D59">
            <v>0</v>
          </cell>
          <cell r="E59">
            <v>18</v>
          </cell>
          <cell r="F59">
            <v>18</v>
          </cell>
          <cell r="G59">
            <v>0</v>
          </cell>
          <cell r="H59">
            <v>0</v>
          </cell>
        </row>
        <row r="60">
          <cell r="A60" t="str">
            <v>000059</v>
          </cell>
          <cell r="B60" t="str">
            <v>MEMORIA USB SONY M1 16GB BLANCO</v>
          </cell>
          <cell r="C60">
            <v>0</v>
          </cell>
          <cell r="D60">
            <v>0</v>
          </cell>
          <cell r="E60">
            <v>18</v>
          </cell>
          <cell r="F60">
            <v>18</v>
          </cell>
          <cell r="G60">
            <v>0</v>
          </cell>
          <cell r="H60">
            <v>0</v>
          </cell>
        </row>
        <row r="61">
          <cell r="A61" t="str">
            <v>000060</v>
          </cell>
          <cell r="B61" t="str">
            <v>MEMORIA USB SONY M1 32GB BLANCO</v>
          </cell>
          <cell r="C61">
            <v>0</v>
          </cell>
          <cell r="D61">
            <v>0</v>
          </cell>
          <cell r="E61">
            <v>22</v>
          </cell>
          <cell r="F61">
            <v>22</v>
          </cell>
          <cell r="G61">
            <v>0</v>
          </cell>
          <cell r="H61">
            <v>0</v>
          </cell>
        </row>
        <row r="62">
          <cell r="A62" t="str">
            <v>000061</v>
          </cell>
          <cell r="B62" t="str">
            <v>MEMORIA USB SONY M1 64GB NEGRO</v>
          </cell>
          <cell r="C62">
            <v>0</v>
          </cell>
          <cell r="D62">
            <v>0</v>
          </cell>
          <cell r="E62">
            <v>35</v>
          </cell>
          <cell r="F62">
            <v>35</v>
          </cell>
          <cell r="G62">
            <v>0</v>
          </cell>
          <cell r="H62">
            <v>0</v>
          </cell>
        </row>
        <row r="63">
          <cell r="A63" t="str">
            <v>000062</v>
          </cell>
          <cell r="B63" t="str">
            <v>EPIK TINY E1 - AZUL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 t="str">
            <v>000063</v>
          </cell>
          <cell r="B64" t="str">
            <v>EPIK TINY E1 - ROJO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A65" t="str">
            <v>000064</v>
          </cell>
          <cell r="B65" t="str">
            <v>LANDBYTE K1- AZUL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 t="str">
            <v>000065</v>
          </cell>
          <cell r="B66" t="str">
            <v>LANDBYTE K1- PLOMO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000066</v>
          </cell>
          <cell r="B67" t="str">
            <v>LANDBYTE K1- ROSA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000067</v>
          </cell>
          <cell r="B68" t="str">
            <v>LANDBYTE LT 2020- AZUL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000068</v>
          </cell>
          <cell r="B69" t="str">
            <v>LANDBYTE LT 2020- ROJO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000069</v>
          </cell>
          <cell r="B70" t="str">
            <v>LANDBYTE LT 2030- NEGRO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000070</v>
          </cell>
          <cell r="B71" t="str">
            <v>LANDBYTE LT 2030- ROJO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000071</v>
          </cell>
          <cell r="B72" t="str">
            <v>ISWAG ONYX - PLOMO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000072</v>
          </cell>
          <cell r="B73" t="str">
            <v>ISWAG FLIP -NEGRO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000073</v>
          </cell>
          <cell r="B74" t="str">
            <v>MAXWEST UNO M8 - ROJO</v>
          </cell>
          <cell r="C74">
            <v>0</v>
          </cell>
          <cell r="D74">
            <v>0</v>
          </cell>
          <cell r="E74">
            <v>47</v>
          </cell>
          <cell r="F74">
            <v>45</v>
          </cell>
          <cell r="G74">
            <v>0</v>
          </cell>
          <cell r="H74">
            <v>0</v>
          </cell>
        </row>
        <row r="75">
          <cell r="A75" t="str">
            <v>000074</v>
          </cell>
          <cell r="B75" t="str">
            <v>MAXWEST UNO M8 - AZUL</v>
          </cell>
          <cell r="C75">
            <v>0</v>
          </cell>
          <cell r="D75">
            <v>0</v>
          </cell>
          <cell r="E75">
            <v>47</v>
          </cell>
          <cell r="F75">
            <v>45</v>
          </cell>
          <cell r="G75">
            <v>0</v>
          </cell>
          <cell r="H75">
            <v>0</v>
          </cell>
        </row>
        <row r="76">
          <cell r="A76" t="str">
            <v>000075</v>
          </cell>
          <cell r="B76" t="str">
            <v>LANDTAB LT6248 VALENTINA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000076</v>
          </cell>
          <cell r="B77" t="str">
            <v>LANDTAB LT 6248 IVANNA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 t="str">
            <v>000077</v>
          </cell>
          <cell r="B78" t="str">
            <v>ADVANCE  HOLLOGRAM HL 5585 - NEGRO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A79" t="str">
            <v>000078</v>
          </cell>
          <cell r="B79" t="str">
            <v xml:space="preserve">XIAOMI REDMI GO - NEGRO 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A80" t="str">
            <v>000079</v>
          </cell>
          <cell r="B80" t="str">
            <v xml:space="preserve">XIAOMI REDMI 7 - NEGRO 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A81" t="str">
            <v>000080</v>
          </cell>
          <cell r="B81" t="str">
            <v xml:space="preserve">XIAOMI REDMI 6A - NEGRO 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A82" t="str">
            <v>000081</v>
          </cell>
          <cell r="B82" t="str">
            <v>SAMSUNG GALAXY J2 CORE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A83" t="str">
            <v>000082</v>
          </cell>
          <cell r="B83" t="str">
            <v>SAMSUNG GALAXY J2 PRIME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A84" t="str">
            <v>000083</v>
          </cell>
          <cell r="B84" t="str">
            <v xml:space="preserve">GALAXY J5 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A85" t="str">
            <v>000084</v>
          </cell>
          <cell r="B85" t="str">
            <v>HUAWEI Y6 2019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A86" t="str">
            <v>000085</v>
          </cell>
          <cell r="B86" t="str">
            <v>HUAWEI Y7 2019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</sheetData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ADIS LUQUE HUANCA"/>
      <sheetName val="GLADIS CALSINA UMODENTE"/>
      <sheetName val="LINSDAY CONDORI PAREDES"/>
      <sheetName val="ANTONIA PARI APAZA"/>
      <sheetName val="ELVIRA VARGAS NINA"/>
      <sheetName val="MAGDALENA MANCHA GONZALES "/>
      <sheetName val="SEGUNDINA ACHATA SANIZO"/>
      <sheetName val="MAURO TIÑA QUISPE"/>
      <sheetName val="OLGA MULLISACA SUXO"/>
      <sheetName val="IRMA PARI APAZA"/>
      <sheetName val="NILVIA APAZA QUISPE "/>
      <sheetName val="GROVER ONOFRE MOROCO"/>
      <sheetName val="ROBERTO VARGAS PAUCAR"/>
      <sheetName val="MARILUZ MARTA TTITO TTITO"/>
      <sheetName val="YUDITH CALSINA"/>
      <sheetName val="CODIGOS"/>
      <sheetName val="ERMELIA MAMANI QUISPE"/>
      <sheetName val="ELSA PACORICONA "/>
      <sheetName val="TANIA MAMANI MAMANI"/>
      <sheetName val="NANCY CUTIPA HUANCA"/>
      <sheetName val="NELIDA CHIJI QUISPE"/>
      <sheetName val="RESUMEN VEN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000001</v>
          </cell>
          <cell r="B2" t="str">
            <v>ALTRON GI-420 NEGRO</v>
          </cell>
          <cell r="C2">
            <v>138</v>
          </cell>
          <cell r="D2">
            <v>138</v>
          </cell>
          <cell r="E2">
            <v>139</v>
          </cell>
          <cell r="F2">
            <v>139</v>
          </cell>
          <cell r="G2">
            <v>137</v>
          </cell>
        </row>
        <row r="3">
          <cell r="A3" t="str">
            <v>000002</v>
          </cell>
          <cell r="B3" t="str">
            <v>ALTRON GI-420 AZUL</v>
          </cell>
          <cell r="C3">
            <v>138</v>
          </cell>
          <cell r="D3">
            <v>138</v>
          </cell>
          <cell r="E3">
            <v>139</v>
          </cell>
          <cell r="F3">
            <v>139</v>
          </cell>
          <cell r="G3">
            <v>137</v>
          </cell>
        </row>
        <row r="4">
          <cell r="A4" t="str">
            <v>000003</v>
          </cell>
          <cell r="B4" t="str">
            <v>ALTRON GI-420 LILA</v>
          </cell>
          <cell r="C4">
            <v>138</v>
          </cell>
          <cell r="D4">
            <v>138</v>
          </cell>
          <cell r="E4">
            <v>139</v>
          </cell>
          <cell r="F4">
            <v>139</v>
          </cell>
          <cell r="G4">
            <v>137</v>
          </cell>
        </row>
        <row r="5">
          <cell r="A5" t="str">
            <v>000004</v>
          </cell>
          <cell r="B5" t="str">
            <v>ALTRON -210 PURPURA/ NEGRO</v>
          </cell>
          <cell r="C5">
            <v>80</v>
          </cell>
          <cell r="D5">
            <v>80</v>
          </cell>
          <cell r="E5">
            <v>82</v>
          </cell>
          <cell r="F5">
            <v>82</v>
          </cell>
          <cell r="G5">
            <v>82</v>
          </cell>
        </row>
        <row r="6">
          <cell r="A6" t="str">
            <v>000005</v>
          </cell>
          <cell r="B6" t="str">
            <v xml:space="preserve">EPIK ONE -K405 SILVER </v>
          </cell>
          <cell r="C6">
            <v>141</v>
          </cell>
          <cell r="D6">
            <v>143</v>
          </cell>
          <cell r="E6">
            <v>144</v>
          </cell>
          <cell r="F6">
            <v>144</v>
          </cell>
          <cell r="G6">
            <v>144</v>
          </cell>
        </row>
        <row r="7">
          <cell r="A7" t="str">
            <v>000006</v>
          </cell>
          <cell r="B7" t="str">
            <v>UNONU U2 BLANCO</v>
          </cell>
          <cell r="C7">
            <v>40</v>
          </cell>
          <cell r="D7">
            <v>41</v>
          </cell>
          <cell r="E7">
            <v>42</v>
          </cell>
          <cell r="F7">
            <v>42</v>
          </cell>
          <cell r="G7">
            <v>37</v>
          </cell>
        </row>
        <row r="8">
          <cell r="A8" t="str">
            <v>000007</v>
          </cell>
          <cell r="B8" t="str">
            <v>LOGIC - L5U BLANCO</v>
          </cell>
          <cell r="C8">
            <v>210</v>
          </cell>
          <cell r="D8">
            <v>215</v>
          </cell>
          <cell r="E8">
            <v>218</v>
          </cell>
          <cell r="F8">
            <v>218</v>
          </cell>
          <cell r="G8">
            <v>187</v>
          </cell>
        </row>
        <row r="9">
          <cell r="A9" t="str">
            <v>000008</v>
          </cell>
          <cell r="B9" t="str">
            <v>LOGIC - L5U NEGRO</v>
          </cell>
          <cell r="C9">
            <v>210</v>
          </cell>
          <cell r="D9">
            <v>215</v>
          </cell>
          <cell r="E9">
            <v>218</v>
          </cell>
          <cell r="F9">
            <v>218</v>
          </cell>
          <cell r="G9">
            <v>187</v>
          </cell>
        </row>
        <row r="10">
          <cell r="A10" t="str">
            <v>000009</v>
          </cell>
          <cell r="B10" t="str">
            <v>SMOOTH X SNAP - NARANJA</v>
          </cell>
          <cell r="C10">
            <v>32</v>
          </cell>
          <cell r="D10">
            <v>34</v>
          </cell>
          <cell r="E10">
            <v>35</v>
          </cell>
          <cell r="F10">
            <v>35</v>
          </cell>
          <cell r="G10">
            <v>35</v>
          </cell>
        </row>
        <row r="11">
          <cell r="A11" t="str">
            <v>000010</v>
          </cell>
          <cell r="B11" t="str">
            <v>SMOOTH X SNAP - NEGRO</v>
          </cell>
          <cell r="C11">
            <v>32</v>
          </cell>
          <cell r="D11">
            <v>34</v>
          </cell>
          <cell r="E11">
            <v>35</v>
          </cell>
          <cell r="F11">
            <v>35</v>
          </cell>
          <cell r="G11">
            <v>35</v>
          </cell>
        </row>
        <row r="12">
          <cell r="A12" t="str">
            <v>000011</v>
          </cell>
          <cell r="B12" t="str">
            <v>SMOOTH X SNAP - VERDE</v>
          </cell>
          <cell r="C12">
            <v>32</v>
          </cell>
          <cell r="D12">
            <v>34</v>
          </cell>
          <cell r="E12">
            <v>35</v>
          </cell>
          <cell r="F12">
            <v>35</v>
          </cell>
          <cell r="G12">
            <v>35</v>
          </cell>
        </row>
        <row r="13">
          <cell r="A13" t="str">
            <v>000012</v>
          </cell>
          <cell r="B13" t="str">
            <v>SMOOTH X SNAP - AZUL</v>
          </cell>
          <cell r="C13">
            <v>32</v>
          </cell>
          <cell r="D13">
            <v>34</v>
          </cell>
          <cell r="E13">
            <v>35</v>
          </cell>
          <cell r="F13">
            <v>35</v>
          </cell>
          <cell r="G13">
            <v>35</v>
          </cell>
        </row>
        <row r="14">
          <cell r="A14" t="str">
            <v>000013</v>
          </cell>
          <cell r="B14" t="str">
            <v>HAIER -G32 NEGRO</v>
          </cell>
          <cell r="C14">
            <v>187</v>
          </cell>
          <cell r="D14">
            <v>190</v>
          </cell>
          <cell r="E14">
            <v>192</v>
          </cell>
          <cell r="F14">
            <v>192</v>
          </cell>
          <cell r="G14">
            <v>192</v>
          </cell>
        </row>
        <row r="15">
          <cell r="A15" t="str">
            <v>000014</v>
          </cell>
          <cell r="B15" t="str">
            <v>EPIK TINY E1 -NEGRO</v>
          </cell>
          <cell r="C15">
            <v>34</v>
          </cell>
          <cell r="D15">
            <v>35</v>
          </cell>
          <cell r="E15">
            <v>37</v>
          </cell>
          <cell r="F15">
            <v>36</v>
          </cell>
          <cell r="G15">
            <v>36</v>
          </cell>
        </row>
        <row r="16">
          <cell r="A16" t="str">
            <v>000015</v>
          </cell>
          <cell r="B16" t="str">
            <v>LANDBYTE K1- NEGRO</v>
          </cell>
          <cell r="C16">
            <v>53</v>
          </cell>
          <cell r="D16">
            <v>53</v>
          </cell>
          <cell r="E16">
            <v>53</v>
          </cell>
          <cell r="F16">
            <v>47</v>
          </cell>
          <cell r="G16">
            <v>48</v>
          </cell>
        </row>
        <row r="17">
          <cell r="A17" t="str">
            <v>000016</v>
          </cell>
          <cell r="B17" t="str">
            <v>LANDBYTE LT 2020- NEGRO</v>
          </cell>
          <cell r="C17">
            <v>68</v>
          </cell>
          <cell r="D17">
            <v>69</v>
          </cell>
          <cell r="E17">
            <v>70</v>
          </cell>
          <cell r="F17">
            <v>70</v>
          </cell>
          <cell r="G17">
            <v>70</v>
          </cell>
        </row>
        <row r="18">
          <cell r="A18" t="str">
            <v>000017</v>
          </cell>
          <cell r="B18" t="str">
            <v>MAXWEST UNO M7 -BLANCO</v>
          </cell>
          <cell r="C18">
            <v>45</v>
          </cell>
          <cell r="D18">
            <v>47</v>
          </cell>
          <cell r="E18">
            <v>47</v>
          </cell>
          <cell r="F18">
            <v>47</v>
          </cell>
          <cell r="G18">
            <v>42</v>
          </cell>
        </row>
        <row r="19">
          <cell r="A19" t="str">
            <v>000018</v>
          </cell>
          <cell r="B19" t="str">
            <v>MEMORIA MICRO SD 16GB CL 10 KINGSTON</v>
          </cell>
          <cell r="C19">
            <v>11</v>
          </cell>
          <cell r="D19">
            <v>11</v>
          </cell>
          <cell r="E19">
            <v>12</v>
          </cell>
          <cell r="F19">
            <v>12</v>
          </cell>
          <cell r="G19">
            <v>12</v>
          </cell>
        </row>
        <row r="20">
          <cell r="A20" t="str">
            <v>000019</v>
          </cell>
          <cell r="B20" t="str">
            <v>MEMORIA MICRO SD 32GB CL 10 KINGSTON</v>
          </cell>
          <cell r="C20">
            <v>16</v>
          </cell>
          <cell r="D20">
            <v>16</v>
          </cell>
          <cell r="E20">
            <v>18</v>
          </cell>
          <cell r="F20">
            <v>18</v>
          </cell>
          <cell r="G20">
            <v>18</v>
          </cell>
        </row>
        <row r="21">
          <cell r="A21" t="str">
            <v>000020</v>
          </cell>
          <cell r="B21" t="str">
            <v>MEMORIA MICRO SD 64GB CL 10 KINGSTON</v>
          </cell>
          <cell r="C21">
            <v>35</v>
          </cell>
          <cell r="D21">
            <v>35</v>
          </cell>
          <cell r="E21">
            <v>35</v>
          </cell>
          <cell r="F21">
            <v>35</v>
          </cell>
          <cell r="G21">
            <v>35</v>
          </cell>
        </row>
        <row r="22">
          <cell r="A22" t="str">
            <v>000021</v>
          </cell>
          <cell r="B22" t="str">
            <v>SMOOTH X SNAP - BLANCO</v>
          </cell>
          <cell r="C22">
            <v>32</v>
          </cell>
          <cell r="D22">
            <v>34</v>
          </cell>
          <cell r="E22">
            <v>35</v>
          </cell>
          <cell r="F22">
            <v>35</v>
          </cell>
          <cell r="G22">
            <v>35</v>
          </cell>
        </row>
        <row r="23">
          <cell r="A23" t="str">
            <v>000022</v>
          </cell>
          <cell r="B23" t="str">
            <v>ALTRON -210 ORO/ NEGRO</v>
          </cell>
          <cell r="C23">
            <v>80</v>
          </cell>
          <cell r="D23">
            <v>80</v>
          </cell>
          <cell r="E23">
            <v>82</v>
          </cell>
          <cell r="F23">
            <v>82</v>
          </cell>
          <cell r="G23">
            <v>82</v>
          </cell>
        </row>
        <row r="24">
          <cell r="A24" t="str">
            <v>000023</v>
          </cell>
          <cell r="B24" t="str">
            <v>ALTRON -210 ROJO/ NEGRO</v>
          </cell>
          <cell r="C24">
            <v>80</v>
          </cell>
          <cell r="D24">
            <v>80</v>
          </cell>
          <cell r="E24">
            <v>82</v>
          </cell>
          <cell r="F24">
            <v>82</v>
          </cell>
          <cell r="G24">
            <v>82</v>
          </cell>
        </row>
        <row r="25">
          <cell r="A25" t="str">
            <v>000024</v>
          </cell>
          <cell r="B25" t="str">
            <v>UNONU U8 FLIP - DORADO</v>
          </cell>
          <cell r="C25">
            <v>53</v>
          </cell>
          <cell r="D25">
            <v>56</v>
          </cell>
          <cell r="E25">
            <v>57</v>
          </cell>
          <cell r="F25">
            <v>57</v>
          </cell>
          <cell r="G25">
            <v>52</v>
          </cell>
        </row>
        <row r="26">
          <cell r="A26" t="str">
            <v>000025</v>
          </cell>
          <cell r="B26" t="str">
            <v>UNONU U8 FLIP - BLANCO</v>
          </cell>
          <cell r="C26">
            <v>53</v>
          </cell>
          <cell r="D26">
            <v>56</v>
          </cell>
          <cell r="E26">
            <v>57</v>
          </cell>
          <cell r="F26">
            <v>57</v>
          </cell>
          <cell r="G26">
            <v>52</v>
          </cell>
        </row>
        <row r="27">
          <cell r="A27" t="str">
            <v>000026</v>
          </cell>
          <cell r="B27" t="str">
            <v>UNONU U8 FLIP - ROSA</v>
          </cell>
          <cell r="C27">
            <v>53</v>
          </cell>
          <cell r="D27">
            <v>56</v>
          </cell>
          <cell r="E27">
            <v>57</v>
          </cell>
          <cell r="F27">
            <v>57</v>
          </cell>
          <cell r="G27">
            <v>52</v>
          </cell>
        </row>
        <row r="28">
          <cell r="A28" t="str">
            <v>000027</v>
          </cell>
          <cell r="B28" t="str">
            <v>SMOOTH LINK - NEGRO</v>
          </cell>
          <cell r="C28">
            <v>60</v>
          </cell>
          <cell r="D28">
            <v>61</v>
          </cell>
          <cell r="E28">
            <v>62</v>
          </cell>
          <cell r="F28">
            <v>62</v>
          </cell>
          <cell r="G28">
            <v>62</v>
          </cell>
        </row>
        <row r="29">
          <cell r="A29" t="str">
            <v>000028</v>
          </cell>
          <cell r="B29" t="str">
            <v>SMOOTH LINK - AZUL</v>
          </cell>
          <cell r="C29">
            <v>60</v>
          </cell>
          <cell r="D29">
            <v>61</v>
          </cell>
          <cell r="E29">
            <v>62</v>
          </cell>
          <cell r="F29">
            <v>62</v>
          </cell>
          <cell r="G29">
            <v>62</v>
          </cell>
        </row>
        <row r="30">
          <cell r="A30" t="str">
            <v>000029</v>
          </cell>
          <cell r="B30" t="str">
            <v>NOKIA 105 - NEGRO</v>
          </cell>
          <cell r="C30">
            <v>65</v>
          </cell>
          <cell r="D30">
            <v>67</v>
          </cell>
          <cell r="E30">
            <v>68</v>
          </cell>
          <cell r="F30">
            <v>66</v>
          </cell>
          <cell r="G30">
            <v>66</v>
          </cell>
        </row>
        <row r="31">
          <cell r="A31" t="str">
            <v>000030</v>
          </cell>
          <cell r="B31" t="str">
            <v>EKS X FX 181 - NEGRO</v>
          </cell>
          <cell r="C31">
            <v>46</v>
          </cell>
          <cell r="D31">
            <v>46</v>
          </cell>
          <cell r="E31">
            <v>46</v>
          </cell>
          <cell r="F31">
            <v>46</v>
          </cell>
          <cell r="G31">
            <v>41</v>
          </cell>
        </row>
        <row r="32">
          <cell r="A32" t="str">
            <v>000031</v>
          </cell>
          <cell r="B32" t="str">
            <v>EKS X FX 181 - ROJO</v>
          </cell>
          <cell r="C32">
            <v>46</v>
          </cell>
          <cell r="D32">
            <v>46</v>
          </cell>
          <cell r="E32">
            <v>46</v>
          </cell>
          <cell r="F32">
            <v>46</v>
          </cell>
          <cell r="G32">
            <v>41</v>
          </cell>
        </row>
        <row r="33">
          <cell r="A33" t="str">
            <v>000032</v>
          </cell>
          <cell r="B33" t="str">
            <v>AZUMI ZAKURA - NEGRO - ROJO</v>
          </cell>
          <cell r="C33">
            <v>41</v>
          </cell>
          <cell r="D33">
            <v>64</v>
          </cell>
          <cell r="E33">
            <v>72</v>
          </cell>
          <cell r="F33">
            <v>72</v>
          </cell>
          <cell r="G33">
            <v>72</v>
          </cell>
        </row>
        <row r="34">
          <cell r="A34" t="str">
            <v>000033</v>
          </cell>
          <cell r="B34" t="str">
            <v>OWN F1024 - NEGRO</v>
          </cell>
          <cell r="C34">
            <v>88</v>
          </cell>
          <cell r="D34">
            <v>90</v>
          </cell>
          <cell r="E34">
            <v>95</v>
          </cell>
          <cell r="F34">
            <v>95</v>
          </cell>
          <cell r="G34">
            <v>95</v>
          </cell>
        </row>
        <row r="35">
          <cell r="A35" t="str">
            <v>000034</v>
          </cell>
          <cell r="B35" t="str">
            <v>ALCATEL 2002 - COCOA GREY</v>
          </cell>
          <cell r="C35">
            <v>95</v>
          </cell>
          <cell r="D35">
            <v>62</v>
          </cell>
          <cell r="E35">
            <v>69</v>
          </cell>
          <cell r="F35">
            <v>69</v>
          </cell>
          <cell r="G35">
            <v>69</v>
          </cell>
        </row>
        <row r="36">
          <cell r="A36" t="str">
            <v>000035</v>
          </cell>
          <cell r="B36" t="str">
            <v>PHILIPS IN TOUCH - ROJO</v>
          </cell>
          <cell r="C36">
            <v>69</v>
          </cell>
          <cell r="D36">
            <v>58</v>
          </cell>
          <cell r="E36">
            <v>67</v>
          </cell>
          <cell r="F36">
            <v>67</v>
          </cell>
          <cell r="G36">
            <v>67</v>
          </cell>
        </row>
        <row r="37">
          <cell r="A37" t="str">
            <v>000036</v>
          </cell>
          <cell r="B37" t="str">
            <v>PANASONIC GD18 - NEGRO</v>
          </cell>
          <cell r="C37">
            <v>72</v>
          </cell>
          <cell r="D37">
            <v>74</v>
          </cell>
          <cell r="E37">
            <v>79</v>
          </cell>
          <cell r="F37">
            <v>79</v>
          </cell>
          <cell r="G37">
            <v>79</v>
          </cell>
        </row>
        <row r="38">
          <cell r="A38" t="str">
            <v>000037</v>
          </cell>
          <cell r="B38" t="str">
            <v>UNONU U2 NEGRO</v>
          </cell>
          <cell r="C38">
            <v>40</v>
          </cell>
          <cell r="D38">
            <v>41</v>
          </cell>
          <cell r="E38">
            <v>42</v>
          </cell>
          <cell r="F38">
            <v>42</v>
          </cell>
          <cell r="G38">
            <v>37</v>
          </cell>
        </row>
        <row r="39">
          <cell r="A39" t="str">
            <v>000038</v>
          </cell>
          <cell r="B39" t="str">
            <v>UNONU U2 AZUL</v>
          </cell>
          <cell r="C39">
            <v>40</v>
          </cell>
          <cell r="D39">
            <v>41</v>
          </cell>
          <cell r="E39">
            <v>42</v>
          </cell>
          <cell r="F39">
            <v>42</v>
          </cell>
          <cell r="G39">
            <v>37</v>
          </cell>
        </row>
        <row r="40">
          <cell r="A40" t="str">
            <v>000039</v>
          </cell>
          <cell r="B40" t="str">
            <v>UNONU U2 NARANJA</v>
          </cell>
          <cell r="C40">
            <v>40</v>
          </cell>
          <cell r="D40">
            <v>41</v>
          </cell>
          <cell r="E40">
            <v>42</v>
          </cell>
          <cell r="F40">
            <v>42</v>
          </cell>
          <cell r="G40">
            <v>37</v>
          </cell>
        </row>
        <row r="41">
          <cell r="A41" t="str">
            <v>000040</v>
          </cell>
          <cell r="B41" t="str">
            <v>SMOOTH SNAP MINI 2 - ROJO</v>
          </cell>
          <cell r="C41">
            <v>34</v>
          </cell>
          <cell r="D41">
            <v>35</v>
          </cell>
          <cell r="E41">
            <v>36</v>
          </cell>
          <cell r="F41">
            <v>36</v>
          </cell>
          <cell r="G41">
            <v>36</v>
          </cell>
        </row>
        <row r="42">
          <cell r="A42" t="str">
            <v>000041</v>
          </cell>
          <cell r="B42" t="str">
            <v>SMOOTH SNAP MINI 2 - AZUL</v>
          </cell>
          <cell r="C42">
            <v>34</v>
          </cell>
          <cell r="D42">
            <v>35</v>
          </cell>
          <cell r="E42">
            <v>36</v>
          </cell>
          <cell r="F42">
            <v>36</v>
          </cell>
          <cell r="G42">
            <v>36</v>
          </cell>
        </row>
        <row r="43">
          <cell r="A43" t="str">
            <v>000042</v>
          </cell>
          <cell r="B43" t="str">
            <v>SMOOTH SNAP MAX 5 - NEGRO</v>
          </cell>
          <cell r="C43">
            <v>68</v>
          </cell>
          <cell r="D43">
            <v>69</v>
          </cell>
          <cell r="E43">
            <v>70</v>
          </cell>
          <cell r="F43">
            <v>70</v>
          </cell>
          <cell r="G43">
            <v>70</v>
          </cell>
        </row>
        <row r="44">
          <cell r="A44" t="str">
            <v>000043</v>
          </cell>
          <cell r="B44" t="str">
            <v>SMOOTH SNAP MAX 5 - AZUL</v>
          </cell>
          <cell r="C44">
            <v>68</v>
          </cell>
          <cell r="D44">
            <v>69</v>
          </cell>
          <cell r="E44">
            <v>70</v>
          </cell>
          <cell r="F44">
            <v>70</v>
          </cell>
          <cell r="G44">
            <v>70</v>
          </cell>
        </row>
        <row r="45">
          <cell r="A45" t="str">
            <v>000044</v>
          </cell>
          <cell r="B45" t="str">
            <v>SMOOTH SNAP MAX 5 - NARANJA</v>
          </cell>
          <cell r="C45">
            <v>68</v>
          </cell>
          <cell r="D45">
            <v>69</v>
          </cell>
          <cell r="E45">
            <v>70</v>
          </cell>
          <cell r="F45">
            <v>70</v>
          </cell>
          <cell r="G45">
            <v>70</v>
          </cell>
        </row>
        <row r="46">
          <cell r="A46" t="str">
            <v>000045</v>
          </cell>
          <cell r="B46" t="str">
            <v>SMOOTH X SNAP - ROJO</v>
          </cell>
          <cell r="C46">
            <v>32</v>
          </cell>
          <cell r="D46">
            <v>34</v>
          </cell>
          <cell r="E46">
            <v>35</v>
          </cell>
          <cell r="F46">
            <v>35</v>
          </cell>
          <cell r="G46">
            <v>35</v>
          </cell>
        </row>
        <row r="47">
          <cell r="A47" t="str">
            <v>000046</v>
          </cell>
          <cell r="B47" t="str">
            <v>LANDBYTE LT 1030 - BLANCO</v>
          </cell>
          <cell r="C47">
            <v>43</v>
          </cell>
          <cell r="D47">
            <v>45</v>
          </cell>
          <cell r="E47">
            <v>45</v>
          </cell>
          <cell r="F47">
            <v>45</v>
          </cell>
          <cell r="G47">
            <v>45</v>
          </cell>
        </row>
        <row r="48">
          <cell r="A48" t="str">
            <v>000047</v>
          </cell>
          <cell r="B48" t="str">
            <v>MEMORIA MICRO SD 8GB CL 4 KINGSTON</v>
          </cell>
          <cell r="C48">
            <v>9</v>
          </cell>
          <cell r="D48">
            <v>10</v>
          </cell>
          <cell r="E48">
            <v>10</v>
          </cell>
          <cell r="F48">
            <v>10</v>
          </cell>
          <cell r="G48">
            <v>10</v>
          </cell>
        </row>
        <row r="49">
          <cell r="A49" t="str">
            <v>000048</v>
          </cell>
          <cell r="B49" t="str">
            <v>MEMORIA MICRO SD 16GB CL 10 SANDISK</v>
          </cell>
          <cell r="C49">
            <v>10</v>
          </cell>
          <cell r="D49">
            <v>10</v>
          </cell>
          <cell r="E49">
            <v>10.5</v>
          </cell>
          <cell r="F49">
            <v>10.5</v>
          </cell>
          <cell r="G49">
            <v>10.5</v>
          </cell>
        </row>
        <row r="50">
          <cell r="A50" t="str">
            <v>000049</v>
          </cell>
          <cell r="B50" t="str">
            <v>MEMORIA MICRO SD 32GB CL10 HP CON ADAPTADOR</v>
          </cell>
          <cell r="C50">
            <v>10.5</v>
          </cell>
          <cell r="D50">
            <v>10.5</v>
          </cell>
          <cell r="E50">
            <v>10.5</v>
          </cell>
          <cell r="F50">
            <v>10.5</v>
          </cell>
          <cell r="G50">
            <v>10.5</v>
          </cell>
        </row>
        <row r="51">
          <cell r="A51" t="str">
            <v>000050</v>
          </cell>
          <cell r="B51" t="str">
            <v>MEMORIA USB HP 16GB V222W</v>
          </cell>
          <cell r="C51">
            <v>10.5</v>
          </cell>
          <cell r="D51">
            <v>17</v>
          </cell>
          <cell r="E51">
            <v>18</v>
          </cell>
          <cell r="F51">
            <v>18</v>
          </cell>
          <cell r="G51">
            <v>18</v>
          </cell>
        </row>
        <row r="52">
          <cell r="A52" t="str">
            <v>000051</v>
          </cell>
          <cell r="B52" t="str">
            <v>MEMORIA USB HP 32GB V150W NEGRO/AZUL</v>
          </cell>
          <cell r="C52">
            <v>18</v>
          </cell>
          <cell r="D52">
            <v>19</v>
          </cell>
          <cell r="E52">
            <v>20</v>
          </cell>
          <cell r="F52">
            <v>20</v>
          </cell>
          <cell r="G52">
            <v>20</v>
          </cell>
        </row>
        <row r="53">
          <cell r="A53" t="str">
            <v>000052</v>
          </cell>
          <cell r="B53" t="str">
            <v>MEMORIA USB KINGTON 32GB 100G3 NEGRO</v>
          </cell>
          <cell r="C53">
            <v>20</v>
          </cell>
          <cell r="D53">
            <v>17</v>
          </cell>
          <cell r="E53">
            <v>18</v>
          </cell>
          <cell r="F53">
            <v>18</v>
          </cell>
          <cell r="G53">
            <v>18</v>
          </cell>
        </row>
        <row r="54">
          <cell r="A54" t="str">
            <v>000053</v>
          </cell>
          <cell r="B54" t="str">
            <v>MEMORIA USB HYUNDAI DELUXE 32GB PLATA</v>
          </cell>
          <cell r="C54">
            <v>18</v>
          </cell>
          <cell r="D54">
            <v>18</v>
          </cell>
          <cell r="E54">
            <v>19</v>
          </cell>
          <cell r="F54">
            <v>19</v>
          </cell>
          <cell r="G54">
            <v>19</v>
          </cell>
        </row>
        <row r="55">
          <cell r="A55" t="str">
            <v>000054</v>
          </cell>
          <cell r="B55" t="str">
            <v>MEMORIA USB HYUNDAI DELUXE 32GB GRIS</v>
          </cell>
          <cell r="C55">
            <v>19</v>
          </cell>
          <cell r="D55">
            <v>18</v>
          </cell>
          <cell r="E55">
            <v>19</v>
          </cell>
          <cell r="F55">
            <v>19</v>
          </cell>
          <cell r="G55">
            <v>19</v>
          </cell>
        </row>
        <row r="56">
          <cell r="A56" t="str">
            <v>000055</v>
          </cell>
          <cell r="B56" t="str">
            <v>MEMORIA USB VERBATIM 16GB AZUL</v>
          </cell>
          <cell r="C56">
            <v>19</v>
          </cell>
          <cell r="D56">
            <v>14.5</v>
          </cell>
          <cell r="E56">
            <v>15</v>
          </cell>
          <cell r="F56">
            <v>15</v>
          </cell>
          <cell r="G56">
            <v>15</v>
          </cell>
        </row>
        <row r="57">
          <cell r="A57" t="str">
            <v>000056</v>
          </cell>
          <cell r="B57" t="str">
            <v>MEMORIA USB VERBATIM 16GB NEGRO</v>
          </cell>
          <cell r="C57">
            <v>15</v>
          </cell>
          <cell r="D57">
            <v>14.5</v>
          </cell>
          <cell r="E57">
            <v>15</v>
          </cell>
          <cell r="F57">
            <v>15</v>
          </cell>
          <cell r="G57">
            <v>15</v>
          </cell>
        </row>
        <row r="58">
          <cell r="A58" t="str">
            <v>000057</v>
          </cell>
          <cell r="B58" t="str">
            <v>MEMORIA USB VERBATIM 32GB NEGRO</v>
          </cell>
          <cell r="C58">
            <v>15</v>
          </cell>
          <cell r="D58">
            <v>17</v>
          </cell>
          <cell r="E58">
            <v>18</v>
          </cell>
          <cell r="F58">
            <v>18</v>
          </cell>
          <cell r="G58">
            <v>18</v>
          </cell>
        </row>
        <row r="59">
          <cell r="A59" t="str">
            <v>000058</v>
          </cell>
          <cell r="B59" t="str">
            <v>MEMORIA USB SONY M1 16GB NEGRO</v>
          </cell>
          <cell r="C59">
            <v>18</v>
          </cell>
          <cell r="D59">
            <v>19</v>
          </cell>
          <cell r="E59">
            <v>20</v>
          </cell>
          <cell r="F59">
            <v>20</v>
          </cell>
          <cell r="G59">
            <v>20</v>
          </cell>
        </row>
        <row r="60">
          <cell r="A60" t="str">
            <v>000059</v>
          </cell>
          <cell r="B60" t="str">
            <v>MEMORIA USB SONY M1 16GB BLANCO</v>
          </cell>
          <cell r="C60">
            <v>20</v>
          </cell>
          <cell r="D60">
            <v>19</v>
          </cell>
          <cell r="E60">
            <v>20</v>
          </cell>
          <cell r="F60">
            <v>20</v>
          </cell>
          <cell r="G60">
            <v>20</v>
          </cell>
        </row>
        <row r="61">
          <cell r="A61" t="str">
            <v>000060</v>
          </cell>
          <cell r="B61" t="str">
            <v>MEMORIA USB SONY M1 32GB BLANCO</v>
          </cell>
          <cell r="C61">
            <v>20</v>
          </cell>
          <cell r="D61">
            <v>23</v>
          </cell>
          <cell r="E61">
            <v>24</v>
          </cell>
          <cell r="F61">
            <v>24</v>
          </cell>
          <cell r="G61">
            <v>24</v>
          </cell>
        </row>
        <row r="62">
          <cell r="A62" t="str">
            <v>000061</v>
          </cell>
          <cell r="B62" t="str">
            <v>MEMORIA USB SONY M1 64GB NEGRO</v>
          </cell>
          <cell r="C62">
            <v>24</v>
          </cell>
          <cell r="D62">
            <v>41</v>
          </cell>
          <cell r="E62">
            <v>43</v>
          </cell>
          <cell r="F62">
            <v>43</v>
          </cell>
          <cell r="G62">
            <v>43</v>
          </cell>
        </row>
        <row r="63">
          <cell r="A63" t="str">
            <v>000062</v>
          </cell>
          <cell r="B63" t="str">
            <v>EPIK TINY E1 - AZUL</v>
          </cell>
          <cell r="C63">
            <v>34</v>
          </cell>
          <cell r="D63">
            <v>35</v>
          </cell>
          <cell r="E63">
            <v>37</v>
          </cell>
          <cell r="F63">
            <v>37</v>
          </cell>
          <cell r="G63">
            <v>37</v>
          </cell>
        </row>
        <row r="64">
          <cell r="A64" t="str">
            <v>000063</v>
          </cell>
          <cell r="B64" t="str">
            <v>EPIK TINY E1 - ROJO</v>
          </cell>
          <cell r="C64">
            <v>34</v>
          </cell>
          <cell r="D64">
            <v>35</v>
          </cell>
          <cell r="E64">
            <v>37</v>
          </cell>
          <cell r="F64">
            <v>36</v>
          </cell>
          <cell r="G64">
            <v>36</v>
          </cell>
        </row>
        <row r="65">
          <cell r="A65" t="str">
            <v>000064</v>
          </cell>
          <cell r="B65" t="str">
            <v>LANDBYTE K1- AZUL</v>
          </cell>
          <cell r="C65">
            <v>53</v>
          </cell>
          <cell r="D65">
            <v>53</v>
          </cell>
          <cell r="E65">
            <v>53</v>
          </cell>
          <cell r="F65">
            <v>47</v>
          </cell>
          <cell r="G65">
            <v>48</v>
          </cell>
        </row>
        <row r="66">
          <cell r="A66" t="str">
            <v>000065</v>
          </cell>
          <cell r="B66" t="str">
            <v>LANDBYTE K1- PLOMO</v>
          </cell>
          <cell r="C66">
            <v>53</v>
          </cell>
          <cell r="D66">
            <v>53</v>
          </cell>
          <cell r="E66">
            <v>53</v>
          </cell>
          <cell r="F66">
            <v>47</v>
          </cell>
          <cell r="G66">
            <v>48</v>
          </cell>
        </row>
        <row r="67">
          <cell r="A67" t="str">
            <v>000066</v>
          </cell>
          <cell r="B67" t="str">
            <v>LANDBYTE K1- ROSA</v>
          </cell>
          <cell r="C67">
            <v>53</v>
          </cell>
          <cell r="D67">
            <v>53</v>
          </cell>
          <cell r="E67">
            <v>53</v>
          </cell>
          <cell r="F67">
            <v>47</v>
          </cell>
          <cell r="G67">
            <v>48</v>
          </cell>
        </row>
        <row r="68">
          <cell r="A68" t="str">
            <v>000067</v>
          </cell>
          <cell r="B68" t="str">
            <v>LANDBYTE LT 2020- AZUL</v>
          </cell>
          <cell r="C68">
            <v>68</v>
          </cell>
          <cell r="D68">
            <v>69</v>
          </cell>
          <cell r="E68">
            <v>70</v>
          </cell>
          <cell r="F68">
            <v>70</v>
          </cell>
          <cell r="G68">
            <v>65</v>
          </cell>
        </row>
        <row r="69">
          <cell r="A69" t="str">
            <v>000068</v>
          </cell>
          <cell r="B69" t="str">
            <v>LANDBYTE LT 2020- ROJO</v>
          </cell>
          <cell r="C69">
            <v>68</v>
          </cell>
          <cell r="D69">
            <v>69</v>
          </cell>
          <cell r="E69">
            <v>70</v>
          </cell>
          <cell r="F69">
            <v>70</v>
          </cell>
          <cell r="G69">
            <v>65</v>
          </cell>
        </row>
        <row r="70">
          <cell r="A70" t="str">
            <v>000069</v>
          </cell>
          <cell r="B70" t="str">
            <v>LANDBYTE LT 2030- NEGRO</v>
          </cell>
          <cell r="C70">
            <v>69</v>
          </cell>
          <cell r="D70">
            <v>70</v>
          </cell>
          <cell r="E70">
            <v>70</v>
          </cell>
          <cell r="F70">
            <v>70</v>
          </cell>
          <cell r="G70">
            <v>68</v>
          </cell>
        </row>
        <row r="71">
          <cell r="A71" t="str">
            <v>000070</v>
          </cell>
          <cell r="B71" t="str">
            <v>LANDBYTE LT 2030- ROJO</v>
          </cell>
          <cell r="C71">
            <v>69</v>
          </cell>
          <cell r="D71">
            <v>70</v>
          </cell>
          <cell r="E71">
            <v>70</v>
          </cell>
          <cell r="F71">
            <v>70</v>
          </cell>
          <cell r="G71">
            <v>68</v>
          </cell>
        </row>
        <row r="72">
          <cell r="A72" t="str">
            <v>000071</v>
          </cell>
          <cell r="B72" t="str">
            <v>ISWAG ONYX - PLOMO</v>
          </cell>
          <cell r="C72">
            <v>38</v>
          </cell>
          <cell r="D72">
            <v>40</v>
          </cell>
          <cell r="E72">
            <v>40</v>
          </cell>
          <cell r="F72">
            <v>36</v>
          </cell>
          <cell r="G72">
            <v>35</v>
          </cell>
        </row>
        <row r="73">
          <cell r="A73" t="str">
            <v>000072</v>
          </cell>
          <cell r="B73" t="str">
            <v>ISWAG FLIP -NEGRO</v>
          </cell>
          <cell r="C73">
            <v>59</v>
          </cell>
          <cell r="D73">
            <v>58</v>
          </cell>
          <cell r="E73">
            <v>59</v>
          </cell>
          <cell r="F73">
            <v>59</v>
          </cell>
          <cell r="G73">
            <v>59</v>
          </cell>
        </row>
        <row r="74">
          <cell r="A74" t="str">
            <v>000073</v>
          </cell>
          <cell r="B74" t="str">
            <v>MAXWEST UNO M8 - ROJO</v>
          </cell>
          <cell r="C74">
            <v>45</v>
          </cell>
          <cell r="D74">
            <v>46</v>
          </cell>
          <cell r="E74">
            <v>47</v>
          </cell>
          <cell r="F74">
            <v>47</v>
          </cell>
          <cell r="G74">
            <v>43</v>
          </cell>
        </row>
        <row r="75">
          <cell r="A75" t="str">
            <v>000074</v>
          </cell>
          <cell r="B75" t="str">
            <v>MAXWEST UNO M8 - AZUL</v>
          </cell>
          <cell r="C75">
            <v>45</v>
          </cell>
          <cell r="D75">
            <v>46</v>
          </cell>
          <cell r="E75">
            <v>47</v>
          </cell>
          <cell r="F75">
            <v>47</v>
          </cell>
          <cell r="G75">
            <v>43</v>
          </cell>
        </row>
        <row r="76">
          <cell r="A76" t="str">
            <v>000075</v>
          </cell>
          <cell r="B76" t="str">
            <v>LANDTAB LT6248 VALENTINA</v>
          </cell>
          <cell r="C76">
            <v>206</v>
          </cell>
          <cell r="D76">
            <v>208</v>
          </cell>
          <cell r="E76">
            <v>210</v>
          </cell>
          <cell r="F76">
            <v>210</v>
          </cell>
          <cell r="G76">
            <v>205</v>
          </cell>
        </row>
        <row r="77">
          <cell r="A77" t="str">
            <v>000076</v>
          </cell>
          <cell r="B77" t="str">
            <v>LANDTAB LT 6248 IVANNA</v>
          </cell>
          <cell r="C77">
            <v>206</v>
          </cell>
          <cell r="D77">
            <v>208</v>
          </cell>
          <cell r="E77">
            <v>210</v>
          </cell>
          <cell r="F77">
            <v>210</v>
          </cell>
          <cell r="G77">
            <v>205</v>
          </cell>
        </row>
        <row r="78">
          <cell r="A78" t="str">
            <v>000077</v>
          </cell>
          <cell r="B78" t="str">
            <v>ADVANCE  HOLLOGRAM HL 5585 - NEGRO</v>
          </cell>
          <cell r="C78">
            <v>205</v>
          </cell>
          <cell r="D78">
            <v>205</v>
          </cell>
          <cell r="E78">
            <v>280</v>
          </cell>
          <cell r="F78">
            <v>280</v>
          </cell>
          <cell r="G78">
            <v>280</v>
          </cell>
        </row>
        <row r="79">
          <cell r="A79" t="str">
            <v>000078</v>
          </cell>
          <cell r="B79" t="str">
            <v xml:space="preserve">XIAOMI REDMI GO - NEGRO </v>
          </cell>
          <cell r="C79">
            <v>280</v>
          </cell>
          <cell r="D79">
            <v>290</v>
          </cell>
          <cell r="E79">
            <v>290</v>
          </cell>
          <cell r="F79">
            <v>290</v>
          </cell>
          <cell r="G79">
            <v>290</v>
          </cell>
        </row>
        <row r="80">
          <cell r="A80" t="str">
            <v>000079</v>
          </cell>
          <cell r="B80" t="str">
            <v xml:space="preserve">XIAOMI REDMI 7 - NEGRO </v>
          </cell>
          <cell r="C80">
            <v>290</v>
          </cell>
          <cell r="D80">
            <v>570</v>
          </cell>
          <cell r="E80">
            <v>570</v>
          </cell>
          <cell r="F80">
            <v>570</v>
          </cell>
          <cell r="G80">
            <v>570</v>
          </cell>
        </row>
        <row r="81">
          <cell r="A81" t="str">
            <v>000080</v>
          </cell>
          <cell r="B81" t="str">
            <v xml:space="preserve">XIAOMI REDMI 6A - NEGRO </v>
          </cell>
          <cell r="C81">
            <v>570</v>
          </cell>
          <cell r="D81">
            <v>317</v>
          </cell>
          <cell r="E81">
            <v>330</v>
          </cell>
          <cell r="F81">
            <v>330</v>
          </cell>
          <cell r="G81">
            <v>330</v>
          </cell>
        </row>
        <row r="82">
          <cell r="A82" t="str">
            <v>000081</v>
          </cell>
          <cell r="B82" t="str">
            <v>SAMSUNG GALAXY J2 CORE</v>
          </cell>
          <cell r="C82">
            <v>330</v>
          </cell>
          <cell r="D82">
            <v>290</v>
          </cell>
          <cell r="E82">
            <v>300</v>
          </cell>
          <cell r="F82">
            <v>300</v>
          </cell>
          <cell r="G82">
            <v>300</v>
          </cell>
        </row>
        <row r="83">
          <cell r="A83" t="str">
            <v>000082</v>
          </cell>
          <cell r="B83" t="str">
            <v>SAMSUNG GALAXY J2 PRIME</v>
          </cell>
          <cell r="C83">
            <v>300</v>
          </cell>
          <cell r="D83">
            <v>315</v>
          </cell>
          <cell r="E83">
            <v>320</v>
          </cell>
          <cell r="F83">
            <v>320</v>
          </cell>
          <cell r="G83">
            <v>320</v>
          </cell>
        </row>
        <row r="84">
          <cell r="A84" t="str">
            <v>000083</v>
          </cell>
          <cell r="B84" t="str">
            <v xml:space="preserve">GALAXY J5 </v>
          </cell>
          <cell r="C84">
            <v>320</v>
          </cell>
          <cell r="D84">
            <v>520</v>
          </cell>
          <cell r="E84">
            <v>545</v>
          </cell>
          <cell r="F84">
            <v>545</v>
          </cell>
          <cell r="G84">
            <v>545</v>
          </cell>
        </row>
        <row r="85">
          <cell r="A85" t="str">
            <v>000084</v>
          </cell>
          <cell r="B85" t="str">
            <v>HUAWEI Y6 2019</v>
          </cell>
          <cell r="C85">
            <v>545</v>
          </cell>
          <cell r="D85">
            <v>440</v>
          </cell>
          <cell r="E85">
            <v>460</v>
          </cell>
          <cell r="F85">
            <v>460</v>
          </cell>
          <cell r="G85">
            <v>460</v>
          </cell>
        </row>
        <row r="86">
          <cell r="A86" t="str">
            <v>000085</v>
          </cell>
          <cell r="B86" t="str">
            <v>HUAWEI Y7 2019</v>
          </cell>
          <cell r="C86">
            <v>460</v>
          </cell>
          <cell r="D86">
            <v>550</v>
          </cell>
          <cell r="E86">
            <v>550</v>
          </cell>
          <cell r="F86">
            <v>550</v>
          </cell>
          <cell r="G86">
            <v>550</v>
          </cell>
        </row>
        <row r="87">
          <cell r="A87" t="str">
            <v>000086</v>
          </cell>
          <cell r="B87" t="str">
            <v>ZOEY 2.4 3G</v>
          </cell>
          <cell r="C87">
            <v>550</v>
          </cell>
          <cell r="D87">
            <v>89</v>
          </cell>
          <cell r="E87">
            <v>90</v>
          </cell>
          <cell r="F87">
            <v>90</v>
          </cell>
          <cell r="G87">
            <v>90</v>
          </cell>
        </row>
        <row r="88">
          <cell r="A88" t="str">
            <v>000087</v>
          </cell>
          <cell r="B88" t="str">
            <v>SMOOTH SNAP MINI 2 - NARANJA</v>
          </cell>
          <cell r="C88">
            <v>34</v>
          </cell>
          <cell r="D88">
            <v>35</v>
          </cell>
          <cell r="E88">
            <v>36</v>
          </cell>
          <cell r="F88">
            <v>36</v>
          </cell>
          <cell r="G88">
            <v>36</v>
          </cell>
        </row>
        <row r="89">
          <cell r="A89" t="str">
            <v>000088</v>
          </cell>
          <cell r="B89" t="str">
            <v>SMOOTH SNAP MINI 2 - BLANCO</v>
          </cell>
          <cell r="C89">
            <v>34</v>
          </cell>
          <cell r="D89">
            <v>35</v>
          </cell>
          <cell r="E89">
            <v>36</v>
          </cell>
          <cell r="F89">
            <v>36</v>
          </cell>
          <cell r="G89">
            <v>36</v>
          </cell>
        </row>
        <row r="90">
          <cell r="A90" t="str">
            <v>000089</v>
          </cell>
          <cell r="B90" t="str">
            <v>SMOOTH SNAP MINI - AMARILLO</v>
          </cell>
          <cell r="C90">
            <v>36</v>
          </cell>
          <cell r="D90">
            <v>36</v>
          </cell>
          <cell r="E90">
            <v>36</v>
          </cell>
          <cell r="F90">
            <v>36</v>
          </cell>
          <cell r="G90">
            <v>36</v>
          </cell>
        </row>
        <row r="91">
          <cell r="A91" t="str">
            <v>000090</v>
          </cell>
          <cell r="B91" t="str">
            <v>VOLKS COMM VK1070 -GOLD</v>
          </cell>
          <cell r="C91">
            <v>36</v>
          </cell>
          <cell r="D91">
            <v>36</v>
          </cell>
          <cell r="E91">
            <v>36</v>
          </cell>
          <cell r="F91">
            <v>36</v>
          </cell>
          <cell r="G91">
            <v>36</v>
          </cell>
        </row>
        <row r="92">
          <cell r="A92" t="str">
            <v>000091</v>
          </cell>
          <cell r="B92" t="str">
            <v>VOLKS COMM VK1070 - SILVER</v>
          </cell>
          <cell r="C92">
            <v>36</v>
          </cell>
          <cell r="D92">
            <v>36</v>
          </cell>
          <cell r="E92">
            <v>36</v>
          </cell>
          <cell r="F92">
            <v>36</v>
          </cell>
          <cell r="G92">
            <v>36</v>
          </cell>
        </row>
        <row r="93">
          <cell r="A93" t="str">
            <v>000092</v>
          </cell>
          <cell r="B93" t="str">
            <v>PROLINK NEO PLUS - NEGRO</v>
          </cell>
          <cell r="C93">
            <v>35</v>
          </cell>
          <cell r="D93">
            <v>35</v>
          </cell>
          <cell r="E93">
            <v>35</v>
          </cell>
          <cell r="F93">
            <v>35</v>
          </cell>
          <cell r="G93">
            <v>35</v>
          </cell>
        </row>
        <row r="94">
          <cell r="A94" t="str">
            <v>000093</v>
          </cell>
          <cell r="B94" t="str">
            <v>PROLINK NEO PLUS - ROJO</v>
          </cell>
          <cell r="C94">
            <v>35</v>
          </cell>
          <cell r="D94">
            <v>35</v>
          </cell>
          <cell r="E94">
            <v>35</v>
          </cell>
          <cell r="F94">
            <v>35</v>
          </cell>
          <cell r="G94">
            <v>35</v>
          </cell>
        </row>
        <row r="95">
          <cell r="A95" t="str">
            <v>000094</v>
          </cell>
          <cell r="B95" t="str">
            <v>PROLINK NEO PLUS - AZUL</v>
          </cell>
          <cell r="C95">
            <v>35</v>
          </cell>
          <cell r="D95">
            <v>35</v>
          </cell>
          <cell r="E95">
            <v>35</v>
          </cell>
          <cell r="F95">
            <v>35</v>
          </cell>
          <cell r="G95">
            <v>35</v>
          </cell>
        </row>
        <row r="96">
          <cell r="A96" t="str">
            <v>000095</v>
          </cell>
          <cell r="B96" t="str">
            <v>EKS S5LS - BLACK</v>
          </cell>
          <cell r="C96">
            <v>35</v>
          </cell>
          <cell r="D96">
            <v>35</v>
          </cell>
          <cell r="E96">
            <v>35</v>
          </cell>
          <cell r="F96">
            <v>35</v>
          </cell>
          <cell r="G96">
            <v>35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ZABETH PAREDES"/>
      <sheetName val="DIGNA CARTA QUISPE"/>
      <sheetName val="PEDRO LUNA AMANQUI "/>
      <sheetName val="GUINA TACCA HUAHUASONCCO"/>
      <sheetName val="FILOMENA LOPE HUANACO"/>
      <sheetName val="IRMA CALSINA HUAHUACONDORI"/>
      <sheetName val="CODIGO"/>
      <sheetName val="DEYSI TICONA CHURA"/>
      <sheetName val="ROSMERY MAQUERA PACCO"/>
      <sheetName val="ADA YESSICA ARO MAQUERA "/>
      <sheetName val="ELIZABETH DALIA MAQUERA MACHACA"/>
      <sheetName val="JOHN ISAAC CASTILO USEDA"/>
      <sheetName val="WILFREDO CHOQUEHUANCA LOAYZA"/>
      <sheetName val="JUDITH ROSMERY APAZA YERBA"/>
      <sheetName val="NORMA AROSQUIPA QUISPE"/>
      <sheetName val="LIVIA LARUTA MAMANI"/>
      <sheetName val="EDGAR MAMANI CALSINA "/>
      <sheetName val="SABINA PALOMINO VALERIANO"/>
      <sheetName val="SAYDA JUDITH QUISPE MAMANI"/>
      <sheetName val="DIONICIA APAZA VILCA"/>
      <sheetName val="REYNALDO CUARI BENITO "/>
      <sheetName val="BENJAMIN CONDORI CHOQUE"/>
      <sheetName val="ESTEFANI ROSA TURPO"/>
      <sheetName val="SARA VICTORIA LAURA OCHOA"/>
      <sheetName val="RUBEN CAPIA SARMIENTO"/>
      <sheetName val="AGUSTA MULLISACA TICONA"/>
      <sheetName val="YONY ENCINAS LEON "/>
      <sheetName val="FREDY RAUL SAENZ"/>
      <sheetName val="PEDRO CONDORI VILAVILA"/>
      <sheetName val="LIDIA MAMANI SONCO"/>
      <sheetName val="ALFREDO MACHACA FLORES"/>
      <sheetName val="BEATRIZ SALOME CHAVEZ ARENAS"/>
      <sheetName val="JESSICA GUTIERREZ ARENAS"/>
      <sheetName val="AURELIA MORALES SURI"/>
      <sheetName val="MICHEL BUIZA SILCAHUI"/>
      <sheetName val="LUIS MURRILLO"/>
      <sheetName val="FANY MAMANI TICONA"/>
      <sheetName val="EVELYN MAQUERA CUEVA"/>
      <sheetName val="LEONIDAS CONCEPCION MURILLO "/>
      <sheetName val="RESUMEN DEL MES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000001</v>
          </cell>
          <cell r="B2" t="str">
            <v>ALTRON GI-420 NEGRO</v>
          </cell>
          <cell r="C2">
            <v>139</v>
          </cell>
        </row>
        <row r="3">
          <cell r="A3" t="str">
            <v>000002</v>
          </cell>
          <cell r="B3" t="str">
            <v>ALTRON GI-420 AZUL</v>
          </cell>
          <cell r="C3">
            <v>139</v>
          </cell>
        </row>
        <row r="4">
          <cell r="A4" t="str">
            <v>000003</v>
          </cell>
          <cell r="B4" t="str">
            <v>ALTRON GI-420 LILA</v>
          </cell>
          <cell r="C4">
            <v>139</v>
          </cell>
        </row>
        <row r="5">
          <cell r="A5" t="str">
            <v>000004</v>
          </cell>
          <cell r="B5" t="str">
            <v>ALTRON -210 PURPURA/ NEGRO</v>
          </cell>
          <cell r="C5">
            <v>82</v>
          </cell>
        </row>
        <row r="6">
          <cell r="A6" t="str">
            <v>000005</v>
          </cell>
          <cell r="B6" t="str">
            <v xml:space="preserve">EPIK ONE -K405 SILVER </v>
          </cell>
          <cell r="C6">
            <v>144</v>
          </cell>
        </row>
        <row r="7">
          <cell r="A7" t="str">
            <v>000006</v>
          </cell>
          <cell r="B7" t="str">
            <v>UNONU U2 BLANCO</v>
          </cell>
          <cell r="C7">
            <v>42</v>
          </cell>
        </row>
        <row r="8">
          <cell r="A8" t="str">
            <v>000007</v>
          </cell>
          <cell r="B8" t="str">
            <v>LOGIC - L5U BLANCO</v>
          </cell>
          <cell r="C8">
            <v>218</v>
          </cell>
        </row>
        <row r="9">
          <cell r="A9" t="str">
            <v>000008</v>
          </cell>
          <cell r="B9" t="str">
            <v>LOGIC - L5U NEGRO</v>
          </cell>
          <cell r="C9">
            <v>218</v>
          </cell>
        </row>
        <row r="10">
          <cell r="A10" t="str">
            <v>000009</v>
          </cell>
          <cell r="B10" t="str">
            <v>SMOOTH X SNAP - NARANJA</v>
          </cell>
          <cell r="C10">
            <v>35</v>
          </cell>
        </row>
        <row r="11">
          <cell r="A11" t="str">
            <v>000010</v>
          </cell>
          <cell r="B11" t="str">
            <v>SMOOTH X SNAP - NEGRO</v>
          </cell>
          <cell r="C11">
            <v>35</v>
          </cell>
        </row>
        <row r="12">
          <cell r="A12" t="str">
            <v>000011</v>
          </cell>
          <cell r="B12" t="str">
            <v>SMOOTH X SNAP - VERDE</v>
          </cell>
          <cell r="C12">
            <v>35</v>
          </cell>
        </row>
        <row r="13">
          <cell r="A13" t="str">
            <v>000012</v>
          </cell>
          <cell r="B13" t="str">
            <v>SMOOTH X SNAP - AZUL</v>
          </cell>
          <cell r="C13">
            <v>35</v>
          </cell>
        </row>
        <row r="14">
          <cell r="A14" t="str">
            <v>000013</v>
          </cell>
          <cell r="B14" t="str">
            <v>HAIER -G32 NEGRO</v>
          </cell>
          <cell r="C14">
            <v>192</v>
          </cell>
        </row>
        <row r="15">
          <cell r="A15" t="str">
            <v>000014</v>
          </cell>
          <cell r="B15" t="str">
            <v>EPIK TINY E1 -NEGRO</v>
          </cell>
          <cell r="C15">
            <v>37</v>
          </cell>
        </row>
        <row r="16">
          <cell r="A16" t="str">
            <v>000015</v>
          </cell>
          <cell r="B16" t="str">
            <v>LANDBYTE K1- NEGRO</v>
          </cell>
          <cell r="C16">
            <v>53</v>
          </cell>
        </row>
        <row r="17">
          <cell r="A17" t="str">
            <v>000016</v>
          </cell>
          <cell r="B17" t="str">
            <v>LANDBYTE LT 2020- NEGRO</v>
          </cell>
          <cell r="C17">
            <v>70</v>
          </cell>
        </row>
        <row r="18">
          <cell r="A18" t="str">
            <v>000017</v>
          </cell>
          <cell r="B18" t="str">
            <v>MAXWEST UNO M7 -BLANCO</v>
          </cell>
          <cell r="C18">
            <v>47</v>
          </cell>
        </row>
        <row r="19">
          <cell r="A19" t="str">
            <v>000018</v>
          </cell>
          <cell r="B19" t="str">
            <v>MEMORIA MICRO SD 16GB CL 10 KINGSTON</v>
          </cell>
          <cell r="C19">
            <v>12</v>
          </cell>
        </row>
        <row r="20">
          <cell r="A20" t="str">
            <v>000019</v>
          </cell>
          <cell r="B20" t="str">
            <v>MEMORIA MICRO SD 32GB CL 10 KINGSTON</v>
          </cell>
          <cell r="C20">
            <v>18</v>
          </cell>
        </row>
        <row r="21">
          <cell r="A21" t="str">
            <v>000020</v>
          </cell>
          <cell r="B21" t="str">
            <v>MEMORIA MICRO SD 64GB CL 10 KINGSTON</v>
          </cell>
          <cell r="C21">
            <v>35</v>
          </cell>
        </row>
        <row r="22">
          <cell r="A22" t="str">
            <v>000021</v>
          </cell>
          <cell r="B22" t="str">
            <v>SMOOTH X SNAP - BLANCO</v>
          </cell>
          <cell r="C22">
            <v>35</v>
          </cell>
        </row>
        <row r="23">
          <cell r="A23" t="str">
            <v>000022</v>
          </cell>
          <cell r="B23" t="str">
            <v>ALTRON -210 ORO/ NEGRO</v>
          </cell>
          <cell r="C23">
            <v>82</v>
          </cell>
        </row>
        <row r="24">
          <cell r="A24" t="str">
            <v>000023</v>
          </cell>
          <cell r="B24" t="str">
            <v>ALTRON -210 ROJO/ NEGRO</v>
          </cell>
          <cell r="C24">
            <v>82</v>
          </cell>
        </row>
        <row r="25">
          <cell r="A25" t="str">
            <v>000024</v>
          </cell>
          <cell r="B25" t="str">
            <v>UNONU U8 FLIP - DORADO</v>
          </cell>
          <cell r="C25">
            <v>57</v>
          </cell>
        </row>
        <row r="26">
          <cell r="A26" t="str">
            <v>000025</v>
          </cell>
          <cell r="B26" t="str">
            <v>UNONU U8 FLIP - BLANCO</v>
          </cell>
          <cell r="C26">
            <v>57</v>
          </cell>
        </row>
        <row r="27">
          <cell r="A27" t="str">
            <v>000026</v>
          </cell>
          <cell r="B27" t="str">
            <v>UNONU U8 FLIP - ROSA</v>
          </cell>
          <cell r="C27">
            <v>57</v>
          </cell>
        </row>
        <row r="28">
          <cell r="A28" t="str">
            <v>000027</v>
          </cell>
          <cell r="B28" t="str">
            <v>SMOOTH LINK - NEGRO</v>
          </cell>
          <cell r="C28">
            <v>62</v>
          </cell>
        </row>
        <row r="29">
          <cell r="A29" t="str">
            <v>000028</v>
          </cell>
          <cell r="B29" t="str">
            <v>SMOOTH LINK - AZUL</v>
          </cell>
          <cell r="C29">
            <v>62</v>
          </cell>
        </row>
        <row r="30">
          <cell r="A30" t="str">
            <v>000029</v>
          </cell>
          <cell r="B30" t="str">
            <v>NOKIA 105 - NEGRO</v>
          </cell>
          <cell r="C30">
            <v>68</v>
          </cell>
        </row>
        <row r="31">
          <cell r="A31" t="str">
            <v>000030</v>
          </cell>
          <cell r="B31" t="str">
            <v>EKS X FX 181 - NEGRO</v>
          </cell>
          <cell r="C31">
            <v>46</v>
          </cell>
        </row>
        <row r="32">
          <cell r="A32" t="str">
            <v>000031</v>
          </cell>
          <cell r="B32" t="str">
            <v>EKS X FX 181 - ROJO</v>
          </cell>
          <cell r="C32">
            <v>46</v>
          </cell>
        </row>
        <row r="33">
          <cell r="A33" t="str">
            <v>000032</v>
          </cell>
          <cell r="B33" t="str">
            <v>AZUMI ZAKURA - NEGRO - ROJO</v>
          </cell>
          <cell r="C33">
            <v>72</v>
          </cell>
        </row>
        <row r="34">
          <cell r="A34" t="str">
            <v>000033</v>
          </cell>
          <cell r="B34" t="str">
            <v>OWN F1024 - NEGRO</v>
          </cell>
          <cell r="C34">
            <v>95</v>
          </cell>
        </row>
        <row r="35">
          <cell r="A35" t="str">
            <v>000034</v>
          </cell>
          <cell r="B35" t="str">
            <v>ALCATEL 2002 - COCOA GREY</v>
          </cell>
          <cell r="C35">
            <v>69</v>
          </cell>
        </row>
        <row r="36">
          <cell r="A36" t="str">
            <v>000035</v>
          </cell>
          <cell r="B36" t="str">
            <v>PHILIPS IN TOUCH - ROJO</v>
          </cell>
          <cell r="C36">
            <v>67</v>
          </cell>
        </row>
        <row r="37">
          <cell r="A37" t="str">
            <v>000036</v>
          </cell>
          <cell r="B37" t="str">
            <v>PANASONIC GD18 - NEGRO</v>
          </cell>
          <cell r="C37">
            <v>79</v>
          </cell>
        </row>
        <row r="38">
          <cell r="A38" t="str">
            <v>000037</v>
          </cell>
          <cell r="B38" t="str">
            <v>UNONU U2 NEGRO</v>
          </cell>
          <cell r="C38">
            <v>42</v>
          </cell>
        </row>
        <row r="39">
          <cell r="A39" t="str">
            <v>000038</v>
          </cell>
          <cell r="B39" t="str">
            <v>UNONU U2 AZUL</v>
          </cell>
          <cell r="C39">
            <v>42</v>
          </cell>
        </row>
        <row r="40">
          <cell r="A40" t="str">
            <v>000039</v>
          </cell>
          <cell r="B40" t="str">
            <v>UNONU U2 NARANJA</v>
          </cell>
          <cell r="C40">
            <v>42</v>
          </cell>
        </row>
        <row r="41">
          <cell r="A41" t="str">
            <v>000040</v>
          </cell>
          <cell r="B41" t="str">
            <v>SMOOTH SNAP MINI 2 - ROJO</v>
          </cell>
          <cell r="C41">
            <v>36</v>
          </cell>
        </row>
        <row r="42">
          <cell r="A42" t="str">
            <v>000041</v>
          </cell>
          <cell r="B42" t="str">
            <v>SMOOTH SNAP MINI 2 - AZUL</v>
          </cell>
          <cell r="C42">
            <v>36</v>
          </cell>
        </row>
        <row r="43">
          <cell r="A43" t="str">
            <v>000042</v>
          </cell>
          <cell r="B43" t="str">
            <v>SMOOTH SNAP MAX 5 - NEGRO</v>
          </cell>
          <cell r="C43">
            <v>70</v>
          </cell>
        </row>
        <row r="44">
          <cell r="A44" t="str">
            <v>000043</v>
          </cell>
          <cell r="B44" t="str">
            <v>SMOOTH SNAP MAX 5 - AZUL</v>
          </cell>
          <cell r="C44">
            <v>70</v>
          </cell>
        </row>
        <row r="45">
          <cell r="A45" t="str">
            <v>000044</v>
          </cell>
          <cell r="B45" t="str">
            <v>SMOOTH SNAP MAX 5 - NARANJA</v>
          </cell>
          <cell r="C45">
            <v>70</v>
          </cell>
        </row>
        <row r="46">
          <cell r="A46" t="str">
            <v>000045</v>
          </cell>
          <cell r="B46" t="str">
            <v>SMOOTH X SNAP - ROJO</v>
          </cell>
          <cell r="C46">
            <v>35</v>
          </cell>
        </row>
        <row r="47">
          <cell r="A47" t="str">
            <v>000046</v>
          </cell>
          <cell r="B47" t="str">
            <v>LANDBYTE LT 1030 - BLANCO</v>
          </cell>
          <cell r="C47">
            <v>45</v>
          </cell>
        </row>
        <row r="48">
          <cell r="A48" t="str">
            <v>000047</v>
          </cell>
          <cell r="B48" t="str">
            <v>MEMORIA MICRO SD 8GB CL 4 KINGSTON</v>
          </cell>
          <cell r="C48">
            <v>10</v>
          </cell>
        </row>
        <row r="49">
          <cell r="A49" t="str">
            <v>000048</v>
          </cell>
          <cell r="B49" t="str">
            <v>MEMORIA MICRO SD 16GB CL 10 SANDISK</v>
          </cell>
          <cell r="C49">
            <v>10.5</v>
          </cell>
        </row>
        <row r="50">
          <cell r="A50" t="str">
            <v>000049</v>
          </cell>
          <cell r="B50" t="str">
            <v>MEMORIA MICRO SD 32GB CL10 HP CON ADAPTADOR</v>
          </cell>
          <cell r="C50">
            <v>10.5</v>
          </cell>
        </row>
        <row r="51">
          <cell r="A51" t="str">
            <v>000050</v>
          </cell>
          <cell r="B51" t="str">
            <v>MEMORIA USB HP 16GB V222W</v>
          </cell>
          <cell r="C51">
            <v>18</v>
          </cell>
        </row>
        <row r="52">
          <cell r="A52" t="str">
            <v>000051</v>
          </cell>
          <cell r="B52" t="str">
            <v>MEMORIA USB HP 32GB V150W NEGRO/AZUL</v>
          </cell>
          <cell r="C52">
            <v>20</v>
          </cell>
        </row>
        <row r="53">
          <cell r="A53" t="str">
            <v>000052</v>
          </cell>
          <cell r="B53" t="str">
            <v>MEMORIA USB KINGTON 32GB 100G3 NEGRO</v>
          </cell>
          <cell r="C53">
            <v>18</v>
          </cell>
        </row>
        <row r="54">
          <cell r="A54" t="str">
            <v>000053</v>
          </cell>
          <cell r="B54" t="str">
            <v>MEMORIA USB HYUNDAI DELUXE 32GB PLATA</v>
          </cell>
          <cell r="C54">
            <v>19</v>
          </cell>
        </row>
        <row r="55">
          <cell r="A55" t="str">
            <v>000054</v>
          </cell>
          <cell r="B55" t="str">
            <v>MEMORIA USB HYUNDAI DELUXE 32GB GRIS</v>
          </cell>
          <cell r="C55">
            <v>19</v>
          </cell>
        </row>
        <row r="56">
          <cell r="A56" t="str">
            <v>000055</v>
          </cell>
          <cell r="B56" t="str">
            <v>MEMORIA USB VERBATIM 16GB AZUL</v>
          </cell>
          <cell r="C56">
            <v>15</v>
          </cell>
        </row>
        <row r="57">
          <cell r="A57" t="str">
            <v>000056</v>
          </cell>
          <cell r="B57" t="str">
            <v>MEMORIA USB VERBATIM 16GB NEGRO</v>
          </cell>
          <cell r="C57">
            <v>15</v>
          </cell>
        </row>
        <row r="58">
          <cell r="A58" t="str">
            <v>000057</v>
          </cell>
          <cell r="B58" t="str">
            <v>MEMORIA USB VERBATIM 32GB NEGRO</v>
          </cell>
          <cell r="C58">
            <v>18</v>
          </cell>
        </row>
        <row r="59">
          <cell r="A59" t="str">
            <v>000058</v>
          </cell>
          <cell r="B59" t="str">
            <v>MEMORIA USB SONY M1 16GB NEGRO</v>
          </cell>
          <cell r="C59">
            <v>20</v>
          </cell>
        </row>
        <row r="60">
          <cell r="A60" t="str">
            <v>000059</v>
          </cell>
          <cell r="B60" t="str">
            <v>MEMORIA USB SONY M1 16GB BLANCO</v>
          </cell>
          <cell r="C60">
            <v>20</v>
          </cell>
        </row>
        <row r="61">
          <cell r="A61" t="str">
            <v>000060</v>
          </cell>
          <cell r="B61" t="str">
            <v>MEMORIA USB SONY M1 32GB BLANCO</v>
          </cell>
          <cell r="C61">
            <v>24</v>
          </cell>
        </row>
        <row r="62">
          <cell r="A62" t="str">
            <v>000061</v>
          </cell>
          <cell r="B62" t="str">
            <v>MEMORIA USB SONY M1 64GB NEGRO</v>
          </cell>
          <cell r="C62">
            <v>43</v>
          </cell>
        </row>
        <row r="63">
          <cell r="A63" t="str">
            <v>000062</v>
          </cell>
          <cell r="B63" t="str">
            <v>EPIK TINY E1 - AZUL</v>
          </cell>
          <cell r="C63">
            <v>37</v>
          </cell>
        </row>
        <row r="64">
          <cell r="A64" t="str">
            <v>000063</v>
          </cell>
          <cell r="B64" t="str">
            <v>EPIK TINY E1 - ROJO</v>
          </cell>
          <cell r="C64">
            <v>37</v>
          </cell>
        </row>
        <row r="65">
          <cell r="A65" t="str">
            <v>000064</v>
          </cell>
          <cell r="B65" t="str">
            <v>LANDBYTE K1- AZUL</v>
          </cell>
          <cell r="C65">
            <v>53</v>
          </cell>
        </row>
        <row r="66">
          <cell r="A66" t="str">
            <v>000065</v>
          </cell>
          <cell r="B66" t="str">
            <v>LANDBYTE K1- PLOMO</v>
          </cell>
          <cell r="C66">
            <v>53</v>
          </cell>
        </row>
        <row r="67">
          <cell r="A67" t="str">
            <v>000066</v>
          </cell>
          <cell r="B67" t="str">
            <v>LANDBYTE K1- ROSA</v>
          </cell>
          <cell r="C67">
            <v>53</v>
          </cell>
        </row>
        <row r="68">
          <cell r="A68" t="str">
            <v>000067</v>
          </cell>
          <cell r="B68" t="str">
            <v>LANDBYTE LT 2020- AZUL</v>
          </cell>
          <cell r="C68">
            <v>70</v>
          </cell>
        </row>
        <row r="69">
          <cell r="A69" t="str">
            <v>000068</v>
          </cell>
          <cell r="B69" t="str">
            <v>LANDBYTE LT 2020- ROJO</v>
          </cell>
          <cell r="C69">
            <v>70</v>
          </cell>
        </row>
        <row r="70">
          <cell r="A70" t="str">
            <v>000069</v>
          </cell>
          <cell r="B70" t="str">
            <v>LANDBYTE LT 2030- NEGRO</v>
          </cell>
          <cell r="C70">
            <v>70</v>
          </cell>
        </row>
        <row r="71">
          <cell r="A71" t="str">
            <v>000070</v>
          </cell>
          <cell r="B71" t="str">
            <v>LANDBYTE LT 2030- ROJO</v>
          </cell>
          <cell r="C71">
            <v>70</v>
          </cell>
        </row>
        <row r="72">
          <cell r="A72" t="str">
            <v>000071</v>
          </cell>
          <cell r="B72" t="str">
            <v>ISWAG ONYX - PLOMO</v>
          </cell>
          <cell r="C72">
            <v>40</v>
          </cell>
        </row>
        <row r="73">
          <cell r="A73" t="str">
            <v>000072</v>
          </cell>
          <cell r="B73" t="str">
            <v>ISWAG FLIP -NEGRO</v>
          </cell>
          <cell r="C73">
            <v>59</v>
          </cell>
        </row>
        <row r="74">
          <cell r="A74" t="str">
            <v>000073</v>
          </cell>
          <cell r="B74" t="str">
            <v>MAXWEST UNO M8 - ROJO</v>
          </cell>
          <cell r="C74">
            <v>47</v>
          </cell>
        </row>
        <row r="75">
          <cell r="A75" t="str">
            <v>000074</v>
          </cell>
          <cell r="B75" t="str">
            <v>MAXWEST UNO M8 - AZUL</v>
          </cell>
          <cell r="C75">
            <v>47</v>
          </cell>
        </row>
        <row r="76">
          <cell r="A76" t="str">
            <v>000075</v>
          </cell>
          <cell r="B76" t="str">
            <v>LANDTAB LT6248 VALENTINA</v>
          </cell>
          <cell r="C76">
            <v>210</v>
          </cell>
        </row>
        <row r="77">
          <cell r="A77" t="str">
            <v>000076</v>
          </cell>
          <cell r="B77" t="str">
            <v>LANDTAB LT 6248 IVANNA</v>
          </cell>
          <cell r="C77">
            <v>210</v>
          </cell>
        </row>
        <row r="78">
          <cell r="A78" t="str">
            <v>000077</v>
          </cell>
          <cell r="B78" t="str">
            <v>ADVANCE  HOLLOGRAM HL 5585 - NEGRO</v>
          </cell>
          <cell r="C78">
            <v>280</v>
          </cell>
        </row>
        <row r="79">
          <cell r="A79" t="str">
            <v>000078</v>
          </cell>
          <cell r="B79" t="str">
            <v xml:space="preserve">XIAOMI REDMI GO - NEGRO </v>
          </cell>
          <cell r="C79">
            <v>290</v>
          </cell>
        </row>
        <row r="80">
          <cell r="A80" t="str">
            <v>000079</v>
          </cell>
          <cell r="B80" t="str">
            <v xml:space="preserve">XIAOMI REDMI 7 - NEGRO </v>
          </cell>
          <cell r="C80">
            <v>290</v>
          </cell>
        </row>
        <row r="81">
          <cell r="A81" t="str">
            <v>000080</v>
          </cell>
          <cell r="B81" t="str">
            <v xml:space="preserve">XIAOMI REDMI 6A - NEGRO </v>
          </cell>
          <cell r="C81">
            <v>330</v>
          </cell>
        </row>
        <row r="82">
          <cell r="A82" t="str">
            <v>000081</v>
          </cell>
          <cell r="B82" t="str">
            <v>SAMSUNG GALAXY J2 CORE</v>
          </cell>
          <cell r="C82">
            <v>300</v>
          </cell>
        </row>
        <row r="83">
          <cell r="A83" t="str">
            <v>000082</v>
          </cell>
          <cell r="B83" t="str">
            <v>SAMSUNG GALAXY J2 PRIME</v>
          </cell>
          <cell r="C83">
            <v>320</v>
          </cell>
        </row>
        <row r="84">
          <cell r="A84" t="str">
            <v>000083</v>
          </cell>
          <cell r="B84" t="str">
            <v xml:space="preserve">GALAXY J5 </v>
          </cell>
          <cell r="C84">
            <v>545</v>
          </cell>
        </row>
        <row r="85">
          <cell r="A85" t="str">
            <v>000084</v>
          </cell>
          <cell r="B85" t="str">
            <v>HUAWEI Y6 2019</v>
          </cell>
          <cell r="C85">
            <v>460</v>
          </cell>
        </row>
        <row r="86">
          <cell r="A86" t="str">
            <v>000085</v>
          </cell>
          <cell r="B86" t="str">
            <v>HUAWEI Y7 2019</v>
          </cell>
          <cell r="C86">
            <v>550</v>
          </cell>
        </row>
        <row r="87">
          <cell r="A87" t="str">
            <v>000086</v>
          </cell>
          <cell r="B87" t="str">
            <v>ZOEY 2.4 3G</v>
          </cell>
          <cell r="C87">
            <v>90</v>
          </cell>
        </row>
        <row r="88">
          <cell r="A88" t="str">
            <v>000087</v>
          </cell>
          <cell r="B88" t="str">
            <v>SMOOTH SNAP MINI 2 - NARANJA</v>
          </cell>
          <cell r="C88">
            <v>36</v>
          </cell>
        </row>
        <row r="89">
          <cell r="A89" t="str">
            <v>000088</v>
          </cell>
          <cell r="B89" t="str">
            <v>SMOOTH SNAP MINI 2 - BLANCO</v>
          </cell>
          <cell r="C89">
            <v>36</v>
          </cell>
        </row>
        <row r="90">
          <cell r="A90" t="str">
            <v>000089</v>
          </cell>
          <cell r="B90" t="str">
            <v>SMOOTH SNAP MINI - AMARILLO</v>
          </cell>
          <cell r="C90">
            <v>45</v>
          </cell>
        </row>
        <row r="91">
          <cell r="A91" t="str">
            <v>000090</v>
          </cell>
          <cell r="B91" t="str">
            <v>VOLKS COMM VK1070 -GOLD</v>
          </cell>
          <cell r="C91">
            <v>70</v>
          </cell>
        </row>
        <row r="92">
          <cell r="A92" t="str">
            <v>000091</v>
          </cell>
          <cell r="B92" t="str">
            <v>VOLKS COMM VK1070 - SILVER</v>
          </cell>
          <cell r="C92">
            <v>70</v>
          </cell>
        </row>
        <row r="93">
          <cell r="A93" t="str">
            <v>000092</v>
          </cell>
          <cell r="B93" t="str">
            <v>PROLINK NEO PLUS - NEGRO</v>
          </cell>
          <cell r="C93">
            <v>37</v>
          </cell>
        </row>
        <row r="94">
          <cell r="A94" t="str">
            <v>000093</v>
          </cell>
          <cell r="B94" t="str">
            <v>PROLINK NEO PLUS - ROJO</v>
          </cell>
          <cell r="C94">
            <v>37</v>
          </cell>
        </row>
        <row r="95">
          <cell r="A95" t="str">
            <v>000094</v>
          </cell>
          <cell r="B95" t="str">
            <v>PROLINK NEO PLUS - AZUL</v>
          </cell>
          <cell r="C95">
            <v>37</v>
          </cell>
        </row>
        <row r="96">
          <cell r="A96" t="str">
            <v>000095</v>
          </cell>
          <cell r="B96" t="str">
            <v>EKS S5LS - BLACK</v>
          </cell>
          <cell r="C96">
            <v>239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RIL"/>
      <sheetName val="MAYO"/>
      <sheetName val="000001"/>
      <sheetName val="000002"/>
      <sheetName val="000003"/>
      <sheetName val="000004"/>
      <sheetName val="000005"/>
      <sheetName val="000006"/>
      <sheetName val="000007"/>
      <sheetName val="000008"/>
      <sheetName val="000009"/>
      <sheetName val="000010"/>
      <sheetName val="000011"/>
      <sheetName val="000012"/>
      <sheetName val="000013"/>
      <sheetName val="000014"/>
      <sheetName val="000015"/>
      <sheetName val="000016"/>
      <sheetName val="000017"/>
      <sheetName val="000018"/>
      <sheetName val="000019"/>
      <sheetName val="000020"/>
      <sheetName val="000021"/>
      <sheetName val="000022"/>
      <sheetName val="000023"/>
      <sheetName val="000024"/>
      <sheetName val="000025"/>
      <sheetName val="000026"/>
      <sheetName val="000027"/>
      <sheetName val="000028"/>
      <sheetName val="000029"/>
      <sheetName val="000030"/>
      <sheetName val="000031"/>
      <sheetName val="000032"/>
      <sheetName val="000033"/>
      <sheetName val="000034"/>
      <sheetName val="000035"/>
      <sheetName val="000036"/>
      <sheetName val="000037"/>
      <sheetName val="000038"/>
      <sheetName val="000039"/>
      <sheetName val="000040"/>
      <sheetName val="000041"/>
      <sheetName val="000042"/>
      <sheetName val="000043"/>
      <sheetName val="000044"/>
      <sheetName val="000045"/>
      <sheetName val="000046"/>
      <sheetName val="000047"/>
      <sheetName val="000048"/>
      <sheetName val="000049"/>
      <sheetName val="000050"/>
      <sheetName val="000051"/>
      <sheetName val="000052"/>
      <sheetName val="000053"/>
      <sheetName val="000054"/>
      <sheetName val="000055"/>
      <sheetName val="000056"/>
      <sheetName val="000057"/>
      <sheetName val="000058"/>
      <sheetName val="000059"/>
      <sheetName val="000060"/>
      <sheetName val="000061"/>
      <sheetName val="000062"/>
      <sheetName val="000063"/>
      <sheetName val="000064"/>
      <sheetName val="000065"/>
      <sheetName val="000066"/>
      <sheetName val="000067"/>
      <sheetName val="000068"/>
      <sheetName val="000069"/>
      <sheetName val="000070"/>
      <sheetName val="000071"/>
      <sheetName val="000072"/>
      <sheetName val="000073"/>
      <sheetName val="000074"/>
      <sheetName val="000075"/>
      <sheetName val="000076"/>
      <sheetName val="000077"/>
      <sheetName val="000078"/>
      <sheetName val="000079"/>
      <sheetName val="000080"/>
      <sheetName val="000081"/>
      <sheetName val="000082"/>
      <sheetName val="000083"/>
      <sheetName val="000084"/>
      <sheetName val="000085"/>
      <sheetName val="000086"/>
      <sheetName val="000087"/>
      <sheetName val="000088"/>
      <sheetName val="000089"/>
      <sheetName val="000090"/>
      <sheetName val="000091"/>
      <sheetName val="000092"/>
      <sheetName val="000093"/>
      <sheetName val="000094"/>
      <sheetName val="000095"/>
    </sheetNames>
    <sheetDataSet>
      <sheetData sheetId="0">
        <row r="3">
          <cell r="AF3">
            <v>53</v>
          </cell>
        </row>
        <row r="4">
          <cell r="AF4">
            <v>2</v>
          </cell>
        </row>
        <row r="5">
          <cell r="AF5">
            <v>4</v>
          </cell>
        </row>
        <row r="6">
          <cell r="AF6">
            <v>8</v>
          </cell>
        </row>
        <row r="7">
          <cell r="AF7">
            <v>38</v>
          </cell>
        </row>
        <row r="8">
          <cell r="AF8">
            <v>71</v>
          </cell>
        </row>
        <row r="9">
          <cell r="AF9">
            <v>28</v>
          </cell>
        </row>
        <row r="10">
          <cell r="AF10">
            <v>17</v>
          </cell>
        </row>
        <row r="11">
          <cell r="AF11">
            <v>52</v>
          </cell>
        </row>
        <row r="12">
          <cell r="AF12">
            <v>31</v>
          </cell>
        </row>
        <row r="13">
          <cell r="AF13">
            <v>31</v>
          </cell>
        </row>
        <row r="14">
          <cell r="AF14">
            <v>0</v>
          </cell>
        </row>
        <row r="15">
          <cell r="AF15">
            <v>47</v>
          </cell>
        </row>
        <row r="16">
          <cell r="AF16">
            <v>30</v>
          </cell>
        </row>
        <row r="17">
          <cell r="AF17">
            <v>58</v>
          </cell>
        </row>
        <row r="18">
          <cell r="AF18">
            <v>38</v>
          </cell>
        </row>
        <row r="19">
          <cell r="AF19">
            <v>40</v>
          </cell>
        </row>
        <row r="20">
          <cell r="AF20">
            <v>38</v>
          </cell>
        </row>
        <row r="21">
          <cell r="AF21">
            <v>0</v>
          </cell>
        </row>
        <row r="22">
          <cell r="AF22">
            <v>38</v>
          </cell>
        </row>
        <row r="23">
          <cell r="AF23">
            <v>34</v>
          </cell>
        </row>
        <row r="24">
          <cell r="AF24">
            <v>0</v>
          </cell>
        </row>
        <row r="25">
          <cell r="AF25">
            <v>0</v>
          </cell>
        </row>
        <row r="26">
          <cell r="AF26">
            <v>17</v>
          </cell>
        </row>
        <row r="27">
          <cell r="AF27">
            <v>13</v>
          </cell>
        </row>
        <row r="28">
          <cell r="AF28">
            <v>24</v>
          </cell>
        </row>
        <row r="29">
          <cell r="AF29">
            <v>22</v>
          </cell>
        </row>
        <row r="30">
          <cell r="AF30">
            <v>21</v>
          </cell>
        </row>
        <row r="31">
          <cell r="AF31">
            <v>120</v>
          </cell>
        </row>
        <row r="32">
          <cell r="AF32">
            <v>1</v>
          </cell>
        </row>
        <row r="33">
          <cell r="AF33">
            <v>1</v>
          </cell>
        </row>
        <row r="34">
          <cell r="AF34">
            <v>25</v>
          </cell>
        </row>
        <row r="35">
          <cell r="AF35">
            <v>11</v>
          </cell>
        </row>
        <row r="36">
          <cell r="AF36">
            <v>29</v>
          </cell>
        </row>
        <row r="37">
          <cell r="AF37">
            <v>10</v>
          </cell>
        </row>
        <row r="38">
          <cell r="AF38">
            <v>5</v>
          </cell>
        </row>
        <row r="39">
          <cell r="AF39">
            <v>28</v>
          </cell>
        </row>
        <row r="40">
          <cell r="AF40">
            <v>29</v>
          </cell>
        </row>
        <row r="41">
          <cell r="AF41">
            <v>20</v>
          </cell>
        </row>
        <row r="42">
          <cell r="AF42">
            <v>9</v>
          </cell>
        </row>
        <row r="43">
          <cell r="AF43">
            <v>11</v>
          </cell>
        </row>
        <row r="44">
          <cell r="AF44">
            <v>35</v>
          </cell>
        </row>
        <row r="45">
          <cell r="AF45">
            <v>9</v>
          </cell>
        </row>
        <row r="46">
          <cell r="AF46">
            <v>19</v>
          </cell>
        </row>
        <row r="47">
          <cell r="AF47">
            <v>46</v>
          </cell>
        </row>
        <row r="48">
          <cell r="AF48">
            <v>29</v>
          </cell>
        </row>
        <row r="49">
          <cell r="AF49">
            <v>43</v>
          </cell>
        </row>
        <row r="50">
          <cell r="AF50">
            <v>91</v>
          </cell>
        </row>
        <row r="51">
          <cell r="AF51">
            <v>100</v>
          </cell>
        </row>
        <row r="52">
          <cell r="AF52">
            <v>22</v>
          </cell>
        </row>
        <row r="53">
          <cell r="AF53">
            <v>25</v>
          </cell>
        </row>
        <row r="54">
          <cell r="AF54">
            <v>21</v>
          </cell>
        </row>
        <row r="55">
          <cell r="AF55">
            <v>45</v>
          </cell>
        </row>
        <row r="56">
          <cell r="AF56">
            <v>5</v>
          </cell>
        </row>
        <row r="57">
          <cell r="AF57">
            <v>25</v>
          </cell>
        </row>
        <row r="58">
          <cell r="AF58">
            <v>25</v>
          </cell>
        </row>
        <row r="59">
          <cell r="AF59">
            <v>25</v>
          </cell>
        </row>
        <row r="60">
          <cell r="AF60">
            <v>21</v>
          </cell>
        </row>
        <row r="61">
          <cell r="AF61">
            <v>23</v>
          </cell>
        </row>
        <row r="62">
          <cell r="AF62">
            <v>23</v>
          </cell>
        </row>
        <row r="63">
          <cell r="AF63">
            <v>25</v>
          </cell>
        </row>
        <row r="64">
          <cell r="AF64">
            <v>36</v>
          </cell>
        </row>
        <row r="65">
          <cell r="AF65">
            <v>40</v>
          </cell>
        </row>
        <row r="66">
          <cell r="AF66">
            <v>29</v>
          </cell>
        </row>
        <row r="67">
          <cell r="AF67">
            <v>29</v>
          </cell>
        </row>
        <row r="68">
          <cell r="AF68">
            <v>29</v>
          </cell>
        </row>
        <row r="69">
          <cell r="AF69">
            <v>28</v>
          </cell>
        </row>
        <row r="70">
          <cell r="AF70">
            <v>29</v>
          </cell>
        </row>
        <row r="71">
          <cell r="AF71">
            <v>19</v>
          </cell>
        </row>
        <row r="72">
          <cell r="AF72">
            <v>20</v>
          </cell>
        </row>
        <row r="73">
          <cell r="AF73">
            <v>28</v>
          </cell>
        </row>
        <row r="74">
          <cell r="AF74">
            <v>29</v>
          </cell>
        </row>
        <row r="75">
          <cell r="AF75">
            <v>29</v>
          </cell>
        </row>
        <row r="76">
          <cell r="AF76">
            <v>26</v>
          </cell>
        </row>
        <row r="77">
          <cell r="AF77">
            <v>42</v>
          </cell>
        </row>
        <row r="78">
          <cell r="AF78">
            <v>11</v>
          </cell>
        </row>
        <row r="79">
          <cell r="AF79">
            <v>30</v>
          </cell>
        </row>
        <row r="80">
          <cell r="AF80">
            <v>20</v>
          </cell>
        </row>
        <row r="81">
          <cell r="AF81">
            <v>0</v>
          </cell>
        </row>
        <row r="82">
          <cell r="AF82">
            <v>3</v>
          </cell>
        </row>
        <row r="83">
          <cell r="AF83">
            <v>4</v>
          </cell>
        </row>
        <row r="84">
          <cell r="AF84">
            <v>4</v>
          </cell>
        </row>
        <row r="85">
          <cell r="AF85">
            <v>3</v>
          </cell>
        </row>
        <row r="86">
          <cell r="AF86">
            <v>2</v>
          </cell>
        </row>
        <row r="87">
          <cell r="AF87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abSelected="1" topLeftCell="A194" workbookViewId="0">
      <selection activeCell="F209" sqref="F209"/>
    </sheetView>
  </sheetViews>
  <sheetFormatPr baseColWidth="10" defaultRowHeight="15" x14ac:dyDescent="0.25"/>
  <cols>
    <col min="2" max="2" width="11.42578125" style="20"/>
    <col min="3" max="3" width="39.42578125" customWidth="1"/>
    <col min="4" max="4" width="9" style="20" customWidth="1"/>
    <col min="5" max="5" width="1.7109375" hidden="1" customWidth="1"/>
    <col min="14" max="14" width="34.7109375" customWidth="1"/>
  </cols>
  <sheetData>
    <row r="1" spans="1:14" s="9" customFormat="1" ht="15.75" x14ac:dyDescent="0.25">
      <c r="A1" s="50" t="s">
        <v>0</v>
      </c>
      <c r="B1" s="47" t="s">
        <v>26</v>
      </c>
      <c r="C1" s="48" t="s">
        <v>27</v>
      </c>
      <c r="D1" s="49" t="s">
        <v>28</v>
      </c>
      <c r="E1" s="49"/>
      <c r="F1" s="49" t="s">
        <v>31</v>
      </c>
      <c r="G1" s="49"/>
      <c r="H1" s="49" t="s">
        <v>384</v>
      </c>
      <c r="I1" s="49"/>
      <c r="J1" s="49" t="s">
        <v>32</v>
      </c>
      <c r="K1" s="49"/>
      <c r="L1" s="49" t="s">
        <v>385</v>
      </c>
      <c r="M1" s="49"/>
      <c r="N1" s="50" t="s">
        <v>29</v>
      </c>
    </row>
    <row r="2" spans="1:14" x14ac:dyDescent="0.25">
      <c r="A2" s="17">
        <v>43581</v>
      </c>
      <c r="B2" s="10" t="s">
        <v>74</v>
      </c>
      <c r="C2" s="4" t="str">
        <f>LOOKUP(B2,[1]CODIGOS!$A$2:$B$80)</f>
        <v>ALCATEL 2002 - COCOA GREY</v>
      </c>
      <c r="D2" s="11">
        <v>1</v>
      </c>
      <c r="E2" s="16">
        <v>5</v>
      </c>
      <c r="F2" s="12">
        <f>VLOOKUP($B2,[1]CODIGOS!$A$2:$H$80,$E2,FALSE)</f>
        <v>62</v>
      </c>
      <c r="G2" s="12">
        <v>55.77</v>
      </c>
      <c r="H2" s="12">
        <f>(G2*D2)</f>
        <v>55.77</v>
      </c>
      <c r="I2" s="12"/>
      <c r="J2" s="13">
        <f t="shared" ref="J2:J65" si="0">D2*F2</f>
        <v>62</v>
      </c>
      <c r="K2" s="13">
        <v>62</v>
      </c>
      <c r="L2" s="13">
        <f>(K2-H2)</f>
        <v>6.2299999999999969</v>
      </c>
      <c r="M2" s="13"/>
      <c r="N2" s="4" t="s">
        <v>129</v>
      </c>
    </row>
    <row r="3" spans="1:14" x14ac:dyDescent="0.25">
      <c r="A3" s="17">
        <v>43573</v>
      </c>
      <c r="B3" s="10" t="s">
        <v>192</v>
      </c>
      <c r="C3" s="4" t="str">
        <f>LOOKUP(B3,[1]CODIGOS!$A$2:$B$30)</f>
        <v>ALTRON -210 ORO/ NEGRO</v>
      </c>
      <c r="D3" s="11">
        <v>1</v>
      </c>
      <c r="E3" s="16">
        <v>6</v>
      </c>
      <c r="F3" s="12">
        <f>VLOOKUP($B3,[1]CODIGOS!$A$2:$H$30,$E3,FALSE)</f>
        <v>82</v>
      </c>
      <c r="G3" s="12">
        <v>75</v>
      </c>
      <c r="H3" s="12">
        <f t="shared" ref="H3:H66" si="1">(G3*D3)</f>
        <v>75</v>
      </c>
      <c r="I3" s="12"/>
      <c r="J3" s="13">
        <f t="shared" si="0"/>
        <v>82</v>
      </c>
      <c r="K3" s="13">
        <v>82</v>
      </c>
      <c r="L3" s="13">
        <f t="shared" ref="L3:L66" si="2">(K3-H3)</f>
        <v>7</v>
      </c>
      <c r="M3" s="13"/>
      <c r="N3" s="4" t="s">
        <v>140</v>
      </c>
    </row>
    <row r="4" spans="1:14" x14ac:dyDescent="0.25">
      <c r="A4" s="17">
        <v>43570</v>
      </c>
      <c r="B4" s="10" t="s">
        <v>61</v>
      </c>
      <c r="C4" s="4" t="str">
        <f>LOOKUP(B4,[1]CODIGOS!$A$2:$B$30)</f>
        <v>ALTRON -210 PURPURA/ NEGRO</v>
      </c>
      <c r="D4" s="11">
        <v>1</v>
      </c>
      <c r="E4" s="16">
        <v>6</v>
      </c>
      <c r="F4" s="12">
        <v>82</v>
      </c>
      <c r="G4" s="12">
        <v>75</v>
      </c>
      <c r="H4" s="12">
        <f t="shared" si="1"/>
        <v>75</v>
      </c>
      <c r="I4" s="12"/>
      <c r="J4" s="13">
        <f t="shared" si="0"/>
        <v>82</v>
      </c>
      <c r="K4" s="13">
        <v>82</v>
      </c>
      <c r="L4" s="13">
        <f t="shared" si="2"/>
        <v>7</v>
      </c>
      <c r="M4" s="13"/>
      <c r="N4" s="4" t="s">
        <v>136</v>
      </c>
    </row>
    <row r="5" spans="1:14" x14ac:dyDescent="0.25">
      <c r="A5" s="17">
        <v>43577</v>
      </c>
      <c r="B5" s="10" t="s">
        <v>61</v>
      </c>
      <c r="C5" s="4" t="str">
        <f>LOOKUP(B5,[1]CODIGOS!$A$2:$B$62)</f>
        <v>ALTRON -210 PURPURA/ NEGRO</v>
      </c>
      <c r="D5" s="11">
        <v>2</v>
      </c>
      <c r="E5" s="16">
        <v>7</v>
      </c>
      <c r="F5" s="12">
        <f>VLOOKUP($B5,[1]CODIGOS!$A$2:$H$62,$E5,FALSE)</f>
        <v>80</v>
      </c>
      <c r="G5" s="12">
        <v>75</v>
      </c>
      <c r="H5" s="12">
        <f t="shared" si="1"/>
        <v>150</v>
      </c>
      <c r="I5" s="12"/>
      <c r="J5" s="13">
        <f t="shared" si="0"/>
        <v>160</v>
      </c>
      <c r="K5" s="13">
        <v>160</v>
      </c>
      <c r="L5" s="13">
        <f t="shared" si="2"/>
        <v>10</v>
      </c>
      <c r="M5" s="13"/>
      <c r="N5" s="4" t="s">
        <v>133</v>
      </c>
    </row>
    <row r="6" spans="1:14" x14ac:dyDescent="0.25">
      <c r="A6" s="17">
        <v>43570</v>
      </c>
      <c r="B6" s="10" t="s">
        <v>187</v>
      </c>
      <c r="C6" s="4" t="str">
        <f>LOOKUP(B6,[1]CODIGOS!$A$2:$B$30)</f>
        <v>ALTRON -210 ROJO/ NEGRO</v>
      </c>
      <c r="D6" s="11">
        <v>1</v>
      </c>
      <c r="E6" s="16">
        <v>6</v>
      </c>
      <c r="F6" s="12">
        <v>82</v>
      </c>
      <c r="G6" s="12">
        <v>75</v>
      </c>
      <c r="H6" s="12">
        <f t="shared" si="1"/>
        <v>75</v>
      </c>
      <c r="I6" s="12"/>
      <c r="J6" s="13">
        <f t="shared" si="0"/>
        <v>82</v>
      </c>
      <c r="K6" s="13">
        <v>82</v>
      </c>
      <c r="L6" s="13">
        <f t="shared" si="2"/>
        <v>7</v>
      </c>
      <c r="M6" s="13"/>
      <c r="N6" s="4" t="s">
        <v>136</v>
      </c>
    </row>
    <row r="7" spans="1:14" x14ac:dyDescent="0.25">
      <c r="A7" s="17">
        <v>43570</v>
      </c>
      <c r="B7" s="10" t="s">
        <v>187</v>
      </c>
      <c r="C7" s="4" t="str">
        <f>LOOKUP(B7,[1]CODIGOS!$A$2:$B$30)</f>
        <v>ALTRON -210 ROJO/ NEGRO</v>
      </c>
      <c r="D7" s="11">
        <v>2</v>
      </c>
      <c r="E7" s="16">
        <v>6</v>
      </c>
      <c r="F7" s="12">
        <f>VLOOKUP($B7,[1]CODIGOS!$A$2:$H$30,$E7,FALSE)</f>
        <v>82</v>
      </c>
      <c r="G7" s="12">
        <v>75</v>
      </c>
      <c r="H7" s="12">
        <f t="shared" si="1"/>
        <v>150</v>
      </c>
      <c r="I7" s="12"/>
      <c r="J7" s="13">
        <f t="shared" si="0"/>
        <v>164</v>
      </c>
      <c r="K7" s="13">
        <v>164</v>
      </c>
      <c r="L7" s="13">
        <f t="shared" si="2"/>
        <v>14</v>
      </c>
      <c r="M7" s="13"/>
      <c r="N7" s="4" t="s">
        <v>188</v>
      </c>
    </row>
    <row r="8" spans="1:14" x14ac:dyDescent="0.25">
      <c r="A8" s="17">
        <v>43558</v>
      </c>
      <c r="B8" s="10" t="s">
        <v>35</v>
      </c>
      <c r="C8" s="4" t="str">
        <f>LOOKUP(B8,[1]CODIGOS!$A$2:$B$21)</f>
        <v>ALTRON GI-420 AZUL</v>
      </c>
      <c r="D8" s="11">
        <v>1</v>
      </c>
      <c r="E8" s="16">
        <v>6</v>
      </c>
      <c r="F8" s="12">
        <v>137</v>
      </c>
      <c r="G8" s="12">
        <v>132</v>
      </c>
      <c r="H8" s="12">
        <f t="shared" si="1"/>
        <v>132</v>
      </c>
      <c r="I8" s="12"/>
      <c r="J8" s="13">
        <f t="shared" si="0"/>
        <v>137</v>
      </c>
      <c r="K8" s="13">
        <v>137</v>
      </c>
      <c r="L8" s="13">
        <f t="shared" si="2"/>
        <v>5</v>
      </c>
      <c r="M8" s="13"/>
      <c r="N8" s="4" t="s">
        <v>180</v>
      </c>
    </row>
    <row r="9" spans="1:14" x14ac:dyDescent="0.25">
      <c r="A9" s="52">
        <v>43556</v>
      </c>
      <c r="B9" s="56" t="s">
        <v>52</v>
      </c>
      <c r="C9" s="7" t="str">
        <f>LOOKUP(B9,[1]CODIGOS!$A$2:$B$18)</f>
        <v>ALTRON GI-420 LILA</v>
      </c>
      <c r="D9" s="55">
        <v>1</v>
      </c>
      <c r="E9" s="4"/>
      <c r="F9" s="12">
        <f ca="1">VLOOKUP(B9,[1]CODIGOS!$A$2:$H$90,$F9,FALSE)</f>
        <v>139</v>
      </c>
      <c r="G9" s="12">
        <v>132</v>
      </c>
      <c r="H9" s="12">
        <f t="shared" si="1"/>
        <v>132</v>
      </c>
      <c r="I9" s="12"/>
      <c r="J9" s="12">
        <f t="shared" ca="1" si="0"/>
        <v>139</v>
      </c>
      <c r="K9" s="12">
        <v>139</v>
      </c>
      <c r="L9" s="13">
        <f t="shared" si="2"/>
        <v>7</v>
      </c>
      <c r="M9" s="12"/>
      <c r="N9" s="4" t="s">
        <v>168</v>
      </c>
    </row>
    <row r="10" spans="1:14" x14ac:dyDescent="0.25">
      <c r="A10" s="17">
        <v>43558</v>
      </c>
      <c r="B10" s="10" t="s">
        <v>52</v>
      </c>
      <c r="C10" s="4" t="str">
        <f>LOOKUP(B10,[1]CODIGOS!$A$2:$B$21)</f>
        <v>ALTRON GI-420 LILA</v>
      </c>
      <c r="D10" s="11">
        <v>1</v>
      </c>
      <c r="E10" s="16">
        <v>6</v>
      </c>
      <c r="F10" s="12">
        <v>137</v>
      </c>
      <c r="G10" s="12">
        <v>132</v>
      </c>
      <c r="H10" s="12">
        <f t="shared" si="1"/>
        <v>132</v>
      </c>
      <c r="I10" s="12"/>
      <c r="J10" s="13">
        <f t="shared" si="0"/>
        <v>137</v>
      </c>
      <c r="K10" s="13">
        <v>137</v>
      </c>
      <c r="L10" s="13">
        <f t="shared" si="2"/>
        <v>5</v>
      </c>
      <c r="M10" s="13"/>
      <c r="N10" s="4" t="s">
        <v>180</v>
      </c>
    </row>
    <row r="11" spans="1:14" x14ac:dyDescent="0.25">
      <c r="A11" s="17">
        <v>43559</v>
      </c>
      <c r="B11" s="10" t="s">
        <v>52</v>
      </c>
      <c r="C11" s="4" t="str">
        <f>LOOKUP(B11,[1]CODIGOS!$A$2:$B$21)</f>
        <v>ALTRON GI-420 LILA</v>
      </c>
      <c r="D11" s="11">
        <v>1</v>
      </c>
      <c r="E11" s="16">
        <v>6</v>
      </c>
      <c r="F11" s="12">
        <v>137</v>
      </c>
      <c r="G11" s="12">
        <v>132</v>
      </c>
      <c r="H11" s="12">
        <f t="shared" si="1"/>
        <v>132</v>
      </c>
      <c r="I11" s="12"/>
      <c r="J11" s="13">
        <f t="shared" si="0"/>
        <v>137</v>
      </c>
      <c r="K11" s="13">
        <v>137</v>
      </c>
      <c r="L11" s="13">
        <f t="shared" si="2"/>
        <v>5</v>
      </c>
      <c r="M11" s="13"/>
      <c r="N11" s="4" t="s">
        <v>129</v>
      </c>
    </row>
    <row r="12" spans="1:14" x14ac:dyDescent="0.25">
      <c r="A12" s="17">
        <v>43557</v>
      </c>
      <c r="B12" s="53" t="s">
        <v>51</v>
      </c>
      <c r="C12" s="4" t="str">
        <f>LOOKUP(B12,[1]CODIGOS!$A$2:$B$18)</f>
        <v>ALTRON GI-420 NEGRO</v>
      </c>
      <c r="D12" s="16">
        <v>1</v>
      </c>
      <c r="E12" s="16">
        <v>5</v>
      </c>
      <c r="F12" s="12">
        <v>139</v>
      </c>
      <c r="G12" s="12">
        <v>132</v>
      </c>
      <c r="H12" s="12">
        <f t="shared" si="1"/>
        <v>132</v>
      </c>
      <c r="I12" s="12"/>
      <c r="J12" s="13">
        <f t="shared" si="0"/>
        <v>139</v>
      </c>
      <c r="K12" s="13">
        <v>137</v>
      </c>
      <c r="L12" s="13">
        <f t="shared" si="2"/>
        <v>5</v>
      </c>
      <c r="M12" s="13"/>
      <c r="N12" s="4" t="s">
        <v>172</v>
      </c>
    </row>
    <row r="13" spans="1:14" x14ac:dyDescent="0.25">
      <c r="A13" s="17">
        <v>43557</v>
      </c>
      <c r="B13" s="10" t="s">
        <v>51</v>
      </c>
      <c r="C13" s="4" t="str">
        <f>LOOKUP(B13,[1]CODIGOS!$A$2:$B$18)</f>
        <v>ALTRON GI-420 NEGRO</v>
      </c>
      <c r="D13" s="16">
        <v>1</v>
      </c>
      <c r="E13" s="16">
        <v>5</v>
      </c>
      <c r="F13" s="12">
        <v>139</v>
      </c>
      <c r="G13" s="12">
        <v>132</v>
      </c>
      <c r="H13" s="12">
        <f t="shared" si="1"/>
        <v>132</v>
      </c>
      <c r="I13" s="12"/>
      <c r="J13" s="13">
        <f t="shared" si="0"/>
        <v>139</v>
      </c>
      <c r="K13" s="13">
        <v>137</v>
      </c>
      <c r="L13" s="13">
        <f t="shared" si="2"/>
        <v>5</v>
      </c>
      <c r="M13" s="13"/>
      <c r="N13" s="4" t="s">
        <v>174</v>
      </c>
    </row>
    <row r="14" spans="1:14" x14ac:dyDescent="0.25">
      <c r="A14" s="17">
        <v>43558</v>
      </c>
      <c r="B14" s="10" t="s">
        <v>51</v>
      </c>
      <c r="C14" s="4" t="str">
        <f>LOOKUP(B14,[1]CODIGOS!$A$2:$B$21)</f>
        <v>ALTRON GI-420 NEGRO</v>
      </c>
      <c r="D14" s="11">
        <v>2</v>
      </c>
      <c r="E14" s="16">
        <v>6</v>
      </c>
      <c r="F14" s="12">
        <v>137</v>
      </c>
      <c r="G14" s="12">
        <v>132</v>
      </c>
      <c r="H14" s="12">
        <f t="shared" si="1"/>
        <v>264</v>
      </c>
      <c r="I14" s="12"/>
      <c r="J14" s="13">
        <f t="shared" si="0"/>
        <v>274</v>
      </c>
      <c r="K14" s="13">
        <v>274</v>
      </c>
      <c r="L14" s="13">
        <f t="shared" si="2"/>
        <v>10</v>
      </c>
      <c r="M14" s="13"/>
      <c r="N14" s="4" t="s">
        <v>179</v>
      </c>
    </row>
    <row r="15" spans="1:14" x14ac:dyDescent="0.25">
      <c r="A15" s="17">
        <v>43558</v>
      </c>
      <c r="B15" s="10" t="s">
        <v>51</v>
      </c>
      <c r="C15" s="4" t="str">
        <f>LOOKUP(B15,[1]CODIGOS!$A$2:$B$21)</f>
        <v>ALTRON GI-420 NEGRO</v>
      </c>
      <c r="D15" s="11">
        <v>3</v>
      </c>
      <c r="E15" s="16">
        <v>6</v>
      </c>
      <c r="F15" s="12">
        <v>137</v>
      </c>
      <c r="G15" s="12">
        <v>132</v>
      </c>
      <c r="H15" s="12">
        <f t="shared" si="1"/>
        <v>396</v>
      </c>
      <c r="I15" s="12"/>
      <c r="J15" s="13">
        <f t="shared" si="0"/>
        <v>411</v>
      </c>
      <c r="K15" s="13">
        <v>411</v>
      </c>
      <c r="L15" s="13">
        <f t="shared" si="2"/>
        <v>15</v>
      </c>
      <c r="M15" s="13"/>
      <c r="N15" s="4" t="s">
        <v>180</v>
      </c>
    </row>
    <row r="16" spans="1:14" x14ac:dyDescent="0.25">
      <c r="A16" s="17">
        <v>43559</v>
      </c>
      <c r="B16" s="10" t="s">
        <v>51</v>
      </c>
      <c r="C16" s="4" t="str">
        <f>LOOKUP(B16,[1]CODIGOS!$A$2:$B$21)</f>
        <v>ALTRON GI-420 NEGRO</v>
      </c>
      <c r="D16" s="11">
        <v>1</v>
      </c>
      <c r="E16" s="16">
        <v>6</v>
      </c>
      <c r="F16" s="12">
        <v>137</v>
      </c>
      <c r="G16" s="12">
        <v>132</v>
      </c>
      <c r="H16" s="12">
        <f t="shared" si="1"/>
        <v>132</v>
      </c>
      <c r="I16" s="12"/>
      <c r="J16" s="13">
        <f t="shared" si="0"/>
        <v>137</v>
      </c>
      <c r="K16" s="13">
        <v>137</v>
      </c>
      <c r="L16" s="13">
        <f t="shared" si="2"/>
        <v>5</v>
      </c>
      <c r="M16" s="13"/>
      <c r="N16" s="4" t="s">
        <v>129</v>
      </c>
    </row>
    <row r="17" spans="1:14" x14ac:dyDescent="0.25">
      <c r="A17" s="17">
        <v>43563</v>
      </c>
      <c r="B17" s="10" t="s">
        <v>51</v>
      </c>
      <c r="C17" s="4" t="str">
        <f>LOOKUP(B17,[1]CODIGOS!$A$2:$B$21)</f>
        <v>ALTRON GI-420 NEGRO</v>
      </c>
      <c r="D17" s="11">
        <v>2</v>
      </c>
      <c r="E17" s="16">
        <v>6</v>
      </c>
      <c r="F17" s="12">
        <f>VLOOKUP($B17,[1]CODIGOS!$A$2:$H$80,$E17,FALSE)</f>
        <v>137</v>
      </c>
      <c r="G17" s="12">
        <v>132</v>
      </c>
      <c r="H17" s="12">
        <f t="shared" si="1"/>
        <v>264</v>
      </c>
      <c r="I17" s="12"/>
      <c r="J17" s="13">
        <f t="shared" si="0"/>
        <v>274</v>
      </c>
      <c r="K17" s="13">
        <v>274</v>
      </c>
      <c r="L17" s="13">
        <f t="shared" si="2"/>
        <v>10</v>
      </c>
      <c r="M17" s="13"/>
      <c r="N17" s="4" t="s">
        <v>183</v>
      </c>
    </row>
    <row r="18" spans="1:14" x14ac:dyDescent="0.25">
      <c r="A18" s="17">
        <v>43567</v>
      </c>
      <c r="B18" s="10" t="s">
        <v>51</v>
      </c>
      <c r="C18" s="4" t="str">
        <f>LOOKUP(B18,[1]CODIGOS!$A$2:$B$21)</f>
        <v>ALTRON GI-420 NEGRO</v>
      </c>
      <c r="D18" s="11">
        <v>1</v>
      </c>
      <c r="E18" s="16">
        <v>5</v>
      </c>
      <c r="F18" s="12">
        <v>140</v>
      </c>
      <c r="G18" s="12">
        <v>132</v>
      </c>
      <c r="H18" s="12">
        <f t="shared" si="1"/>
        <v>132</v>
      </c>
      <c r="I18" s="12"/>
      <c r="J18" s="13">
        <f t="shared" si="0"/>
        <v>140</v>
      </c>
      <c r="K18" s="13">
        <v>140</v>
      </c>
      <c r="L18" s="13">
        <f t="shared" si="2"/>
        <v>8</v>
      </c>
      <c r="M18" s="13"/>
      <c r="N18" s="4" t="s">
        <v>185</v>
      </c>
    </row>
    <row r="19" spans="1:14" x14ac:dyDescent="0.25">
      <c r="A19" s="17">
        <v>43570</v>
      </c>
      <c r="B19" s="10" t="s">
        <v>51</v>
      </c>
      <c r="C19" s="4" t="str">
        <f>LOOKUP(B19,[1]CODIGOS!$A$2:$B$30)</f>
        <v>ALTRON GI-420 NEGRO</v>
      </c>
      <c r="D19" s="11">
        <v>1</v>
      </c>
      <c r="E19" s="16">
        <v>6</v>
      </c>
      <c r="F19" s="12">
        <v>140</v>
      </c>
      <c r="G19" s="12">
        <v>132</v>
      </c>
      <c r="H19" s="12">
        <f t="shared" si="1"/>
        <v>132</v>
      </c>
      <c r="I19" s="12"/>
      <c r="J19" s="13">
        <f t="shared" si="0"/>
        <v>140</v>
      </c>
      <c r="K19" s="13">
        <v>140</v>
      </c>
      <c r="L19" s="13">
        <f t="shared" si="2"/>
        <v>8</v>
      </c>
      <c r="M19" s="13"/>
      <c r="N19" s="4" t="s">
        <v>136</v>
      </c>
    </row>
    <row r="20" spans="1:14" x14ac:dyDescent="0.25">
      <c r="A20" s="17">
        <v>43578</v>
      </c>
      <c r="B20" s="10" t="s">
        <v>58</v>
      </c>
      <c r="C20" s="4" t="str">
        <f>LOOKUP(B20,[1]CODIGOS!$A$2:$B$62)</f>
        <v>AZUMI ZAKURA - NEGRO / ROJO</v>
      </c>
      <c r="D20" s="11">
        <v>2</v>
      </c>
      <c r="E20" s="16"/>
      <c r="F20" s="12">
        <v>69</v>
      </c>
      <c r="G20" s="12">
        <v>58.74</v>
      </c>
      <c r="H20" s="12">
        <f t="shared" si="1"/>
        <v>117.48</v>
      </c>
      <c r="I20" s="12"/>
      <c r="J20" s="13">
        <f t="shared" si="0"/>
        <v>138</v>
      </c>
      <c r="K20" s="13">
        <v>138</v>
      </c>
      <c r="L20" s="13">
        <f t="shared" si="2"/>
        <v>20.519999999999996</v>
      </c>
      <c r="M20" s="13"/>
      <c r="N20" s="4" t="s">
        <v>123</v>
      </c>
    </row>
    <row r="21" spans="1:14" x14ac:dyDescent="0.25">
      <c r="A21" s="17">
        <v>43579</v>
      </c>
      <c r="B21" s="10" t="s">
        <v>58</v>
      </c>
      <c r="C21" s="4" t="str">
        <f>LOOKUP(B21,[1]CODIGOS!$A$2:$B$62)</f>
        <v>AZUMI ZAKURA - NEGRO / ROJO</v>
      </c>
      <c r="D21" s="11">
        <v>2</v>
      </c>
      <c r="E21" s="16">
        <v>6</v>
      </c>
      <c r="F21" s="12">
        <f>VLOOKUP($B21,[1]CODIGOS!$A$2:$H$62,$E21,FALSE)</f>
        <v>68</v>
      </c>
      <c r="G21" s="12">
        <v>58.74</v>
      </c>
      <c r="H21" s="12">
        <f t="shared" si="1"/>
        <v>117.48</v>
      </c>
      <c r="I21" s="12"/>
      <c r="J21" s="13">
        <f t="shared" si="0"/>
        <v>136</v>
      </c>
      <c r="K21" s="13">
        <v>136</v>
      </c>
      <c r="L21" s="13">
        <f t="shared" si="2"/>
        <v>18.519999999999996</v>
      </c>
      <c r="M21" s="13"/>
      <c r="N21" s="4" t="s">
        <v>147</v>
      </c>
    </row>
    <row r="22" spans="1:14" x14ac:dyDescent="0.25">
      <c r="A22" s="17">
        <v>43558</v>
      </c>
      <c r="B22" s="10" t="s">
        <v>97</v>
      </c>
      <c r="C22" s="4" t="str">
        <f>LOOKUP(B22,[1]CODIGOS!$A$2:$B$21)</f>
        <v xml:space="preserve">EPIK ONE -K405 SILVER </v>
      </c>
      <c r="D22" s="11">
        <v>2</v>
      </c>
      <c r="E22" s="16">
        <v>6</v>
      </c>
      <c r="F22" s="12">
        <v>141</v>
      </c>
      <c r="G22" s="12">
        <v>132</v>
      </c>
      <c r="H22" s="12">
        <f t="shared" si="1"/>
        <v>264</v>
      </c>
      <c r="I22" s="12"/>
      <c r="J22" s="13">
        <f t="shared" si="0"/>
        <v>282</v>
      </c>
      <c r="K22" s="13">
        <v>282</v>
      </c>
      <c r="L22" s="13">
        <f t="shared" si="2"/>
        <v>18</v>
      </c>
      <c r="M22" s="13"/>
      <c r="N22" s="4" t="s">
        <v>176</v>
      </c>
    </row>
    <row r="23" spans="1:14" x14ac:dyDescent="0.25">
      <c r="A23" s="17">
        <v>43558</v>
      </c>
      <c r="B23" s="10" t="s">
        <v>97</v>
      </c>
      <c r="C23" s="4" t="str">
        <f>LOOKUP(B23,[1]CODIGOS!$A$2:$B$21)</f>
        <v xml:space="preserve">EPIK ONE -K405 SILVER </v>
      </c>
      <c r="D23" s="11">
        <v>5</v>
      </c>
      <c r="E23" s="16">
        <v>6</v>
      </c>
      <c r="F23" s="12">
        <v>139</v>
      </c>
      <c r="G23" s="12">
        <v>132</v>
      </c>
      <c r="H23" s="12">
        <f t="shared" si="1"/>
        <v>660</v>
      </c>
      <c r="I23" s="12"/>
      <c r="J23" s="13">
        <f t="shared" si="0"/>
        <v>695</v>
      </c>
      <c r="K23" s="13">
        <v>695</v>
      </c>
      <c r="L23" s="13">
        <f t="shared" si="2"/>
        <v>35</v>
      </c>
      <c r="M23" s="13"/>
      <c r="N23" s="4" t="s">
        <v>177</v>
      </c>
    </row>
    <row r="24" spans="1:14" x14ac:dyDescent="0.25">
      <c r="A24" s="17">
        <v>43570</v>
      </c>
      <c r="B24" s="10" t="s">
        <v>97</v>
      </c>
      <c r="C24" s="4" t="str">
        <f>LOOKUP(B24,[1]CODIGOS!$A$2:$B$30)</f>
        <v xml:space="preserve">EPIK ONE -K405 SILVER </v>
      </c>
      <c r="D24" s="11">
        <v>1</v>
      </c>
      <c r="E24" s="16">
        <v>6</v>
      </c>
      <c r="F24" s="12">
        <v>140</v>
      </c>
      <c r="G24" s="12">
        <v>132</v>
      </c>
      <c r="H24" s="12">
        <f t="shared" si="1"/>
        <v>132</v>
      </c>
      <c r="I24" s="12"/>
      <c r="J24" s="13">
        <f t="shared" si="0"/>
        <v>140</v>
      </c>
      <c r="K24" s="13">
        <v>140</v>
      </c>
      <c r="L24" s="13">
        <f t="shared" si="2"/>
        <v>8</v>
      </c>
      <c r="M24" s="13"/>
      <c r="N24" s="4" t="s">
        <v>136</v>
      </c>
    </row>
    <row r="25" spans="1:14" x14ac:dyDescent="0.25">
      <c r="A25" s="17">
        <v>43570</v>
      </c>
      <c r="B25" s="10" t="s">
        <v>97</v>
      </c>
      <c r="C25" s="4" t="str">
        <f>LOOKUP(B25,[1]CODIGOS!$A$2:$B$21)</f>
        <v xml:space="preserve">EPIK ONE -K405 SILVER </v>
      </c>
      <c r="D25" s="11">
        <v>2</v>
      </c>
      <c r="E25" s="16">
        <v>8</v>
      </c>
      <c r="F25" s="12">
        <f>VLOOKUP($B25,[1]CODIGOS!$A$2:$H$21,$E25,FALSE)</f>
        <v>139</v>
      </c>
      <c r="G25" s="12">
        <v>132</v>
      </c>
      <c r="H25" s="12">
        <f t="shared" si="1"/>
        <v>264</v>
      </c>
      <c r="I25" s="12"/>
      <c r="J25" s="13">
        <f t="shared" si="0"/>
        <v>278</v>
      </c>
      <c r="K25" s="13">
        <v>278</v>
      </c>
      <c r="L25" s="13">
        <f t="shared" si="2"/>
        <v>14</v>
      </c>
      <c r="M25" s="13"/>
      <c r="N25" s="4" t="s">
        <v>127</v>
      </c>
    </row>
    <row r="26" spans="1:14" x14ac:dyDescent="0.25">
      <c r="A26" s="17">
        <v>43570</v>
      </c>
      <c r="B26" s="10" t="s">
        <v>97</v>
      </c>
      <c r="C26" s="4" t="str">
        <f>LOOKUP(B26,[1]CODIGOS!$A$2:$B$30)</f>
        <v xml:space="preserve">EPIK ONE -K405 SILVER </v>
      </c>
      <c r="D26" s="11">
        <v>1</v>
      </c>
      <c r="E26" s="16">
        <v>6</v>
      </c>
      <c r="F26" s="12">
        <v>140</v>
      </c>
      <c r="G26" s="12">
        <v>132</v>
      </c>
      <c r="H26" s="12">
        <f t="shared" si="1"/>
        <v>132</v>
      </c>
      <c r="I26" s="12"/>
      <c r="J26" s="13">
        <f t="shared" si="0"/>
        <v>140</v>
      </c>
      <c r="K26" s="13">
        <v>140</v>
      </c>
      <c r="L26" s="13">
        <f t="shared" si="2"/>
        <v>8</v>
      </c>
      <c r="M26" s="13"/>
      <c r="N26" s="4" t="s">
        <v>188</v>
      </c>
    </row>
    <row r="27" spans="1:14" x14ac:dyDescent="0.25">
      <c r="A27" s="17">
        <v>43556</v>
      </c>
      <c r="B27" s="10" t="s">
        <v>79</v>
      </c>
      <c r="C27" s="4" t="str">
        <f>LOOKUP(B27,[1]CODIGOS!$A$2:$B$18)</f>
        <v>EPIK TINY E1 -NEGRO</v>
      </c>
      <c r="D27" s="16">
        <v>5</v>
      </c>
      <c r="E27" s="4"/>
      <c r="F27" s="12">
        <v>34</v>
      </c>
      <c r="G27" s="12">
        <v>30.54</v>
      </c>
      <c r="H27" s="12">
        <f t="shared" si="1"/>
        <v>152.69999999999999</v>
      </c>
      <c r="I27" s="12"/>
      <c r="J27" s="13">
        <f t="shared" si="0"/>
        <v>170</v>
      </c>
      <c r="K27" s="13">
        <v>170</v>
      </c>
      <c r="L27" s="13">
        <f t="shared" si="2"/>
        <v>17.300000000000011</v>
      </c>
      <c r="M27" s="13"/>
      <c r="N27" s="4" t="s">
        <v>169</v>
      </c>
    </row>
    <row r="28" spans="1:14" x14ac:dyDescent="0.25">
      <c r="A28" s="17">
        <v>43557</v>
      </c>
      <c r="B28" s="10" t="s">
        <v>79</v>
      </c>
      <c r="C28" s="4" t="str">
        <f>LOOKUP(B28,[1]CODIGOS!$A$2:$B$18)</f>
        <v>EPIK TINY E1 -NEGRO</v>
      </c>
      <c r="D28" s="16">
        <v>3</v>
      </c>
      <c r="E28" s="16">
        <v>5</v>
      </c>
      <c r="F28" s="12">
        <v>35</v>
      </c>
      <c r="G28" s="12">
        <v>30.54</v>
      </c>
      <c r="H28" s="12">
        <f t="shared" si="1"/>
        <v>91.62</v>
      </c>
      <c r="I28" s="12"/>
      <c r="J28" s="13">
        <f t="shared" si="0"/>
        <v>105</v>
      </c>
      <c r="K28" s="13">
        <v>105</v>
      </c>
      <c r="L28" s="13">
        <f t="shared" si="2"/>
        <v>13.379999999999995</v>
      </c>
      <c r="M28" s="13"/>
      <c r="N28" s="4" t="s">
        <v>174</v>
      </c>
    </row>
    <row r="29" spans="1:14" x14ac:dyDescent="0.25">
      <c r="A29" s="17">
        <v>43558</v>
      </c>
      <c r="B29" s="10" t="s">
        <v>79</v>
      </c>
      <c r="C29" s="4" t="str">
        <f>LOOKUP(B29,[1]CODIGOS!$A$2:$B$21)</f>
        <v>EPIK TINY E1 -NEGRO</v>
      </c>
      <c r="D29" s="11">
        <v>2</v>
      </c>
      <c r="E29" s="16">
        <v>6</v>
      </c>
      <c r="F29" s="12">
        <v>32</v>
      </c>
      <c r="G29" s="12">
        <v>30.54</v>
      </c>
      <c r="H29" s="12">
        <f t="shared" si="1"/>
        <v>61.08</v>
      </c>
      <c r="I29" s="12"/>
      <c r="J29" s="13">
        <f t="shared" si="0"/>
        <v>64</v>
      </c>
      <c r="K29" s="13">
        <v>64</v>
      </c>
      <c r="L29" s="13">
        <f t="shared" si="2"/>
        <v>2.9200000000000017</v>
      </c>
      <c r="M29" s="13"/>
      <c r="N29" s="4" t="s">
        <v>179</v>
      </c>
    </row>
    <row r="30" spans="1:14" x14ac:dyDescent="0.25">
      <c r="A30" s="17">
        <v>43564</v>
      </c>
      <c r="B30" s="10" t="s">
        <v>79</v>
      </c>
      <c r="C30" s="4" t="str">
        <f>LOOKUP(B30,[1]CODIGOS!$A$2:$B$21)</f>
        <v>EPIK TINY E1 -NEGRO</v>
      </c>
      <c r="D30" s="11">
        <v>1</v>
      </c>
      <c r="E30" s="16">
        <v>6</v>
      </c>
      <c r="F30" s="12">
        <f>VLOOKUP($B30,[1]CODIGOS!$A$2:$H$21,$E30,FALSE)</f>
        <v>32</v>
      </c>
      <c r="G30" s="12">
        <v>30.54</v>
      </c>
      <c r="H30" s="12">
        <f t="shared" si="1"/>
        <v>30.54</v>
      </c>
      <c r="I30" s="12"/>
      <c r="J30" s="13">
        <f t="shared" si="0"/>
        <v>32</v>
      </c>
      <c r="K30" s="13">
        <v>32</v>
      </c>
      <c r="L30" s="13">
        <f t="shared" si="2"/>
        <v>1.4600000000000009</v>
      </c>
      <c r="M30" s="13"/>
      <c r="N30" s="4" t="s">
        <v>130</v>
      </c>
    </row>
    <row r="31" spans="1:14" x14ac:dyDescent="0.25">
      <c r="A31" s="17">
        <v>43570</v>
      </c>
      <c r="B31" s="10" t="s">
        <v>190</v>
      </c>
      <c r="C31" s="4" t="str">
        <f>LOOKUP(B31,[1]CODIGOS!$A$2:$B$30)</f>
        <v>HAIER -G32 NEGRO</v>
      </c>
      <c r="D31" s="11">
        <v>1</v>
      </c>
      <c r="E31" s="16">
        <v>5</v>
      </c>
      <c r="F31" s="12">
        <v>190</v>
      </c>
      <c r="G31" s="12">
        <v>174.8</v>
      </c>
      <c r="H31" s="12">
        <f t="shared" si="1"/>
        <v>174.8</v>
      </c>
      <c r="I31" s="12"/>
      <c r="J31" s="13">
        <f t="shared" si="0"/>
        <v>190</v>
      </c>
      <c r="K31" s="13">
        <v>190</v>
      </c>
      <c r="L31" s="13">
        <f t="shared" si="2"/>
        <v>15.199999999999989</v>
      </c>
      <c r="M31" s="13"/>
      <c r="N31" s="4" t="s">
        <v>188</v>
      </c>
    </row>
    <row r="32" spans="1:14" x14ac:dyDescent="0.25">
      <c r="A32" s="17">
        <v>43556</v>
      </c>
      <c r="B32" s="10" t="s">
        <v>60</v>
      </c>
      <c r="C32" s="4" t="str">
        <f>LOOKUP(B32,[1]CODIGOS!$A$2:$B$18)</f>
        <v>LANDBYTE K1- NEGRO</v>
      </c>
      <c r="D32" s="16">
        <v>5</v>
      </c>
      <c r="E32" s="4"/>
      <c r="F32" s="12">
        <v>55</v>
      </c>
      <c r="G32" s="12">
        <v>53.18</v>
      </c>
      <c r="H32" s="12">
        <f t="shared" si="1"/>
        <v>265.89999999999998</v>
      </c>
      <c r="I32" s="12"/>
      <c r="J32" s="13">
        <f t="shared" si="0"/>
        <v>275</v>
      </c>
      <c r="K32" s="13">
        <v>275</v>
      </c>
      <c r="L32" s="13">
        <f t="shared" si="2"/>
        <v>9.1000000000000227</v>
      </c>
      <c r="M32" s="13"/>
      <c r="N32" s="4" t="s">
        <v>169</v>
      </c>
    </row>
    <row r="33" spans="1:14" x14ac:dyDescent="0.25">
      <c r="A33" s="17">
        <v>43556</v>
      </c>
      <c r="B33" s="10" t="s">
        <v>60</v>
      </c>
      <c r="C33" s="4" t="str">
        <f>LOOKUP(B33,[1]CODIGOS!$A$2:$B$18)</f>
        <v>LANDBYTE K1- NEGRO</v>
      </c>
      <c r="D33" s="16">
        <v>2</v>
      </c>
      <c r="E33" s="4"/>
      <c r="F33" s="12">
        <v>55</v>
      </c>
      <c r="G33" s="12">
        <v>53.18</v>
      </c>
      <c r="H33" s="12">
        <f t="shared" si="1"/>
        <v>106.36</v>
      </c>
      <c r="I33" s="12"/>
      <c r="J33" s="13">
        <f t="shared" si="0"/>
        <v>110</v>
      </c>
      <c r="K33" s="13">
        <v>110</v>
      </c>
      <c r="L33" s="13">
        <f t="shared" si="2"/>
        <v>3.6400000000000006</v>
      </c>
      <c r="M33" s="13"/>
      <c r="N33" s="4" t="s">
        <v>171</v>
      </c>
    </row>
    <row r="34" spans="1:14" x14ac:dyDescent="0.25">
      <c r="A34" s="17">
        <v>43556</v>
      </c>
      <c r="B34" s="10" t="s">
        <v>60</v>
      </c>
      <c r="C34" s="4" t="str">
        <f>LOOKUP(B34,[1]CODIGOS!$A$2:$B$18)</f>
        <v>LANDBYTE K1- NEGRO</v>
      </c>
      <c r="D34" s="16">
        <v>2</v>
      </c>
      <c r="E34" s="16">
        <v>5</v>
      </c>
      <c r="F34" s="12">
        <v>55</v>
      </c>
      <c r="G34" s="12">
        <v>53.18</v>
      </c>
      <c r="H34" s="12">
        <f t="shared" si="1"/>
        <v>106.36</v>
      </c>
      <c r="I34" s="12"/>
      <c r="J34" s="13">
        <f t="shared" si="0"/>
        <v>110</v>
      </c>
      <c r="K34" s="13">
        <v>110</v>
      </c>
      <c r="L34" s="13">
        <f t="shared" si="2"/>
        <v>3.6400000000000006</v>
      </c>
      <c r="M34" s="13"/>
      <c r="N34" s="4" t="s">
        <v>173</v>
      </c>
    </row>
    <row r="35" spans="1:14" x14ac:dyDescent="0.25">
      <c r="A35" s="17">
        <v>43557</v>
      </c>
      <c r="B35" s="10" t="s">
        <v>60</v>
      </c>
      <c r="C35" s="4" t="str">
        <f>LOOKUP(B35,[1]CODIGOS!$A$2:$B$21)</f>
        <v>LANDBYTE K1- NEGRO</v>
      </c>
      <c r="D35" s="16">
        <v>1</v>
      </c>
      <c r="E35" s="16">
        <v>5</v>
      </c>
      <c r="F35" s="12">
        <v>55</v>
      </c>
      <c r="G35" s="12">
        <v>53.18</v>
      </c>
      <c r="H35" s="12">
        <f t="shared" si="1"/>
        <v>53.18</v>
      </c>
      <c r="I35" s="12"/>
      <c r="J35" s="13">
        <f t="shared" si="0"/>
        <v>55</v>
      </c>
      <c r="K35" s="13">
        <v>55</v>
      </c>
      <c r="L35" s="13">
        <f t="shared" si="2"/>
        <v>1.8200000000000003</v>
      </c>
      <c r="M35" s="13"/>
      <c r="N35" s="4" t="s">
        <v>175</v>
      </c>
    </row>
    <row r="36" spans="1:14" x14ac:dyDescent="0.25">
      <c r="A36" s="17">
        <v>43559</v>
      </c>
      <c r="B36" s="10" t="s">
        <v>60</v>
      </c>
      <c r="C36" s="4" t="str">
        <f>LOOKUP(B36,[1]CODIGOS!$A$2:$B$21)</f>
        <v>LANDBYTE K1- NEGRO</v>
      </c>
      <c r="D36" s="11">
        <v>2</v>
      </c>
      <c r="E36" s="16">
        <v>6</v>
      </c>
      <c r="F36" s="12">
        <v>55</v>
      </c>
      <c r="G36" s="12">
        <v>53.18</v>
      </c>
      <c r="H36" s="12">
        <f t="shared" si="1"/>
        <v>106.36</v>
      </c>
      <c r="I36" s="12"/>
      <c r="J36" s="13">
        <f t="shared" si="0"/>
        <v>110</v>
      </c>
      <c r="K36" s="13">
        <v>110</v>
      </c>
      <c r="L36" s="13">
        <f t="shared" si="2"/>
        <v>3.6400000000000006</v>
      </c>
      <c r="M36" s="13"/>
      <c r="N36" s="4" t="s">
        <v>129</v>
      </c>
    </row>
    <row r="37" spans="1:14" x14ac:dyDescent="0.25">
      <c r="A37" s="17">
        <v>43570</v>
      </c>
      <c r="B37" s="10" t="s">
        <v>60</v>
      </c>
      <c r="C37" s="4" t="str">
        <f>LOOKUP(B37,[1]CODIGOS!$A$2:$B$30)</f>
        <v>LANDBYTE K1- NEGRO</v>
      </c>
      <c r="D37" s="11">
        <v>1</v>
      </c>
      <c r="E37" s="16">
        <v>5</v>
      </c>
      <c r="F37" s="12">
        <v>53</v>
      </c>
      <c r="G37" s="12">
        <v>53.18</v>
      </c>
      <c r="H37" s="12">
        <f t="shared" si="1"/>
        <v>53.18</v>
      </c>
      <c r="I37" s="12"/>
      <c r="J37" s="13">
        <f t="shared" si="0"/>
        <v>53</v>
      </c>
      <c r="K37" s="13">
        <v>53</v>
      </c>
      <c r="L37" s="13">
        <f t="shared" si="2"/>
        <v>-0.17999999999999972</v>
      </c>
      <c r="M37" s="13"/>
      <c r="N37" s="4" t="s">
        <v>188</v>
      </c>
    </row>
    <row r="38" spans="1:14" x14ac:dyDescent="0.25">
      <c r="A38" s="17">
        <v>43571</v>
      </c>
      <c r="B38" s="10" t="s">
        <v>60</v>
      </c>
      <c r="C38" s="4" t="str">
        <f>LOOKUP(B38,[1]CODIGOS!$A$2:$B$30)</f>
        <v>LANDBYTE K1- NEGRO</v>
      </c>
      <c r="D38" s="11">
        <v>1</v>
      </c>
      <c r="E38" s="16">
        <v>5</v>
      </c>
      <c r="F38" s="12">
        <v>53</v>
      </c>
      <c r="G38" s="12">
        <v>53.18</v>
      </c>
      <c r="H38" s="12">
        <f t="shared" si="1"/>
        <v>53.18</v>
      </c>
      <c r="I38" s="12"/>
      <c r="J38" s="13">
        <f t="shared" si="0"/>
        <v>53</v>
      </c>
      <c r="K38" s="13">
        <v>53</v>
      </c>
      <c r="L38" s="13">
        <f t="shared" si="2"/>
        <v>-0.17999999999999972</v>
      </c>
      <c r="M38" s="13"/>
      <c r="N38" s="4" t="s">
        <v>135</v>
      </c>
    </row>
    <row r="39" spans="1:14" x14ac:dyDescent="0.25">
      <c r="A39" s="17">
        <v>43572</v>
      </c>
      <c r="B39" s="10" t="s">
        <v>60</v>
      </c>
      <c r="C39" s="4" t="str">
        <f>LOOKUP(B39,[1]CODIGOS!$A$2:$B$30)</f>
        <v>LANDBYTE K1- NEGRO</v>
      </c>
      <c r="D39" s="11">
        <v>1</v>
      </c>
      <c r="E39" s="16">
        <v>6</v>
      </c>
      <c r="F39" s="12">
        <v>53</v>
      </c>
      <c r="G39" s="12">
        <v>53.18</v>
      </c>
      <c r="H39" s="12">
        <f t="shared" si="1"/>
        <v>53.18</v>
      </c>
      <c r="I39" s="12"/>
      <c r="J39" s="13">
        <f t="shared" si="0"/>
        <v>53</v>
      </c>
      <c r="K39" s="13">
        <v>53</v>
      </c>
      <c r="L39" s="13">
        <f t="shared" si="2"/>
        <v>-0.17999999999999972</v>
      </c>
      <c r="M39" s="13"/>
      <c r="N39" s="4" t="s">
        <v>136</v>
      </c>
    </row>
    <row r="40" spans="1:14" x14ac:dyDescent="0.25">
      <c r="A40" s="17">
        <v>43572</v>
      </c>
      <c r="B40" s="10" t="s">
        <v>60</v>
      </c>
      <c r="C40" s="4" t="str">
        <f>LOOKUP(B40,[1]CODIGOS!$A$2:$B$30)</f>
        <v>LANDBYTE K1- NEGRO</v>
      </c>
      <c r="D40" s="11">
        <v>3</v>
      </c>
      <c r="E40" s="16">
        <v>6</v>
      </c>
      <c r="F40" s="12">
        <v>53</v>
      </c>
      <c r="G40" s="12">
        <v>53.18</v>
      </c>
      <c r="H40" s="12">
        <f t="shared" si="1"/>
        <v>159.54</v>
      </c>
      <c r="I40" s="12"/>
      <c r="J40" s="13">
        <f t="shared" si="0"/>
        <v>159</v>
      </c>
      <c r="K40" s="13">
        <v>159</v>
      </c>
      <c r="L40" s="13">
        <f t="shared" si="2"/>
        <v>-0.53999999999999204</v>
      </c>
      <c r="M40" s="13"/>
      <c r="N40" s="4" t="s">
        <v>191</v>
      </c>
    </row>
    <row r="41" spans="1:14" x14ac:dyDescent="0.25">
      <c r="A41" s="17">
        <v>43572</v>
      </c>
      <c r="B41" s="10" t="s">
        <v>60</v>
      </c>
      <c r="C41" s="4" t="str">
        <f>LOOKUP(B41,[1]CODIGOS!$A$2:$B$30)</f>
        <v>LANDBYTE K1- NEGRO</v>
      </c>
      <c r="D41" s="11">
        <v>2</v>
      </c>
      <c r="E41" s="16">
        <v>6</v>
      </c>
      <c r="F41" s="12">
        <v>53</v>
      </c>
      <c r="G41" s="12">
        <v>53.18</v>
      </c>
      <c r="H41" s="12">
        <f t="shared" si="1"/>
        <v>106.36</v>
      </c>
      <c r="I41" s="12"/>
      <c r="J41" s="13">
        <f t="shared" si="0"/>
        <v>106</v>
      </c>
      <c r="K41" s="13">
        <v>106</v>
      </c>
      <c r="L41" s="13">
        <f t="shared" si="2"/>
        <v>-0.35999999999999943</v>
      </c>
      <c r="M41" s="13"/>
      <c r="N41" s="4" t="s">
        <v>122</v>
      </c>
    </row>
    <row r="42" spans="1:14" x14ac:dyDescent="0.25">
      <c r="A42" s="17">
        <v>43578</v>
      </c>
      <c r="B42" s="10" t="s">
        <v>60</v>
      </c>
      <c r="C42" s="4" t="str">
        <f>LOOKUP(B42,[1]CODIGOS!$A$2:$B$62)</f>
        <v>LANDBYTE K1- NEGRO</v>
      </c>
      <c r="D42" s="11">
        <v>2</v>
      </c>
      <c r="E42" s="16">
        <v>6</v>
      </c>
      <c r="F42" s="12">
        <f>VLOOKUP($B42,[1]CODIGOS!$A$2:$H$62,$E42,FALSE)</f>
        <v>53</v>
      </c>
      <c r="G42" s="12">
        <v>53.18</v>
      </c>
      <c r="H42" s="12">
        <f t="shared" si="1"/>
        <v>106.36</v>
      </c>
      <c r="I42" s="12"/>
      <c r="J42" s="13">
        <f t="shared" si="0"/>
        <v>106</v>
      </c>
      <c r="K42" s="13">
        <v>106</v>
      </c>
      <c r="L42" s="13">
        <f t="shared" si="2"/>
        <v>-0.35999999999999943</v>
      </c>
      <c r="M42" s="13"/>
      <c r="N42" s="4" t="s">
        <v>147</v>
      </c>
    </row>
    <row r="43" spans="1:14" x14ac:dyDescent="0.25">
      <c r="A43" s="17">
        <v>43584</v>
      </c>
      <c r="B43" s="10" t="s">
        <v>60</v>
      </c>
      <c r="C43" s="4" t="str">
        <f>LOOKUP(B43,[1]CODIGOS!$A$2:$B$90)</f>
        <v>LANDBYTE K1- NEGRO</v>
      </c>
      <c r="D43" s="11">
        <v>1</v>
      </c>
      <c r="E43" s="16">
        <v>6</v>
      </c>
      <c r="F43" s="12">
        <f>VLOOKUP($B43,[1]CODIGOS!$A$2:$H$62,$E43,FALSE)</f>
        <v>53</v>
      </c>
      <c r="G43" s="12">
        <v>53.18</v>
      </c>
      <c r="H43" s="12">
        <f t="shared" si="1"/>
        <v>53.18</v>
      </c>
      <c r="I43" s="12"/>
      <c r="J43" s="13">
        <f t="shared" si="0"/>
        <v>53</v>
      </c>
      <c r="K43" s="13">
        <v>53</v>
      </c>
      <c r="L43" s="13">
        <f t="shared" si="2"/>
        <v>-0.17999999999999972</v>
      </c>
      <c r="M43" s="13"/>
      <c r="N43" s="4" t="s">
        <v>142</v>
      </c>
    </row>
    <row r="44" spans="1:14" x14ac:dyDescent="0.25">
      <c r="A44" s="17">
        <v>43557</v>
      </c>
      <c r="B44" s="10" t="s">
        <v>65</v>
      </c>
      <c r="C44" s="4" t="str">
        <f>LOOKUP(B44,[1]CODIGOS!$A$2:$B$18)</f>
        <v>LANDBYTE LT 2020- NEGRO</v>
      </c>
      <c r="D44" s="16">
        <v>2</v>
      </c>
      <c r="E44" s="16">
        <v>5</v>
      </c>
      <c r="F44" s="12">
        <v>69</v>
      </c>
      <c r="G44" s="12">
        <v>66.459999999999994</v>
      </c>
      <c r="H44" s="12">
        <f t="shared" si="1"/>
        <v>132.91999999999999</v>
      </c>
      <c r="I44" s="12"/>
      <c r="J44" s="13">
        <f t="shared" si="0"/>
        <v>138</v>
      </c>
      <c r="K44" s="13">
        <v>138</v>
      </c>
      <c r="L44" s="13">
        <f t="shared" si="2"/>
        <v>5.0800000000000125</v>
      </c>
      <c r="M44" s="13"/>
      <c r="N44" s="4" t="s">
        <v>172</v>
      </c>
    </row>
    <row r="45" spans="1:14" x14ac:dyDescent="0.25">
      <c r="A45" s="17">
        <v>43557</v>
      </c>
      <c r="B45" s="10" t="s">
        <v>65</v>
      </c>
      <c r="C45" s="4" t="str">
        <f>LOOKUP(B45,[1]CODIGOS!$A$2:$B$21)</f>
        <v>LANDBYTE LT 2020- NEGRO</v>
      </c>
      <c r="D45" s="16">
        <v>1</v>
      </c>
      <c r="E45" s="16">
        <v>5</v>
      </c>
      <c r="F45" s="12">
        <v>69</v>
      </c>
      <c r="G45" s="12">
        <v>66.459999999999994</v>
      </c>
      <c r="H45" s="12">
        <f t="shared" si="1"/>
        <v>66.459999999999994</v>
      </c>
      <c r="I45" s="12"/>
      <c r="J45" s="13">
        <f t="shared" si="0"/>
        <v>69</v>
      </c>
      <c r="K45" s="13">
        <v>69</v>
      </c>
      <c r="L45" s="13">
        <f t="shared" si="2"/>
        <v>2.5400000000000063</v>
      </c>
      <c r="M45" s="13"/>
      <c r="N45" s="4" t="s">
        <v>175</v>
      </c>
    </row>
    <row r="46" spans="1:14" x14ac:dyDescent="0.25">
      <c r="A46" s="17">
        <v>43559</v>
      </c>
      <c r="B46" s="10" t="s">
        <v>65</v>
      </c>
      <c r="C46" s="4" t="str">
        <f>LOOKUP(B46,[1]CODIGOS!$A$2:$B$21)</f>
        <v>LANDBYTE LT 2020- NEGRO</v>
      </c>
      <c r="D46" s="11">
        <v>2</v>
      </c>
      <c r="E46" s="16">
        <v>5</v>
      </c>
      <c r="F46" s="12">
        <v>69</v>
      </c>
      <c r="G46" s="12">
        <v>66.459999999999994</v>
      </c>
      <c r="H46" s="12">
        <f t="shared" si="1"/>
        <v>132.91999999999999</v>
      </c>
      <c r="I46" s="12"/>
      <c r="J46" s="13">
        <f t="shared" si="0"/>
        <v>138</v>
      </c>
      <c r="K46" s="13">
        <v>138</v>
      </c>
      <c r="L46" s="13">
        <f t="shared" si="2"/>
        <v>5.0800000000000125</v>
      </c>
      <c r="M46" s="13"/>
      <c r="N46" s="4" t="s">
        <v>129</v>
      </c>
    </row>
    <row r="47" spans="1:14" x14ac:dyDescent="0.25">
      <c r="A47" s="17">
        <v>43564</v>
      </c>
      <c r="B47" s="10" t="s">
        <v>65</v>
      </c>
      <c r="C47" s="4" t="str">
        <f>LOOKUP(B47,[1]CODIGOS!$A$2:$B$21)</f>
        <v>LANDBYTE LT 2020- NEGRO</v>
      </c>
      <c r="D47" s="11">
        <v>2</v>
      </c>
      <c r="E47" s="16">
        <v>6</v>
      </c>
      <c r="F47" s="12">
        <v>67</v>
      </c>
      <c r="G47" s="12">
        <v>66.459999999999994</v>
      </c>
      <c r="H47" s="12">
        <f t="shared" si="1"/>
        <v>132.91999999999999</v>
      </c>
      <c r="I47" s="12"/>
      <c r="J47" s="13">
        <f t="shared" si="0"/>
        <v>134</v>
      </c>
      <c r="K47" s="13">
        <v>134</v>
      </c>
      <c r="L47" s="13">
        <f t="shared" si="2"/>
        <v>1.0800000000000125</v>
      </c>
      <c r="M47" s="13"/>
      <c r="N47" s="4" t="s">
        <v>130</v>
      </c>
    </row>
    <row r="48" spans="1:14" x14ac:dyDescent="0.25">
      <c r="A48" s="17">
        <v>43570</v>
      </c>
      <c r="B48" s="14" t="s">
        <v>65</v>
      </c>
      <c r="C48" s="7" t="str">
        <f>LOOKUP(B48,[1]CODIGOS!$A$2:$B$30)</f>
        <v>LANDBYTE LT 2020- NEGRO</v>
      </c>
      <c r="D48" s="15">
        <v>1</v>
      </c>
      <c r="E48" s="54">
        <v>5</v>
      </c>
      <c r="F48" s="12">
        <f>VLOOKUP($B48,[1]CODIGOS!$A$2:$H$30,$E48,FALSE)</f>
        <v>69</v>
      </c>
      <c r="G48" s="12">
        <v>66.459999999999994</v>
      </c>
      <c r="H48" s="12">
        <f t="shared" si="1"/>
        <v>66.459999999999994</v>
      </c>
      <c r="I48" s="12"/>
      <c r="J48" s="12">
        <f t="shared" si="0"/>
        <v>69</v>
      </c>
      <c r="K48" s="12">
        <v>69</v>
      </c>
      <c r="L48" s="13">
        <f t="shared" si="2"/>
        <v>2.5400000000000063</v>
      </c>
      <c r="M48" s="12"/>
      <c r="N48" s="4" t="s">
        <v>136</v>
      </c>
    </row>
    <row r="49" spans="1:14" x14ac:dyDescent="0.25">
      <c r="A49" s="17">
        <v>43570</v>
      </c>
      <c r="B49" s="10" t="s">
        <v>65</v>
      </c>
      <c r="C49" s="4" t="str">
        <f>LOOKUP(B49,[1]CODIGOS!$A$2:$B$30)</f>
        <v>LANDBYTE LT 2020- NEGRO</v>
      </c>
      <c r="D49" s="11">
        <v>1</v>
      </c>
      <c r="E49" s="16">
        <v>5</v>
      </c>
      <c r="F49" s="12">
        <f>VLOOKUP($B49,[1]CODIGOS!$A$2:$H$30,$E49,FALSE)</f>
        <v>69</v>
      </c>
      <c r="G49" s="12">
        <v>66.459999999999994</v>
      </c>
      <c r="H49" s="12">
        <f t="shared" si="1"/>
        <v>66.459999999999994</v>
      </c>
      <c r="I49" s="12"/>
      <c r="J49" s="13">
        <f t="shared" si="0"/>
        <v>69</v>
      </c>
      <c r="K49" s="13">
        <v>69</v>
      </c>
      <c r="L49" s="13">
        <f t="shared" si="2"/>
        <v>2.5400000000000063</v>
      </c>
      <c r="M49" s="13"/>
      <c r="N49" s="4" t="s">
        <v>188</v>
      </c>
    </row>
    <row r="50" spans="1:14" x14ac:dyDescent="0.25">
      <c r="A50" s="17">
        <v>43571</v>
      </c>
      <c r="B50" s="10" t="s">
        <v>65</v>
      </c>
      <c r="C50" s="4" t="str">
        <f>LOOKUP(B50,[1]CODIGOS!$A$2:$B$30)</f>
        <v>LANDBYTE LT 2020- NEGRO</v>
      </c>
      <c r="D50" s="11">
        <v>1</v>
      </c>
      <c r="E50" s="16">
        <v>5</v>
      </c>
      <c r="F50" s="12">
        <f>VLOOKUP($B50,[1]CODIGOS!$A$2:$H$30,$E50,FALSE)</f>
        <v>69</v>
      </c>
      <c r="G50" s="12">
        <v>66.459999999999994</v>
      </c>
      <c r="H50" s="12">
        <f t="shared" si="1"/>
        <v>66.459999999999994</v>
      </c>
      <c r="I50" s="12"/>
      <c r="J50" s="13">
        <f t="shared" si="0"/>
        <v>69</v>
      </c>
      <c r="K50" s="13">
        <v>69</v>
      </c>
      <c r="L50" s="13">
        <f t="shared" si="2"/>
        <v>2.5400000000000063</v>
      </c>
      <c r="M50" s="13"/>
      <c r="N50" s="4" t="s">
        <v>135</v>
      </c>
    </row>
    <row r="51" spans="1:14" x14ac:dyDescent="0.25">
      <c r="A51" s="17">
        <v>43572</v>
      </c>
      <c r="B51" s="10" t="s">
        <v>65</v>
      </c>
      <c r="C51" s="4" t="str">
        <f>LOOKUP(B51,[1]CODIGOS!$A$2:$B$30)</f>
        <v>LANDBYTE LT 2020- NEGRO</v>
      </c>
      <c r="D51" s="11">
        <v>2</v>
      </c>
      <c r="E51" s="16">
        <v>5</v>
      </c>
      <c r="F51" s="12">
        <f>VLOOKUP($B51,[1]CODIGOS!$A$2:$H$30,$E51,FALSE)</f>
        <v>69</v>
      </c>
      <c r="G51" s="12">
        <v>66.459999999999994</v>
      </c>
      <c r="H51" s="12">
        <f t="shared" si="1"/>
        <v>132.91999999999999</v>
      </c>
      <c r="I51" s="12"/>
      <c r="J51" s="13">
        <f t="shared" si="0"/>
        <v>138</v>
      </c>
      <c r="K51" s="13">
        <v>138</v>
      </c>
      <c r="L51" s="13">
        <f t="shared" si="2"/>
        <v>5.0800000000000125</v>
      </c>
      <c r="M51" s="13"/>
      <c r="N51" s="4" t="s">
        <v>191</v>
      </c>
    </row>
    <row r="52" spans="1:14" x14ac:dyDescent="0.25">
      <c r="A52" s="52">
        <v>43551</v>
      </c>
      <c r="B52" s="56" t="s">
        <v>166</v>
      </c>
      <c r="C52" s="7" t="str">
        <f>LOOKUP(B52,[1]CODIGOS!$A$2:$B$18)</f>
        <v>LOGIC - L5U BLANCO</v>
      </c>
      <c r="D52" s="55">
        <v>1</v>
      </c>
      <c r="E52" s="4"/>
      <c r="F52" s="12">
        <f ca="1">VLOOKUP(B52,[1]CODIGOS!$A$2:$H$90,$F52,FALSE)</f>
        <v>215</v>
      </c>
      <c r="G52" s="12">
        <v>190</v>
      </c>
      <c r="H52" s="12">
        <f t="shared" si="1"/>
        <v>190</v>
      </c>
      <c r="I52" s="12"/>
      <c r="J52" s="12">
        <f t="shared" ca="1" si="0"/>
        <v>215</v>
      </c>
      <c r="K52" s="12">
        <v>215</v>
      </c>
      <c r="L52" s="13">
        <f t="shared" si="2"/>
        <v>25</v>
      </c>
      <c r="M52" s="12"/>
      <c r="N52" s="4" t="s">
        <v>168</v>
      </c>
    </row>
    <row r="53" spans="1:14" x14ac:dyDescent="0.25">
      <c r="A53" s="17">
        <v>43561</v>
      </c>
      <c r="B53" s="10" t="s">
        <v>166</v>
      </c>
      <c r="C53" s="4" t="str">
        <f>LOOKUP(B53,[1]CODIGOS!$A$2:$B$21)</f>
        <v>LOGIC - L5U BLANCO</v>
      </c>
      <c r="D53" s="11">
        <v>1</v>
      </c>
      <c r="E53" s="16">
        <v>5</v>
      </c>
      <c r="F53" s="12">
        <v>215</v>
      </c>
      <c r="G53" s="12">
        <v>190</v>
      </c>
      <c r="H53" s="12">
        <f t="shared" si="1"/>
        <v>190</v>
      </c>
      <c r="I53" s="12"/>
      <c r="J53" s="13">
        <f t="shared" si="0"/>
        <v>215</v>
      </c>
      <c r="K53" s="13">
        <v>215</v>
      </c>
      <c r="L53" s="13">
        <f t="shared" si="2"/>
        <v>25</v>
      </c>
      <c r="M53" s="13"/>
      <c r="N53" s="4" t="s">
        <v>180</v>
      </c>
    </row>
    <row r="54" spans="1:14" x14ac:dyDescent="0.25">
      <c r="A54" s="52">
        <v>43571</v>
      </c>
      <c r="B54" s="56" t="s">
        <v>166</v>
      </c>
      <c r="C54" s="7" t="str">
        <f>LOOKUP(B54,[1]CODIGOS!$A$2:$B$18)</f>
        <v>LOGIC - L5U BLANCO</v>
      </c>
      <c r="D54" s="55">
        <v>1</v>
      </c>
      <c r="E54" s="4"/>
      <c r="F54" s="12">
        <f ca="1">VLOOKUP(B54,[1]CODIGOS!$A$2:$H$90,$F54,FALSE)</f>
        <v>215</v>
      </c>
      <c r="G54" s="12">
        <v>190</v>
      </c>
      <c r="H54" s="12">
        <f t="shared" si="1"/>
        <v>190</v>
      </c>
      <c r="I54" s="12"/>
      <c r="J54" s="12">
        <f t="shared" ca="1" si="0"/>
        <v>215</v>
      </c>
      <c r="K54" s="12">
        <v>215</v>
      </c>
      <c r="L54" s="13">
        <f t="shared" si="2"/>
        <v>25</v>
      </c>
      <c r="M54" s="12"/>
      <c r="N54" s="4" t="s">
        <v>168</v>
      </c>
    </row>
    <row r="55" spans="1:14" x14ac:dyDescent="0.25">
      <c r="A55" s="17">
        <v>43570</v>
      </c>
      <c r="B55" s="10" t="s">
        <v>189</v>
      </c>
      <c r="C55" s="4" t="str">
        <f>LOOKUP(B55,[1]CODIGOS!$A$2:$B$30)</f>
        <v>LOGIC - L5U NEGRO</v>
      </c>
      <c r="D55" s="11">
        <v>2</v>
      </c>
      <c r="E55" s="16">
        <v>5</v>
      </c>
      <c r="F55" s="12">
        <v>215</v>
      </c>
      <c r="G55" s="12">
        <v>190</v>
      </c>
      <c r="H55" s="12">
        <f t="shared" si="1"/>
        <v>380</v>
      </c>
      <c r="I55" s="12"/>
      <c r="J55" s="13">
        <f t="shared" si="0"/>
        <v>430</v>
      </c>
      <c r="K55" s="13">
        <v>430</v>
      </c>
      <c r="L55" s="13">
        <f t="shared" si="2"/>
        <v>50</v>
      </c>
      <c r="M55" s="13"/>
      <c r="N55" s="4" t="s">
        <v>188</v>
      </c>
    </row>
    <row r="56" spans="1:14" x14ac:dyDescent="0.25">
      <c r="A56" s="17">
        <v>43570</v>
      </c>
      <c r="B56" s="10" t="s">
        <v>70</v>
      </c>
      <c r="C56" s="4" t="str">
        <f>LOOKUP(B56,[1]CODIGOS!$A$2:$B$30)</f>
        <v>MAXWEST UNO M7 -BLANCO</v>
      </c>
      <c r="D56" s="11">
        <v>1</v>
      </c>
      <c r="E56" s="16">
        <v>6</v>
      </c>
      <c r="F56" s="12">
        <f>VLOOKUP($B56,[1]CODIGOS!$A$2:$H$30,$E56,FALSE)</f>
        <v>45</v>
      </c>
      <c r="G56" s="12">
        <v>37.81</v>
      </c>
      <c r="H56" s="12">
        <f t="shared" si="1"/>
        <v>37.81</v>
      </c>
      <c r="I56" s="12"/>
      <c r="J56" s="13">
        <f t="shared" si="0"/>
        <v>45</v>
      </c>
      <c r="K56" s="13">
        <v>45</v>
      </c>
      <c r="L56" s="13">
        <f t="shared" si="2"/>
        <v>7.1899999999999977</v>
      </c>
      <c r="M56" s="13"/>
      <c r="N56" s="4" t="s">
        <v>123</v>
      </c>
    </row>
    <row r="57" spans="1:14" x14ac:dyDescent="0.25">
      <c r="A57" s="17">
        <v>43571</v>
      </c>
      <c r="B57" s="10" t="s">
        <v>70</v>
      </c>
      <c r="C57" s="4" t="str">
        <f>LOOKUP(B57,[1]CODIGOS!$A$2:$B$30)</f>
        <v>MAXWEST UNO M7 -BLANCO</v>
      </c>
      <c r="D57" s="11">
        <v>2</v>
      </c>
      <c r="E57" s="16">
        <v>6</v>
      </c>
      <c r="F57" s="12">
        <v>46</v>
      </c>
      <c r="G57" s="12">
        <v>37.81</v>
      </c>
      <c r="H57" s="12">
        <f t="shared" si="1"/>
        <v>75.62</v>
      </c>
      <c r="I57" s="12"/>
      <c r="J57" s="13">
        <f t="shared" si="0"/>
        <v>92</v>
      </c>
      <c r="K57" s="13">
        <v>92</v>
      </c>
      <c r="L57" s="13">
        <f t="shared" si="2"/>
        <v>16.379999999999995</v>
      </c>
      <c r="M57" s="13"/>
      <c r="N57" s="4" t="s">
        <v>123</v>
      </c>
    </row>
    <row r="58" spans="1:14" x14ac:dyDescent="0.25">
      <c r="A58" s="17">
        <v>43571</v>
      </c>
      <c r="B58" s="10" t="s">
        <v>70</v>
      </c>
      <c r="C58" s="4" t="str">
        <f>LOOKUP(B58,[1]CODIGOS!$A$2:$B$30)</f>
        <v>MAXWEST UNO M7 -BLANCO</v>
      </c>
      <c r="D58" s="11">
        <v>1</v>
      </c>
      <c r="E58" s="16">
        <v>5</v>
      </c>
      <c r="F58" s="12">
        <v>46</v>
      </c>
      <c r="G58" s="12">
        <v>37.81</v>
      </c>
      <c r="H58" s="12">
        <f t="shared" si="1"/>
        <v>37.81</v>
      </c>
      <c r="I58" s="12"/>
      <c r="J58" s="13">
        <f t="shared" si="0"/>
        <v>46</v>
      </c>
      <c r="K58" s="13">
        <v>46</v>
      </c>
      <c r="L58" s="13">
        <f t="shared" si="2"/>
        <v>8.1899999999999977</v>
      </c>
      <c r="M58" s="13"/>
      <c r="N58" s="4" t="s">
        <v>135</v>
      </c>
    </row>
    <row r="59" spans="1:14" x14ac:dyDescent="0.25">
      <c r="A59" s="17">
        <v>43572</v>
      </c>
      <c r="B59" s="10" t="s">
        <v>70</v>
      </c>
      <c r="C59" s="4" t="str">
        <f>LOOKUP(B59,[1]CODIGOS!$A$2:$B$30)</f>
        <v>MAXWEST UNO M7 -BLANCO</v>
      </c>
      <c r="D59" s="11">
        <v>2</v>
      </c>
      <c r="E59" s="16">
        <v>5</v>
      </c>
      <c r="F59" s="12">
        <v>46</v>
      </c>
      <c r="G59" s="12">
        <v>37.81</v>
      </c>
      <c r="H59" s="12">
        <f t="shared" si="1"/>
        <v>75.62</v>
      </c>
      <c r="I59" s="12"/>
      <c r="J59" s="13">
        <f t="shared" si="0"/>
        <v>92</v>
      </c>
      <c r="K59" s="13">
        <v>92</v>
      </c>
      <c r="L59" s="13">
        <f t="shared" si="2"/>
        <v>16.379999999999995</v>
      </c>
      <c r="M59" s="13"/>
      <c r="N59" s="4" t="s">
        <v>191</v>
      </c>
    </row>
    <row r="60" spans="1:14" x14ac:dyDescent="0.25">
      <c r="A60" s="17">
        <v>43572</v>
      </c>
      <c r="B60" s="10" t="s">
        <v>70</v>
      </c>
      <c r="C60" s="4" t="str">
        <f>LOOKUP(B60,[1]CODIGOS!$A$2:$B$30)</f>
        <v>MAXWEST UNO M7 -BLANCO</v>
      </c>
      <c r="D60" s="11">
        <v>2</v>
      </c>
      <c r="E60" s="16">
        <v>5</v>
      </c>
      <c r="F60" s="12">
        <v>46</v>
      </c>
      <c r="G60" s="12">
        <v>37.81</v>
      </c>
      <c r="H60" s="12">
        <f t="shared" si="1"/>
        <v>75.62</v>
      </c>
      <c r="I60" s="12"/>
      <c r="J60" s="13">
        <f t="shared" si="0"/>
        <v>92</v>
      </c>
      <c r="K60" s="13">
        <v>92</v>
      </c>
      <c r="L60" s="13">
        <f t="shared" si="2"/>
        <v>16.379999999999995</v>
      </c>
      <c r="M60" s="13"/>
      <c r="N60" s="4" t="s">
        <v>122</v>
      </c>
    </row>
    <row r="61" spans="1:14" x14ac:dyDescent="0.25">
      <c r="A61" s="17">
        <v>43578</v>
      </c>
      <c r="B61" s="10" t="s">
        <v>70</v>
      </c>
      <c r="C61" s="4" t="str">
        <f>LOOKUP(B61,[1]CODIGOS!$A$2:$B$62)</f>
        <v>MAXWEST UNO M7 -BLANCO</v>
      </c>
      <c r="D61" s="11">
        <v>1</v>
      </c>
      <c r="E61" s="16">
        <v>6</v>
      </c>
      <c r="F61" s="12">
        <v>44</v>
      </c>
      <c r="G61" s="12">
        <v>37.81</v>
      </c>
      <c r="H61" s="12">
        <f t="shared" si="1"/>
        <v>37.81</v>
      </c>
      <c r="I61" s="12"/>
      <c r="J61" s="13">
        <f t="shared" si="0"/>
        <v>44</v>
      </c>
      <c r="K61" s="13">
        <v>44</v>
      </c>
      <c r="L61" s="13">
        <f t="shared" si="2"/>
        <v>6.1899999999999977</v>
      </c>
      <c r="M61" s="13"/>
      <c r="N61" s="4" t="s">
        <v>128</v>
      </c>
    </row>
    <row r="62" spans="1:14" x14ac:dyDescent="0.25">
      <c r="A62" s="17">
        <v>43584</v>
      </c>
      <c r="B62" s="10" t="s">
        <v>70</v>
      </c>
      <c r="C62" s="4" t="str">
        <f>LOOKUP(B62,[1]CODIGOS!$A$2:$B$86)</f>
        <v>MAXWEST UNO M7 -BLANCO</v>
      </c>
      <c r="D62" s="11">
        <v>2</v>
      </c>
      <c r="E62" s="16">
        <v>6</v>
      </c>
      <c r="F62" s="12">
        <f>VLOOKUP($B62,[1]CODIGOS!$A$2:$H$86,$E62,FALSE)</f>
        <v>45</v>
      </c>
      <c r="G62" s="12">
        <v>37.81</v>
      </c>
      <c r="H62" s="12">
        <f t="shared" si="1"/>
        <v>75.62</v>
      </c>
      <c r="I62" s="12"/>
      <c r="J62" s="13">
        <f t="shared" si="0"/>
        <v>90</v>
      </c>
      <c r="K62" s="13">
        <v>90</v>
      </c>
      <c r="L62" s="13">
        <f t="shared" si="2"/>
        <v>14.379999999999995</v>
      </c>
      <c r="M62" s="13"/>
      <c r="N62" s="4" t="s">
        <v>194</v>
      </c>
    </row>
    <row r="63" spans="1:14" x14ac:dyDescent="0.25">
      <c r="A63" s="17">
        <v>43584</v>
      </c>
      <c r="B63" s="10" t="s">
        <v>70</v>
      </c>
      <c r="C63" s="4" t="str">
        <f>LOOKUP(B63,[1]CODIGOS!$A$2:$B$62)</f>
        <v>MAXWEST UNO M7 -BLANCO</v>
      </c>
      <c r="D63" s="11">
        <v>1</v>
      </c>
      <c r="E63" s="16">
        <v>5</v>
      </c>
      <c r="F63" s="12">
        <f>VLOOKUP($B63,[1]CODIGOS!$A$2:$H$62,$E63,FALSE)</f>
        <v>46</v>
      </c>
      <c r="G63" s="12">
        <v>37.81</v>
      </c>
      <c r="H63" s="12">
        <f t="shared" si="1"/>
        <v>37.81</v>
      </c>
      <c r="I63" s="12"/>
      <c r="J63" s="13">
        <f t="shared" si="0"/>
        <v>46</v>
      </c>
      <c r="K63" s="13">
        <v>46</v>
      </c>
      <c r="L63" s="13">
        <f t="shared" si="2"/>
        <v>8.1899999999999977</v>
      </c>
      <c r="M63" s="13"/>
      <c r="N63" s="4" t="s">
        <v>142</v>
      </c>
    </row>
    <row r="64" spans="1:14" x14ac:dyDescent="0.25">
      <c r="A64" s="17">
        <v>43584</v>
      </c>
      <c r="B64" s="10" t="s">
        <v>77</v>
      </c>
      <c r="C64" s="4" t="str">
        <f>LOOKUP(B64,[1]CODIGOS!$A$2:$B$90)</f>
        <v>MAXWEST UNO M8 - AZUL</v>
      </c>
      <c r="D64" s="11">
        <v>1</v>
      </c>
      <c r="E64" s="16">
        <v>5</v>
      </c>
      <c r="F64" s="12">
        <v>47</v>
      </c>
      <c r="G64" s="12">
        <v>39.97</v>
      </c>
      <c r="H64" s="12">
        <f t="shared" si="1"/>
        <v>39.97</v>
      </c>
      <c r="I64" s="12"/>
      <c r="J64" s="13">
        <f t="shared" si="0"/>
        <v>47</v>
      </c>
      <c r="K64" s="13">
        <v>47</v>
      </c>
      <c r="L64" s="13">
        <f t="shared" si="2"/>
        <v>7.0300000000000011</v>
      </c>
      <c r="M64" s="13"/>
      <c r="N64" s="4" t="s">
        <v>142</v>
      </c>
    </row>
    <row r="65" spans="1:14" x14ac:dyDescent="0.25">
      <c r="A65" s="17">
        <v>43584</v>
      </c>
      <c r="B65" s="10" t="s">
        <v>76</v>
      </c>
      <c r="C65" s="4" t="str">
        <f>LOOKUP(B65,[1]CODIGOS!$A$2:$B$90)</f>
        <v>MAXWEST UNO M8 - ROJO</v>
      </c>
      <c r="D65" s="11">
        <v>1</v>
      </c>
      <c r="E65" s="16">
        <v>5</v>
      </c>
      <c r="F65" s="12">
        <v>47</v>
      </c>
      <c r="G65" s="12">
        <v>39.97</v>
      </c>
      <c r="H65" s="12">
        <f t="shared" si="1"/>
        <v>39.97</v>
      </c>
      <c r="I65" s="12"/>
      <c r="J65" s="13">
        <f t="shared" si="0"/>
        <v>47</v>
      </c>
      <c r="K65" s="13">
        <v>47</v>
      </c>
      <c r="L65" s="13">
        <f t="shared" si="2"/>
        <v>7.0300000000000011</v>
      </c>
      <c r="M65" s="13"/>
      <c r="N65" s="4" t="s">
        <v>142</v>
      </c>
    </row>
    <row r="66" spans="1:14" x14ac:dyDescent="0.25">
      <c r="A66" s="17">
        <v>43557</v>
      </c>
      <c r="B66" s="10" t="s">
        <v>121</v>
      </c>
      <c r="C66" s="4" t="str">
        <f>LOOKUP(B66,[1]CODIGOS!$A$2:$B$21)</f>
        <v>MEMORIA MICRO SD 16GB CL 10 KINGSTON</v>
      </c>
      <c r="D66" s="16">
        <v>2</v>
      </c>
      <c r="E66" s="16">
        <v>5</v>
      </c>
      <c r="F66" s="12">
        <v>12.5</v>
      </c>
      <c r="G66" s="12">
        <v>9.83</v>
      </c>
      <c r="H66" s="12">
        <f t="shared" si="1"/>
        <v>19.66</v>
      </c>
      <c r="I66" s="12"/>
      <c r="J66" s="13">
        <f t="shared" ref="J66:J129" si="3">D66*F66</f>
        <v>25</v>
      </c>
      <c r="K66" s="13">
        <v>25</v>
      </c>
      <c r="L66" s="13">
        <f t="shared" si="2"/>
        <v>5.34</v>
      </c>
      <c r="M66" s="13"/>
      <c r="N66" s="4" t="s">
        <v>175</v>
      </c>
    </row>
    <row r="67" spans="1:14" x14ac:dyDescent="0.25">
      <c r="A67" s="17">
        <v>43559</v>
      </c>
      <c r="B67" s="10" t="s">
        <v>121</v>
      </c>
      <c r="C67" s="4" t="str">
        <f>LOOKUP(B67,[1]CODIGOS!$A$2:$B$21)</f>
        <v>MEMORIA MICRO SD 16GB CL 10 KINGSTON</v>
      </c>
      <c r="D67" s="11">
        <v>20</v>
      </c>
      <c r="E67" s="16">
        <v>6</v>
      </c>
      <c r="F67" s="12">
        <v>11</v>
      </c>
      <c r="G67" s="12">
        <v>9.83</v>
      </c>
      <c r="H67" s="12">
        <f t="shared" ref="H67:H130" si="4">(G67*D67)</f>
        <v>196.6</v>
      </c>
      <c r="I67" s="12"/>
      <c r="J67" s="13">
        <f t="shared" si="3"/>
        <v>220</v>
      </c>
      <c r="K67" s="13">
        <v>220</v>
      </c>
      <c r="L67" s="13">
        <f t="shared" ref="L67:L130" si="5">(K67-H67)</f>
        <v>23.400000000000006</v>
      </c>
      <c r="M67" s="13"/>
      <c r="N67" s="4" t="s">
        <v>129</v>
      </c>
    </row>
    <row r="68" spans="1:14" x14ac:dyDescent="0.25">
      <c r="A68" s="17">
        <v>43565</v>
      </c>
      <c r="B68" s="10" t="s">
        <v>121</v>
      </c>
      <c r="C68" s="4" t="str">
        <f>LOOKUP(B68,[1]CODIGOS!$A$2:$B$21)</f>
        <v>MEMORIA MICRO SD 16GB CL 10 KINGSTON</v>
      </c>
      <c r="D68" s="11">
        <v>5</v>
      </c>
      <c r="E68" s="16">
        <v>6</v>
      </c>
      <c r="F68" s="12">
        <v>11.5</v>
      </c>
      <c r="G68" s="12">
        <v>9.83</v>
      </c>
      <c r="H68" s="12">
        <f t="shared" si="4"/>
        <v>49.15</v>
      </c>
      <c r="I68" s="12"/>
      <c r="J68" s="13">
        <f t="shared" si="3"/>
        <v>57.5</v>
      </c>
      <c r="K68" s="13">
        <v>57.5</v>
      </c>
      <c r="L68" s="13">
        <f t="shared" si="5"/>
        <v>8.3500000000000014</v>
      </c>
      <c r="M68" s="13"/>
      <c r="N68" s="4" t="s">
        <v>184</v>
      </c>
    </row>
    <row r="69" spans="1:14" x14ac:dyDescent="0.25">
      <c r="A69" s="17">
        <v>43570</v>
      </c>
      <c r="B69" s="10" t="s">
        <v>121</v>
      </c>
      <c r="C69" s="4" t="str">
        <f>LOOKUP(B69,[1]CODIGOS!$A$2:$B$21)</f>
        <v>MEMORIA MICRO SD 16GB CL 10 KINGSTON</v>
      </c>
      <c r="D69" s="11">
        <v>10</v>
      </c>
      <c r="E69" s="16">
        <v>6</v>
      </c>
      <c r="F69" s="12">
        <f>VLOOKUP($B69,[1]CODIGOS!$A$2:$H$21,$E69,FALSE)</f>
        <v>11</v>
      </c>
      <c r="G69" s="12">
        <v>9.83</v>
      </c>
      <c r="H69" s="12">
        <f t="shared" si="4"/>
        <v>98.3</v>
      </c>
      <c r="I69" s="12"/>
      <c r="J69" s="13">
        <f t="shared" si="3"/>
        <v>110</v>
      </c>
      <c r="K69" s="13">
        <v>110</v>
      </c>
      <c r="L69" s="13">
        <f t="shared" si="5"/>
        <v>11.700000000000003</v>
      </c>
      <c r="M69" s="13"/>
      <c r="N69" s="4" t="s">
        <v>127</v>
      </c>
    </row>
    <row r="70" spans="1:14" x14ac:dyDescent="0.25">
      <c r="A70" s="17">
        <v>43570</v>
      </c>
      <c r="B70" s="10" t="s">
        <v>121</v>
      </c>
      <c r="C70" s="4" t="str">
        <f>LOOKUP(B70,[1]CODIGOS!$A$2:$B$30)</f>
        <v>MEMORIA MICRO SD 16GB CL 10 KINGSTON</v>
      </c>
      <c r="D70" s="11">
        <v>2</v>
      </c>
      <c r="E70" s="16">
        <v>6</v>
      </c>
      <c r="F70" s="12">
        <f>VLOOKUP($B70,[1]CODIGOS!$A$2:$H$30,$E70,FALSE)</f>
        <v>11</v>
      </c>
      <c r="G70" s="12">
        <v>9.83</v>
      </c>
      <c r="H70" s="12">
        <f t="shared" si="4"/>
        <v>19.66</v>
      </c>
      <c r="I70" s="12"/>
      <c r="J70" s="13">
        <f t="shared" si="3"/>
        <v>22</v>
      </c>
      <c r="K70" s="13">
        <v>22</v>
      </c>
      <c r="L70" s="13">
        <f t="shared" si="5"/>
        <v>2.34</v>
      </c>
      <c r="M70" s="13"/>
      <c r="N70" s="4" t="s">
        <v>140</v>
      </c>
    </row>
    <row r="71" spans="1:14" x14ac:dyDescent="0.25">
      <c r="A71" s="17">
        <v>43572</v>
      </c>
      <c r="B71" s="10" t="s">
        <v>121</v>
      </c>
      <c r="C71" s="4" t="str">
        <f>LOOKUP(B71,[1]CODIGOS!$A$2:$B$30)</f>
        <v>MEMORIA MICRO SD 16GB CL 10 KINGSTON</v>
      </c>
      <c r="D71" s="11">
        <v>5</v>
      </c>
      <c r="E71" s="16">
        <v>6</v>
      </c>
      <c r="F71" s="12">
        <f>VLOOKUP($B71,[1]CODIGOS!$A$2:$H$30,$E71,FALSE)</f>
        <v>11</v>
      </c>
      <c r="G71" s="12">
        <v>9.83</v>
      </c>
      <c r="H71" s="12">
        <f t="shared" si="4"/>
        <v>49.15</v>
      </c>
      <c r="I71" s="12"/>
      <c r="J71" s="13">
        <f t="shared" si="3"/>
        <v>55</v>
      </c>
      <c r="K71" s="13">
        <v>55</v>
      </c>
      <c r="L71" s="13">
        <f t="shared" si="5"/>
        <v>5.8500000000000014</v>
      </c>
      <c r="M71" s="13"/>
      <c r="N71" s="4" t="s">
        <v>191</v>
      </c>
    </row>
    <row r="72" spans="1:14" x14ac:dyDescent="0.25">
      <c r="A72" s="17">
        <v>43577</v>
      </c>
      <c r="B72" s="10" t="s">
        <v>121</v>
      </c>
      <c r="C72" s="4" t="str">
        <f>LOOKUP(B72,[1]CODIGOS!$A$2:$B$62)</f>
        <v>MEMORIA MICRO SD 16GB CL 10 KINGSTON</v>
      </c>
      <c r="D72" s="11">
        <v>10</v>
      </c>
      <c r="E72" s="16">
        <v>7</v>
      </c>
      <c r="F72" s="12">
        <f>VLOOKUP($B72,[1]CODIGOS!$A$2:$H$21,$E72,FALSE)</f>
        <v>10.5</v>
      </c>
      <c r="G72" s="12">
        <v>9.83</v>
      </c>
      <c r="H72" s="12">
        <f t="shared" si="4"/>
        <v>98.3</v>
      </c>
      <c r="I72" s="12"/>
      <c r="J72" s="13">
        <f t="shared" si="3"/>
        <v>105</v>
      </c>
      <c r="K72" s="13">
        <v>105</v>
      </c>
      <c r="L72" s="13">
        <f t="shared" si="5"/>
        <v>6.7000000000000028</v>
      </c>
      <c r="M72" s="13"/>
      <c r="N72" s="4" t="s">
        <v>129</v>
      </c>
    </row>
    <row r="73" spans="1:14" x14ac:dyDescent="0.25">
      <c r="A73" s="17">
        <v>43584</v>
      </c>
      <c r="B73" s="10" t="s">
        <v>121</v>
      </c>
      <c r="C73" s="4" t="str">
        <f>LOOKUP(B73,[1]CODIGOS!$A$2:$B$90)</f>
        <v>MEMORIA MICRO SD 16GB CL 10 KINGSTON</v>
      </c>
      <c r="D73" s="11">
        <v>3</v>
      </c>
      <c r="E73" s="16">
        <v>6</v>
      </c>
      <c r="F73" s="12">
        <f>VLOOKUP($B73,[1]CODIGOS!$A$2:$H$62,$E73,FALSE)</f>
        <v>11</v>
      </c>
      <c r="G73" s="12">
        <v>9.83</v>
      </c>
      <c r="H73" s="12">
        <f t="shared" si="4"/>
        <v>29.490000000000002</v>
      </c>
      <c r="I73" s="12"/>
      <c r="J73" s="13">
        <f t="shared" si="3"/>
        <v>33</v>
      </c>
      <c r="K73" s="13">
        <v>33</v>
      </c>
      <c r="L73" s="13">
        <f t="shared" si="5"/>
        <v>3.509999999999998</v>
      </c>
      <c r="M73" s="13"/>
      <c r="N73" s="4" t="s">
        <v>142</v>
      </c>
    </row>
    <row r="74" spans="1:14" x14ac:dyDescent="0.25">
      <c r="A74" s="17">
        <v>43578</v>
      </c>
      <c r="B74" s="10" t="s">
        <v>120</v>
      </c>
      <c r="C74" s="4" t="str">
        <f>LOOKUP(B74,[1]CODIGOS!$A$2:$B$62)</f>
        <v>MEMORIA MICRO SD 16GB CL 10 SANDISK</v>
      </c>
      <c r="D74" s="11">
        <v>3</v>
      </c>
      <c r="E74" s="16">
        <v>7</v>
      </c>
      <c r="F74" s="12">
        <f>VLOOKUP($B74,[1]CODIGOS!$A$2:$H$62,$E74,FALSE)</f>
        <v>10</v>
      </c>
      <c r="G74" s="12">
        <v>8.66</v>
      </c>
      <c r="H74" s="12">
        <f t="shared" si="4"/>
        <v>25.98</v>
      </c>
      <c r="I74" s="12"/>
      <c r="J74" s="13">
        <f t="shared" si="3"/>
        <v>30</v>
      </c>
      <c r="K74" s="13">
        <v>30</v>
      </c>
      <c r="L74" s="13">
        <f t="shared" si="5"/>
        <v>4.0199999999999996</v>
      </c>
      <c r="M74" s="13"/>
      <c r="N74" s="4" t="s">
        <v>147</v>
      </c>
    </row>
    <row r="75" spans="1:14" x14ac:dyDescent="0.25">
      <c r="A75" s="52">
        <v>43584</v>
      </c>
      <c r="B75" s="56" t="s">
        <v>167</v>
      </c>
      <c r="C75" s="7" t="str">
        <f>LOOKUP(B75,[1]CODIGOS!$A$2:$B$90)</f>
        <v>MEMORIA MICRO SD 32GB CL10 HP CON ADAPTADOR</v>
      </c>
      <c r="D75" s="55">
        <v>1</v>
      </c>
      <c r="E75" s="4"/>
      <c r="F75" s="12">
        <v>22</v>
      </c>
      <c r="G75" s="12">
        <v>14.61</v>
      </c>
      <c r="H75" s="12">
        <f t="shared" si="4"/>
        <v>14.61</v>
      </c>
      <c r="I75" s="12"/>
      <c r="J75" s="12">
        <f t="shared" si="3"/>
        <v>22</v>
      </c>
      <c r="K75" s="12">
        <v>22</v>
      </c>
      <c r="L75" s="13">
        <f t="shared" si="5"/>
        <v>7.3900000000000006</v>
      </c>
      <c r="M75" s="12"/>
      <c r="N75" s="4" t="s">
        <v>168</v>
      </c>
    </row>
    <row r="76" spans="1:14" x14ac:dyDescent="0.25">
      <c r="A76" s="17">
        <v>43559</v>
      </c>
      <c r="B76" s="10" t="s">
        <v>145</v>
      </c>
      <c r="C76" s="4" t="str">
        <f>LOOKUP(B76,[1]CODIGOS!$A$2:$B$21)</f>
        <v>MEMORIA MICRO SD 64GB</v>
      </c>
      <c r="D76" s="11">
        <v>2</v>
      </c>
      <c r="E76" s="16">
        <v>5</v>
      </c>
      <c r="F76" s="12">
        <v>36</v>
      </c>
      <c r="G76" s="12">
        <v>33.119999999999997</v>
      </c>
      <c r="H76" s="12">
        <f t="shared" si="4"/>
        <v>66.239999999999995</v>
      </c>
      <c r="I76" s="12"/>
      <c r="J76" s="13">
        <f t="shared" si="3"/>
        <v>72</v>
      </c>
      <c r="K76" s="13">
        <v>72</v>
      </c>
      <c r="L76" s="13">
        <f t="shared" si="5"/>
        <v>5.7600000000000051</v>
      </c>
      <c r="M76" s="13"/>
      <c r="N76" s="4" t="s">
        <v>129</v>
      </c>
    </row>
    <row r="77" spans="1:14" x14ac:dyDescent="0.25">
      <c r="A77" s="17">
        <v>43572</v>
      </c>
      <c r="B77" s="10" t="s">
        <v>145</v>
      </c>
      <c r="C77" s="4" t="str">
        <f>LOOKUP(B77,[1]CODIGOS!$A$2:$B$30)</f>
        <v>MEMORIA MICRO SD 64GB</v>
      </c>
      <c r="D77" s="11">
        <v>5</v>
      </c>
      <c r="E77" s="16">
        <v>6</v>
      </c>
      <c r="F77" s="12">
        <f>VLOOKUP($B77,[1]CODIGOS!$A$2:$H$30,$E77,FALSE)</f>
        <v>34</v>
      </c>
      <c r="G77" s="12">
        <v>33.119999999999997</v>
      </c>
      <c r="H77" s="12">
        <f t="shared" si="4"/>
        <v>165.6</v>
      </c>
      <c r="I77" s="12"/>
      <c r="J77" s="13">
        <f t="shared" si="3"/>
        <v>170</v>
      </c>
      <c r="K77" s="13">
        <v>170</v>
      </c>
      <c r="L77" s="13">
        <f t="shared" si="5"/>
        <v>4.4000000000000057</v>
      </c>
      <c r="M77" s="13"/>
      <c r="N77" s="4" t="s">
        <v>191</v>
      </c>
    </row>
    <row r="78" spans="1:14" x14ac:dyDescent="0.25">
      <c r="A78" s="52">
        <v>43574</v>
      </c>
      <c r="B78" s="56" t="s">
        <v>145</v>
      </c>
      <c r="C78" s="7" t="str">
        <f>LOOKUP(B78,[1]CODIGOS!$A$2:$B$90)</f>
        <v>MEMORIA MICRO SD 64GB</v>
      </c>
      <c r="D78" s="55">
        <v>1</v>
      </c>
      <c r="E78" s="4"/>
      <c r="F78" s="12">
        <v>33</v>
      </c>
      <c r="G78" s="12">
        <v>33.119999999999997</v>
      </c>
      <c r="H78" s="12">
        <f t="shared" si="4"/>
        <v>33.119999999999997</v>
      </c>
      <c r="I78" s="12"/>
      <c r="J78" s="12">
        <f t="shared" si="3"/>
        <v>33</v>
      </c>
      <c r="K78" s="12">
        <v>33</v>
      </c>
      <c r="L78" s="13">
        <f t="shared" si="5"/>
        <v>-0.11999999999999744</v>
      </c>
      <c r="M78" s="12"/>
      <c r="N78" s="4" t="s">
        <v>168</v>
      </c>
    </row>
    <row r="79" spans="1:14" x14ac:dyDescent="0.25">
      <c r="A79" s="17">
        <v>43584</v>
      </c>
      <c r="B79" s="10" t="s">
        <v>145</v>
      </c>
      <c r="C79" s="4" t="str">
        <f>LOOKUP(B79,[1]CODIGOS!$A$2:$B$90)</f>
        <v>MEMORIA MICRO SD 64GB</v>
      </c>
      <c r="D79" s="11">
        <v>1</v>
      </c>
      <c r="E79" s="16">
        <v>6</v>
      </c>
      <c r="F79" s="12">
        <f>VLOOKUP($B79,[1]CODIGOS!$A$2:$H$62,$E79,FALSE)</f>
        <v>34</v>
      </c>
      <c r="G79" s="12">
        <v>33.119999999999997</v>
      </c>
      <c r="H79" s="12">
        <f t="shared" si="4"/>
        <v>33.119999999999997</v>
      </c>
      <c r="I79" s="12"/>
      <c r="J79" s="13">
        <f t="shared" si="3"/>
        <v>34</v>
      </c>
      <c r="K79" s="13">
        <v>34</v>
      </c>
      <c r="L79" s="13">
        <f t="shared" si="5"/>
        <v>0.88000000000000256</v>
      </c>
      <c r="M79" s="13"/>
      <c r="N79" s="4" t="s">
        <v>142</v>
      </c>
    </row>
    <row r="80" spans="1:14" x14ac:dyDescent="0.25">
      <c r="A80" s="17">
        <v>43584</v>
      </c>
      <c r="B80" s="10" t="s">
        <v>119</v>
      </c>
      <c r="C80" s="4" t="str">
        <f>LOOKUP(B80,[1]CODIGOS!$A$2:$B$86)</f>
        <v>MEMORIA MICRO SD 8GB CL 4 KINGSTON</v>
      </c>
      <c r="D80" s="11">
        <v>2</v>
      </c>
      <c r="E80" s="16">
        <v>6</v>
      </c>
      <c r="F80" s="12">
        <f>VLOOKUP($B80,[1]CODIGOS!$A$2:$H$86,$E80,FALSE)</f>
        <v>8.5</v>
      </c>
      <c r="G80" s="12">
        <v>8.76</v>
      </c>
      <c r="H80" s="12">
        <f t="shared" si="4"/>
        <v>17.52</v>
      </c>
      <c r="I80" s="12"/>
      <c r="J80" s="13">
        <f t="shared" si="3"/>
        <v>17</v>
      </c>
      <c r="K80" s="13">
        <v>17</v>
      </c>
      <c r="L80" s="13">
        <f t="shared" si="5"/>
        <v>-0.51999999999999957</v>
      </c>
      <c r="M80" s="13"/>
      <c r="N80" s="4" t="s">
        <v>140</v>
      </c>
    </row>
    <row r="81" spans="1:14" x14ac:dyDescent="0.25">
      <c r="A81" s="17">
        <v>43584</v>
      </c>
      <c r="B81" s="10" t="s">
        <v>119</v>
      </c>
      <c r="C81" s="4" t="str">
        <f>LOOKUP(B81,[1]CODIGOS!$A$2:$B$90)</f>
        <v>MEMORIA MICRO SD 8GB CL 4 KINGSTON</v>
      </c>
      <c r="D81" s="11">
        <v>5</v>
      </c>
      <c r="E81" s="16">
        <v>6</v>
      </c>
      <c r="F81" s="12">
        <f>VLOOKUP($B81,[1]CODIGOS!$A$2:$H$62,$E81,FALSE)</f>
        <v>8.5</v>
      </c>
      <c r="G81" s="12">
        <v>8.76</v>
      </c>
      <c r="H81" s="12">
        <f t="shared" si="4"/>
        <v>43.8</v>
      </c>
      <c r="I81" s="12"/>
      <c r="J81" s="13">
        <f t="shared" si="3"/>
        <v>42.5</v>
      </c>
      <c r="K81" s="13">
        <v>42.5</v>
      </c>
      <c r="L81" s="13">
        <f t="shared" si="5"/>
        <v>-1.2999999999999972</v>
      </c>
      <c r="M81" s="13"/>
      <c r="N81" s="4" t="s">
        <v>142</v>
      </c>
    </row>
    <row r="82" spans="1:14" x14ac:dyDescent="0.25">
      <c r="A82" s="17">
        <v>43559</v>
      </c>
      <c r="B82" s="10" t="s">
        <v>181</v>
      </c>
      <c r="C82" s="4" t="str">
        <f>LOOKUP(B82,[1]CODIGOS!$A$2:$B$21)</f>
        <v>MEMORIA MICROSD 32GB CL 10 KINGSTON</v>
      </c>
      <c r="D82" s="11">
        <v>10</v>
      </c>
      <c r="E82" s="16">
        <v>5</v>
      </c>
      <c r="F82" s="12">
        <v>16</v>
      </c>
      <c r="G82" s="12">
        <v>9.23</v>
      </c>
      <c r="H82" s="12">
        <f t="shared" si="4"/>
        <v>92.300000000000011</v>
      </c>
      <c r="I82" s="12"/>
      <c r="J82" s="13">
        <f t="shared" si="3"/>
        <v>160</v>
      </c>
      <c r="K82" s="13">
        <v>160</v>
      </c>
      <c r="L82" s="13">
        <f t="shared" si="5"/>
        <v>67.699999999999989</v>
      </c>
      <c r="M82" s="13"/>
      <c r="N82" s="4" t="s">
        <v>129</v>
      </c>
    </row>
    <row r="83" spans="1:14" x14ac:dyDescent="0.25">
      <c r="A83" s="17">
        <v>43570</v>
      </c>
      <c r="B83" s="10" t="s">
        <v>181</v>
      </c>
      <c r="C83" s="4" t="str">
        <f>LOOKUP(B83,[1]CODIGOS!$A$2:$B$21)</f>
        <v>MEMORIA MICROSD 32GB CL 10 KINGSTON</v>
      </c>
      <c r="D83" s="11">
        <v>5</v>
      </c>
      <c r="E83" s="16">
        <v>5</v>
      </c>
      <c r="F83" s="12">
        <f>VLOOKUP($B83,[1]CODIGOS!$A$2:$H$21,$E83,FALSE)</f>
        <v>16</v>
      </c>
      <c r="G83" s="12">
        <v>9.23</v>
      </c>
      <c r="H83" s="12">
        <f t="shared" si="4"/>
        <v>46.150000000000006</v>
      </c>
      <c r="I83" s="12"/>
      <c r="J83" s="13">
        <f t="shared" si="3"/>
        <v>80</v>
      </c>
      <c r="K83" s="13">
        <v>80</v>
      </c>
      <c r="L83" s="13">
        <f t="shared" si="5"/>
        <v>33.849999999999994</v>
      </c>
      <c r="M83" s="13"/>
      <c r="N83" s="4" t="s">
        <v>127</v>
      </c>
    </row>
    <row r="84" spans="1:14" x14ac:dyDescent="0.25">
      <c r="A84" s="17">
        <v>43572</v>
      </c>
      <c r="B84" s="10" t="s">
        <v>181</v>
      </c>
      <c r="C84" s="4" t="str">
        <f>LOOKUP(B84,[1]CODIGOS!$A$2:$B$30)</f>
        <v>MEMORIA MICROSD 32GB CL 10 KINGSTON</v>
      </c>
      <c r="D84" s="11">
        <v>5</v>
      </c>
      <c r="E84" s="16">
        <v>5</v>
      </c>
      <c r="F84" s="12">
        <f>VLOOKUP($B84,[1]CODIGOS!$A$2:$H$30,$E84,FALSE)</f>
        <v>16</v>
      </c>
      <c r="G84" s="12">
        <v>9.23</v>
      </c>
      <c r="H84" s="12">
        <f t="shared" si="4"/>
        <v>46.150000000000006</v>
      </c>
      <c r="I84" s="12"/>
      <c r="J84" s="13">
        <f t="shared" si="3"/>
        <v>80</v>
      </c>
      <c r="K84" s="13">
        <v>80</v>
      </c>
      <c r="L84" s="13">
        <f t="shared" si="5"/>
        <v>33.849999999999994</v>
      </c>
      <c r="M84" s="13"/>
      <c r="N84" s="4" t="s">
        <v>191</v>
      </c>
    </row>
    <row r="85" spans="1:14" x14ac:dyDescent="0.25">
      <c r="A85" s="17">
        <v>43577</v>
      </c>
      <c r="B85" s="10" t="s">
        <v>181</v>
      </c>
      <c r="C85" s="4" t="str">
        <f>LOOKUP(B85,[1]CODIGOS!$A$2:$B$21)</f>
        <v>MEMORIA MICROSD 32GB CL 10 KINGSTON</v>
      </c>
      <c r="D85" s="11">
        <v>10</v>
      </c>
      <c r="E85" s="16">
        <v>5</v>
      </c>
      <c r="F85" s="12">
        <f>VLOOKUP($B85,[1]CODIGOS!$A$2:$H$21,$E85,FALSE)</f>
        <v>16</v>
      </c>
      <c r="G85" s="12">
        <v>9.23</v>
      </c>
      <c r="H85" s="12">
        <f t="shared" si="4"/>
        <v>92.300000000000011</v>
      </c>
      <c r="I85" s="12"/>
      <c r="J85" s="13">
        <f t="shared" si="3"/>
        <v>160</v>
      </c>
      <c r="K85" s="13">
        <v>160</v>
      </c>
      <c r="L85" s="13">
        <f t="shared" si="5"/>
        <v>67.699999999999989</v>
      </c>
      <c r="M85" s="13"/>
      <c r="N85" s="4" t="s">
        <v>129</v>
      </c>
    </row>
    <row r="86" spans="1:14" x14ac:dyDescent="0.25">
      <c r="A86" s="17">
        <v>43584</v>
      </c>
      <c r="B86" s="10" t="s">
        <v>181</v>
      </c>
      <c r="C86" s="4" t="str">
        <f>LOOKUP(B86,[1]CODIGOS!$A$2:$B$90)</f>
        <v>MEMORIA MICROSD 32GB CL 10 KINGSTON</v>
      </c>
      <c r="D86" s="11">
        <v>2</v>
      </c>
      <c r="E86" s="16">
        <v>5</v>
      </c>
      <c r="F86" s="12">
        <f>VLOOKUP($B86,[1]CODIGOS!$A$2:$H$62,$E86,FALSE)</f>
        <v>16</v>
      </c>
      <c r="G86" s="12">
        <v>9.23</v>
      </c>
      <c r="H86" s="12">
        <f t="shared" si="4"/>
        <v>18.46</v>
      </c>
      <c r="I86" s="12"/>
      <c r="J86" s="13">
        <f t="shared" si="3"/>
        <v>32</v>
      </c>
      <c r="K86" s="13">
        <v>32</v>
      </c>
      <c r="L86" s="13">
        <f t="shared" si="5"/>
        <v>13.54</v>
      </c>
      <c r="M86" s="13"/>
      <c r="N86" s="4" t="s">
        <v>142</v>
      </c>
    </row>
    <row r="87" spans="1:14" x14ac:dyDescent="0.25">
      <c r="A87" s="17">
        <v>43578</v>
      </c>
      <c r="B87" s="10" t="s">
        <v>193</v>
      </c>
      <c r="C87" s="4" t="str">
        <f>LOOKUP(B87,[1]CODIGOS!$A$2:$B$62)</f>
        <v>MEMORIA USB HP 16GB V222W</v>
      </c>
      <c r="D87" s="11">
        <v>2</v>
      </c>
      <c r="E87" s="16">
        <v>5</v>
      </c>
      <c r="F87" s="12">
        <f>VLOOKUP($B87,[1]CODIGOS!$A$2:$H$62,$E87,FALSE)</f>
        <v>18</v>
      </c>
      <c r="G87" s="12">
        <v>12.31</v>
      </c>
      <c r="H87" s="12">
        <f t="shared" si="4"/>
        <v>24.62</v>
      </c>
      <c r="I87" s="12"/>
      <c r="J87" s="13">
        <f t="shared" si="3"/>
        <v>36</v>
      </c>
      <c r="K87" s="13">
        <v>36</v>
      </c>
      <c r="L87" s="13">
        <f t="shared" si="5"/>
        <v>11.379999999999999</v>
      </c>
      <c r="M87" s="13"/>
      <c r="N87" s="4" t="s">
        <v>147</v>
      </c>
    </row>
    <row r="88" spans="1:14" x14ac:dyDescent="0.25">
      <c r="A88" s="17">
        <v>43578</v>
      </c>
      <c r="B88" s="10" t="s">
        <v>182</v>
      </c>
      <c r="C88" s="4" t="str">
        <f>LOOKUP(B88,[1]CODIGOS!$A$2:$B$62)</f>
        <v>MEMORIA USB SONY M1 16GB NEGRO</v>
      </c>
      <c r="D88" s="11">
        <v>1</v>
      </c>
      <c r="E88" s="16">
        <v>5</v>
      </c>
      <c r="F88" s="12">
        <f>VLOOKUP($B88,[1]CODIGOS!$A$2:$H$62,$E88,FALSE)</f>
        <v>18</v>
      </c>
      <c r="G88" s="12">
        <v>14.77</v>
      </c>
      <c r="H88" s="12">
        <f t="shared" si="4"/>
        <v>14.77</v>
      </c>
      <c r="I88" s="12"/>
      <c r="J88" s="13">
        <f t="shared" si="3"/>
        <v>18</v>
      </c>
      <c r="K88" s="13">
        <v>18</v>
      </c>
      <c r="L88" s="13">
        <f t="shared" si="5"/>
        <v>3.2300000000000004</v>
      </c>
      <c r="M88" s="13"/>
      <c r="N88" s="4" t="s">
        <v>147</v>
      </c>
    </row>
    <row r="89" spans="1:14" x14ac:dyDescent="0.25">
      <c r="A89" s="17">
        <v>43581</v>
      </c>
      <c r="B89" s="10" t="s">
        <v>182</v>
      </c>
      <c r="C89" s="4" t="str">
        <f>LOOKUP(B89,[1]CODIGOS!$A$2:$B$62)</f>
        <v>MEMORIA USB SONY M1 16GB NEGRO</v>
      </c>
      <c r="D89" s="11">
        <v>1</v>
      </c>
      <c r="E89" s="16">
        <v>6</v>
      </c>
      <c r="F89" s="12">
        <f>VLOOKUP($B89,[1]CODIGOS!$A$2:$H$80,$E89,FALSE)</f>
        <v>18</v>
      </c>
      <c r="G89" s="12">
        <v>14.77</v>
      </c>
      <c r="H89" s="12">
        <f t="shared" si="4"/>
        <v>14.77</v>
      </c>
      <c r="I89" s="12"/>
      <c r="J89" s="13">
        <f t="shared" si="3"/>
        <v>18</v>
      </c>
      <c r="K89" s="13">
        <v>18</v>
      </c>
      <c r="L89" s="13">
        <f t="shared" si="5"/>
        <v>3.2300000000000004</v>
      </c>
      <c r="M89" s="13"/>
      <c r="N89" s="4" t="s">
        <v>129</v>
      </c>
    </row>
    <row r="90" spans="1:14" x14ac:dyDescent="0.25">
      <c r="A90" s="17">
        <v>43578</v>
      </c>
      <c r="B90" s="10" t="s">
        <v>124</v>
      </c>
      <c r="C90" s="4" t="str">
        <f>LOOKUP(B90,[1]CODIGOS!$A$2:$B$62)</f>
        <v>MEMORIA USB SONY M1 32GB BLANCO</v>
      </c>
      <c r="D90" s="11">
        <v>1</v>
      </c>
      <c r="E90" s="16">
        <v>5</v>
      </c>
      <c r="F90" s="12">
        <f>VLOOKUP($B90,[1]CODIGOS!$A$2:$H$62,$E90,FALSE)</f>
        <v>22</v>
      </c>
      <c r="G90" s="12">
        <v>17.260000000000002</v>
      </c>
      <c r="H90" s="12">
        <f t="shared" si="4"/>
        <v>17.260000000000002</v>
      </c>
      <c r="I90" s="12"/>
      <c r="J90" s="13">
        <f t="shared" si="3"/>
        <v>22</v>
      </c>
      <c r="K90" s="13">
        <v>22</v>
      </c>
      <c r="L90" s="13">
        <f t="shared" si="5"/>
        <v>4.7399999999999984</v>
      </c>
      <c r="M90" s="13"/>
      <c r="N90" s="4" t="s">
        <v>147</v>
      </c>
    </row>
    <row r="91" spans="1:14" x14ac:dyDescent="0.25">
      <c r="A91" s="17">
        <v>43581</v>
      </c>
      <c r="B91" s="10" t="s">
        <v>124</v>
      </c>
      <c r="C91" s="4" t="str">
        <f>LOOKUP(B91,[1]CODIGOS!$A$2:$B$80)</f>
        <v>MEMORIA USB SONY M1 32GB BLANCO</v>
      </c>
      <c r="D91" s="11">
        <v>1</v>
      </c>
      <c r="E91" s="16">
        <v>6</v>
      </c>
      <c r="F91" s="12">
        <f>VLOOKUP($B91,[1]CODIGOS!$A$2:$H$80,$E91,FALSE)</f>
        <v>22</v>
      </c>
      <c r="G91" s="12">
        <v>17.260000000000002</v>
      </c>
      <c r="H91" s="12">
        <f t="shared" si="4"/>
        <v>17.260000000000002</v>
      </c>
      <c r="I91" s="12"/>
      <c r="J91" s="13">
        <f t="shared" si="3"/>
        <v>22</v>
      </c>
      <c r="K91" s="13">
        <v>22</v>
      </c>
      <c r="L91" s="13">
        <f t="shared" si="5"/>
        <v>4.7399999999999984</v>
      </c>
      <c r="M91" s="13"/>
      <c r="N91" s="4" t="s">
        <v>129</v>
      </c>
    </row>
    <row r="92" spans="1:14" x14ac:dyDescent="0.25">
      <c r="A92" s="17">
        <v>43570</v>
      </c>
      <c r="B92" s="10" t="s">
        <v>81</v>
      </c>
      <c r="C92" s="4" t="str">
        <f>LOOKUP(B92,[1]CODIGOS!$A$2:$B$30)</f>
        <v>NOKIA 105 - NEGRO</v>
      </c>
      <c r="D92" s="11">
        <v>2</v>
      </c>
      <c r="E92" s="16">
        <v>5</v>
      </c>
      <c r="F92" s="12">
        <v>68</v>
      </c>
      <c r="G92" s="12">
        <v>62.8</v>
      </c>
      <c r="H92" s="12">
        <f t="shared" si="4"/>
        <v>125.6</v>
      </c>
      <c r="I92" s="12"/>
      <c r="J92" s="13">
        <f t="shared" si="3"/>
        <v>136</v>
      </c>
      <c r="K92" s="13">
        <v>136</v>
      </c>
      <c r="L92" s="13">
        <f t="shared" si="5"/>
        <v>10.400000000000006</v>
      </c>
      <c r="M92" s="13"/>
      <c r="N92" s="4" t="s">
        <v>136</v>
      </c>
    </row>
    <row r="93" spans="1:14" x14ac:dyDescent="0.25">
      <c r="A93" s="17">
        <v>43570</v>
      </c>
      <c r="B93" s="10" t="s">
        <v>81</v>
      </c>
      <c r="C93" s="4" t="str">
        <f>LOOKUP(B93,[1]CODIGOS!$A$2:$B$30)</f>
        <v>NOKIA 105 - NEGRO</v>
      </c>
      <c r="D93" s="11">
        <v>2</v>
      </c>
      <c r="E93" s="16">
        <v>5</v>
      </c>
      <c r="F93" s="12">
        <f>VLOOKUP($B93,[1]CODIGOS!$A$2:$H$30,$E93,FALSE)</f>
        <v>68</v>
      </c>
      <c r="G93" s="12">
        <v>62.8</v>
      </c>
      <c r="H93" s="12">
        <f t="shared" si="4"/>
        <v>125.6</v>
      </c>
      <c r="I93" s="12"/>
      <c r="J93" s="13">
        <f t="shared" si="3"/>
        <v>136</v>
      </c>
      <c r="K93" s="13">
        <v>136</v>
      </c>
      <c r="L93" s="13">
        <f t="shared" si="5"/>
        <v>10.400000000000006</v>
      </c>
      <c r="M93" s="13"/>
      <c r="N93" s="4" t="s">
        <v>188</v>
      </c>
    </row>
    <row r="94" spans="1:14" x14ac:dyDescent="0.25">
      <c r="A94" s="17">
        <v>43572</v>
      </c>
      <c r="B94" s="10" t="s">
        <v>81</v>
      </c>
      <c r="C94" s="4" t="str">
        <f>LOOKUP(B94,[1]CODIGOS!$A$2:$B$30)</f>
        <v>NOKIA 105 - NEGRO</v>
      </c>
      <c r="D94" s="11">
        <v>1</v>
      </c>
      <c r="E94" s="16">
        <v>5</v>
      </c>
      <c r="F94" s="12">
        <f>VLOOKUP($B94,[1]CODIGOS!$A$2:$H$30,$E94,FALSE)</f>
        <v>68</v>
      </c>
      <c r="G94" s="12">
        <v>62.8</v>
      </c>
      <c r="H94" s="12">
        <f t="shared" si="4"/>
        <v>62.8</v>
      </c>
      <c r="I94" s="12"/>
      <c r="J94" s="13">
        <f t="shared" si="3"/>
        <v>68</v>
      </c>
      <c r="K94" s="13">
        <v>68</v>
      </c>
      <c r="L94" s="13">
        <f t="shared" si="5"/>
        <v>5.2000000000000028</v>
      </c>
      <c r="M94" s="13"/>
      <c r="N94" s="4" t="s">
        <v>191</v>
      </c>
    </row>
    <row r="95" spans="1:14" x14ac:dyDescent="0.25">
      <c r="A95" s="17">
        <v>43578</v>
      </c>
      <c r="B95" s="10" t="s">
        <v>81</v>
      </c>
      <c r="C95" s="4" t="str">
        <f>LOOKUP(B95,[1]CODIGOS!$A$2:$B$62)</f>
        <v>NOKIA 105 - NEGRO</v>
      </c>
      <c r="D95" s="11">
        <v>1</v>
      </c>
      <c r="E95" s="16">
        <v>6</v>
      </c>
      <c r="F95" s="12">
        <f>VLOOKUP($B95,[1]CODIGOS!$A$2:$H$62,$E95,FALSE)</f>
        <v>65</v>
      </c>
      <c r="G95" s="12">
        <v>62.8</v>
      </c>
      <c r="H95" s="12">
        <f t="shared" si="4"/>
        <v>62.8</v>
      </c>
      <c r="I95" s="12"/>
      <c r="J95" s="13">
        <f t="shared" si="3"/>
        <v>65</v>
      </c>
      <c r="K95" s="13">
        <v>65</v>
      </c>
      <c r="L95" s="13">
        <f t="shared" si="5"/>
        <v>2.2000000000000028</v>
      </c>
      <c r="M95" s="13"/>
      <c r="N95" s="4" t="s">
        <v>135</v>
      </c>
    </row>
    <row r="96" spans="1:14" x14ac:dyDescent="0.25">
      <c r="A96" s="17">
        <v>43579</v>
      </c>
      <c r="B96" s="10" t="s">
        <v>59</v>
      </c>
      <c r="C96" s="4" t="str">
        <f>LOOKUP(B96,[1]CODIGOS!$A$2:$B$62)</f>
        <v>OWN F1024 - NEGRO</v>
      </c>
      <c r="D96" s="11">
        <v>2</v>
      </c>
      <c r="E96" s="16">
        <v>5</v>
      </c>
      <c r="F96" s="12">
        <f>VLOOKUP($B96,[1]CODIGOS!$A$2:$H$62,$E96,FALSE)</f>
        <v>90</v>
      </c>
      <c r="G96" s="12">
        <v>62.8</v>
      </c>
      <c r="H96" s="12">
        <f t="shared" si="4"/>
        <v>125.6</v>
      </c>
      <c r="I96" s="12"/>
      <c r="J96" s="13">
        <f t="shared" si="3"/>
        <v>180</v>
      </c>
      <c r="K96" s="13">
        <v>180</v>
      </c>
      <c r="L96" s="13">
        <f t="shared" si="5"/>
        <v>54.400000000000006</v>
      </c>
      <c r="M96" s="13"/>
      <c r="N96" s="4" t="s">
        <v>147</v>
      </c>
    </row>
    <row r="97" spans="1:14" x14ac:dyDescent="0.25">
      <c r="A97" s="17">
        <v>43580</v>
      </c>
      <c r="B97" s="10" t="s">
        <v>59</v>
      </c>
      <c r="C97" s="4" t="str">
        <f>LOOKUP(B97,[1]CODIGOS!$A$2:$B$62)</f>
        <v>OWN F1024 - NEGRO</v>
      </c>
      <c r="D97" s="11">
        <v>2</v>
      </c>
      <c r="E97" s="16">
        <v>5</v>
      </c>
      <c r="F97" s="12">
        <f>VLOOKUP($B97,[1]CODIGOS!$A$2:$H$62,$E97,FALSE)</f>
        <v>90</v>
      </c>
      <c r="G97" s="12">
        <v>62.8</v>
      </c>
      <c r="H97" s="12">
        <f t="shared" si="4"/>
        <v>125.6</v>
      </c>
      <c r="I97" s="12"/>
      <c r="J97" s="13">
        <f t="shared" si="3"/>
        <v>180</v>
      </c>
      <c r="K97" s="13">
        <v>180</v>
      </c>
      <c r="L97" s="13">
        <f t="shared" si="5"/>
        <v>54.400000000000006</v>
      </c>
      <c r="M97" s="13"/>
      <c r="N97" s="4" t="s">
        <v>136</v>
      </c>
    </row>
    <row r="98" spans="1:14" x14ac:dyDescent="0.25">
      <c r="A98" s="17">
        <v>43584</v>
      </c>
      <c r="B98" s="10" t="s">
        <v>59</v>
      </c>
      <c r="C98" s="4" t="str">
        <f>LOOKUP(B98,[1]CODIGOS!$A$2:$B$86)</f>
        <v>OWN F1024 - NEGRO</v>
      </c>
      <c r="D98" s="11">
        <v>1</v>
      </c>
      <c r="E98" s="16">
        <v>5</v>
      </c>
      <c r="F98" s="12">
        <f>VLOOKUP($B98,[1]CODIGOS!$A$2:$H$86,$E98,FALSE)</f>
        <v>90</v>
      </c>
      <c r="G98" s="12">
        <v>62.8</v>
      </c>
      <c r="H98" s="12">
        <f t="shared" si="4"/>
        <v>62.8</v>
      </c>
      <c r="I98" s="12"/>
      <c r="J98" s="13">
        <f t="shared" si="3"/>
        <v>90</v>
      </c>
      <c r="K98" s="13">
        <v>90</v>
      </c>
      <c r="L98" s="13">
        <f t="shared" si="5"/>
        <v>27.200000000000003</v>
      </c>
      <c r="M98" s="13"/>
      <c r="N98" s="4" t="s">
        <v>140</v>
      </c>
    </row>
    <row r="99" spans="1:14" x14ac:dyDescent="0.25">
      <c r="A99" s="17">
        <v>43580</v>
      </c>
      <c r="B99" s="10" t="s">
        <v>137</v>
      </c>
      <c r="C99" s="4" t="str">
        <f>LOOKUP(B99,[1]CODIGOS!$A$2:$B$62)</f>
        <v>PANASONIC GD18 - NEGRO</v>
      </c>
      <c r="D99" s="11">
        <v>2</v>
      </c>
      <c r="E99" s="16">
        <v>7</v>
      </c>
      <c r="F99" s="12">
        <f>VLOOKUP($B99,[1]CODIGOS!$A$2:$H$62,$E99,FALSE)</f>
        <v>73</v>
      </c>
      <c r="G99" s="12">
        <v>65.239999999999995</v>
      </c>
      <c r="H99" s="12">
        <f t="shared" si="4"/>
        <v>130.47999999999999</v>
      </c>
      <c r="I99" s="12"/>
      <c r="J99" s="13">
        <f t="shared" si="3"/>
        <v>146</v>
      </c>
      <c r="K99" s="13">
        <v>146</v>
      </c>
      <c r="L99" s="13">
        <f t="shared" si="5"/>
        <v>15.52000000000001</v>
      </c>
      <c r="M99" s="13"/>
      <c r="N99" s="4" t="s">
        <v>136</v>
      </c>
    </row>
    <row r="100" spans="1:14" x14ac:dyDescent="0.25">
      <c r="A100" s="17">
        <v>43570</v>
      </c>
      <c r="B100" s="10" t="s">
        <v>34</v>
      </c>
      <c r="C100" s="4" t="str">
        <f>LOOKUP(B100,[1]CODIGOS!$A$2:$B$30)</f>
        <v>SMOOTH LINK - AZUL</v>
      </c>
      <c r="D100" s="11">
        <v>2</v>
      </c>
      <c r="E100" s="16">
        <v>5</v>
      </c>
      <c r="F100" s="12">
        <v>60</v>
      </c>
      <c r="G100" s="12">
        <v>53</v>
      </c>
      <c r="H100" s="12">
        <f t="shared" si="4"/>
        <v>106</v>
      </c>
      <c r="I100" s="12"/>
      <c r="J100" s="13">
        <f t="shared" si="3"/>
        <v>120</v>
      </c>
      <c r="K100" s="13">
        <v>120</v>
      </c>
      <c r="L100" s="13">
        <f t="shared" si="5"/>
        <v>14</v>
      </c>
      <c r="M100" s="13"/>
      <c r="N100" s="4" t="s">
        <v>136</v>
      </c>
    </row>
    <row r="101" spans="1:14" x14ac:dyDescent="0.25">
      <c r="A101" s="17">
        <v>43570</v>
      </c>
      <c r="B101" s="10" t="s">
        <v>34</v>
      </c>
      <c r="C101" s="4" t="str">
        <f>LOOKUP(B101,[1]CODIGOS!$A$2:$B$30)</f>
        <v>SMOOTH LINK - AZUL</v>
      </c>
      <c r="D101" s="11">
        <v>1</v>
      </c>
      <c r="E101" s="16">
        <v>5</v>
      </c>
      <c r="F101" s="12">
        <f>VLOOKUP($B101,[1]CODIGOS!$A$2:$H$30,$E101,FALSE)</f>
        <v>60</v>
      </c>
      <c r="G101" s="12">
        <v>53</v>
      </c>
      <c r="H101" s="12">
        <f t="shared" si="4"/>
        <v>53</v>
      </c>
      <c r="I101" s="12"/>
      <c r="J101" s="13">
        <f t="shared" si="3"/>
        <v>60</v>
      </c>
      <c r="K101" s="13">
        <v>60</v>
      </c>
      <c r="L101" s="13">
        <f t="shared" si="5"/>
        <v>7</v>
      </c>
      <c r="M101" s="13"/>
      <c r="N101" s="4" t="s">
        <v>123</v>
      </c>
    </row>
    <row r="102" spans="1:14" x14ac:dyDescent="0.25">
      <c r="A102" s="17">
        <v>43570</v>
      </c>
      <c r="B102" s="10" t="s">
        <v>34</v>
      </c>
      <c r="C102" s="4" t="str">
        <f>LOOKUP(B102,[1]CODIGOS!$A$2:$B$30)</f>
        <v>SMOOTH LINK - AZUL</v>
      </c>
      <c r="D102" s="11">
        <v>1</v>
      </c>
      <c r="E102" s="16">
        <v>5</v>
      </c>
      <c r="F102" s="12">
        <f>VLOOKUP($B102,[1]CODIGOS!$A$2:$H$30,$E102,FALSE)</f>
        <v>60</v>
      </c>
      <c r="G102" s="12">
        <v>53</v>
      </c>
      <c r="H102" s="12">
        <f t="shared" si="4"/>
        <v>53</v>
      </c>
      <c r="I102" s="12"/>
      <c r="J102" s="13">
        <f t="shared" si="3"/>
        <v>60</v>
      </c>
      <c r="K102" s="13">
        <v>60</v>
      </c>
      <c r="L102" s="13">
        <f t="shared" si="5"/>
        <v>7</v>
      </c>
      <c r="M102" s="13"/>
      <c r="N102" s="4" t="s">
        <v>188</v>
      </c>
    </row>
    <row r="103" spans="1:14" x14ac:dyDescent="0.25">
      <c r="A103" s="17">
        <v>43572</v>
      </c>
      <c r="B103" s="10" t="s">
        <v>34</v>
      </c>
      <c r="C103" s="4" t="str">
        <f>LOOKUP(B103,[1]CODIGOS!$A$2:$B$30)</f>
        <v>SMOOTH LINK - AZUL</v>
      </c>
      <c r="D103" s="11">
        <v>1</v>
      </c>
      <c r="E103" s="16">
        <v>5</v>
      </c>
      <c r="F103" s="12">
        <f>VLOOKUP($B103,[1]CODIGOS!$A$2:$H$30,$E103,FALSE)</f>
        <v>60</v>
      </c>
      <c r="G103" s="12">
        <v>53</v>
      </c>
      <c r="H103" s="12">
        <f t="shared" si="4"/>
        <v>53</v>
      </c>
      <c r="I103" s="12"/>
      <c r="J103" s="13">
        <f t="shared" si="3"/>
        <v>60</v>
      </c>
      <c r="K103" s="13">
        <v>60</v>
      </c>
      <c r="L103" s="13">
        <f t="shared" si="5"/>
        <v>7</v>
      </c>
      <c r="M103" s="13"/>
      <c r="N103" s="4" t="s">
        <v>191</v>
      </c>
    </row>
    <row r="104" spans="1:14" x14ac:dyDescent="0.25">
      <c r="A104" s="17">
        <v>43572</v>
      </c>
      <c r="B104" s="10" t="s">
        <v>34</v>
      </c>
      <c r="C104" s="4" t="str">
        <f>LOOKUP(B104,[1]CODIGOS!$A$2:$B$30)</f>
        <v>SMOOTH LINK - AZUL</v>
      </c>
      <c r="D104" s="11">
        <v>1</v>
      </c>
      <c r="E104" s="16">
        <v>5</v>
      </c>
      <c r="F104" s="12">
        <f>VLOOKUP($B104,[1]CODIGOS!$A$2:$H$30,$E104,FALSE)</f>
        <v>60</v>
      </c>
      <c r="G104" s="12">
        <v>53</v>
      </c>
      <c r="H104" s="12">
        <f t="shared" si="4"/>
        <v>53</v>
      </c>
      <c r="I104" s="12"/>
      <c r="J104" s="13">
        <f t="shared" si="3"/>
        <v>60</v>
      </c>
      <c r="K104" s="13">
        <v>60</v>
      </c>
      <c r="L104" s="13">
        <f t="shared" si="5"/>
        <v>7</v>
      </c>
      <c r="M104" s="13"/>
      <c r="N104" s="4" t="s">
        <v>122</v>
      </c>
    </row>
    <row r="105" spans="1:14" x14ac:dyDescent="0.25">
      <c r="A105" s="17">
        <v>43573</v>
      </c>
      <c r="B105" s="10" t="s">
        <v>34</v>
      </c>
      <c r="C105" s="4" t="str">
        <f>LOOKUP(B105,[1]CODIGOS!$A$2:$B$30)</f>
        <v>SMOOTH LINK - AZUL</v>
      </c>
      <c r="D105" s="11">
        <v>1</v>
      </c>
      <c r="E105" s="16">
        <v>5</v>
      </c>
      <c r="F105" s="12">
        <v>60</v>
      </c>
      <c r="G105" s="12">
        <v>53</v>
      </c>
      <c r="H105" s="12">
        <f t="shared" si="4"/>
        <v>53</v>
      </c>
      <c r="I105" s="12"/>
      <c r="J105" s="13">
        <f t="shared" si="3"/>
        <v>60</v>
      </c>
      <c r="K105" s="13">
        <v>60</v>
      </c>
      <c r="L105" s="13">
        <f t="shared" si="5"/>
        <v>7</v>
      </c>
      <c r="M105" s="13"/>
      <c r="N105" s="4" t="s">
        <v>127</v>
      </c>
    </row>
    <row r="106" spans="1:14" x14ac:dyDescent="0.25">
      <c r="A106" s="17">
        <v>43584</v>
      </c>
      <c r="B106" s="10" t="s">
        <v>34</v>
      </c>
      <c r="C106" s="4" t="str">
        <f>LOOKUP(B106,[1]CODIGOS!$A$2:$B$86)</f>
        <v>SMOOTH LINK - AZUL</v>
      </c>
      <c r="D106" s="11">
        <v>1</v>
      </c>
      <c r="E106" s="16">
        <v>5</v>
      </c>
      <c r="F106" s="12">
        <f>VLOOKUP($B106,[1]CODIGOS!$A$2:$H$86,$E106,FALSE)</f>
        <v>60</v>
      </c>
      <c r="G106" s="12">
        <v>53</v>
      </c>
      <c r="H106" s="12">
        <f t="shared" si="4"/>
        <v>53</v>
      </c>
      <c r="I106" s="12"/>
      <c r="J106" s="13">
        <f t="shared" si="3"/>
        <v>60</v>
      </c>
      <c r="K106" s="13">
        <v>60</v>
      </c>
      <c r="L106" s="13">
        <f t="shared" si="5"/>
        <v>7</v>
      </c>
      <c r="M106" s="13"/>
      <c r="N106" s="4" t="s">
        <v>194</v>
      </c>
    </row>
    <row r="107" spans="1:14" x14ac:dyDescent="0.25">
      <c r="A107" s="17">
        <v>43570</v>
      </c>
      <c r="B107" s="10" t="s">
        <v>86</v>
      </c>
      <c r="C107" s="4" t="str">
        <f>LOOKUP(B107,[1]CODIGOS!$A$2:$B$30)</f>
        <v>SMOOTH LINK - NEGRO</v>
      </c>
      <c r="D107" s="11">
        <v>1</v>
      </c>
      <c r="E107" s="16">
        <v>5</v>
      </c>
      <c r="F107" s="12">
        <f>VLOOKUP($B107,[1]CODIGOS!$A$2:$H$30,$E107,FALSE)</f>
        <v>60</v>
      </c>
      <c r="G107" s="12">
        <v>53</v>
      </c>
      <c r="H107" s="12">
        <f t="shared" si="4"/>
        <v>53</v>
      </c>
      <c r="I107" s="12"/>
      <c r="J107" s="13">
        <f t="shared" si="3"/>
        <v>60</v>
      </c>
      <c r="K107" s="13">
        <v>60</v>
      </c>
      <c r="L107" s="13">
        <f t="shared" si="5"/>
        <v>7</v>
      </c>
      <c r="M107" s="13"/>
      <c r="N107" s="4" t="s">
        <v>123</v>
      </c>
    </row>
    <row r="108" spans="1:14" x14ac:dyDescent="0.25">
      <c r="A108" s="17">
        <v>43570</v>
      </c>
      <c r="B108" s="10" t="s">
        <v>86</v>
      </c>
      <c r="C108" s="4" t="str">
        <f>LOOKUP(B108,[1]CODIGOS!$A$2:$B$30)</f>
        <v>SMOOTH LINK - NEGRO</v>
      </c>
      <c r="D108" s="11">
        <v>1</v>
      </c>
      <c r="E108" s="16">
        <v>5</v>
      </c>
      <c r="F108" s="12">
        <f>VLOOKUP($B108,[1]CODIGOS!$A$2:$H$30,$E108,FALSE)</f>
        <v>60</v>
      </c>
      <c r="G108" s="12">
        <v>53</v>
      </c>
      <c r="H108" s="12">
        <f t="shared" si="4"/>
        <v>53</v>
      </c>
      <c r="I108" s="12"/>
      <c r="J108" s="13">
        <f t="shared" si="3"/>
        <v>60</v>
      </c>
      <c r="K108" s="13">
        <v>60</v>
      </c>
      <c r="L108" s="13">
        <f t="shared" si="5"/>
        <v>7</v>
      </c>
      <c r="M108" s="13"/>
      <c r="N108" s="4" t="s">
        <v>188</v>
      </c>
    </row>
    <row r="109" spans="1:14" x14ac:dyDescent="0.25">
      <c r="A109" s="17">
        <v>43572</v>
      </c>
      <c r="B109" s="10" t="s">
        <v>86</v>
      </c>
      <c r="C109" s="4" t="str">
        <f>LOOKUP(B109,[1]CODIGOS!$A$2:$B$30)</f>
        <v>SMOOTH LINK - NEGRO</v>
      </c>
      <c r="D109" s="11">
        <v>1</v>
      </c>
      <c r="E109" s="16">
        <v>5</v>
      </c>
      <c r="F109" s="12">
        <f>VLOOKUP($B109,[1]CODIGOS!$A$2:$H$30,$E109,FALSE)</f>
        <v>60</v>
      </c>
      <c r="G109" s="12">
        <v>53</v>
      </c>
      <c r="H109" s="12">
        <f t="shared" si="4"/>
        <v>53</v>
      </c>
      <c r="I109" s="12"/>
      <c r="J109" s="13">
        <f t="shared" si="3"/>
        <v>60</v>
      </c>
      <c r="K109" s="13">
        <v>60</v>
      </c>
      <c r="L109" s="13">
        <f t="shared" si="5"/>
        <v>7</v>
      </c>
      <c r="M109" s="13"/>
      <c r="N109" s="4" t="s">
        <v>191</v>
      </c>
    </row>
    <row r="110" spans="1:14" x14ac:dyDescent="0.25">
      <c r="A110" s="17">
        <v>43572</v>
      </c>
      <c r="B110" s="10" t="s">
        <v>86</v>
      </c>
      <c r="C110" s="4" t="str">
        <f>LOOKUP(B110,[1]CODIGOS!$A$2:$B$30)</f>
        <v>SMOOTH LINK - NEGRO</v>
      </c>
      <c r="D110" s="11">
        <v>1</v>
      </c>
      <c r="E110" s="16">
        <v>5</v>
      </c>
      <c r="F110" s="12">
        <f>VLOOKUP($B110,[1]CODIGOS!$A$2:$H$30,$E110,FALSE)</f>
        <v>60</v>
      </c>
      <c r="G110" s="12">
        <v>53</v>
      </c>
      <c r="H110" s="12">
        <f t="shared" si="4"/>
        <v>53</v>
      </c>
      <c r="I110" s="12"/>
      <c r="J110" s="13">
        <f t="shared" si="3"/>
        <v>60</v>
      </c>
      <c r="K110" s="13">
        <v>60</v>
      </c>
      <c r="L110" s="13">
        <f t="shared" si="5"/>
        <v>7</v>
      </c>
      <c r="M110" s="13"/>
      <c r="N110" s="4" t="s">
        <v>122</v>
      </c>
    </row>
    <row r="111" spans="1:14" x14ac:dyDescent="0.25">
      <c r="A111" s="17">
        <v>43573</v>
      </c>
      <c r="B111" s="10" t="s">
        <v>86</v>
      </c>
      <c r="C111" s="4" t="str">
        <f>LOOKUP(B111,[1]CODIGOS!$A$2:$B$30)</f>
        <v>SMOOTH LINK - NEGRO</v>
      </c>
      <c r="D111" s="11">
        <v>1</v>
      </c>
      <c r="E111" s="16">
        <v>5</v>
      </c>
      <c r="F111" s="12">
        <v>60</v>
      </c>
      <c r="G111" s="12">
        <v>53</v>
      </c>
      <c r="H111" s="12">
        <f t="shared" si="4"/>
        <v>53</v>
      </c>
      <c r="I111" s="12"/>
      <c r="J111" s="13">
        <f t="shared" si="3"/>
        <v>60</v>
      </c>
      <c r="K111" s="13">
        <v>60</v>
      </c>
      <c r="L111" s="13">
        <f t="shared" si="5"/>
        <v>7</v>
      </c>
      <c r="M111" s="13"/>
      <c r="N111" s="4" t="s">
        <v>127</v>
      </c>
    </row>
    <row r="112" spans="1:14" x14ac:dyDescent="0.25">
      <c r="A112" s="17">
        <v>43578</v>
      </c>
      <c r="B112" s="10" t="s">
        <v>86</v>
      </c>
      <c r="C112" s="4" t="str">
        <f>LOOKUP(B112,[1]CODIGOS!$A$2:$B$62)</f>
        <v>SMOOTH LINK - NEGRO</v>
      </c>
      <c r="D112" s="11">
        <v>1</v>
      </c>
      <c r="E112" s="16">
        <v>5</v>
      </c>
      <c r="F112" s="12">
        <f>VLOOKUP($B112,[1]CODIGOS!$A$2:$H$62,$E112,FALSE)</f>
        <v>60</v>
      </c>
      <c r="G112" s="12">
        <v>53</v>
      </c>
      <c r="H112" s="12">
        <f t="shared" si="4"/>
        <v>53</v>
      </c>
      <c r="I112" s="12"/>
      <c r="J112" s="13">
        <f t="shared" si="3"/>
        <v>60</v>
      </c>
      <c r="K112" s="13">
        <v>60</v>
      </c>
      <c r="L112" s="13">
        <f t="shared" si="5"/>
        <v>7</v>
      </c>
      <c r="M112" s="13"/>
      <c r="N112" s="4" t="s">
        <v>147</v>
      </c>
    </row>
    <row r="113" spans="1:14" x14ac:dyDescent="0.25">
      <c r="A113" s="17">
        <v>43584</v>
      </c>
      <c r="B113" s="10" t="s">
        <v>86</v>
      </c>
      <c r="C113" s="4" t="str">
        <f>LOOKUP(B113,[1]CODIGOS!$A$2:$B$86)</f>
        <v>SMOOTH LINK - NEGRO</v>
      </c>
      <c r="D113" s="11">
        <v>1</v>
      </c>
      <c r="E113" s="16">
        <v>5</v>
      </c>
      <c r="F113" s="12">
        <f>VLOOKUP($B113,[1]CODIGOS!$A$2:$H$86,$E113,FALSE)</f>
        <v>60</v>
      </c>
      <c r="G113" s="12">
        <v>53</v>
      </c>
      <c r="H113" s="12">
        <f t="shared" si="4"/>
        <v>53</v>
      </c>
      <c r="I113" s="12"/>
      <c r="J113" s="13">
        <f t="shared" si="3"/>
        <v>60</v>
      </c>
      <c r="K113" s="13">
        <v>60</v>
      </c>
      <c r="L113" s="13">
        <f t="shared" si="5"/>
        <v>7</v>
      </c>
      <c r="M113" s="13"/>
      <c r="N113" s="4" t="s">
        <v>194</v>
      </c>
    </row>
    <row r="114" spans="1:14" x14ac:dyDescent="0.25">
      <c r="A114" s="17">
        <v>43577</v>
      </c>
      <c r="B114" s="10" t="s">
        <v>99</v>
      </c>
      <c r="C114" s="4" t="str">
        <f>LOOKUP(B114,[1]CODIGOS!$A$2:$B$62)</f>
        <v>SMOOTH SNAP MAX 5 - AZUL</v>
      </c>
      <c r="D114" s="11">
        <v>1</v>
      </c>
      <c r="E114" s="16">
        <v>6</v>
      </c>
      <c r="F114" s="12">
        <f>VLOOKUP($B114,[1]CODIGOS!$A$2:$H$62,$E114,FALSE)</f>
        <v>69</v>
      </c>
      <c r="G114" s="12">
        <v>62</v>
      </c>
      <c r="H114" s="12">
        <f t="shared" si="4"/>
        <v>62</v>
      </c>
      <c r="I114" s="12"/>
      <c r="J114" s="13">
        <f t="shared" si="3"/>
        <v>69</v>
      </c>
      <c r="K114" s="13">
        <v>69</v>
      </c>
      <c r="L114" s="13">
        <f t="shared" si="5"/>
        <v>7</v>
      </c>
      <c r="M114" s="13"/>
      <c r="N114" s="4" t="s">
        <v>133</v>
      </c>
    </row>
    <row r="115" spans="1:14" x14ac:dyDescent="0.25">
      <c r="A115" s="17">
        <v>43578</v>
      </c>
      <c r="B115" s="10" t="s">
        <v>99</v>
      </c>
      <c r="C115" s="4" t="str">
        <f>LOOKUP(B115,[1]CODIGOS!$A$2:$B$62)</f>
        <v>SMOOTH SNAP MAX 5 - AZUL</v>
      </c>
      <c r="D115" s="11">
        <v>1</v>
      </c>
      <c r="E115" s="16">
        <v>6</v>
      </c>
      <c r="F115" s="12">
        <f>VLOOKUP($B115,[1]CODIGOS!$A$2:$H$62,$E115,FALSE)</f>
        <v>69</v>
      </c>
      <c r="G115" s="12">
        <v>62</v>
      </c>
      <c r="H115" s="12">
        <f t="shared" si="4"/>
        <v>62</v>
      </c>
      <c r="I115" s="12"/>
      <c r="J115" s="13">
        <f t="shared" si="3"/>
        <v>69</v>
      </c>
      <c r="K115" s="13">
        <v>69</v>
      </c>
      <c r="L115" s="13">
        <f t="shared" si="5"/>
        <v>7</v>
      </c>
      <c r="M115" s="13"/>
      <c r="N115" s="4" t="s">
        <v>123</v>
      </c>
    </row>
    <row r="116" spans="1:14" x14ac:dyDescent="0.25">
      <c r="A116" s="17">
        <v>43579</v>
      </c>
      <c r="B116" s="10" t="s">
        <v>99</v>
      </c>
      <c r="C116" s="4" t="str">
        <f>LOOKUP(B116,[1]CODIGOS!$A$2:$B$62)</f>
        <v>SMOOTH SNAP MAX 5 - AZUL</v>
      </c>
      <c r="D116" s="11">
        <v>2</v>
      </c>
      <c r="E116" s="16">
        <v>7</v>
      </c>
      <c r="F116" s="12">
        <f>VLOOKUP($B116,[1]CODIGOS!$A$2:$H$62,$E116,FALSE)</f>
        <v>67</v>
      </c>
      <c r="G116" s="12">
        <v>62</v>
      </c>
      <c r="H116" s="12">
        <f t="shared" si="4"/>
        <v>124</v>
      </c>
      <c r="I116" s="12"/>
      <c r="J116" s="13">
        <f t="shared" si="3"/>
        <v>134</v>
      </c>
      <c r="K116" s="13">
        <v>134</v>
      </c>
      <c r="L116" s="13">
        <f t="shared" si="5"/>
        <v>10</v>
      </c>
      <c r="M116" s="13"/>
      <c r="N116" s="4" t="s">
        <v>130</v>
      </c>
    </row>
    <row r="117" spans="1:14" x14ac:dyDescent="0.25">
      <c r="A117" s="17">
        <v>43581</v>
      </c>
      <c r="B117" s="10" t="s">
        <v>99</v>
      </c>
      <c r="C117" s="4" t="str">
        <f>LOOKUP(B117,[1]CODIGOS!$A$2:$B$62)</f>
        <v>SMOOTH SNAP MAX 5 - AZUL</v>
      </c>
      <c r="D117" s="11">
        <v>1</v>
      </c>
      <c r="E117" s="16">
        <v>6</v>
      </c>
      <c r="F117" s="12">
        <f>VLOOKUP($B117,[1]CODIGOS!$A$2:$H$80,$E117,FALSE)</f>
        <v>69</v>
      </c>
      <c r="G117" s="12">
        <v>62</v>
      </c>
      <c r="H117" s="12">
        <f t="shared" si="4"/>
        <v>62</v>
      </c>
      <c r="I117" s="12"/>
      <c r="J117" s="13">
        <f t="shared" si="3"/>
        <v>69</v>
      </c>
      <c r="K117" s="13">
        <v>69</v>
      </c>
      <c r="L117" s="13">
        <f t="shared" si="5"/>
        <v>7</v>
      </c>
      <c r="M117" s="13"/>
      <c r="N117" s="4" t="s">
        <v>129</v>
      </c>
    </row>
    <row r="118" spans="1:14" x14ac:dyDescent="0.25">
      <c r="A118" s="17">
        <v>43584</v>
      </c>
      <c r="B118" s="10" t="s">
        <v>99</v>
      </c>
      <c r="C118" s="4" t="str">
        <f>LOOKUP(B118,[1]CODIGOS!$A$2:$B$86)</f>
        <v>SMOOTH SNAP MAX 5 - AZUL</v>
      </c>
      <c r="D118" s="11">
        <v>1</v>
      </c>
      <c r="E118" s="16">
        <v>6</v>
      </c>
      <c r="F118" s="12">
        <f>VLOOKUP($B118,[1]CODIGOS!$A$2:$H$86,$E118,FALSE)</f>
        <v>69</v>
      </c>
      <c r="G118" s="12">
        <v>62</v>
      </c>
      <c r="H118" s="12">
        <f t="shared" si="4"/>
        <v>62</v>
      </c>
      <c r="I118" s="12"/>
      <c r="J118" s="13">
        <f t="shared" si="3"/>
        <v>69</v>
      </c>
      <c r="K118" s="13">
        <v>69</v>
      </c>
      <c r="L118" s="13">
        <f t="shared" si="5"/>
        <v>7</v>
      </c>
      <c r="M118" s="13"/>
      <c r="N118" s="4" t="s">
        <v>140</v>
      </c>
    </row>
    <row r="119" spans="1:14" x14ac:dyDescent="0.25">
      <c r="A119" s="17">
        <v>43584</v>
      </c>
      <c r="B119" s="10" t="s">
        <v>99</v>
      </c>
      <c r="C119" s="4" t="str">
        <f>LOOKUP(B119,[1]CODIGOS!$A$2:$B$86)</f>
        <v>SMOOTH SNAP MAX 5 - AZUL</v>
      </c>
      <c r="D119" s="11">
        <v>1</v>
      </c>
      <c r="E119" s="16">
        <v>6</v>
      </c>
      <c r="F119" s="12">
        <f>VLOOKUP($B119,[1]CODIGOS!$A$2:$H$86,$E119,FALSE)</f>
        <v>69</v>
      </c>
      <c r="G119" s="12">
        <v>62</v>
      </c>
      <c r="H119" s="12">
        <f t="shared" si="4"/>
        <v>62</v>
      </c>
      <c r="I119" s="12"/>
      <c r="J119" s="13">
        <f t="shared" si="3"/>
        <v>69</v>
      </c>
      <c r="K119" s="13">
        <v>69</v>
      </c>
      <c r="L119" s="13">
        <f t="shared" si="5"/>
        <v>7</v>
      </c>
      <c r="M119" s="13"/>
      <c r="N119" s="4" t="s">
        <v>194</v>
      </c>
    </row>
    <row r="120" spans="1:14" x14ac:dyDescent="0.25">
      <c r="A120" s="17">
        <v>43584</v>
      </c>
      <c r="B120" s="10" t="s">
        <v>75</v>
      </c>
      <c r="C120" s="4" t="str">
        <f>LOOKUP(B120,[1]CODIGOS!$A$2:$B$86)</f>
        <v>SMOOTH SNAP MAX 5 - NARANJA</v>
      </c>
      <c r="D120" s="11">
        <v>1</v>
      </c>
      <c r="E120" s="16">
        <v>6</v>
      </c>
      <c r="F120" s="12">
        <f>VLOOKUP($B120,[1]CODIGOS!$A$2:$H$86,$E120,FALSE)</f>
        <v>69</v>
      </c>
      <c r="G120" s="12">
        <v>62</v>
      </c>
      <c r="H120" s="12">
        <f t="shared" si="4"/>
        <v>62</v>
      </c>
      <c r="I120" s="12"/>
      <c r="J120" s="13">
        <f t="shared" si="3"/>
        <v>69</v>
      </c>
      <c r="K120" s="13">
        <v>69</v>
      </c>
      <c r="L120" s="13">
        <f t="shared" si="5"/>
        <v>7</v>
      </c>
      <c r="M120" s="13"/>
      <c r="N120" s="4" t="s">
        <v>194</v>
      </c>
    </row>
    <row r="121" spans="1:14" x14ac:dyDescent="0.25">
      <c r="A121" s="17">
        <v>43577</v>
      </c>
      <c r="B121" s="10" t="s">
        <v>62</v>
      </c>
      <c r="C121" s="4" t="str">
        <f>LOOKUP(B121,[1]CODIGOS!$A$2:$B$62)</f>
        <v>SMOOTH SNAP MAX 5 - NEGRO</v>
      </c>
      <c r="D121" s="11">
        <v>1</v>
      </c>
      <c r="E121" s="16">
        <v>6</v>
      </c>
      <c r="F121" s="12">
        <f>VLOOKUP($B121,[1]CODIGOS!$A$2:$H$62,$E121,FALSE)</f>
        <v>69</v>
      </c>
      <c r="G121" s="12">
        <v>62</v>
      </c>
      <c r="H121" s="12">
        <f t="shared" si="4"/>
        <v>62</v>
      </c>
      <c r="I121" s="12"/>
      <c r="J121" s="13">
        <f t="shared" si="3"/>
        <v>69</v>
      </c>
      <c r="K121" s="13">
        <v>69</v>
      </c>
      <c r="L121" s="13">
        <f t="shared" si="5"/>
        <v>7</v>
      </c>
      <c r="M121" s="13"/>
      <c r="N121" s="4" t="s">
        <v>133</v>
      </c>
    </row>
    <row r="122" spans="1:14" x14ac:dyDescent="0.25">
      <c r="A122" s="17">
        <v>43579</v>
      </c>
      <c r="B122" s="10" t="s">
        <v>62</v>
      </c>
      <c r="C122" s="4" t="str">
        <f>LOOKUP(B122,[1]CODIGOS!$A$2:$B$62)</f>
        <v>SMOOTH SNAP MAX 5 - NEGRO</v>
      </c>
      <c r="D122" s="11">
        <v>2</v>
      </c>
      <c r="E122" s="16">
        <v>7</v>
      </c>
      <c r="F122" s="12">
        <f>VLOOKUP($B122,[1]CODIGOS!$A$2:$H$62,$E122,FALSE)</f>
        <v>67</v>
      </c>
      <c r="G122" s="12">
        <v>62</v>
      </c>
      <c r="H122" s="12">
        <f t="shared" si="4"/>
        <v>124</v>
      </c>
      <c r="I122" s="12"/>
      <c r="J122" s="13">
        <f t="shared" si="3"/>
        <v>134</v>
      </c>
      <c r="K122" s="13">
        <v>134</v>
      </c>
      <c r="L122" s="13">
        <f t="shared" si="5"/>
        <v>10</v>
      </c>
      <c r="M122" s="13"/>
      <c r="N122" s="4" t="s">
        <v>130</v>
      </c>
    </row>
    <row r="123" spans="1:14" x14ac:dyDescent="0.25">
      <c r="A123" s="17">
        <v>43581</v>
      </c>
      <c r="B123" s="10" t="s">
        <v>62</v>
      </c>
      <c r="C123" s="4" t="str">
        <f>LOOKUP(B123,[1]CODIGOS!$A$2:$B$62)</f>
        <v>SMOOTH SNAP MAX 5 - NEGRO</v>
      </c>
      <c r="D123" s="11">
        <v>1</v>
      </c>
      <c r="E123" s="16">
        <v>6</v>
      </c>
      <c r="F123" s="12">
        <f>VLOOKUP($B123,[1]CODIGOS!$A$2:$H$80,$E123,FALSE)</f>
        <v>69</v>
      </c>
      <c r="G123" s="12">
        <v>62</v>
      </c>
      <c r="H123" s="12">
        <f t="shared" si="4"/>
        <v>62</v>
      </c>
      <c r="I123" s="12"/>
      <c r="J123" s="13">
        <f t="shared" si="3"/>
        <v>69</v>
      </c>
      <c r="K123" s="13">
        <v>69</v>
      </c>
      <c r="L123" s="13">
        <f t="shared" si="5"/>
        <v>7</v>
      </c>
      <c r="M123" s="13"/>
      <c r="N123" s="4" t="s">
        <v>129</v>
      </c>
    </row>
    <row r="124" spans="1:14" x14ac:dyDescent="0.25">
      <c r="A124" s="17">
        <v>43584</v>
      </c>
      <c r="B124" s="10" t="s">
        <v>62</v>
      </c>
      <c r="C124" s="4" t="str">
        <f>LOOKUP(B124,[1]CODIGOS!$A$2:$B$86)</f>
        <v>SMOOTH SNAP MAX 5 - NEGRO</v>
      </c>
      <c r="D124" s="11">
        <v>1</v>
      </c>
      <c r="E124" s="16">
        <v>6</v>
      </c>
      <c r="F124" s="12">
        <f>VLOOKUP($B124,[1]CODIGOS!$A$2:$H$86,$E124,FALSE)</f>
        <v>69</v>
      </c>
      <c r="G124" s="12">
        <v>62</v>
      </c>
      <c r="H124" s="12">
        <f t="shared" si="4"/>
        <v>62</v>
      </c>
      <c r="I124" s="12"/>
      <c r="J124" s="13">
        <f t="shared" si="3"/>
        <v>69</v>
      </c>
      <c r="K124" s="13">
        <v>69</v>
      </c>
      <c r="L124" s="13">
        <f t="shared" si="5"/>
        <v>7</v>
      </c>
      <c r="M124" s="13"/>
      <c r="N124" s="4" t="s">
        <v>194</v>
      </c>
    </row>
    <row r="125" spans="1:14" x14ac:dyDescent="0.25">
      <c r="A125" s="17">
        <v>43577</v>
      </c>
      <c r="B125" s="10" t="s">
        <v>39</v>
      </c>
      <c r="C125" s="4" t="str">
        <f>LOOKUP(B125,[1]CODIGOS!$A$2:$B$62)</f>
        <v>SMOOTH SNAP MINI 2 - AZUL</v>
      </c>
      <c r="D125" s="11">
        <v>2</v>
      </c>
      <c r="E125" s="16">
        <v>7</v>
      </c>
      <c r="F125" s="12">
        <v>35</v>
      </c>
      <c r="G125" s="12">
        <v>30.84</v>
      </c>
      <c r="H125" s="12">
        <f t="shared" si="4"/>
        <v>61.68</v>
      </c>
      <c r="I125" s="12"/>
      <c r="J125" s="13">
        <f t="shared" si="3"/>
        <v>70</v>
      </c>
      <c r="K125" s="13">
        <v>70</v>
      </c>
      <c r="L125" s="13">
        <f t="shared" si="5"/>
        <v>8.32</v>
      </c>
      <c r="M125" s="13"/>
      <c r="N125" s="4" t="s">
        <v>129</v>
      </c>
    </row>
    <row r="126" spans="1:14" x14ac:dyDescent="0.25">
      <c r="A126" s="17">
        <v>43577</v>
      </c>
      <c r="B126" s="10" t="s">
        <v>39</v>
      </c>
      <c r="C126" s="4" t="str">
        <f>LOOKUP(B126,[1]CODIGOS!$A$2:$B$62)</f>
        <v>SMOOTH SNAP MINI 2 - AZUL</v>
      </c>
      <c r="D126" s="11">
        <v>1</v>
      </c>
      <c r="E126" s="16">
        <v>5</v>
      </c>
      <c r="F126" s="12">
        <v>36</v>
      </c>
      <c r="G126" s="12">
        <v>30.84</v>
      </c>
      <c r="H126" s="12">
        <f t="shared" si="4"/>
        <v>30.84</v>
      </c>
      <c r="I126" s="12"/>
      <c r="J126" s="13">
        <f t="shared" si="3"/>
        <v>36</v>
      </c>
      <c r="K126" s="13">
        <v>36</v>
      </c>
      <c r="L126" s="13">
        <f t="shared" si="5"/>
        <v>5.16</v>
      </c>
      <c r="M126" s="13"/>
      <c r="N126" s="4" t="s">
        <v>140</v>
      </c>
    </row>
    <row r="127" spans="1:14" x14ac:dyDescent="0.25">
      <c r="A127" s="17">
        <v>43578</v>
      </c>
      <c r="B127" s="10" t="s">
        <v>39</v>
      </c>
      <c r="C127" s="4" t="str">
        <f>LOOKUP(B127,[1]CODIGOS!$A$2:$B$62)</f>
        <v>SMOOTH SNAP MINI 2 - AZUL</v>
      </c>
      <c r="D127" s="11">
        <v>1</v>
      </c>
      <c r="E127" s="16">
        <v>7</v>
      </c>
      <c r="F127" s="12">
        <f>VLOOKUP($B127,[1]CODIGOS!$A$2:$H$62,$E127,FALSE)</f>
        <v>35</v>
      </c>
      <c r="G127" s="12">
        <v>30.84</v>
      </c>
      <c r="H127" s="12">
        <f t="shared" si="4"/>
        <v>30.84</v>
      </c>
      <c r="I127" s="12"/>
      <c r="J127" s="13">
        <f t="shared" si="3"/>
        <v>35</v>
      </c>
      <c r="K127" s="13">
        <v>35</v>
      </c>
      <c r="L127" s="13">
        <f t="shared" si="5"/>
        <v>4.16</v>
      </c>
      <c r="M127" s="13"/>
      <c r="N127" s="4" t="s">
        <v>123</v>
      </c>
    </row>
    <row r="128" spans="1:14" x14ac:dyDescent="0.25">
      <c r="A128" s="17">
        <v>43578</v>
      </c>
      <c r="B128" s="10" t="s">
        <v>39</v>
      </c>
      <c r="C128" s="4" t="str">
        <f>LOOKUP(B128,[1]CODIGOS!$A$2:$B$62)</f>
        <v>SMOOTH SNAP MINI 2 - AZUL</v>
      </c>
      <c r="D128" s="11">
        <v>1</v>
      </c>
      <c r="E128" s="16">
        <v>7</v>
      </c>
      <c r="F128" s="12">
        <f>VLOOKUP($B128,[1]CODIGOS!$A$2:$H$62,$E128,FALSE)</f>
        <v>35</v>
      </c>
      <c r="G128" s="12">
        <v>30.84</v>
      </c>
      <c r="H128" s="12">
        <f t="shared" si="4"/>
        <v>30.84</v>
      </c>
      <c r="I128" s="12"/>
      <c r="J128" s="13">
        <f t="shared" si="3"/>
        <v>35</v>
      </c>
      <c r="K128" s="13">
        <v>35</v>
      </c>
      <c r="L128" s="13">
        <f t="shared" si="5"/>
        <v>4.16</v>
      </c>
      <c r="M128" s="13"/>
      <c r="N128" s="4" t="s">
        <v>135</v>
      </c>
    </row>
    <row r="129" spans="1:14" x14ac:dyDescent="0.25">
      <c r="A129" s="17">
        <v>43578</v>
      </c>
      <c r="B129" s="10" t="s">
        <v>39</v>
      </c>
      <c r="C129" s="4" t="str">
        <f>LOOKUP(B129,[1]CODIGOS!$A$2:$B$62)</f>
        <v>SMOOTH SNAP MINI 2 - AZUL</v>
      </c>
      <c r="D129" s="11">
        <v>2</v>
      </c>
      <c r="E129" s="16">
        <v>7</v>
      </c>
      <c r="F129" s="12">
        <f>VLOOKUP($B129,[1]CODIGOS!$A$2:$H$62,$E129,FALSE)</f>
        <v>35</v>
      </c>
      <c r="G129" s="12">
        <v>30.84</v>
      </c>
      <c r="H129" s="12">
        <f t="shared" si="4"/>
        <v>61.68</v>
      </c>
      <c r="I129" s="12"/>
      <c r="J129" s="13">
        <f t="shared" si="3"/>
        <v>70</v>
      </c>
      <c r="K129" s="13">
        <v>70</v>
      </c>
      <c r="L129" s="13">
        <f t="shared" si="5"/>
        <v>8.32</v>
      </c>
      <c r="M129" s="13"/>
      <c r="N129" s="4" t="s">
        <v>147</v>
      </c>
    </row>
    <row r="130" spans="1:14" x14ac:dyDescent="0.25">
      <c r="A130" s="17">
        <v>43584</v>
      </c>
      <c r="B130" s="10" t="s">
        <v>39</v>
      </c>
      <c r="C130" s="4" t="str">
        <f>LOOKUP(B130,[1]CODIGOS!$A$2:$B$86)</f>
        <v>SMOOTH SNAP MINI 2 - AZUL</v>
      </c>
      <c r="D130" s="11">
        <v>2</v>
      </c>
      <c r="E130" s="16">
        <v>7</v>
      </c>
      <c r="F130" s="12">
        <f>VLOOKUP($B130,[1]CODIGOS!$A$2:$H$86,$E130,FALSE)</f>
        <v>35</v>
      </c>
      <c r="G130" s="12">
        <v>30.84</v>
      </c>
      <c r="H130" s="12">
        <f t="shared" si="4"/>
        <v>61.68</v>
      </c>
      <c r="I130" s="12"/>
      <c r="J130" s="13">
        <f t="shared" ref="J130:J193" si="6">D130*F130</f>
        <v>70</v>
      </c>
      <c r="K130" s="13">
        <v>70</v>
      </c>
      <c r="L130" s="13">
        <f t="shared" si="5"/>
        <v>8.32</v>
      </c>
      <c r="M130" s="13"/>
      <c r="N130" s="4" t="s">
        <v>194</v>
      </c>
    </row>
    <row r="131" spans="1:14" x14ac:dyDescent="0.25">
      <c r="A131" s="17">
        <v>43578</v>
      </c>
      <c r="B131" s="10" t="s">
        <v>118</v>
      </c>
      <c r="C131" s="4" t="str">
        <f>LOOKUP(B131,[1]CODIGOS!$A$2:$B$62)</f>
        <v>SMOOTH SNAP MINI 2 - ROJO</v>
      </c>
      <c r="D131" s="11">
        <v>1</v>
      </c>
      <c r="E131" s="16">
        <v>7</v>
      </c>
      <c r="F131" s="12">
        <f>VLOOKUP($B131,[1]CODIGOS!$A$2:$H$62,$E131,FALSE)</f>
        <v>35</v>
      </c>
      <c r="G131" s="12">
        <v>30.84</v>
      </c>
      <c r="H131" s="12">
        <f t="shared" ref="H131:H194" si="7">(G131*D131)</f>
        <v>30.84</v>
      </c>
      <c r="I131" s="12"/>
      <c r="J131" s="13">
        <f t="shared" si="6"/>
        <v>35</v>
      </c>
      <c r="K131" s="13">
        <v>35</v>
      </c>
      <c r="L131" s="13">
        <f t="shared" ref="L131:L194" si="8">(K131-H131)</f>
        <v>4.16</v>
      </c>
      <c r="M131" s="13"/>
      <c r="N131" s="4" t="s">
        <v>123</v>
      </c>
    </row>
    <row r="132" spans="1:14" x14ac:dyDescent="0.25">
      <c r="A132" s="17">
        <v>43578</v>
      </c>
      <c r="B132" s="10" t="s">
        <v>118</v>
      </c>
      <c r="C132" s="4" t="str">
        <f>LOOKUP(B132,[1]CODIGOS!$A$2:$B$62)</f>
        <v>SMOOTH SNAP MINI 2 - ROJO</v>
      </c>
      <c r="D132" s="11">
        <v>1</v>
      </c>
      <c r="E132" s="16">
        <v>7</v>
      </c>
      <c r="F132" s="12">
        <f>VLOOKUP($B132,[1]CODIGOS!$A$2:$H$62,$E132,FALSE)</f>
        <v>35</v>
      </c>
      <c r="G132" s="12">
        <v>30.84</v>
      </c>
      <c r="H132" s="12">
        <f t="shared" si="7"/>
        <v>30.84</v>
      </c>
      <c r="I132" s="12"/>
      <c r="J132" s="13">
        <f t="shared" si="6"/>
        <v>35</v>
      </c>
      <c r="K132" s="13">
        <v>35</v>
      </c>
      <c r="L132" s="13">
        <f t="shared" si="8"/>
        <v>4.16</v>
      </c>
      <c r="M132" s="13"/>
      <c r="N132" s="4" t="s">
        <v>135</v>
      </c>
    </row>
    <row r="133" spans="1:14" x14ac:dyDescent="0.25">
      <c r="A133" s="17">
        <v>43584</v>
      </c>
      <c r="B133" s="10" t="s">
        <v>118</v>
      </c>
      <c r="C133" s="4" t="str">
        <f>LOOKUP(B133,[1]CODIGOS!$A$2:$B$86)</f>
        <v>SMOOTH SNAP MINI 2 - ROJO</v>
      </c>
      <c r="D133" s="11">
        <v>2</v>
      </c>
      <c r="E133" s="16">
        <v>7</v>
      </c>
      <c r="F133" s="12">
        <f>VLOOKUP($B133,[1]CODIGOS!$A$2:$H$86,$E133,FALSE)</f>
        <v>35</v>
      </c>
      <c r="G133" s="12">
        <v>30.84</v>
      </c>
      <c r="H133" s="12">
        <f t="shared" si="7"/>
        <v>61.68</v>
      </c>
      <c r="I133" s="12"/>
      <c r="J133" s="13">
        <f t="shared" si="6"/>
        <v>70</v>
      </c>
      <c r="K133" s="13">
        <v>70</v>
      </c>
      <c r="L133" s="13">
        <f t="shared" si="8"/>
        <v>8.32</v>
      </c>
      <c r="M133" s="13"/>
      <c r="N133" s="4" t="s">
        <v>194</v>
      </c>
    </row>
    <row r="134" spans="1:14" x14ac:dyDescent="0.25">
      <c r="A134" s="17">
        <v>43556</v>
      </c>
      <c r="B134" s="10" t="s">
        <v>170</v>
      </c>
      <c r="C134" s="4" t="str">
        <f>LOOKUP(B134,[1]CODIGOS!$A$2:$B$18)</f>
        <v>SMOOTH X SNAP - AZUL</v>
      </c>
      <c r="D134" s="16">
        <v>1</v>
      </c>
      <c r="E134" s="4"/>
      <c r="F134" s="12">
        <v>35</v>
      </c>
      <c r="G134" s="12">
        <v>29</v>
      </c>
      <c r="H134" s="12">
        <f t="shared" si="7"/>
        <v>29</v>
      </c>
      <c r="I134" s="12"/>
      <c r="J134" s="13">
        <f t="shared" si="6"/>
        <v>35</v>
      </c>
      <c r="K134" s="13">
        <v>35</v>
      </c>
      <c r="L134" s="13">
        <f t="shared" si="8"/>
        <v>6</v>
      </c>
      <c r="M134" s="13"/>
      <c r="N134" s="4" t="s">
        <v>169</v>
      </c>
    </row>
    <row r="135" spans="1:14" x14ac:dyDescent="0.25">
      <c r="A135" s="17">
        <v>43557</v>
      </c>
      <c r="B135" s="53" t="s">
        <v>170</v>
      </c>
      <c r="C135" s="4" t="str">
        <f>LOOKUP(B135,[1]CODIGOS!$A$2:$B$18)</f>
        <v>SMOOTH X SNAP - AZUL</v>
      </c>
      <c r="D135" s="16">
        <v>2</v>
      </c>
      <c r="E135" s="16">
        <v>5</v>
      </c>
      <c r="F135" s="12">
        <v>35</v>
      </c>
      <c r="G135" s="12">
        <v>29</v>
      </c>
      <c r="H135" s="12">
        <f t="shared" si="7"/>
        <v>58</v>
      </c>
      <c r="I135" s="12"/>
      <c r="J135" s="13">
        <f t="shared" si="6"/>
        <v>70</v>
      </c>
      <c r="K135" s="13">
        <v>70</v>
      </c>
      <c r="L135" s="13">
        <f t="shared" si="8"/>
        <v>12</v>
      </c>
      <c r="M135" s="13"/>
      <c r="N135" s="4" t="s">
        <v>172</v>
      </c>
    </row>
    <row r="136" spans="1:14" x14ac:dyDescent="0.25">
      <c r="A136" s="17">
        <v>43558</v>
      </c>
      <c r="B136" s="10" t="s">
        <v>170</v>
      </c>
      <c r="C136" s="4" t="str">
        <f>LOOKUP(B136,[1]CODIGOS!$A$2:$B$21)</f>
        <v>SMOOTH X SNAP - AZUL</v>
      </c>
      <c r="D136" s="11">
        <v>4</v>
      </c>
      <c r="E136" s="16">
        <v>6</v>
      </c>
      <c r="F136" s="12">
        <v>32</v>
      </c>
      <c r="G136" s="12">
        <v>29</v>
      </c>
      <c r="H136" s="12">
        <f t="shared" si="7"/>
        <v>116</v>
      </c>
      <c r="I136" s="12"/>
      <c r="J136" s="13">
        <f t="shared" si="6"/>
        <v>128</v>
      </c>
      <c r="K136" s="13">
        <v>128</v>
      </c>
      <c r="L136" s="13">
        <f t="shared" si="8"/>
        <v>12</v>
      </c>
      <c r="M136" s="13"/>
      <c r="N136" s="4" t="s">
        <v>179</v>
      </c>
    </row>
    <row r="137" spans="1:14" x14ac:dyDescent="0.25">
      <c r="A137" s="17">
        <v>43564</v>
      </c>
      <c r="B137" s="10" t="s">
        <v>170</v>
      </c>
      <c r="C137" s="4" t="str">
        <f>LOOKUP(B137,[1]CODIGOS!$A$2:$B$21)</f>
        <v>SMOOTH X SNAP - AZUL</v>
      </c>
      <c r="D137" s="11">
        <v>2</v>
      </c>
      <c r="E137" s="16">
        <v>6</v>
      </c>
      <c r="F137" s="12">
        <v>33</v>
      </c>
      <c r="G137" s="12">
        <v>29</v>
      </c>
      <c r="H137" s="12">
        <f t="shared" si="7"/>
        <v>58</v>
      </c>
      <c r="I137" s="12"/>
      <c r="J137" s="13">
        <f t="shared" si="6"/>
        <v>66</v>
      </c>
      <c r="K137" s="13">
        <v>66</v>
      </c>
      <c r="L137" s="13">
        <f t="shared" si="8"/>
        <v>8</v>
      </c>
      <c r="M137" s="13"/>
      <c r="N137" s="4" t="s">
        <v>184</v>
      </c>
    </row>
    <row r="138" spans="1:14" x14ac:dyDescent="0.25">
      <c r="A138" s="17">
        <v>43565</v>
      </c>
      <c r="B138" s="10" t="s">
        <v>170</v>
      </c>
      <c r="C138" s="4" t="str">
        <f>LOOKUP(B138,[1]CODIGOS!$A$2:$B$21)</f>
        <v>SMOOTH X SNAP - AZUL</v>
      </c>
      <c r="D138" s="11">
        <v>1</v>
      </c>
      <c r="E138" s="16">
        <v>6</v>
      </c>
      <c r="F138" s="12">
        <v>32</v>
      </c>
      <c r="G138" s="12">
        <v>29</v>
      </c>
      <c r="H138" s="12">
        <f t="shared" si="7"/>
        <v>29</v>
      </c>
      <c r="I138" s="12"/>
      <c r="J138" s="13">
        <f t="shared" si="6"/>
        <v>32</v>
      </c>
      <c r="K138" s="13">
        <v>32</v>
      </c>
      <c r="L138" s="13">
        <f t="shared" si="8"/>
        <v>3</v>
      </c>
      <c r="M138" s="13"/>
      <c r="N138" s="4" t="s">
        <v>117</v>
      </c>
    </row>
    <row r="139" spans="1:14" x14ac:dyDescent="0.25">
      <c r="A139" s="17">
        <v>43566</v>
      </c>
      <c r="B139" s="10" t="s">
        <v>170</v>
      </c>
      <c r="C139" s="4" t="str">
        <f>LOOKUP(B139,[1]CODIGOS!$A$2:$B$18)</f>
        <v>SMOOTH X SNAP - AZUL</v>
      </c>
      <c r="D139" s="16">
        <v>1</v>
      </c>
      <c r="E139" s="16">
        <v>5</v>
      </c>
      <c r="F139" s="12">
        <v>34</v>
      </c>
      <c r="G139" s="12">
        <v>29</v>
      </c>
      <c r="H139" s="12">
        <f t="shared" si="7"/>
        <v>29</v>
      </c>
      <c r="I139" s="12"/>
      <c r="J139" s="13">
        <f t="shared" si="6"/>
        <v>34</v>
      </c>
      <c r="K139" s="13">
        <v>34</v>
      </c>
      <c r="L139" s="13">
        <f t="shared" si="8"/>
        <v>5</v>
      </c>
      <c r="M139" s="13"/>
      <c r="N139" s="4" t="s">
        <v>174</v>
      </c>
    </row>
    <row r="140" spans="1:14" x14ac:dyDescent="0.25">
      <c r="A140" s="17">
        <v>43570</v>
      </c>
      <c r="B140" s="10" t="s">
        <v>48</v>
      </c>
      <c r="C140" s="4" t="str">
        <f>LOOKUP(B140,[1]CODIGOS!$A$2:$B$30)</f>
        <v>SMOOTH X SNAP - BLANCO</v>
      </c>
      <c r="D140" s="11">
        <v>1</v>
      </c>
      <c r="E140" s="16">
        <v>6</v>
      </c>
      <c r="F140" s="12">
        <v>33</v>
      </c>
      <c r="G140" s="12">
        <v>29</v>
      </c>
      <c r="H140" s="12">
        <f t="shared" si="7"/>
        <v>29</v>
      </c>
      <c r="I140" s="12"/>
      <c r="J140" s="13">
        <f t="shared" si="6"/>
        <v>33</v>
      </c>
      <c r="K140" s="13">
        <v>33</v>
      </c>
      <c r="L140" s="13">
        <f t="shared" si="8"/>
        <v>4</v>
      </c>
      <c r="M140" s="13"/>
      <c r="N140" s="4" t="s">
        <v>136</v>
      </c>
    </row>
    <row r="141" spans="1:14" x14ac:dyDescent="0.25">
      <c r="A141" s="17">
        <v>43577</v>
      </c>
      <c r="B141" s="10" t="s">
        <v>48</v>
      </c>
      <c r="C141" s="4" t="str">
        <f>LOOKUP(B141,[1]CODIGOS!$A$2:$B$62)</f>
        <v>SMOOTH X SNAP - BLANCO</v>
      </c>
      <c r="D141" s="11">
        <v>2</v>
      </c>
      <c r="E141" s="16">
        <v>5</v>
      </c>
      <c r="F141" s="12">
        <v>34</v>
      </c>
      <c r="G141" s="12">
        <v>29</v>
      </c>
      <c r="H141" s="12">
        <f t="shared" si="7"/>
        <v>58</v>
      </c>
      <c r="I141" s="12"/>
      <c r="J141" s="13">
        <f t="shared" si="6"/>
        <v>68</v>
      </c>
      <c r="K141" s="13">
        <v>68</v>
      </c>
      <c r="L141" s="13">
        <f t="shared" si="8"/>
        <v>10</v>
      </c>
      <c r="M141" s="13"/>
      <c r="N141" s="4" t="s">
        <v>129</v>
      </c>
    </row>
    <row r="142" spans="1:14" x14ac:dyDescent="0.25">
      <c r="A142" s="17">
        <v>43577</v>
      </c>
      <c r="B142" s="10" t="s">
        <v>48</v>
      </c>
      <c r="C142" s="4" t="str">
        <f>LOOKUP(B142,[1]CODIGOS!$A$2:$B$30)</f>
        <v>SMOOTH X SNAP - BLANCO</v>
      </c>
      <c r="D142" s="11">
        <v>1</v>
      </c>
      <c r="E142" s="16">
        <v>5</v>
      </c>
      <c r="F142" s="12">
        <f>VLOOKUP($B142,[1]CODIGOS!$A$2:$H$30,$E142,FALSE)</f>
        <v>34</v>
      </c>
      <c r="G142" s="12">
        <v>29</v>
      </c>
      <c r="H142" s="12">
        <f t="shared" si="7"/>
        <v>29</v>
      </c>
      <c r="I142" s="12"/>
      <c r="J142" s="13">
        <f t="shared" si="6"/>
        <v>34</v>
      </c>
      <c r="K142" s="13">
        <v>34</v>
      </c>
      <c r="L142" s="13">
        <f t="shared" si="8"/>
        <v>5</v>
      </c>
      <c r="M142" s="13"/>
      <c r="N142" s="4" t="s">
        <v>140</v>
      </c>
    </row>
    <row r="143" spans="1:14" x14ac:dyDescent="0.25">
      <c r="A143" s="17">
        <v>43578</v>
      </c>
      <c r="B143" s="10" t="s">
        <v>48</v>
      </c>
      <c r="C143" s="4" t="str">
        <f>LOOKUP(B143,[1]CODIGOS!$A$2:$B$62)</f>
        <v>SMOOTH X SNAP - BLANCO</v>
      </c>
      <c r="D143" s="11">
        <v>1</v>
      </c>
      <c r="E143" s="16">
        <v>6</v>
      </c>
      <c r="F143" s="12">
        <f>VLOOKUP($B143,[1]CODIGOS!$A$2:$H$62,$E143,FALSE)</f>
        <v>32</v>
      </c>
      <c r="G143" s="12">
        <v>29</v>
      </c>
      <c r="H143" s="12">
        <f t="shared" si="7"/>
        <v>29</v>
      </c>
      <c r="I143" s="12"/>
      <c r="J143" s="13">
        <f t="shared" si="6"/>
        <v>32</v>
      </c>
      <c r="K143" s="13">
        <v>32</v>
      </c>
      <c r="L143" s="13">
        <f t="shared" si="8"/>
        <v>3</v>
      </c>
      <c r="M143" s="13"/>
      <c r="N143" s="4" t="s">
        <v>123</v>
      </c>
    </row>
    <row r="144" spans="1:14" x14ac:dyDescent="0.25">
      <c r="A144" s="17">
        <v>43584</v>
      </c>
      <c r="B144" s="10" t="s">
        <v>48</v>
      </c>
      <c r="C144" s="4" t="str">
        <f>LOOKUP(B144,[1]CODIGOS!$A$2:$B$86)</f>
        <v>SMOOTH X SNAP - BLANCO</v>
      </c>
      <c r="D144" s="11">
        <v>1</v>
      </c>
      <c r="E144" s="16">
        <v>7</v>
      </c>
      <c r="F144" s="12">
        <f>VLOOKUP($B144,[1]CODIGOS!$A$2:$H$86,$E144,FALSE)</f>
        <v>33</v>
      </c>
      <c r="G144" s="12">
        <v>29</v>
      </c>
      <c r="H144" s="12">
        <f t="shared" si="7"/>
        <v>29</v>
      </c>
      <c r="I144" s="12"/>
      <c r="J144" s="13">
        <f t="shared" si="6"/>
        <v>33</v>
      </c>
      <c r="K144" s="13">
        <v>33</v>
      </c>
      <c r="L144" s="13">
        <f t="shared" si="8"/>
        <v>4</v>
      </c>
      <c r="M144" s="13"/>
      <c r="N144" s="4" t="s">
        <v>194</v>
      </c>
    </row>
    <row r="145" spans="1:14" x14ac:dyDescent="0.25">
      <c r="A145" s="17">
        <v>43556</v>
      </c>
      <c r="B145" s="10" t="s">
        <v>46</v>
      </c>
      <c r="C145" s="4" t="str">
        <f>LOOKUP(B145,[1]CODIGOS!$A$2:$B$18)</f>
        <v>SMOOTH X SNAP - NARANJA</v>
      </c>
      <c r="D145" s="16">
        <v>2</v>
      </c>
      <c r="E145" s="4"/>
      <c r="F145" s="12">
        <v>35</v>
      </c>
      <c r="G145" s="12">
        <v>29</v>
      </c>
      <c r="H145" s="12">
        <f t="shared" si="7"/>
        <v>58</v>
      </c>
      <c r="I145" s="12"/>
      <c r="J145" s="13">
        <f t="shared" si="6"/>
        <v>70</v>
      </c>
      <c r="K145" s="13">
        <v>70</v>
      </c>
      <c r="L145" s="13">
        <f t="shared" si="8"/>
        <v>12</v>
      </c>
      <c r="M145" s="13"/>
      <c r="N145" s="4" t="s">
        <v>169</v>
      </c>
    </row>
    <row r="146" spans="1:14" x14ac:dyDescent="0.25">
      <c r="A146" s="17">
        <v>43558</v>
      </c>
      <c r="B146" s="10" t="s">
        <v>46</v>
      </c>
      <c r="C146" s="4" t="str">
        <f>LOOKUP(B146,[1]CODIGOS!$A$2:$B$21)</f>
        <v>SMOOTH X SNAP - NARANJA</v>
      </c>
      <c r="D146" s="11">
        <v>2</v>
      </c>
      <c r="E146" s="16">
        <v>6</v>
      </c>
      <c r="F146" s="12">
        <v>32</v>
      </c>
      <c r="G146" s="12">
        <v>29</v>
      </c>
      <c r="H146" s="12">
        <f t="shared" si="7"/>
        <v>58</v>
      </c>
      <c r="I146" s="12"/>
      <c r="J146" s="13">
        <f t="shared" si="6"/>
        <v>64</v>
      </c>
      <c r="K146" s="13">
        <v>64</v>
      </c>
      <c r="L146" s="13">
        <f t="shared" si="8"/>
        <v>6</v>
      </c>
      <c r="M146" s="13"/>
      <c r="N146" s="4" t="s">
        <v>178</v>
      </c>
    </row>
    <row r="147" spans="1:14" x14ac:dyDescent="0.25">
      <c r="A147" s="17">
        <v>43564</v>
      </c>
      <c r="B147" s="10" t="s">
        <v>46</v>
      </c>
      <c r="C147" s="4" t="str">
        <f>LOOKUP(B147,[1]CODIGOS!$A$2:$B$21)</f>
        <v>SMOOTH X SNAP - NARANJA</v>
      </c>
      <c r="D147" s="11">
        <v>1</v>
      </c>
      <c r="E147" s="16">
        <v>6</v>
      </c>
      <c r="F147" s="12">
        <v>33</v>
      </c>
      <c r="G147" s="12">
        <v>29</v>
      </c>
      <c r="H147" s="12">
        <f t="shared" si="7"/>
        <v>29</v>
      </c>
      <c r="I147" s="12"/>
      <c r="J147" s="13">
        <f t="shared" si="6"/>
        <v>33</v>
      </c>
      <c r="K147" s="13">
        <v>33</v>
      </c>
      <c r="L147" s="13">
        <f t="shared" si="8"/>
        <v>4</v>
      </c>
      <c r="M147" s="13"/>
      <c r="N147" s="4" t="s">
        <v>184</v>
      </c>
    </row>
    <row r="148" spans="1:14" x14ac:dyDescent="0.25">
      <c r="A148" s="17">
        <v>43565</v>
      </c>
      <c r="B148" s="10" t="s">
        <v>46</v>
      </c>
      <c r="C148" s="4" t="str">
        <f>LOOKUP(B148,[1]CODIGOS!$A$2:$B$21)</f>
        <v>SMOOTH X SNAP - NARANJA</v>
      </c>
      <c r="D148" s="11">
        <v>1</v>
      </c>
      <c r="E148" s="16">
        <v>6</v>
      </c>
      <c r="F148" s="12">
        <v>32</v>
      </c>
      <c r="G148" s="12">
        <v>29</v>
      </c>
      <c r="H148" s="12">
        <f t="shared" si="7"/>
        <v>29</v>
      </c>
      <c r="I148" s="12"/>
      <c r="J148" s="13">
        <f t="shared" si="6"/>
        <v>32</v>
      </c>
      <c r="K148" s="13">
        <v>32</v>
      </c>
      <c r="L148" s="13">
        <f t="shared" si="8"/>
        <v>3</v>
      </c>
      <c r="M148" s="13"/>
      <c r="N148" s="4" t="s">
        <v>117</v>
      </c>
    </row>
    <row r="149" spans="1:14" x14ac:dyDescent="0.25">
      <c r="A149" s="17">
        <v>43566</v>
      </c>
      <c r="B149" s="10" t="s">
        <v>46</v>
      </c>
      <c r="C149" s="4" t="str">
        <f>LOOKUP(B149,[1]CODIGOS!$A$2:$B$18)</f>
        <v>SMOOTH X SNAP - NARANJA</v>
      </c>
      <c r="D149" s="16">
        <v>2</v>
      </c>
      <c r="E149" s="16">
        <v>5</v>
      </c>
      <c r="F149" s="12">
        <v>34</v>
      </c>
      <c r="G149" s="12">
        <v>29</v>
      </c>
      <c r="H149" s="12">
        <f t="shared" si="7"/>
        <v>58</v>
      </c>
      <c r="I149" s="12"/>
      <c r="J149" s="13">
        <f t="shared" si="6"/>
        <v>68</v>
      </c>
      <c r="K149" s="13">
        <v>68</v>
      </c>
      <c r="L149" s="13">
        <f t="shared" si="8"/>
        <v>10</v>
      </c>
      <c r="M149" s="13"/>
      <c r="N149" s="4" t="s">
        <v>174</v>
      </c>
    </row>
    <row r="150" spans="1:14" x14ac:dyDescent="0.25">
      <c r="A150" s="17">
        <v>43570</v>
      </c>
      <c r="B150" s="10" t="s">
        <v>46</v>
      </c>
      <c r="C150" s="4" t="str">
        <f>LOOKUP(B150,[1]CODIGOS!$A$2:$B$30)</f>
        <v>SMOOTH X SNAP - NARANJA</v>
      </c>
      <c r="D150" s="11">
        <v>1</v>
      </c>
      <c r="E150" s="16">
        <v>6</v>
      </c>
      <c r="F150" s="12">
        <v>33</v>
      </c>
      <c r="G150" s="12">
        <v>29</v>
      </c>
      <c r="H150" s="12">
        <f t="shared" si="7"/>
        <v>29</v>
      </c>
      <c r="I150" s="12"/>
      <c r="J150" s="13">
        <f t="shared" si="6"/>
        <v>33</v>
      </c>
      <c r="K150" s="13">
        <v>33</v>
      </c>
      <c r="L150" s="13">
        <f t="shared" si="8"/>
        <v>4</v>
      </c>
      <c r="M150" s="13"/>
      <c r="N150" s="4" t="s">
        <v>136</v>
      </c>
    </row>
    <row r="151" spans="1:14" x14ac:dyDescent="0.25">
      <c r="A151" s="17">
        <v>43570</v>
      </c>
      <c r="B151" s="10" t="s">
        <v>46</v>
      </c>
      <c r="C151" s="4" t="str">
        <f>LOOKUP(B151,[1]CODIGOS!$A$2:$B$30)</f>
        <v>SMOOTH X SNAP - NARANJA</v>
      </c>
      <c r="D151" s="11">
        <v>1</v>
      </c>
      <c r="E151" s="16">
        <v>6</v>
      </c>
      <c r="F151" s="12">
        <f>VLOOKUP($B151,[1]CODIGOS!$A$2:$H$30,$E151,FALSE)</f>
        <v>32</v>
      </c>
      <c r="G151" s="12">
        <v>29</v>
      </c>
      <c r="H151" s="12">
        <f t="shared" si="7"/>
        <v>29</v>
      </c>
      <c r="I151" s="12"/>
      <c r="J151" s="13">
        <f t="shared" si="6"/>
        <v>32</v>
      </c>
      <c r="K151" s="13">
        <v>32</v>
      </c>
      <c r="L151" s="13">
        <f t="shared" si="8"/>
        <v>3</v>
      </c>
      <c r="M151" s="13"/>
      <c r="N151" s="4" t="s">
        <v>123</v>
      </c>
    </row>
    <row r="152" spans="1:14" x14ac:dyDescent="0.25">
      <c r="A152" s="17">
        <v>43570</v>
      </c>
      <c r="B152" s="10" t="s">
        <v>46</v>
      </c>
      <c r="C152" s="4" t="str">
        <f>LOOKUP(B152,[1]CODIGOS!$A$2:$B$30)</f>
        <v>SMOOTH X SNAP - NARANJA</v>
      </c>
      <c r="D152" s="11">
        <v>1</v>
      </c>
      <c r="E152" s="16">
        <v>6</v>
      </c>
      <c r="F152" s="12">
        <f>VLOOKUP($B152,[1]CODIGOS!$A$2:$H$30,$E152,FALSE)</f>
        <v>32</v>
      </c>
      <c r="G152" s="12">
        <v>29</v>
      </c>
      <c r="H152" s="12">
        <f t="shared" si="7"/>
        <v>29</v>
      </c>
      <c r="I152" s="12"/>
      <c r="J152" s="13">
        <f t="shared" si="6"/>
        <v>32</v>
      </c>
      <c r="K152" s="13">
        <v>32</v>
      </c>
      <c r="L152" s="13">
        <f t="shared" si="8"/>
        <v>3</v>
      </c>
      <c r="M152" s="13"/>
      <c r="N152" s="4" t="s">
        <v>188</v>
      </c>
    </row>
    <row r="153" spans="1:14" x14ac:dyDescent="0.25">
      <c r="A153" s="17">
        <v>43571</v>
      </c>
      <c r="B153" s="10" t="s">
        <v>46</v>
      </c>
      <c r="C153" s="4" t="str">
        <f>LOOKUP(B153,[1]CODIGOS!$A$2:$B$21)</f>
        <v>SMOOTH X SNAP - NARANJA</v>
      </c>
      <c r="D153" s="11">
        <v>1</v>
      </c>
      <c r="E153" s="16">
        <v>6</v>
      </c>
      <c r="F153" s="12">
        <v>32</v>
      </c>
      <c r="G153" s="12">
        <v>29</v>
      </c>
      <c r="H153" s="12">
        <f t="shared" si="7"/>
        <v>29</v>
      </c>
      <c r="I153" s="12"/>
      <c r="J153" s="13">
        <f t="shared" si="6"/>
        <v>32</v>
      </c>
      <c r="K153" s="13">
        <v>32</v>
      </c>
      <c r="L153" s="13">
        <f t="shared" si="8"/>
        <v>3</v>
      </c>
      <c r="M153" s="13"/>
      <c r="N153" s="4" t="s">
        <v>117</v>
      </c>
    </row>
    <row r="154" spans="1:14" x14ac:dyDescent="0.25">
      <c r="A154" s="17">
        <v>43571</v>
      </c>
      <c r="B154" s="10" t="s">
        <v>46</v>
      </c>
      <c r="C154" s="4" t="str">
        <f>LOOKUP(B154,[1]CODIGOS!$A$2:$B$30)</f>
        <v>SMOOTH X SNAP - NARANJA</v>
      </c>
      <c r="D154" s="11">
        <v>1</v>
      </c>
      <c r="E154" s="16">
        <v>5</v>
      </c>
      <c r="F154" s="12">
        <v>34</v>
      </c>
      <c r="G154" s="12">
        <v>29</v>
      </c>
      <c r="H154" s="12">
        <f t="shared" si="7"/>
        <v>29</v>
      </c>
      <c r="I154" s="12"/>
      <c r="J154" s="13">
        <f t="shared" si="6"/>
        <v>34</v>
      </c>
      <c r="K154" s="13">
        <v>34</v>
      </c>
      <c r="L154" s="13">
        <f t="shared" si="8"/>
        <v>5</v>
      </c>
      <c r="M154" s="13"/>
      <c r="N154" s="4" t="s">
        <v>135</v>
      </c>
    </row>
    <row r="155" spans="1:14" x14ac:dyDescent="0.25">
      <c r="A155" s="17">
        <v>43572</v>
      </c>
      <c r="B155" s="10" t="s">
        <v>46</v>
      </c>
      <c r="C155" s="4" t="str">
        <f>LOOKUP(B155,[1]CODIGOS!$A$2:$B$30)</f>
        <v>SMOOTH X SNAP - NARANJA</v>
      </c>
      <c r="D155" s="11">
        <v>1</v>
      </c>
      <c r="E155" s="16">
        <v>5</v>
      </c>
      <c r="F155" s="12">
        <v>34</v>
      </c>
      <c r="G155" s="12">
        <v>29</v>
      </c>
      <c r="H155" s="12">
        <f t="shared" si="7"/>
        <v>29</v>
      </c>
      <c r="I155" s="12"/>
      <c r="J155" s="13">
        <f t="shared" si="6"/>
        <v>34</v>
      </c>
      <c r="K155" s="13">
        <v>34</v>
      </c>
      <c r="L155" s="13">
        <f t="shared" si="8"/>
        <v>5</v>
      </c>
      <c r="M155" s="13"/>
      <c r="N155" s="4" t="s">
        <v>191</v>
      </c>
    </row>
    <row r="156" spans="1:14" x14ac:dyDescent="0.25">
      <c r="A156" s="17">
        <v>43584</v>
      </c>
      <c r="B156" s="10" t="s">
        <v>46</v>
      </c>
      <c r="C156" s="4" t="str">
        <f>LOOKUP(B156,[1]CODIGOS!$A$2:$B$86)</f>
        <v>SMOOTH X SNAP - NARANJA</v>
      </c>
      <c r="D156" s="11">
        <v>1</v>
      </c>
      <c r="E156" s="16">
        <v>7</v>
      </c>
      <c r="F156" s="12">
        <f>VLOOKUP($B156,[1]CODIGOS!$A$2:$H$86,$E156,FALSE)</f>
        <v>33</v>
      </c>
      <c r="G156" s="12">
        <v>29</v>
      </c>
      <c r="H156" s="12">
        <f t="shared" si="7"/>
        <v>29</v>
      </c>
      <c r="I156" s="12"/>
      <c r="J156" s="13">
        <f t="shared" si="6"/>
        <v>33</v>
      </c>
      <c r="K156" s="13">
        <v>33</v>
      </c>
      <c r="L156" s="13">
        <f t="shared" si="8"/>
        <v>4</v>
      </c>
      <c r="M156" s="13"/>
      <c r="N156" s="4" t="s">
        <v>194</v>
      </c>
    </row>
    <row r="157" spans="1:14" x14ac:dyDescent="0.25">
      <c r="A157" s="17">
        <v>43556</v>
      </c>
      <c r="B157" s="10" t="s">
        <v>33</v>
      </c>
      <c r="C157" s="4" t="str">
        <f>LOOKUP(B157,[1]CODIGOS!$A$2:$B$18)</f>
        <v>SMOOTH X SNAP - NEGRO</v>
      </c>
      <c r="D157" s="16">
        <v>1</v>
      </c>
      <c r="E157" s="4"/>
      <c r="F157" s="12">
        <v>35</v>
      </c>
      <c r="G157" s="12">
        <v>29</v>
      </c>
      <c r="H157" s="12">
        <f t="shared" si="7"/>
        <v>29</v>
      </c>
      <c r="I157" s="12"/>
      <c r="J157" s="13">
        <f t="shared" si="6"/>
        <v>35</v>
      </c>
      <c r="K157" s="13">
        <v>35</v>
      </c>
      <c r="L157" s="13">
        <f t="shared" si="8"/>
        <v>6</v>
      </c>
      <c r="M157" s="13"/>
      <c r="N157" s="4" t="s">
        <v>169</v>
      </c>
    </row>
    <row r="158" spans="1:14" x14ac:dyDescent="0.25">
      <c r="A158" s="17">
        <v>43557</v>
      </c>
      <c r="B158" s="10" t="s">
        <v>33</v>
      </c>
      <c r="C158" s="4" t="str">
        <f>LOOKUP(B158,[1]CODIGOS!$A$2:$B$18)</f>
        <v>SMOOTH X SNAP - NEGRO</v>
      </c>
      <c r="D158" s="16">
        <v>2</v>
      </c>
      <c r="E158" s="16">
        <v>5</v>
      </c>
      <c r="F158" s="12">
        <v>35</v>
      </c>
      <c r="G158" s="12">
        <v>29</v>
      </c>
      <c r="H158" s="12">
        <f t="shared" si="7"/>
        <v>58</v>
      </c>
      <c r="I158" s="12"/>
      <c r="J158" s="13">
        <f t="shared" si="6"/>
        <v>70</v>
      </c>
      <c r="K158" s="13">
        <v>70</v>
      </c>
      <c r="L158" s="13">
        <f t="shared" si="8"/>
        <v>12</v>
      </c>
      <c r="M158" s="13"/>
      <c r="N158" s="4" t="s">
        <v>172</v>
      </c>
    </row>
    <row r="159" spans="1:14" x14ac:dyDescent="0.25">
      <c r="A159" s="17">
        <v>43558</v>
      </c>
      <c r="B159" s="10" t="s">
        <v>33</v>
      </c>
      <c r="C159" s="4" t="str">
        <f>LOOKUP(B159,[1]CODIGOS!$A$2:$B$21)</f>
        <v>SMOOTH X SNAP - NEGRO</v>
      </c>
      <c r="D159" s="11">
        <v>1</v>
      </c>
      <c r="E159" s="16">
        <v>6</v>
      </c>
      <c r="F159" s="12">
        <v>32</v>
      </c>
      <c r="G159" s="12">
        <v>29</v>
      </c>
      <c r="H159" s="12">
        <f t="shared" si="7"/>
        <v>29</v>
      </c>
      <c r="I159" s="12"/>
      <c r="J159" s="13">
        <f t="shared" si="6"/>
        <v>32</v>
      </c>
      <c r="K159" s="13">
        <v>32</v>
      </c>
      <c r="L159" s="13">
        <f t="shared" si="8"/>
        <v>3</v>
      </c>
      <c r="M159" s="13"/>
      <c r="N159" s="4" t="s">
        <v>179</v>
      </c>
    </row>
    <row r="160" spans="1:14" x14ac:dyDescent="0.25">
      <c r="A160" s="17">
        <v>43577</v>
      </c>
      <c r="B160" s="10" t="s">
        <v>33</v>
      </c>
      <c r="C160" s="4" t="str">
        <f>LOOKUP(B160,[1]CODIGOS!$A$2:$B$62)</f>
        <v>SMOOTH X SNAP - NEGRO</v>
      </c>
      <c r="D160" s="11">
        <v>2</v>
      </c>
      <c r="E160" s="16">
        <v>5</v>
      </c>
      <c r="F160" s="12">
        <f>VLOOKUP($B160,[1]CODIGOS!$A$2:$H$21,$E160,FALSE)</f>
        <v>34</v>
      </c>
      <c r="G160" s="12">
        <v>29</v>
      </c>
      <c r="H160" s="12">
        <f t="shared" si="7"/>
        <v>58</v>
      </c>
      <c r="I160" s="12"/>
      <c r="J160" s="13">
        <f t="shared" si="6"/>
        <v>68</v>
      </c>
      <c r="K160" s="13">
        <v>68</v>
      </c>
      <c r="L160" s="13">
        <f t="shared" si="8"/>
        <v>10</v>
      </c>
      <c r="M160" s="13"/>
      <c r="N160" s="4" t="s">
        <v>129</v>
      </c>
    </row>
    <row r="161" spans="1:14" x14ac:dyDescent="0.25">
      <c r="A161" s="17">
        <v>43577</v>
      </c>
      <c r="B161" s="10" t="s">
        <v>33</v>
      </c>
      <c r="C161" s="4" t="str">
        <f>LOOKUP(B161,[1]CODIGOS!$A$2:$B$30)</f>
        <v>SMOOTH X SNAP - NEGRO</v>
      </c>
      <c r="D161" s="11">
        <v>1</v>
      </c>
      <c r="E161" s="16">
        <v>5</v>
      </c>
      <c r="F161" s="12">
        <f>VLOOKUP($B161,[1]CODIGOS!$A$2:$H$30,$E161,FALSE)</f>
        <v>34</v>
      </c>
      <c r="G161" s="12">
        <v>29</v>
      </c>
      <c r="H161" s="12">
        <f t="shared" si="7"/>
        <v>29</v>
      </c>
      <c r="I161" s="12"/>
      <c r="J161" s="13">
        <f t="shared" si="6"/>
        <v>34</v>
      </c>
      <c r="K161" s="13">
        <v>34</v>
      </c>
      <c r="L161" s="13">
        <f t="shared" si="8"/>
        <v>5</v>
      </c>
      <c r="M161" s="13"/>
      <c r="N161" s="4" t="s">
        <v>140</v>
      </c>
    </row>
    <row r="162" spans="1:14" x14ac:dyDescent="0.25">
      <c r="A162" s="17">
        <v>43577</v>
      </c>
      <c r="B162" s="10" t="s">
        <v>33</v>
      </c>
      <c r="C162" s="4" t="str">
        <f>LOOKUP(B162,[1]CODIGOS!$A$2:$B$21)</f>
        <v>SMOOTH X SNAP - NEGRO</v>
      </c>
      <c r="D162" s="11">
        <v>2</v>
      </c>
      <c r="E162" s="16">
        <v>5</v>
      </c>
      <c r="F162" s="12">
        <v>32</v>
      </c>
      <c r="G162" s="12">
        <v>29</v>
      </c>
      <c r="H162" s="12">
        <f t="shared" si="7"/>
        <v>58</v>
      </c>
      <c r="I162" s="12"/>
      <c r="J162" s="13">
        <f t="shared" si="6"/>
        <v>64</v>
      </c>
      <c r="K162" s="13">
        <v>64</v>
      </c>
      <c r="L162" s="13">
        <f t="shared" si="8"/>
        <v>6</v>
      </c>
      <c r="M162" s="13"/>
      <c r="N162" s="4" t="s">
        <v>130</v>
      </c>
    </row>
    <row r="163" spans="1:14" x14ac:dyDescent="0.25">
      <c r="A163" s="17">
        <v>43578</v>
      </c>
      <c r="B163" s="10" t="s">
        <v>33</v>
      </c>
      <c r="C163" s="4" t="str">
        <f>LOOKUP(B163,[1]CODIGOS!$A$2:$B$62)</f>
        <v>SMOOTH X SNAP - NEGRO</v>
      </c>
      <c r="D163" s="11">
        <v>1</v>
      </c>
      <c r="E163" s="16">
        <v>6</v>
      </c>
      <c r="F163" s="12">
        <f>VLOOKUP($B163,[1]CODIGOS!$A$2:$H$62,$E163,FALSE)</f>
        <v>32</v>
      </c>
      <c r="G163" s="12">
        <v>29</v>
      </c>
      <c r="H163" s="12">
        <f t="shared" si="7"/>
        <v>29</v>
      </c>
      <c r="I163" s="12"/>
      <c r="J163" s="13">
        <f t="shared" si="6"/>
        <v>32</v>
      </c>
      <c r="K163" s="13">
        <v>32</v>
      </c>
      <c r="L163" s="13">
        <f t="shared" si="8"/>
        <v>3</v>
      </c>
      <c r="M163" s="13"/>
      <c r="N163" s="4" t="s">
        <v>123</v>
      </c>
    </row>
    <row r="164" spans="1:14" x14ac:dyDescent="0.25">
      <c r="A164" s="17">
        <v>43578</v>
      </c>
      <c r="B164" s="10" t="s">
        <v>33</v>
      </c>
      <c r="C164" s="4" t="str">
        <f>LOOKUP(B164,[1]CODIGOS!$A$2:$B$62)</f>
        <v>SMOOTH X SNAP - NEGRO</v>
      </c>
      <c r="D164" s="11">
        <v>2</v>
      </c>
      <c r="E164" s="16">
        <v>7</v>
      </c>
      <c r="F164" s="12">
        <f>VLOOKUP($B164,[1]CODIGOS!$A$2:$H$62,$E164,FALSE)</f>
        <v>33</v>
      </c>
      <c r="G164" s="12">
        <v>29</v>
      </c>
      <c r="H164" s="12">
        <f t="shared" si="7"/>
        <v>58</v>
      </c>
      <c r="I164" s="12"/>
      <c r="J164" s="13">
        <f t="shared" si="6"/>
        <v>66</v>
      </c>
      <c r="K164" s="13">
        <v>66</v>
      </c>
      <c r="L164" s="13">
        <f t="shared" si="8"/>
        <v>8</v>
      </c>
      <c r="M164" s="13"/>
      <c r="N164" s="4" t="s">
        <v>147</v>
      </c>
    </row>
    <row r="165" spans="1:14" x14ac:dyDescent="0.25">
      <c r="A165" s="17">
        <v>43579</v>
      </c>
      <c r="B165" s="10" t="s">
        <v>33</v>
      </c>
      <c r="C165" s="4" t="str">
        <f>LOOKUP(B165,[1]CODIGOS!$A$2:$B$18)</f>
        <v>SMOOTH X SNAP - NEGRO</v>
      </c>
      <c r="D165" s="16">
        <v>4</v>
      </c>
      <c r="E165" s="16">
        <v>5</v>
      </c>
      <c r="F165" s="12">
        <v>33</v>
      </c>
      <c r="G165" s="12">
        <v>29</v>
      </c>
      <c r="H165" s="12">
        <f t="shared" si="7"/>
        <v>116</v>
      </c>
      <c r="I165" s="12"/>
      <c r="J165" s="13">
        <f t="shared" si="6"/>
        <v>132</v>
      </c>
      <c r="K165" s="13">
        <v>132</v>
      </c>
      <c r="L165" s="13">
        <f t="shared" si="8"/>
        <v>16</v>
      </c>
      <c r="M165" s="13"/>
      <c r="N165" s="4" t="s">
        <v>174</v>
      </c>
    </row>
    <row r="166" spans="1:14" x14ac:dyDescent="0.25">
      <c r="A166" s="17">
        <v>43584</v>
      </c>
      <c r="B166" s="10" t="s">
        <v>33</v>
      </c>
      <c r="C166" s="4" t="str">
        <f>LOOKUP(B166,[1]CODIGOS!$A$2:$B$86)</f>
        <v>SMOOTH X SNAP - NEGRO</v>
      </c>
      <c r="D166" s="11">
        <v>1</v>
      </c>
      <c r="E166" s="16">
        <v>7</v>
      </c>
      <c r="F166" s="12">
        <f>VLOOKUP($B166,[1]CODIGOS!$A$2:$H$86,$E166,FALSE)</f>
        <v>33</v>
      </c>
      <c r="G166" s="12">
        <v>29</v>
      </c>
      <c r="H166" s="12">
        <f t="shared" si="7"/>
        <v>29</v>
      </c>
      <c r="I166" s="12"/>
      <c r="J166" s="13">
        <f t="shared" si="6"/>
        <v>33</v>
      </c>
      <c r="K166" s="13">
        <v>33</v>
      </c>
      <c r="L166" s="13">
        <f t="shared" si="8"/>
        <v>4</v>
      </c>
      <c r="M166" s="13"/>
      <c r="N166" s="4" t="s">
        <v>194</v>
      </c>
    </row>
    <row r="167" spans="1:14" x14ac:dyDescent="0.25">
      <c r="A167" s="17">
        <v>43577</v>
      </c>
      <c r="B167" s="10" t="s">
        <v>49</v>
      </c>
      <c r="C167" s="4" t="str">
        <f>LOOKUP(B167,[1]CODIGOS!$A$2:$B$62)</f>
        <v>SMOOTH X SNAP - ROJO</v>
      </c>
      <c r="D167" s="11">
        <v>2</v>
      </c>
      <c r="E167" s="16">
        <v>5</v>
      </c>
      <c r="F167" s="12">
        <v>34</v>
      </c>
      <c r="G167" s="12">
        <v>29</v>
      </c>
      <c r="H167" s="12">
        <f t="shared" si="7"/>
        <v>58</v>
      </c>
      <c r="I167" s="12"/>
      <c r="J167" s="13">
        <f t="shared" si="6"/>
        <v>68</v>
      </c>
      <c r="K167" s="13">
        <v>68</v>
      </c>
      <c r="L167" s="13">
        <f t="shared" si="8"/>
        <v>10</v>
      </c>
      <c r="M167" s="13"/>
      <c r="N167" s="4" t="s">
        <v>129</v>
      </c>
    </row>
    <row r="168" spans="1:14" x14ac:dyDescent="0.25">
      <c r="A168" s="17">
        <v>43584</v>
      </c>
      <c r="B168" s="10" t="s">
        <v>49</v>
      </c>
      <c r="C168" s="4" t="str">
        <f>LOOKUP(B168,[1]CODIGOS!$A$2:$B$86)</f>
        <v>SMOOTH X SNAP - ROJO</v>
      </c>
      <c r="D168" s="11">
        <v>1</v>
      </c>
      <c r="E168" s="16">
        <v>7</v>
      </c>
      <c r="F168" s="12">
        <f>VLOOKUP($B168,[1]CODIGOS!$A$2:$H$86,$E168,FALSE)</f>
        <v>33</v>
      </c>
      <c r="G168" s="12">
        <v>29</v>
      </c>
      <c r="H168" s="12">
        <f t="shared" si="7"/>
        <v>29</v>
      </c>
      <c r="I168" s="12"/>
      <c r="J168" s="13">
        <f t="shared" si="6"/>
        <v>33</v>
      </c>
      <c r="K168" s="13">
        <v>33</v>
      </c>
      <c r="L168" s="13">
        <f t="shared" si="8"/>
        <v>4</v>
      </c>
      <c r="M168" s="13"/>
      <c r="N168" s="4" t="s">
        <v>194</v>
      </c>
    </row>
    <row r="169" spans="1:14" x14ac:dyDescent="0.25">
      <c r="A169" s="17">
        <v>43556</v>
      </c>
      <c r="B169" s="10" t="s">
        <v>47</v>
      </c>
      <c r="C169" s="4" t="str">
        <f>LOOKUP(B169,[1]CODIGOS!$A$2:$B$18)</f>
        <v>SMOOTH X SNAP - VERDE</v>
      </c>
      <c r="D169" s="16">
        <v>1</v>
      </c>
      <c r="E169" s="4"/>
      <c r="F169" s="12">
        <v>35</v>
      </c>
      <c r="G169" s="12">
        <v>29</v>
      </c>
      <c r="H169" s="12">
        <f t="shared" si="7"/>
        <v>29</v>
      </c>
      <c r="I169" s="12"/>
      <c r="J169" s="13">
        <f t="shared" si="6"/>
        <v>35</v>
      </c>
      <c r="K169" s="13">
        <v>35</v>
      </c>
      <c r="L169" s="13">
        <f t="shared" si="8"/>
        <v>6</v>
      </c>
      <c r="M169" s="13"/>
      <c r="N169" s="4" t="s">
        <v>169</v>
      </c>
    </row>
    <row r="170" spans="1:14" x14ac:dyDescent="0.25">
      <c r="A170" s="17">
        <v>43557</v>
      </c>
      <c r="B170" s="10" t="s">
        <v>47</v>
      </c>
      <c r="C170" s="4" t="str">
        <f>LOOKUP(B170,[1]CODIGOS!$A$2:$B$18)</f>
        <v>SMOOTH X SNAP - VERDE</v>
      </c>
      <c r="D170" s="16">
        <v>1</v>
      </c>
      <c r="E170" s="16">
        <v>5</v>
      </c>
      <c r="F170" s="12">
        <v>35</v>
      </c>
      <c r="G170" s="12">
        <v>29</v>
      </c>
      <c r="H170" s="12">
        <f t="shared" si="7"/>
        <v>29</v>
      </c>
      <c r="I170" s="12"/>
      <c r="J170" s="13">
        <f t="shared" si="6"/>
        <v>35</v>
      </c>
      <c r="K170" s="13">
        <v>35</v>
      </c>
      <c r="L170" s="13">
        <f t="shared" si="8"/>
        <v>6</v>
      </c>
      <c r="M170" s="13"/>
      <c r="N170" s="4" t="s">
        <v>172</v>
      </c>
    </row>
    <row r="171" spans="1:14" x14ac:dyDescent="0.25">
      <c r="A171" s="17">
        <v>43558</v>
      </c>
      <c r="B171" s="10" t="s">
        <v>47</v>
      </c>
      <c r="C171" s="4" t="str">
        <f>LOOKUP(B171,[1]CODIGOS!$A$2:$B$21)</f>
        <v>SMOOTH X SNAP - VERDE</v>
      </c>
      <c r="D171" s="11">
        <v>2</v>
      </c>
      <c r="E171" s="16">
        <v>6</v>
      </c>
      <c r="F171" s="12">
        <v>32</v>
      </c>
      <c r="G171" s="12">
        <v>29</v>
      </c>
      <c r="H171" s="12">
        <f t="shared" si="7"/>
        <v>58</v>
      </c>
      <c r="I171" s="12"/>
      <c r="J171" s="13">
        <f t="shared" si="6"/>
        <v>64</v>
      </c>
      <c r="K171" s="13">
        <v>64</v>
      </c>
      <c r="L171" s="13">
        <f t="shared" si="8"/>
        <v>6</v>
      </c>
      <c r="M171" s="13"/>
      <c r="N171" s="4" t="s">
        <v>178</v>
      </c>
    </row>
    <row r="172" spans="1:14" x14ac:dyDescent="0.25">
      <c r="A172" s="17">
        <v>43565</v>
      </c>
      <c r="B172" s="10" t="s">
        <v>47</v>
      </c>
      <c r="C172" s="4" t="str">
        <f>LOOKUP(B172,[1]CODIGOS!$A$2:$B$21)</f>
        <v>SMOOTH X SNAP - VERDE</v>
      </c>
      <c r="D172" s="11">
        <v>1</v>
      </c>
      <c r="E172" s="16">
        <v>6</v>
      </c>
      <c r="F172" s="12">
        <v>32</v>
      </c>
      <c r="G172" s="12">
        <v>29</v>
      </c>
      <c r="H172" s="12">
        <f t="shared" si="7"/>
        <v>29</v>
      </c>
      <c r="I172" s="12"/>
      <c r="J172" s="13">
        <f t="shared" si="6"/>
        <v>32</v>
      </c>
      <c r="K172" s="13">
        <v>32</v>
      </c>
      <c r="L172" s="13">
        <f t="shared" si="8"/>
        <v>3</v>
      </c>
      <c r="M172" s="13"/>
      <c r="N172" s="4" t="s">
        <v>117</v>
      </c>
    </row>
    <row r="173" spans="1:14" x14ac:dyDescent="0.25">
      <c r="A173" s="17">
        <v>43567</v>
      </c>
      <c r="B173" s="10" t="s">
        <v>47</v>
      </c>
      <c r="C173" s="4" t="str">
        <f>LOOKUP(B173,[1]CODIGOS!$A$2:$B$21)</f>
        <v>SMOOTH X SNAP - VERDE</v>
      </c>
      <c r="D173" s="11">
        <v>1</v>
      </c>
      <c r="E173" s="16">
        <v>5</v>
      </c>
      <c r="F173" s="12">
        <v>34</v>
      </c>
      <c r="G173" s="12">
        <v>29</v>
      </c>
      <c r="H173" s="12">
        <f t="shared" si="7"/>
        <v>29</v>
      </c>
      <c r="I173" s="12"/>
      <c r="J173" s="13">
        <f t="shared" si="6"/>
        <v>34</v>
      </c>
      <c r="K173" s="13">
        <v>34</v>
      </c>
      <c r="L173" s="13">
        <f t="shared" si="8"/>
        <v>5</v>
      </c>
      <c r="M173" s="13"/>
      <c r="N173" s="4" t="s">
        <v>186</v>
      </c>
    </row>
    <row r="174" spans="1:14" x14ac:dyDescent="0.25">
      <c r="A174" s="17">
        <v>43570</v>
      </c>
      <c r="B174" s="10" t="s">
        <v>47</v>
      </c>
      <c r="C174" s="4" t="str">
        <f>LOOKUP(B174,[1]CODIGOS!$A$2:$B$30)</f>
        <v>SMOOTH X SNAP - VERDE</v>
      </c>
      <c r="D174" s="11">
        <v>1</v>
      </c>
      <c r="E174" s="16">
        <v>6</v>
      </c>
      <c r="F174" s="12">
        <v>33</v>
      </c>
      <c r="G174" s="12">
        <v>29</v>
      </c>
      <c r="H174" s="12">
        <f t="shared" si="7"/>
        <v>29</v>
      </c>
      <c r="I174" s="12"/>
      <c r="J174" s="13">
        <f t="shared" si="6"/>
        <v>33</v>
      </c>
      <c r="K174" s="13">
        <v>33</v>
      </c>
      <c r="L174" s="13">
        <f t="shared" si="8"/>
        <v>4</v>
      </c>
      <c r="M174" s="13"/>
      <c r="N174" s="4" t="s">
        <v>136</v>
      </c>
    </row>
    <row r="175" spans="1:14" x14ac:dyDescent="0.25">
      <c r="A175" s="17">
        <v>43570</v>
      </c>
      <c r="B175" s="10" t="s">
        <v>47</v>
      </c>
      <c r="C175" s="4" t="str">
        <f>LOOKUP(B175,[1]CODIGOS!$A$2:$B$30)</f>
        <v>SMOOTH X SNAP - VERDE</v>
      </c>
      <c r="D175" s="11">
        <v>1</v>
      </c>
      <c r="E175" s="16">
        <v>6</v>
      </c>
      <c r="F175" s="12">
        <f>VLOOKUP($B175,[1]CODIGOS!$A$2:$H$30,$E175,FALSE)</f>
        <v>32</v>
      </c>
      <c r="G175" s="12">
        <v>29</v>
      </c>
      <c r="H175" s="12">
        <f t="shared" si="7"/>
        <v>29</v>
      </c>
      <c r="I175" s="12"/>
      <c r="J175" s="13">
        <f t="shared" si="6"/>
        <v>32</v>
      </c>
      <c r="K175" s="13">
        <v>32</v>
      </c>
      <c r="L175" s="13">
        <f t="shared" si="8"/>
        <v>3</v>
      </c>
      <c r="M175" s="13"/>
      <c r="N175" s="4" t="s">
        <v>123</v>
      </c>
    </row>
    <row r="176" spans="1:14" x14ac:dyDescent="0.25">
      <c r="A176" s="17">
        <v>43570</v>
      </c>
      <c r="B176" s="10" t="s">
        <v>47</v>
      </c>
      <c r="C176" s="4" t="str">
        <f>LOOKUP(B176,[1]CODIGOS!$A$2:$B$30)</f>
        <v>SMOOTH X SNAP - VERDE</v>
      </c>
      <c r="D176" s="11">
        <v>1</v>
      </c>
      <c r="E176" s="16">
        <v>6</v>
      </c>
      <c r="F176" s="12">
        <f>VLOOKUP($B176,[1]CODIGOS!$A$2:$H$30,$E176,FALSE)</f>
        <v>32</v>
      </c>
      <c r="G176" s="12">
        <v>29</v>
      </c>
      <c r="H176" s="12">
        <f t="shared" si="7"/>
        <v>29</v>
      </c>
      <c r="I176" s="12"/>
      <c r="J176" s="13">
        <f t="shared" si="6"/>
        <v>32</v>
      </c>
      <c r="K176" s="13">
        <v>32</v>
      </c>
      <c r="L176" s="13">
        <f t="shared" si="8"/>
        <v>3</v>
      </c>
      <c r="M176" s="13"/>
      <c r="N176" s="4" t="s">
        <v>188</v>
      </c>
    </row>
    <row r="177" spans="1:14" x14ac:dyDescent="0.25">
      <c r="A177" s="17">
        <v>43571</v>
      </c>
      <c r="B177" s="10" t="s">
        <v>47</v>
      </c>
      <c r="C177" s="4" t="str">
        <f>LOOKUP(B177,[1]CODIGOS!$A$2:$B$21)</f>
        <v>SMOOTH X SNAP - VERDE</v>
      </c>
      <c r="D177" s="11">
        <v>2</v>
      </c>
      <c r="E177" s="16">
        <v>6</v>
      </c>
      <c r="F177" s="12">
        <v>32</v>
      </c>
      <c r="G177" s="12">
        <v>29</v>
      </c>
      <c r="H177" s="12">
        <f t="shared" si="7"/>
        <v>58</v>
      </c>
      <c r="I177" s="12"/>
      <c r="J177" s="13">
        <f t="shared" si="6"/>
        <v>64</v>
      </c>
      <c r="K177" s="13">
        <v>64</v>
      </c>
      <c r="L177" s="13">
        <f t="shared" si="8"/>
        <v>6</v>
      </c>
      <c r="M177" s="13"/>
      <c r="N177" s="4" t="s">
        <v>117</v>
      </c>
    </row>
    <row r="178" spans="1:14" x14ac:dyDescent="0.25">
      <c r="A178" s="17">
        <v>43571</v>
      </c>
      <c r="B178" s="10" t="s">
        <v>47</v>
      </c>
      <c r="C178" s="4" t="str">
        <f>LOOKUP(B178,[1]CODIGOS!$A$2:$B$30)</f>
        <v>SMOOTH X SNAP - VERDE</v>
      </c>
      <c r="D178" s="11">
        <v>1</v>
      </c>
      <c r="E178" s="16">
        <v>5</v>
      </c>
      <c r="F178" s="12">
        <v>34</v>
      </c>
      <c r="G178" s="12">
        <v>29</v>
      </c>
      <c r="H178" s="12">
        <f t="shared" si="7"/>
        <v>29</v>
      </c>
      <c r="I178" s="12"/>
      <c r="J178" s="13">
        <f t="shared" si="6"/>
        <v>34</v>
      </c>
      <c r="K178" s="13">
        <v>34</v>
      </c>
      <c r="L178" s="13">
        <f t="shared" si="8"/>
        <v>5</v>
      </c>
      <c r="M178" s="13"/>
      <c r="N178" s="4" t="s">
        <v>135</v>
      </c>
    </row>
    <row r="179" spans="1:14" x14ac:dyDescent="0.25">
      <c r="A179" s="17">
        <v>43572</v>
      </c>
      <c r="B179" s="10" t="s">
        <v>47</v>
      </c>
      <c r="C179" s="4" t="str">
        <f>LOOKUP(B179,[1]CODIGOS!$A$2:$B$30)</f>
        <v>SMOOTH X SNAP - VERDE</v>
      </c>
      <c r="D179" s="11">
        <v>1</v>
      </c>
      <c r="E179" s="16">
        <v>5</v>
      </c>
      <c r="F179" s="12">
        <v>34</v>
      </c>
      <c r="G179" s="12">
        <v>29</v>
      </c>
      <c r="H179" s="12">
        <f t="shared" si="7"/>
        <v>29</v>
      </c>
      <c r="I179" s="12"/>
      <c r="J179" s="13">
        <f t="shared" si="6"/>
        <v>34</v>
      </c>
      <c r="K179" s="13">
        <v>34</v>
      </c>
      <c r="L179" s="13">
        <f t="shared" si="8"/>
        <v>5</v>
      </c>
      <c r="M179" s="13"/>
      <c r="N179" s="4" t="s">
        <v>191</v>
      </c>
    </row>
    <row r="180" spans="1:14" x14ac:dyDescent="0.25">
      <c r="A180" s="17">
        <v>43578</v>
      </c>
      <c r="B180" s="10" t="s">
        <v>41</v>
      </c>
      <c r="C180" s="4" t="str">
        <f>LOOKUP(B180,[1]CODIGOS!$A$2:$B$62)</f>
        <v>UNONU U2 AZUL</v>
      </c>
      <c r="D180" s="11">
        <v>1</v>
      </c>
      <c r="E180" s="16">
        <v>6</v>
      </c>
      <c r="F180" s="12">
        <v>39</v>
      </c>
      <c r="G180" s="12">
        <v>30.97</v>
      </c>
      <c r="H180" s="12">
        <f t="shared" si="7"/>
        <v>30.97</v>
      </c>
      <c r="I180" s="12"/>
      <c r="J180" s="13">
        <f t="shared" si="6"/>
        <v>39</v>
      </c>
      <c r="K180" s="13">
        <v>39</v>
      </c>
      <c r="L180" s="13">
        <f t="shared" si="8"/>
        <v>8.0300000000000011</v>
      </c>
      <c r="M180" s="13"/>
      <c r="N180" s="4" t="s">
        <v>128</v>
      </c>
    </row>
    <row r="181" spans="1:14" x14ac:dyDescent="0.25">
      <c r="A181" s="17">
        <v>43558</v>
      </c>
      <c r="B181" s="10" t="s">
        <v>40</v>
      </c>
      <c r="C181" s="4" t="str">
        <f>LOOKUP(B181,[1]CODIGOS!$A$2:$B$21)</f>
        <v>UNONU U2 BLANCO</v>
      </c>
      <c r="D181" s="11">
        <v>2</v>
      </c>
      <c r="E181" s="16">
        <v>6</v>
      </c>
      <c r="F181" s="12">
        <v>40</v>
      </c>
      <c r="G181" s="12">
        <v>30.97</v>
      </c>
      <c r="H181" s="12">
        <f t="shared" si="7"/>
        <v>61.94</v>
      </c>
      <c r="I181" s="12"/>
      <c r="J181" s="13">
        <f t="shared" si="6"/>
        <v>80</v>
      </c>
      <c r="K181" s="13">
        <v>80</v>
      </c>
      <c r="L181" s="13">
        <f t="shared" si="8"/>
        <v>18.060000000000002</v>
      </c>
      <c r="M181" s="13"/>
      <c r="N181" s="4" t="s">
        <v>176</v>
      </c>
    </row>
    <row r="182" spans="1:14" x14ac:dyDescent="0.25">
      <c r="A182" s="17">
        <v>43564</v>
      </c>
      <c r="B182" s="10" t="s">
        <v>40</v>
      </c>
      <c r="C182" s="4" t="str">
        <f>LOOKUP(B182,[1]CODIGOS!$A$2:$B$21)</f>
        <v>UNONU U2 BLANCO</v>
      </c>
      <c r="D182" s="11">
        <v>2</v>
      </c>
      <c r="E182" s="16">
        <v>6</v>
      </c>
      <c r="F182" s="12">
        <v>40</v>
      </c>
      <c r="G182" s="12">
        <v>30.97</v>
      </c>
      <c r="H182" s="12">
        <f t="shared" si="7"/>
        <v>61.94</v>
      </c>
      <c r="I182" s="12"/>
      <c r="J182" s="13">
        <f t="shared" si="6"/>
        <v>80</v>
      </c>
      <c r="K182" s="13">
        <v>80</v>
      </c>
      <c r="L182" s="13">
        <f t="shared" si="8"/>
        <v>18.060000000000002</v>
      </c>
      <c r="M182" s="13"/>
      <c r="N182" s="4" t="s">
        <v>128</v>
      </c>
    </row>
    <row r="183" spans="1:14" x14ac:dyDescent="0.25">
      <c r="A183" s="17">
        <v>43570</v>
      </c>
      <c r="B183" s="10" t="s">
        <v>40</v>
      </c>
      <c r="C183" s="4" t="str">
        <f>LOOKUP(B183,[1]CODIGOS!$A$2:$B$30)</f>
        <v>UNONU U2 BLANCO</v>
      </c>
      <c r="D183" s="11">
        <v>2</v>
      </c>
      <c r="E183" s="16">
        <v>6</v>
      </c>
      <c r="F183" s="12">
        <v>41</v>
      </c>
      <c r="G183" s="12">
        <v>30.97</v>
      </c>
      <c r="H183" s="12">
        <f t="shared" si="7"/>
        <v>61.94</v>
      </c>
      <c r="I183" s="12"/>
      <c r="J183" s="13">
        <f t="shared" si="6"/>
        <v>82</v>
      </c>
      <c r="K183" s="13">
        <v>82</v>
      </c>
      <c r="L183" s="13">
        <f t="shared" si="8"/>
        <v>20.060000000000002</v>
      </c>
      <c r="M183" s="13"/>
      <c r="N183" s="4" t="s">
        <v>136</v>
      </c>
    </row>
    <row r="184" spans="1:14" x14ac:dyDescent="0.25">
      <c r="A184" s="17">
        <v>43570</v>
      </c>
      <c r="B184" s="10" t="s">
        <v>40</v>
      </c>
      <c r="C184" s="4" t="str">
        <f>LOOKUP(B184,[1]CODIGOS!$A$2:$B$30)</f>
        <v>UNONU U2 BLANCO</v>
      </c>
      <c r="D184" s="11">
        <v>2</v>
      </c>
      <c r="E184" s="16">
        <v>6</v>
      </c>
      <c r="F184" s="12">
        <v>41</v>
      </c>
      <c r="G184" s="12">
        <v>30.97</v>
      </c>
      <c r="H184" s="12">
        <f t="shared" si="7"/>
        <v>61.94</v>
      </c>
      <c r="I184" s="12"/>
      <c r="J184" s="13">
        <f t="shared" si="6"/>
        <v>82</v>
      </c>
      <c r="K184" s="13">
        <v>82</v>
      </c>
      <c r="L184" s="13">
        <f t="shared" si="8"/>
        <v>20.060000000000002</v>
      </c>
      <c r="M184" s="13"/>
      <c r="N184" s="4" t="s">
        <v>140</v>
      </c>
    </row>
    <row r="185" spans="1:14" x14ac:dyDescent="0.25">
      <c r="A185" s="17">
        <v>43572</v>
      </c>
      <c r="B185" s="10" t="s">
        <v>40</v>
      </c>
      <c r="C185" s="4" t="str">
        <f>LOOKUP(B185,[1]CODIGOS!$A$2:$B$30)</f>
        <v>UNONU U2 BLANCO</v>
      </c>
      <c r="D185" s="11">
        <v>1</v>
      </c>
      <c r="E185" s="16">
        <v>5</v>
      </c>
      <c r="F185" s="12">
        <v>41</v>
      </c>
      <c r="G185" s="12">
        <v>30.97</v>
      </c>
      <c r="H185" s="12">
        <f t="shared" si="7"/>
        <v>30.97</v>
      </c>
      <c r="I185" s="12"/>
      <c r="J185" s="13">
        <f t="shared" si="6"/>
        <v>41</v>
      </c>
      <c r="K185" s="13">
        <v>41</v>
      </c>
      <c r="L185" s="13">
        <f t="shared" si="8"/>
        <v>10.030000000000001</v>
      </c>
      <c r="M185" s="13"/>
      <c r="N185" s="4" t="s">
        <v>191</v>
      </c>
    </row>
    <row r="186" spans="1:14" x14ac:dyDescent="0.25">
      <c r="A186" s="17">
        <v>43578</v>
      </c>
      <c r="B186" s="10" t="s">
        <v>72</v>
      </c>
      <c r="C186" s="4" t="str">
        <f>LOOKUP(B186,[1]CODIGOS!$A$2:$B$62)</f>
        <v>UNONU U2 NEGRO</v>
      </c>
      <c r="D186" s="11">
        <v>1</v>
      </c>
      <c r="E186" s="16">
        <v>6</v>
      </c>
      <c r="F186" s="12">
        <v>39</v>
      </c>
      <c r="G186" s="12">
        <v>30.97</v>
      </c>
      <c r="H186" s="12">
        <f t="shared" si="7"/>
        <v>30.97</v>
      </c>
      <c r="I186" s="12"/>
      <c r="J186" s="13">
        <f t="shared" si="6"/>
        <v>39</v>
      </c>
      <c r="K186" s="13">
        <v>39</v>
      </c>
      <c r="L186" s="13">
        <f t="shared" si="8"/>
        <v>8.0300000000000011</v>
      </c>
      <c r="M186" s="13"/>
      <c r="N186" s="4" t="s">
        <v>128</v>
      </c>
    </row>
    <row r="187" spans="1:14" x14ac:dyDescent="0.25">
      <c r="A187" s="17">
        <v>43570</v>
      </c>
      <c r="B187" s="10" t="s">
        <v>38</v>
      </c>
      <c r="C187" s="4" t="str">
        <f>LOOKUP(B187,[1]CODIGOS!$A$2:$B$30)</f>
        <v>UNONU U8 FLIP - BLANCO</v>
      </c>
      <c r="D187" s="11">
        <v>1</v>
      </c>
      <c r="E187" s="16">
        <v>5</v>
      </c>
      <c r="F187" s="12">
        <v>57</v>
      </c>
      <c r="G187" s="12">
        <v>48</v>
      </c>
      <c r="H187" s="12">
        <f t="shared" si="7"/>
        <v>48</v>
      </c>
      <c r="I187" s="12"/>
      <c r="J187" s="13">
        <f t="shared" si="6"/>
        <v>57</v>
      </c>
      <c r="K187" s="13">
        <v>57</v>
      </c>
      <c r="L187" s="13">
        <f t="shared" si="8"/>
        <v>9</v>
      </c>
      <c r="M187" s="13"/>
      <c r="N187" s="4" t="s">
        <v>136</v>
      </c>
    </row>
    <row r="188" spans="1:14" x14ac:dyDescent="0.25">
      <c r="A188" s="17">
        <v>43570</v>
      </c>
      <c r="B188" s="10" t="s">
        <v>38</v>
      </c>
      <c r="C188" s="4" t="str">
        <f>LOOKUP(B188,[1]CODIGOS!$A$2:$B$30)</f>
        <v>UNONU U8 FLIP - BLANCO</v>
      </c>
      <c r="D188" s="11">
        <v>1</v>
      </c>
      <c r="E188" s="16">
        <v>5</v>
      </c>
      <c r="F188" s="12">
        <f>VLOOKUP($B188,[1]CODIGOS!$A$2:$H$30,$E188,FALSE)</f>
        <v>57</v>
      </c>
      <c r="G188" s="12">
        <v>48</v>
      </c>
      <c r="H188" s="12">
        <f t="shared" si="7"/>
        <v>48</v>
      </c>
      <c r="I188" s="12"/>
      <c r="J188" s="13">
        <f t="shared" si="6"/>
        <v>57</v>
      </c>
      <c r="K188" s="13">
        <v>57</v>
      </c>
      <c r="L188" s="13">
        <f t="shared" si="8"/>
        <v>9</v>
      </c>
      <c r="M188" s="13"/>
      <c r="N188" s="4" t="s">
        <v>123</v>
      </c>
    </row>
    <row r="189" spans="1:14" x14ac:dyDescent="0.25">
      <c r="A189" s="17">
        <v>43570</v>
      </c>
      <c r="B189" s="10" t="s">
        <v>38</v>
      </c>
      <c r="C189" s="4" t="str">
        <f>LOOKUP(B189,[1]CODIGOS!$A$2:$B$30)</f>
        <v>UNONU U8 FLIP - BLANCO</v>
      </c>
      <c r="D189" s="11">
        <v>1</v>
      </c>
      <c r="E189" s="16">
        <v>5</v>
      </c>
      <c r="F189" s="12">
        <f>VLOOKUP($B189,[1]CODIGOS!$A$2:$H$30,$E189,FALSE)</f>
        <v>57</v>
      </c>
      <c r="G189" s="12">
        <v>48</v>
      </c>
      <c r="H189" s="12">
        <f t="shared" si="7"/>
        <v>48</v>
      </c>
      <c r="I189" s="12"/>
      <c r="J189" s="13">
        <f t="shared" si="6"/>
        <v>57</v>
      </c>
      <c r="K189" s="13">
        <v>57</v>
      </c>
      <c r="L189" s="13">
        <f t="shared" si="8"/>
        <v>9</v>
      </c>
      <c r="M189" s="13"/>
      <c r="N189" s="4" t="s">
        <v>188</v>
      </c>
    </row>
    <row r="190" spans="1:14" x14ac:dyDescent="0.25">
      <c r="A190" s="17">
        <v>43571</v>
      </c>
      <c r="B190" s="10" t="s">
        <v>38</v>
      </c>
      <c r="C190" s="4" t="str">
        <f>LOOKUP(B190,[1]CODIGOS!$A$2:$B$30)</f>
        <v>UNONU U8 FLIP - BLANCO</v>
      </c>
      <c r="D190" s="11">
        <v>1</v>
      </c>
      <c r="E190" s="16">
        <v>5</v>
      </c>
      <c r="F190" s="12">
        <f>VLOOKUP($B190,[1]CODIGOS!$A$2:$H$30,$E190,FALSE)</f>
        <v>57</v>
      </c>
      <c r="G190" s="12">
        <v>48</v>
      </c>
      <c r="H190" s="12">
        <f t="shared" si="7"/>
        <v>48</v>
      </c>
      <c r="I190" s="12"/>
      <c r="J190" s="13">
        <f t="shared" si="6"/>
        <v>57</v>
      </c>
      <c r="K190" s="13">
        <v>57</v>
      </c>
      <c r="L190" s="13">
        <f t="shared" si="8"/>
        <v>9</v>
      </c>
      <c r="M190" s="13"/>
      <c r="N190" s="4" t="s">
        <v>135</v>
      </c>
    </row>
    <row r="191" spans="1:14" x14ac:dyDescent="0.25">
      <c r="A191" s="17">
        <v>43572</v>
      </c>
      <c r="B191" s="10" t="s">
        <v>38</v>
      </c>
      <c r="C191" s="4" t="str">
        <f>LOOKUP(B191,[1]CODIGOS!$A$2:$B$30)</f>
        <v>UNONU U8 FLIP - BLANCO</v>
      </c>
      <c r="D191" s="11">
        <v>1</v>
      </c>
      <c r="E191" s="16">
        <v>5</v>
      </c>
      <c r="F191" s="12">
        <f>VLOOKUP($B191,[1]CODIGOS!$A$2:$H$30,$E191,FALSE)</f>
        <v>57</v>
      </c>
      <c r="G191" s="12">
        <v>48</v>
      </c>
      <c r="H191" s="12">
        <f t="shared" si="7"/>
        <v>48</v>
      </c>
      <c r="I191" s="12"/>
      <c r="J191" s="13">
        <f t="shared" si="6"/>
        <v>57</v>
      </c>
      <c r="K191" s="13">
        <v>57</v>
      </c>
      <c r="L191" s="13">
        <f t="shared" si="8"/>
        <v>9</v>
      </c>
      <c r="M191" s="13"/>
      <c r="N191" s="4" t="s">
        <v>191</v>
      </c>
    </row>
    <row r="192" spans="1:14" x14ac:dyDescent="0.25">
      <c r="A192" s="17">
        <v>43572</v>
      </c>
      <c r="B192" s="10" t="s">
        <v>38</v>
      </c>
      <c r="C192" s="4" t="str">
        <f>LOOKUP(B192,[1]CODIGOS!$A$2:$B$30)</f>
        <v>UNONU U8 FLIP - BLANCO</v>
      </c>
      <c r="D192" s="11">
        <v>1</v>
      </c>
      <c r="E192" s="16">
        <v>5</v>
      </c>
      <c r="F192" s="12">
        <f>VLOOKUP($B192,[1]CODIGOS!$A$2:$H$30,$E192,FALSE)</f>
        <v>57</v>
      </c>
      <c r="G192" s="12">
        <v>48</v>
      </c>
      <c r="H192" s="12">
        <f t="shared" si="7"/>
        <v>48</v>
      </c>
      <c r="I192" s="12"/>
      <c r="J192" s="13">
        <f t="shared" si="6"/>
        <v>57</v>
      </c>
      <c r="K192" s="13">
        <v>57</v>
      </c>
      <c r="L192" s="13">
        <f t="shared" si="8"/>
        <v>9</v>
      </c>
      <c r="M192" s="13"/>
      <c r="N192" s="4" t="s">
        <v>122</v>
      </c>
    </row>
    <row r="193" spans="1:14" x14ac:dyDescent="0.25">
      <c r="A193" s="17">
        <v>43570</v>
      </c>
      <c r="B193" s="10" t="s">
        <v>37</v>
      </c>
      <c r="C193" s="4" t="str">
        <f>LOOKUP(B193,[1]CODIGOS!$A$2:$B$30)</f>
        <v>UNONU U8 FLIP - DORADO</v>
      </c>
      <c r="D193" s="11">
        <v>1</v>
      </c>
      <c r="E193" s="16">
        <v>5</v>
      </c>
      <c r="F193" s="12">
        <v>57</v>
      </c>
      <c r="G193" s="12">
        <v>48</v>
      </c>
      <c r="H193" s="12">
        <f t="shared" si="7"/>
        <v>48</v>
      </c>
      <c r="I193" s="12"/>
      <c r="J193" s="13">
        <f t="shared" si="6"/>
        <v>57</v>
      </c>
      <c r="K193" s="13">
        <v>57</v>
      </c>
      <c r="L193" s="13">
        <f t="shared" si="8"/>
        <v>9</v>
      </c>
      <c r="M193" s="13"/>
      <c r="N193" s="4" t="s">
        <v>136</v>
      </c>
    </row>
    <row r="194" spans="1:14" x14ac:dyDescent="0.25">
      <c r="A194" s="17">
        <v>43570</v>
      </c>
      <c r="B194" s="10" t="s">
        <v>37</v>
      </c>
      <c r="C194" s="4" t="str">
        <f>LOOKUP(B194,[1]CODIGOS!$A$2:$B$30)</f>
        <v>UNONU U8 FLIP - DORADO</v>
      </c>
      <c r="D194" s="11">
        <v>1</v>
      </c>
      <c r="E194" s="16">
        <v>5</v>
      </c>
      <c r="F194" s="12">
        <f>VLOOKUP($B194,[1]CODIGOS!$A$2:$H$30,$E194,FALSE)</f>
        <v>57</v>
      </c>
      <c r="G194" s="12">
        <v>48</v>
      </c>
      <c r="H194" s="12">
        <f t="shared" si="7"/>
        <v>48</v>
      </c>
      <c r="I194" s="12"/>
      <c r="J194" s="13">
        <f t="shared" ref="J194:J205" si="9">D194*F194</f>
        <v>57</v>
      </c>
      <c r="K194" s="13">
        <v>57</v>
      </c>
      <c r="L194" s="13">
        <f t="shared" si="8"/>
        <v>9</v>
      </c>
      <c r="M194" s="13"/>
      <c r="N194" s="4" t="s">
        <v>123</v>
      </c>
    </row>
    <row r="195" spans="1:14" x14ac:dyDescent="0.25">
      <c r="A195" s="17">
        <v>43570</v>
      </c>
      <c r="B195" s="10" t="s">
        <v>37</v>
      </c>
      <c r="C195" s="4" t="str">
        <f>LOOKUP(B195,[1]CODIGOS!$A$2:$B$30)</f>
        <v>UNONU U8 FLIP - DORADO</v>
      </c>
      <c r="D195" s="11">
        <v>1</v>
      </c>
      <c r="E195" s="16">
        <v>5</v>
      </c>
      <c r="F195" s="12">
        <f>VLOOKUP($B195,[1]CODIGOS!$A$2:$H$30,$E195,FALSE)</f>
        <v>57</v>
      </c>
      <c r="G195" s="12">
        <v>48</v>
      </c>
      <c r="H195" s="12">
        <f t="shared" ref="H195:H205" si="10">(G195*D195)</f>
        <v>48</v>
      </c>
      <c r="I195" s="12"/>
      <c r="J195" s="13">
        <f t="shared" si="9"/>
        <v>57</v>
      </c>
      <c r="K195" s="13">
        <v>57</v>
      </c>
      <c r="L195" s="13">
        <f t="shared" ref="L195:L205" si="11">(K195-H195)</f>
        <v>9</v>
      </c>
      <c r="M195" s="13"/>
      <c r="N195" s="4" t="s">
        <v>188</v>
      </c>
    </row>
    <row r="196" spans="1:14" x14ac:dyDescent="0.25">
      <c r="A196" s="17">
        <v>43571</v>
      </c>
      <c r="B196" s="10" t="s">
        <v>37</v>
      </c>
      <c r="C196" s="4" t="str">
        <f>LOOKUP(B196,[1]CODIGOS!$A$2:$B$30)</f>
        <v>UNONU U8 FLIP - DORADO</v>
      </c>
      <c r="D196" s="11">
        <v>2</v>
      </c>
      <c r="E196" s="16">
        <v>5</v>
      </c>
      <c r="F196" s="12">
        <f>VLOOKUP($B196,[1]CODIGOS!$A$2:$H$30,$E196,FALSE)</f>
        <v>57</v>
      </c>
      <c r="G196" s="12">
        <v>48</v>
      </c>
      <c r="H196" s="12">
        <f t="shared" si="10"/>
        <v>96</v>
      </c>
      <c r="I196" s="12"/>
      <c r="J196" s="13">
        <f t="shared" si="9"/>
        <v>114</v>
      </c>
      <c r="K196" s="13">
        <v>57</v>
      </c>
      <c r="L196" s="13">
        <f t="shared" si="11"/>
        <v>-39</v>
      </c>
      <c r="M196" s="13"/>
      <c r="N196" s="4" t="s">
        <v>123</v>
      </c>
    </row>
    <row r="197" spans="1:14" x14ac:dyDescent="0.25">
      <c r="A197" s="17">
        <v>43571</v>
      </c>
      <c r="B197" s="10" t="s">
        <v>37</v>
      </c>
      <c r="C197" s="4" t="str">
        <f>LOOKUP(B197,[1]CODIGOS!$A$2:$B$30)</f>
        <v>UNONU U8 FLIP - DORADO</v>
      </c>
      <c r="D197" s="11">
        <v>1</v>
      </c>
      <c r="E197" s="16">
        <v>5</v>
      </c>
      <c r="F197" s="12">
        <f>VLOOKUP($B197,[1]CODIGOS!$A$2:$H$30,$E197,FALSE)</f>
        <v>57</v>
      </c>
      <c r="G197" s="12">
        <v>48</v>
      </c>
      <c r="H197" s="12">
        <f t="shared" si="10"/>
        <v>48</v>
      </c>
      <c r="I197" s="12"/>
      <c r="J197" s="13">
        <f t="shared" si="9"/>
        <v>57</v>
      </c>
      <c r="K197" s="13">
        <v>57</v>
      </c>
      <c r="L197" s="13">
        <f t="shared" si="11"/>
        <v>9</v>
      </c>
      <c r="M197" s="13"/>
      <c r="N197" s="4" t="s">
        <v>135</v>
      </c>
    </row>
    <row r="198" spans="1:14" x14ac:dyDescent="0.25">
      <c r="A198" s="17">
        <v>43572</v>
      </c>
      <c r="B198" s="10" t="s">
        <v>37</v>
      </c>
      <c r="C198" s="4" t="str">
        <f>LOOKUP(B198,[1]CODIGOS!$A$2:$B$30)</f>
        <v>UNONU U8 FLIP - DORADO</v>
      </c>
      <c r="D198" s="11">
        <v>1</v>
      </c>
      <c r="E198" s="16">
        <v>5</v>
      </c>
      <c r="F198" s="12">
        <f>VLOOKUP($B198,[1]CODIGOS!$A$2:$H$30,$E198,FALSE)</f>
        <v>57</v>
      </c>
      <c r="G198" s="12">
        <v>48</v>
      </c>
      <c r="H198" s="12">
        <f t="shared" si="10"/>
        <v>48</v>
      </c>
      <c r="I198" s="12"/>
      <c r="J198" s="13">
        <f t="shared" si="9"/>
        <v>57</v>
      </c>
      <c r="K198" s="13">
        <v>57</v>
      </c>
      <c r="L198" s="13">
        <f t="shared" si="11"/>
        <v>9</v>
      </c>
      <c r="M198" s="13"/>
      <c r="N198" s="4" t="s">
        <v>191</v>
      </c>
    </row>
    <row r="199" spans="1:14" x14ac:dyDescent="0.25">
      <c r="A199" s="17">
        <v>43572</v>
      </c>
      <c r="B199" s="10" t="s">
        <v>37</v>
      </c>
      <c r="C199" s="4" t="str">
        <f>LOOKUP(B199,[1]CODIGOS!$A$2:$B$30)</f>
        <v>UNONU U8 FLIP - DORADO</v>
      </c>
      <c r="D199" s="11">
        <v>1</v>
      </c>
      <c r="E199" s="16">
        <v>5</v>
      </c>
      <c r="F199" s="12">
        <f>VLOOKUP($B199,[1]CODIGOS!$A$2:$H$30,$E199,FALSE)</f>
        <v>57</v>
      </c>
      <c r="G199" s="12">
        <v>48</v>
      </c>
      <c r="H199" s="12">
        <f t="shared" si="10"/>
        <v>48</v>
      </c>
      <c r="I199" s="12"/>
      <c r="J199" s="13">
        <f t="shared" si="9"/>
        <v>57</v>
      </c>
      <c r="K199" s="13">
        <v>57</v>
      </c>
      <c r="L199" s="13">
        <f t="shared" si="11"/>
        <v>9</v>
      </c>
      <c r="M199" s="13"/>
      <c r="N199" s="4" t="s">
        <v>122</v>
      </c>
    </row>
    <row r="200" spans="1:14" x14ac:dyDescent="0.25">
      <c r="A200" s="17">
        <v>43573</v>
      </c>
      <c r="B200" s="10" t="s">
        <v>37</v>
      </c>
      <c r="C200" s="4" t="str">
        <f>LOOKUP(B200,[1]CODIGOS!$A$2:$B$30)</f>
        <v>UNONU U8 FLIP - DORADO</v>
      </c>
      <c r="D200" s="11">
        <v>1</v>
      </c>
      <c r="E200" s="16">
        <v>5</v>
      </c>
      <c r="F200" s="12">
        <f>VLOOKUP($B200,[1]CODIGOS!$A$2:$H$30,$E200,FALSE)</f>
        <v>57</v>
      </c>
      <c r="G200" s="12">
        <v>48</v>
      </c>
      <c r="H200" s="12">
        <f t="shared" si="10"/>
        <v>48</v>
      </c>
      <c r="I200" s="12"/>
      <c r="J200" s="13">
        <f t="shared" si="9"/>
        <v>57</v>
      </c>
      <c r="K200" s="13">
        <v>57</v>
      </c>
      <c r="L200" s="13">
        <f t="shared" si="11"/>
        <v>9</v>
      </c>
      <c r="M200" s="13"/>
      <c r="N200" s="4" t="s">
        <v>140</v>
      </c>
    </row>
    <row r="201" spans="1:14" x14ac:dyDescent="0.25">
      <c r="A201" s="17">
        <v>43570</v>
      </c>
      <c r="B201" s="10" t="s">
        <v>110</v>
      </c>
      <c r="C201" s="4" t="str">
        <f>LOOKUP(B201,[1]CODIGOS!$A$2:$B$30)</f>
        <v>UNONU U8 FLIP - ROSA</v>
      </c>
      <c r="D201" s="11">
        <v>1</v>
      </c>
      <c r="E201" s="16">
        <v>5</v>
      </c>
      <c r="F201" s="12">
        <v>57</v>
      </c>
      <c r="G201" s="12">
        <v>48</v>
      </c>
      <c r="H201" s="12">
        <f t="shared" si="10"/>
        <v>48</v>
      </c>
      <c r="I201" s="12"/>
      <c r="J201" s="13">
        <f t="shared" si="9"/>
        <v>57</v>
      </c>
      <c r="K201" s="13">
        <v>57</v>
      </c>
      <c r="L201" s="13">
        <f t="shared" si="11"/>
        <v>9</v>
      </c>
      <c r="M201" s="13"/>
      <c r="N201" s="4" t="s">
        <v>136</v>
      </c>
    </row>
    <row r="202" spans="1:14" x14ac:dyDescent="0.25">
      <c r="A202" s="17">
        <v>43570</v>
      </c>
      <c r="B202" s="10" t="s">
        <v>110</v>
      </c>
      <c r="C202" s="4" t="str">
        <f>LOOKUP(B202,[1]CODIGOS!$A$2:$B$30)</f>
        <v>UNONU U8 FLIP - ROSA</v>
      </c>
      <c r="D202" s="11">
        <v>1</v>
      </c>
      <c r="E202" s="16">
        <v>5</v>
      </c>
      <c r="F202" s="12">
        <f>VLOOKUP($B202,[1]CODIGOS!$A$2:$H$30,$E202,FALSE)</f>
        <v>57</v>
      </c>
      <c r="G202" s="12">
        <v>48</v>
      </c>
      <c r="H202" s="12">
        <f t="shared" si="10"/>
        <v>48</v>
      </c>
      <c r="I202" s="12"/>
      <c r="J202" s="13">
        <f t="shared" si="9"/>
        <v>57</v>
      </c>
      <c r="K202" s="13">
        <v>57</v>
      </c>
      <c r="L202" s="13">
        <f t="shared" si="11"/>
        <v>9</v>
      </c>
      <c r="M202" s="13"/>
      <c r="N202" s="4" t="s">
        <v>123</v>
      </c>
    </row>
    <row r="203" spans="1:14" x14ac:dyDescent="0.25">
      <c r="A203" s="17">
        <v>43570</v>
      </c>
      <c r="B203" s="10" t="s">
        <v>110</v>
      </c>
      <c r="C203" s="4" t="str">
        <f>LOOKUP(B203,[1]CODIGOS!$A$2:$B$30)</f>
        <v>UNONU U8 FLIP - ROSA</v>
      </c>
      <c r="D203" s="11">
        <v>1</v>
      </c>
      <c r="E203" s="16">
        <v>5</v>
      </c>
      <c r="F203" s="12">
        <f>VLOOKUP($B203,[1]CODIGOS!$A$2:$H$30,$E203,FALSE)</f>
        <v>57</v>
      </c>
      <c r="G203" s="12">
        <v>48</v>
      </c>
      <c r="H203" s="12">
        <f t="shared" si="10"/>
        <v>48</v>
      </c>
      <c r="I203" s="12"/>
      <c r="J203" s="13">
        <f t="shared" si="9"/>
        <v>57</v>
      </c>
      <c r="K203" s="13">
        <v>57</v>
      </c>
      <c r="L203" s="13">
        <f t="shared" si="11"/>
        <v>9</v>
      </c>
      <c r="M203" s="13"/>
      <c r="N203" s="4" t="s">
        <v>188</v>
      </c>
    </row>
    <row r="204" spans="1:14" x14ac:dyDescent="0.25">
      <c r="A204" s="17">
        <v>43572</v>
      </c>
      <c r="B204" s="10" t="s">
        <v>110</v>
      </c>
      <c r="C204" s="4" t="str">
        <f>LOOKUP(B204,[1]CODIGOS!$A$2:$B$30)</f>
        <v>UNONU U8 FLIP - ROSA</v>
      </c>
      <c r="D204" s="11">
        <v>1</v>
      </c>
      <c r="E204" s="16">
        <v>5</v>
      </c>
      <c r="F204" s="12">
        <f>VLOOKUP($B204,[1]CODIGOS!$A$2:$H$30,$E204,FALSE)</f>
        <v>57</v>
      </c>
      <c r="G204" s="12">
        <v>48</v>
      </c>
      <c r="H204" s="12">
        <f t="shared" si="10"/>
        <v>48</v>
      </c>
      <c r="I204" s="12"/>
      <c r="J204" s="13">
        <f t="shared" si="9"/>
        <v>57</v>
      </c>
      <c r="K204" s="13">
        <v>57</v>
      </c>
      <c r="L204" s="13">
        <f t="shared" si="11"/>
        <v>9</v>
      </c>
      <c r="M204" s="13"/>
      <c r="N204" s="4" t="s">
        <v>191</v>
      </c>
    </row>
    <row r="205" spans="1:14" x14ac:dyDescent="0.25">
      <c r="A205" s="17">
        <v>43572</v>
      </c>
      <c r="B205" s="10" t="s">
        <v>110</v>
      </c>
      <c r="C205" s="4" t="str">
        <f>LOOKUP(B205,[1]CODIGOS!$A$2:$B$30)</f>
        <v>UNONU U8 FLIP - ROSA</v>
      </c>
      <c r="D205" s="11">
        <v>1</v>
      </c>
      <c r="E205" s="16">
        <v>5</v>
      </c>
      <c r="F205" s="12">
        <f>VLOOKUP($B205,[1]CODIGOS!$A$2:$H$30,$E205,FALSE)</f>
        <v>57</v>
      </c>
      <c r="G205" s="12">
        <v>48</v>
      </c>
      <c r="H205" s="12">
        <f t="shared" si="10"/>
        <v>48</v>
      </c>
      <c r="I205" s="12"/>
      <c r="J205" s="13">
        <f t="shared" si="9"/>
        <v>57</v>
      </c>
      <c r="K205" s="13">
        <v>57</v>
      </c>
      <c r="L205" s="13">
        <f t="shared" si="11"/>
        <v>9</v>
      </c>
      <c r="M205" s="13"/>
      <c r="N205" s="4" t="s">
        <v>122</v>
      </c>
    </row>
    <row r="206" spans="1:14" x14ac:dyDescent="0.25">
      <c r="H206" s="132">
        <f>SUM(H2:H205)</f>
        <v>15747.999999999998</v>
      </c>
      <c r="K206" s="132">
        <f>SUM(K2:K205)</f>
        <v>17591</v>
      </c>
      <c r="L206" s="132">
        <f>SUM(L2:L205)</f>
        <v>1843</v>
      </c>
    </row>
  </sheetData>
  <autoFilter ref="A1:N1">
    <sortState ref="A2:L205">
      <sortCondition ref="C1"/>
    </sortState>
  </autoFilter>
  <sortState ref="A2:H205">
    <sortCondition ref="A2:A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zoomScale="110" zoomScaleNormal="110" workbookViewId="0">
      <selection activeCell="D8" sqref="D8"/>
    </sheetView>
  </sheetViews>
  <sheetFormatPr baseColWidth="10"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2" t="s">
        <v>3</v>
      </c>
    </row>
    <row r="3" spans="2:5" x14ac:dyDescent="0.25">
      <c r="B3" s="3">
        <v>43587</v>
      </c>
      <c r="C3" s="4" t="s">
        <v>22</v>
      </c>
      <c r="D3" s="4" t="s">
        <v>23</v>
      </c>
      <c r="E3" s="5">
        <v>1.4</v>
      </c>
    </row>
    <row r="4" spans="2:5" x14ac:dyDescent="0.25">
      <c r="B4" s="3">
        <v>43593</v>
      </c>
      <c r="C4" s="4" t="s">
        <v>22</v>
      </c>
      <c r="D4" s="4" t="s">
        <v>24</v>
      </c>
      <c r="E4" s="5">
        <v>0.7</v>
      </c>
    </row>
    <row r="5" spans="2:5" x14ac:dyDescent="0.25">
      <c r="B5" s="3">
        <v>43600</v>
      </c>
      <c r="C5" s="4" t="s">
        <v>22</v>
      </c>
      <c r="D5" s="4" t="s">
        <v>25</v>
      </c>
      <c r="E5" s="5">
        <v>0.7</v>
      </c>
    </row>
    <row r="6" spans="2:5" x14ac:dyDescent="0.25">
      <c r="B6" s="3">
        <v>43602</v>
      </c>
      <c r="C6" s="4" t="s">
        <v>22</v>
      </c>
      <c r="D6" s="4" t="s">
        <v>24</v>
      </c>
      <c r="E6" s="5">
        <v>0.7</v>
      </c>
    </row>
    <row r="7" spans="2:5" x14ac:dyDescent="0.25">
      <c r="B7" s="3">
        <v>43613</v>
      </c>
      <c r="C7" s="4" t="s">
        <v>22</v>
      </c>
      <c r="D7" s="4" t="s">
        <v>24</v>
      </c>
      <c r="E7" s="5">
        <v>0.7</v>
      </c>
    </row>
    <row r="8" spans="2:5" x14ac:dyDescent="0.25">
      <c r="B8" s="3">
        <v>43614</v>
      </c>
      <c r="C8" s="4" t="s">
        <v>22</v>
      </c>
      <c r="D8" s="4" t="s">
        <v>24</v>
      </c>
      <c r="E8" s="5">
        <v>0.7</v>
      </c>
    </row>
    <row r="9" spans="2:5" x14ac:dyDescent="0.25">
      <c r="B9" s="3">
        <v>43616</v>
      </c>
      <c r="C9" s="4" t="s">
        <v>22</v>
      </c>
      <c r="D9" s="4" t="s">
        <v>24</v>
      </c>
      <c r="E9" s="5">
        <v>0.7</v>
      </c>
    </row>
    <row r="11" spans="2:5" ht="21" x14ac:dyDescent="0.35">
      <c r="C11" s="133" t="s">
        <v>32</v>
      </c>
      <c r="D11" s="133"/>
      <c r="E11" s="8">
        <f>SUM(E3:E9)</f>
        <v>5.6000000000000005</v>
      </c>
    </row>
  </sheetData>
  <mergeCells count="1">
    <mergeCell ref="C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143" workbookViewId="0">
      <selection activeCell="G2" sqref="G2:G154"/>
    </sheetView>
  </sheetViews>
  <sheetFormatPr baseColWidth="10" defaultRowHeight="15" x14ac:dyDescent="0.25"/>
  <cols>
    <col min="3" max="3" width="32.7109375" customWidth="1"/>
    <col min="5" max="5" width="2" customWidth="1"/>
    <col min="8" max="8" width="33.140625" customWidth="1"/>
  </cols>
  <sheetData>
    <row r="1" spans="1:8" s="9" customFormat="1" ht="15.75" x14ac:dyDescent="0.25">
      <c r="A1" s="46" t="s">
        <v>0</v>
      </c>
      <c r="B1" s="47" t="s">
        <v>26</v>
      </c>
      <c r="C1" s="48" t="s">
        <v>27</v>
      </c>
      <c r="D1" s="49" t="s">
        <v>28</v>
      </c>
      <c r="E1" s="49"/>
      <c r="F1" s="49" t="s">
        <v>31</v>
      </c>
      <c r="G1" s="49" t="s">
        <v>32</v>
      </c>
      <c r="H1" s="50" t="s">
        <v>29</v>
      </c>
    </row>
    <row r="2" spans="1:8" x14ac:dyDescent="0.25">
      <c r="A2" s="17">
        <v>43586</v>
      </c>
      <c r="B2" s="10" t="s">
        <v>81</v>
      </c>
      <c r="C2" s="4" t="str">
        <f ca="1">LOOKUP($C2,[2]CODIGOS!$A$2:$B$86)</f>
        <v>NOKIA 105 - NEGRO</v>
      </c>
      <c r="D2" s="11">
        <v>2</v>
      </c>
      <c r="E2" s="11"/>
      <c r="F2" s="12">
        <v>65</v>
      </c>
      <c r="G2" s="13">
        <f t="shared" ref="G2:G65" si="0">D2*F2</f>
        <v>130</v>
      </c>
      <c r="H2" s="4" t="s">
        <v>123</v>
      </c>
    </row>
    <row r="3" spans="1:8" x14ac:dyDescent="0.25">
      <c r="A3" s="17">
        <v>43586</v>
      </c>
      <c r="B3" s="10" t="s">
        <v>49</v>
      </c>
      <c r="C3" s="4" t="str">
        <f>LOOKUP($B3,[2]CODIGOS!$A$2:$B$86)</f>
        <v>SMOOTH X SNAP - ROJO</v>
      </c>
      <c r="D3" s="11">
        <v>1</v>
      </c>
      <c r="E3" s="11"/>
      <c r="F3" s="12">
        <v>33</v>
      </c>
      <c r="G3" s="13">
        <f t="shared" si="0"/>
        <v>33</v>
      </c>
      <c r="H3" s="4" t="s">
        <v>117</v>
      </c>
    </row>
    <row r="4" spans="1:8" x14ac:dyDescent="0.25">
      <c r="A4" s="17">
        <v>43586</v>
      </c>
      <c r="B4" s="10" t="s">
        <v>33</v>
      </c>
      <c r="C4" s="4" t="str">
        <f>LOOKUP($B4,[2]CODIGOS!$A$2:$B$86)</f>
        <v>SMOOTH X SNAP - NEGRO</v>
      </c>
      <c r="D4" s="11">
        <v>1</v>
      </c>
      <c r="E4" s="11"/>
      <c r="F4" s="12">
        <v>33</v>
      </c>
      <c r="G4" s="13">
        <f t="shared" si="0"/>
        <v>33</v>
      </c>
      <c r="H4" s="4" t="s">
        <v>117</v>
      </c>
    </row>
    <row r="5" spans="1:8" x14ac:dyDescent="0.25">
      <c r="A5" s="17">
        <v>43586</v>
      </c>
      <c r="B5" s="10" t="s">
        <v>118</v>
      </c>
      <c r="C5" s="4" t="str">
        <f>LOOKUP($B5,[2]CODIGOS!$A$2:$B$86)</f>
        <v>SMOOTH SNAP MINI 2 - ROJO</v>
      </c>
      <c r="D5" s="11">
        <v>1</v>
      </c>
      <c r="E5" s="11"/>
      <c r="F5" s="12">
        <v>35</v>
      </c>
      <c r="G5" s="13">
        <f t="shared" si="0"/>
        <v>35</v>
      </c>
      <c r="H5" s="4" t="s">
        <v>117</v>
      </c>
    </row>
    <row r="6" spans="1:8" x14ac:dyDescent="0.25">
      <c r="A6" s="17">
        <v>43586</v>
      </c>
      <c r="B6" s="10" t="s">
        <v>39</v>
      </c>
      <c r="C6" s="4" t="str">
        <f>LOOKUP($B6,[2]CODIGOS!$A$2:$B$86)</f>
        <v>SMOOTH SNAP MINI 2 - AZUL</v>
      </c>
      <c r="D6" s="11">
        <v>1</v>
      </c>
      <c r="E6" s="11"/>
      <c r="F6" s="12">
        <v>35</v>
      </c>
      <c r="G6" s="13">
        <f t="shared" si="0"/>
        <v>35</v>
      </c>
      <c r="H6" s="4" t="s">
        <v>117</v>
      </c>
    </row>
    <row r="7" spans="1:8" x14ac:dyDescent="0.25">
      <c r="A7" s="17">
        <v>43586</v>
      </c>
      <c r="B7" s="10" t="s">
        <v>75</v>
      </c>
      <c r="C7" s="4" t="str">
        <f ca="1">LOOKUP($C7,[2]CODIGOS!$A$2:$B$86)</f>
        <v>SMOOTH SNAP MAX 5 - NARANJA</v>
      </c>
      <c r="D7" s="11">
        <v>1</v>
      </c>
      <c r="E7" s="11"/>
      <c r="F7" s="12">
        <v>70</v>
      </c>
      <c r="G7" s="13">
        <f t="shared" si="0"/>
        <v>70</v>
      </c>
      <c r="H7" s="4" t="s">
        <v>122</v>
      </c>
    </row>
    <row r="8" spans="1:8" x14ac:dyDescent="0.25">
      <c r="A8" s="17">
        <v>43586</v>
      </c>
      <c r="B8" s="10" t="s">
        <v>99</v>
      </c>
      <c r="C8" s="4" t="str">
        <f ca="1">LOOKUP($C8,[2]CODIGOS!$A$2:$B$86)</f>
        <v>SMOOTH SNAP MAX 5 - AZUL</v>
      </c>
      <c r="D8" s="11">
        <v>2</v>
      </c>
      <c r="E8" s="11"/>
      <c r="F8" s="12">
        <v>70</v>
      </c>
      <c r="G8" s="13">
        <f t="shared" si="0"/>
        <v>140</v>
      </c>
      <c r="H8" s="4" t="s">
        <v>122</v>
      </c>
    </row>
    <row r="9" spans="1:8" x14ac:dyDescent="0.25">
      <c r="A9" s="17">
        <v>43586</v>
      </c>
      <c r="B9" s="10" t="s">
        <v>62</v>
      </c>
      <c r="C9" s="4" t="str">
        <f ca="1">LOOKUP($C9,[2]CODIGOS!$A$2:$B$86)</f>
        <v>SMOOTH SNAP MAX 5 - NEGRO</v>
      </c>
      <c r="D9" s="11">
        <v>1</v>
      </c>
      <c r="E9" s="11"/>
      <c r="F9" s="12">
        <v>70</v>
      </c>
      <c r="G9" s="13">
        <f t="shared" si="0"/>
        <v>70</v>
      </c>
      <c r="H9" s="4" t="s">
        <v>122</v>
      </c>
    </row>
    <row r="10" spans="1:8" x14ac:dyDescent="0.25">
      <c r="A10" s="17">
        <v>43586</v>
      </c>
      <c r="B10" s="10" t="s">
        <v>64</v>
      </c>
      <c r="C10" s="4" t="str">
        <f ca="1">LOOKUP($C10,[2]CODIGOS!$A$2:$B$86)</f>
        <v>LANDBYTE LT 1030 - BLANCO</v>
      </c>
      <c r="D10" s="11">
        <v>4</v>
      </c>
      <c r="E10" s="11"/>
      <c r="F10" s="12">
        <v>45</v>
      </c>
      <c r="G10" s="13">
        <f t="shared" si="0"/>
        <v>180</v>
      </c>
      <c r="H10" s="4" t="s">
        <v>122</v>
      </c>
    </row>
    <row r="11" spans="1:8" x14ac:dyDescent="0.25">
      <c r="A11" s="17">
        <v>43586</v>
      </c>
      <c r="B11" s="10" t="s">
        <v>40</v>
      </c>
      <c r="C11" s="4" t="str">
        <f ca="1">LOOKUP($C11,[2]CODIGOS!$A$2:$B$86)</f>
        <v>UNONU U2 BLANCO</v>
      </c>
      <c r="D11" s="11">
        <v>1</v>
      </c>
      <c r="E11" s="11"/>
      <c r="F11" s="12">
        <v>41</v>
      </c>
      <c r="G11" s="13">
        <f t="shared" si="0"/>
        <v>41</v>
      </c>
      <c r="H11" s="4" t="s">
        <v>122</v>
      </c>
    </row>
    <row r="12" spans="1:8" x14ac:dyDescent="0.25">
      <c r="A12" s="17">
        <v>43586</v>
      </c>
      <c r="B12" s="10" t="s">
        <v>72</v>
      </c>
      <c r="C12" s="4" t="str">
        <f ca="1">LOOKUP($C12,[2]CODIGOS!$A$2:$B$86)</f>
        <v>UNONU U2 NEGRO</v>
      </c>
      <c r="D12" s="11">
        <v>2</v>
      </c>
      <c r="E12" s="11"/>
      <c r="F12" s="12">
        <v>41</v>
      </c>
      <c r="G12" s="13">
        <f t="shared" si="0"/>
        <v>82</v>
      </c>
      <c r="H12" s="4" t="s">
        <v>122</v>
      </c>
    </row>
    <row r="13" spans="1:8" x14ac:dyDescent="0.25">
      <c r="A13" s="17">
        <v>43586</v>
      </c>
      <c r="B13" s="10" t="s">
        <v>42</v>
      </c>
      <c r="C13" s="4" t="str">
        <f ca="1">LOOKUP($C13,[2]CODIGOS!$A$2:$B$86)</f>
        <v>UNONU U2 NARANJA</v>
      </c>
      <c r="D13" s="11">
        <v>1</v>
      </c>
      <c r="E13" s="11"/>
      <c r="F13" s="12">
        <v>41</v>
      </c>
      <c r="G13" s="13">
        <f t="shared" si="0"/>
        <v>41</v>
      </c>
      <c r="H13" s="4" t="s">
        <v>122</v>
      </c>
    </row>
    <row r="14" spans="1:8" x14ac:dyDescent="0.25">
      <c r="A14" s="17">
        <v>43587</v>
      </c>
      <c r="B14" s="10" t="s">
        <v>81</v>
      </c>
      <c r="C14" s="4" t="str">
        <f>LOOKUP($B14,[2]CODIGOS!$A$2:$B$86)</f>
        <v>NOKIA 105 - NEGRO</v>
      </c>
      <c r="D14" s="11">
        <v>2</v>
      </c>
      <c r="E14" s="16">
        <v>3</v>
      </c>
      <c r="F14" s="12">
        <f>VLOOKUP($B14,[2]CODIGOS!$A$2:$F$86,$E14,FALSE)</f>
        <v>65</v>
      </c>
      <c r="G14" s="13">
        <f t="shared" si="0"/>
        <v>130</v>
      </c>
      <c r="H14" s="4" t="s">
        <v>117</v>
      </c>
    </row>
    <row r="15" spans="1:8" x14ac:dyDescent="0.25">
      <c r="A15" s="17">
        <v>43587</v>
      </c>
      <c r="B15" s="10" t="s">
        <v>62</v>
      </c>
      <c r="C15" s="4" t="str">
        <f ca="1">LOOKUP($C15,[2]CODIGOS!$A$2:$B$86)</f>
        <v>SMOOTH SNAP MAX 5 - NEGRO</v>
      </c>
      <c r="D15" s="11">
        <v>2</v>
      </c>
      <c r="E15" s="16">
        <v>4</v>
      </c>
      <c r="F15" s="12">
        <f ca="1">VLOOKUP($C15,[2]CODIGOS!$A$2:$F$86,$F15,FALSE)</f>
        <v>69</v>
      </c>
      <c r="G15" s="13">
        <f t="shared" ca="1" si="0"/>
        <v>138</v>
      </c>
      <c r="H15" s="4" t="s">
        <v>127</v>
      </c>
    </row>
    <row r="16" spans="1:8" x14ac:dyDescent="0.25">
      <c r="A16" s="17">
        <v>43587</v>
      </c>
      <c r="B16" s="10" t="s">
        <v>99</v>
      </c>
      <c r="C16" s="4" t="str">
        <f ca="1">LOOKUP($C16,[2]CODIGOS!$A$2:$B$86)</f>
        <v>SMOOTH SNAP MAX 5 - AZUL</v>
      </c>
      <c r="D16" s="11">
        <v>2</v>
      </c>
      <c r="E16" s="16">
        <v>4</v>
      </c>
      <c r="F16" s="12">
        <f ca="1">VLOOKUP($C16,[2]CODIGOS!$A$2:$F$86,$F16,FALSE)</f>
        <v>69</v>
      </c>
      <c r="G16" s="13">
        <f t="shared" ca="1" si="0"/>
        <v>138</v>
      </c>
      <c r="H16" s="4" t="s">
        <v>127</v>
      </c>
    </row>
    <row r="17" spans="1:8" x14ac:dyDescent="0.25">
      <c r="A17" s="17">
        <v>43587</v>
      </c>
      <c r="B17" s="10" t="s">
        <v>75</v>
      </c>
      <c r="C17" s="4" t="str">
        <f ca="1">LOOKUP($C17,[2]CODIGOS!$A$2:$B$86)</f>
        <v>SMOOTH SNAP MAX 5 - NARANJA</v>
      </c>
      <c r="D17" s="11">
        <v>1</v>
      </c>
      <c r="E17" s="16">
        <v>4</v>
      </c>
      <c r="F17" s="12">
        <f ca="1">VLOOKUP($C17,[2]CODIGOS!$A$2:$F$86,$F17,FALSE)</f>
        <v>69</v>
      </c>
      <c r="G17" s="13">
        <f t="shared" ca="1" si="0"/>
        <v>69</v>
      </c>
      <c r="H17" s="4" t="s">
        <v>127</v>
      </c>
    </row>
    <row r="18" spans="1:8" x14ac:dyDescent="0.25">
      <c r="A18" s="17">
        <v>43587</v>
      </c>
      <c r="B18" s="10" t="s">
        <v>64</v>
      </c>
      <c r="C18" s="4" t="str">
        <f ca="1">LOOKUP($C18,[2]CODIGOS!$A$2:$B$86)</f>
        <v>LANDBYTE LT 1030 - BLANCO</v>
      </c>
      <c r="D18" s="11">
        <v>2</v>
      </c>
      <c r="E18" s="16">
        <v>3</v>
      </c>
      <c r="F18" s="12">
        <f ca="1">VLOOKUP($C18,[2]CODIGOS!$A$2:$F$86,$F18,FALSE)</f>
        <v>43</v>
      </c>
      <c r="G18" s="13">
        <f t="shared" ca="1" si="0"/>
        <v>86</v>
      </c>
      <c r="H18" s="4" t="s">
        <v>128</v>
      </c>
    </row>
    <row r="19" spans="1:8" x14ac:dyDescent="0.25">
      <c r="A19" s="17">
        <v>43587</v>
      </c>
      <c r="B19" s="10" t="s">
        <v>62</v>
      </c>
      <c r="C19" s="4" t="str">
        <f ca="1">LOOKUP($C19,[2]CODIGOS!$A$2:$B$86)</f>
        <v>SMOOTH SNAP MAX 5 - NEGRO</v>
      </c>
      <c r="D19" s="11">
        <v>1</v>
      </c>
      <c r="E19" s="16">
        <v>3</v>
      </c>
      <c r="F19" s="12">
        <f ca="1">VLOOKUP($C19,[2]CODIGOS!$A$2:$F$86,$F19,FALSE)</f>
        <v>68</v>
      </c>
      <c r="G19" s="13">
        <f t="shared" ca="1" si="0"/>
        <v>68</v>
      </c>
      <c r="H19" s="4" t="s">
        <v>128</v>
      </c>
    </row>
    <row r="20" spans="1:8" x14ac:dyDescent="0.25">
      <c r="A20" s="17">
        <v>43587</v>
      </c>
      <c r="B20" s="10" t="s">
        <v>75</v>
      </c>
      <c r="C20" s="4" t="str">
        <f ca="1">LOOKUP($C20,[2]CODIGOS!$A$2:$B$86)</f>
        <v>SMOOTH SNAP MAX 5 - NARANJA</v>
      </c>
      <c r="D20" s="11">
        <v>1</v>
      </c>
      <c r="E20" s="16">
        <v>3</v>
      </c>
      <c r="F20" s="12">
        <f ca="1">VLOOKUP($C20,[2]CODIGOS!$A$2:$F$86,$F20,FALSE)</f>
        <v>68</v>
      </c>
      <c r="G20" s="13">
        <f t="shared" ca="1" si="0"/>
        <v>68</v>
      </c>
      <c r="H20" s="4" t="s">
        <v>128</v>
      </c>
    </row>
    <row r="21" spans="1:8" x14ac:dyDescent="0.25">
      <c r="A21" s="17">
        <v>43587</v>
      </c>
      <c r="B21" s="10" t="s">
        <v>99</v>
      </c>
      <c r="C21" s="4" t="str">
        <f ca="1">LOOKUP($C21,[2]CODIGOS!$A$2:$B$86)</f>
        <v>SMOOTH SNAP MAX 5 - AZUL</v>
      </c>
      <c r="D21" s="11">
        <v>1</v>
      </c>
      <c r="E21" s="16">
        <v>4</v>
      </c>
      <c r="F21" s="12">
        <f ca="1">VLOOKUP($C21,[2]CODIGOS!$A$2:$F$86,$F21,FALSE)</f>
        <v>69</v>
      </c>
      <c r="G21" s="13">
        <f t="shared" ca="1" si="0"/>
        <v>69</v>
      </c>
      <c r="H21" s="4" t="s">
        <v>129</v>
      </c>
    </row>
    <row r="22" spans="1:8" x14ac:dyDescent="0.25">
      <c r="A22" s="17">
        <v>43587</v>
      </c>
      <c r="B22" s="10" t="s">
        <v>75</v>
      </c>
      <c r="C22" s="4" t="str">
        <f ca="1">LOOKUP($C22,[2]CODIGOS!$A$2:$B$86)</f>
        <v>SMOOTH SNAP MAX 5 - NARANJA</v>
      </c>
      <c r="D22" s="11">
        <v>1</v>
      </c>
      <c r="E22" s="16">
        <v>4</v>
      </c>
      <c r="F22" s="12">
        <f ca="1">VLOOKUP($C22,[2]CODIGOS!$A$2:$F$86,$F22,FALSE)</f>
        <v>69</v>
      </c>
      <c r="G22" s="13">
        <f t="shared" ca="1" si="0"/>
        <v>69</v>
      </c>
      <c r="H22" s="4" t="s">
        <v>129</v>
      </c>
    </row>
    <row r="23" spans="1:8" x14ac:dyDescent="0.25">
      <c r="A23" s="17">
        <v>43587</v>
      </c>
      <c r="B23" s="10" t="s">
        <v>79</v>
      </c>
      <c r="C23" s="4" t="str">
        <f ca="1">LOOKUP($C23,[2]CODIGOS!$A$2:$B$86)</f>
        <v>EPIK TINY E1 -NEGRO</v>
      </c>
      <c r="D23" s="11">
        <v>2</v>
      </c>
      <c r="E23" s="16">
        <v>3</v>
      </c>
      <c r="F23" s="12">
        <f ca="1">VLOOKUP($C23,[2]CODIGOS!$A$2:$F$86,$F23,FALSE)</f>
        <v>34</v>
      </c>
      <c r="G23" s="13">
        <f t="shared" ca="1" si="0"/>
        <v>68</v>
      </c>
      <c r="H23" s="4" t="s">
        <v>130</v>
      </c>
    </row>
    <row r="24" spans="1:8" x14ac:dyDescent="0.25">
      <c r="A24" s="17">
        <v>43587</v>
      </c>
      <c r="B24" s="10" t="s">
        <v>80</v>
      </c>
      <c r="C24" s="4" t="str">
        <f ca="1">LOOKUP($C24,[2]CODIGOS!$A$2:$B$86)</f>
        <v>EPIK TINY E1 - AZUL</v>
      </c>
      <c r="D24" s="11">
        <v>2</v>
      </c>
      <c r="E24" s="16">
        <v>3</v>
      </c>
      <c r="F24" s="12">
        <f ca="1">VLOOKUP($C24,[2]CODIGOS!$A$2:$F$86,$F24,FALSE)</f>
        <v>34</v>
      </c>
      <c r="G24" s="13">
        <f t="shared" ca="1" si="0"/>
        <v>68</v>
      </c>
      <c r="H24" s="4" t="s">
        <v>130</v>
      </c>
    </row>
    <row r="25" spans="1:8" x14ac:dyDescent="0.25">
      <c r="A25" s="17">
        <v>43587</v>
      </c>
      <c r="B25" s="10" t="s">
        <v>73</v>
      </c>
      <c r="C25" s="4" t="str">
        <f ca="1">LOOKUP($C25,[2]CODIGOS!$A$2:$B$86)</f>
        <v>EPIK TINY E1 - ROJO</v>
      </c>
      <c r="D25" s="11">
        <v>2</v>
      </c>
      <c r="E25" s="16">
        <v>3</v>
      </c>
      <c r="F25" s="12">
        <f ca="1">VLOOKUP($C25,[2]CODIGOS!$A$2:$F$86,$F25,FALSE)</f>
        <v>34</v>
      </c>
      <c r="G25" s="13">
        <f t="shared" ca="1" si="0"/>
        <v>68</v>
      </c>
      <c r="H25" s="4" t="s">
        <v>130</v>
      </c>
    </row>
    <row r="26" spans="1:8" x14ac:dyDescent="0.25">
      <c r="A26" s="17">
        <v>43588</v>
      </c>
      <c r="B26" s="10" t="s">
        <v>59</v>
      </c>
      <c r="C26" s="4" t="str">
        <f ca="1">LOOKUP($C26,[2]CODIGOS!$A$2:$B$86)</f>
        <v>OWN F1024 - NEGRO</v>
      </c>
      <c r="D26" s="11">
        <v>2</v>
      </c>
      <c r="E26" s="16">
        <v>4</v>
      </c>
      <c r="F26" s="12">
        <f ca="1">VLOOKUP($C26,[2]CODIGOS!$A$2:$F$86,$F26,FALSE)</f>
        <v>90</v>
      </c>
      <c r="G26" s="13">
        <f t="shared" ca="1" si="0"/>
        <v>180</v>
      </c>
      <c r="H26" s="4" t="s">
        <v>134</v>
      </c>
    </row>
    <row r="27" spans="1:8" x14ac:dyDescent="0.25">
      <c r="A27" s="17">
        <v>43588</v>
      </c>
      <c r="B27" s="10" t="s">
        <v>118</v>
      </c>
      <c r="C27" s="4" t="str">
        <f ca="1">LOOKUP($C27,[2]CODIGOS!$A$2:$B$86)</f>
        <v>SMOOTH SNAP MINI 2 - ROJO</v>
      </c>
      <c r="D27" s="11">
        <v>1</v>
      </c>
      <c r="E27" s="16">
        <v>4</v>
      </c>
      <c r="F27" s="12">
        <f ca="1">VLOOKUP($C27,[2]CODIGOS!$A$2:$F$86,$F27,FALSE)</f>
        <v>35</v>
      </c>
      <c r="G27" s="13">
        <f t="shared" ca="1" si="0"/>
        <v>35</v>
      </c>
      <c r="H27" s="4" t="s">
        <v>135</v>
      </c>
    </row>
    <row r="28" spans="1:8" x14ac:dyDescent="0.25">
      <c r="A28" s="17">
        <v>43588</v>
      </c>
      <c r="B28" s="10" t="s">
        <v>39</v>
      </c>
      <c r="C28" s="4" t="str">
        <f ca="1">LOOKUP($C28,[2]CODIGOS!$A$2:$B$86)</f>
        <v>SMOOTH SNAP MINI 2 - AZUL</v>
      </c>
      <c r="D28" s="11">
        <v>1</v>
      </c>
      <c r="E28" s="16">
        <v>4</v>
      </c>
      <c r="F28" s="12">
        <f ca="1">VLOOKUP($C28,[2]CODIGOS!$A$2:$F$86,$F28,FALSE)</f>
        <v>35</v>
      </c>
      <c r="G28" s="13">
        <f t="shared" ca="1" si="0"/>
        <v>35</v>
      </c>
      <c r="H28" s="4" t="s">
        <v>135</v>
      </c>
    </row>
    <row r="29" spans="1:8" x14ac:dyDescent="0.25">
      <c r="A29" s="17">
        <v>43588</v>
      </c>
      <c r="B29" s="10" t="s">
        <v>81</v>
      </c>
      <c r="C29" s="4" t="str">
        <f ca="1">LOOKUP($C29,[2]CODIGOS!$A$2:$B$86)</f>
        <v>NOKIA 105 - NEGRO</v>
      </c>
      <c r="D29" s="11">
        <v>1</v>
      </c>
      <c r="E29" s="16">
        <v>5</v>
      </c>
      <c r="F29" s="12">
        <f ca="1">VLOOKUP($C29,[2]CODIGOS!$A$2:$F$86,$F29,FALSE)</f>
        <v>68</v>
      </c>
      <c r="G29" s="13">
        <f t="shared" ca="1" si="0"/>
        <v>68</v>
      </c>
      <c r="H29" s="4" t="s">
        <v>135</v>
      </c>
    </row>
    <row r="30" spans="1:8" x14ac:dyDescent="0.25">
      <c r="A30" s="17">
        <v>43591</v>
      </c>
      <c r="B30" s="10" t="s">
        <v>86</v>
      </c>
      <c r="C30" s="4" t="str">
        <f ca="1">LOOKUP($C30,[2]CODIGOS!$A$2:$B$86)</f>
        <v>SMOOTH LINK - NEGRO</v>
      </c>
      <c r="D30" s="11">
        <v>1</v>
      </c>
      <c r="E30" s="16">
        <v>3</v>
      </c>
      <c r="F30" s="12">
        <f ca="1">VLOOKUP($C30,[2]CODIGOS!$A$2:$F$86,$F30,FALSE)</f>
        <v>60</v>
      </c>
      <c r="G30" s="13">
        <f t="shared" ca="1" si="0"/>
        <v>60</v>
      </c>
      <c r="H30" s="4" t="s">
        <v>123</v>
      </c>
    </row>
    <row r="31" spans="1:8" x14ac:dyDescent="0.25">
      <c r="A31" s="17">
        <v>43591</v>
      </c>
      <c r="B31" s="10" t="s">
        <v>34</v>
      </c>
      <c r="C31" s="4" t="str">
        <f ca="1">LOOKUP($C31,[2]CODIGOS!$A$2:$B$86)</f>
        <v>SMOOTH LINK - AZUL</v>
      </c>
      <c r="D31" s="11">
        <v>1</v>
      </c>
      <c r="E31" s="16">
        <v>3</v>
      </c>
      <c r="F31" s="12">
        <f ca="1">VLOOKUP($C31,[2]CODIGOS!$A$2:$F$86,$F31,FALSE)</f>
        <v>60</v>
      </c>
      <c r="G31" s="13">
        <f t="shared" ca="1" si="0"/>
        <v>60</v>
      </c>
      <c r="H31" s="4" t="s">
        <v>123</v>
      </c>
    </row>
    <row r="32" spans="1:8" x14ac:dyDescent="0.25">
      <c r="A32" s="17">
        <v>43591</v>
      </c>
      <c r="B32" s="10" t="s">
        <v>81</v>
      </c>
      <c r="C32" s="4" t="str">
        <f ca="1">LOOKUP($C32,[2]CODIGOS!$A$2:$B$86)</f>
        <v>NOKIA 105 - NEGRO</v>
      </c>
      <c r="D32" s="11">
        <v>2</v>
      </c>
      <c r="E32" s="16">
        <v>5</v>
      </c>
      <c r="F32" s="12">
        <f ca="1">VLOOKUP($C32,[2]CODIGOS!$A$2:$F$86,$F32,FALSE)</f>
        <v>68</v>
      </c>
      <c r="G32" s="13">
        <f t="shared" ca="1" si="0"/>
        <v>136</v>
      </c>
      <c r="H32" s="4" t="s">
        <v>136</v>
      </c>
    </row>
    <row r="33" spans="1:8" x14ac:dyDescent="0.25">
      <c r="A33" s="17">
        <v>43591</v>
      </c>
      <c r="B33" s="10" t="s">
        <v>35</v>
      </c>
      <c r="C33" s="4" t="str">
        <f ca="1">LOOKUP($C33,[2]CODIGOS!$A$2:$B$86)</f>
        <v>ALTRON GI-420 AZUL</v>
      </c>
      <c r="D33" s="11">
        <v>1</v>
      </c>
      <c r="E33" s="16">
        <v>5</v>
      </c>
      <c r="F33" s="12">
        <f ca="1">VLOOKUP($C33,[2]CODIGOS!$A$2:$F$86,$F33,FALSE)</f>
        <v>139</v>
      </c>
      <c r="G33" s="13">
        <f t="shared" ca="1" si="0"/>
        <v>139</v>
      </c>
      <c r="H33" s="4" t="s">
        <v>136</v>
      </c>
    </row>
    <row r="34" spans="1:8" x14ac:dyDescent="0.25">
      <c r="A34" s="17">
        <v>43591</v>
      </c>
      <c r="B34" s="10" t="s">
        <v>52</v>
      </c>
      <c r="C34" s="4" t="str">
        <f ca="1">LOOKUP($C34,[2]CODIGOS!$A$2:$B$86)</f>
        <v>ALTRON GI-420 LILA</v>
      </c>
      <c r="D34" s="11">
        <v>1</v>
      </c>
      <c r="E34" s="16">
        <v>5</v>
      </c>
      <c r="F34" s="12">
        <f ca="1">VLOOKUP($C34,[2]CODIGOS!$A$2:$F$86,$F34,FALSE)</f>
        <v>139</v>
      </c>
      <c r="G34" s="13">
        <f t="shared" ca="1" si="0"/>
        <v>139</v>
      </c>
      <c r="H34" s="4" t="s">
        <v>136</v>
      </c>
    </row>
    <row r="35" spans="1:8" x14ac:dyDescent="0.25">
      <c r="A35" s="17">
        <v>43591</v>
      </c>
      <c r="B35" s="10" t="s">
        <v>137</v>
      </c>
      <c r="C35" s="4" t="str">
        <f ca="1">LOOKUP($C35,[2]CODIGOS!$A$2:$B$86)</f>
        <v>PANASONIC GD18 - NEGRO</v>
      </c>
      <c r="D35" s="11">
        <v>2</v>
      </c>
      <c r="E35" s="16">
        <v>3</v>
      </c>
      <c r="F35" s="12">
        <f ca="1">VLOOKUP($C35,[2]CODIGOS!$A$2:$F$86,$F35,FALSE)</f>
        <v>72</v>
      </c>
      <c r="G35" s="13">
        <f t="shared" ca="1" si="0"/>
        <v>144</v>
      </c>
      <c r="H35" s="4" t="s">
        <v>136</v>
      </c>
    </row>
    <row r="36" spans="1:8" x14ac:dyDescent="0.25">
      <c r="A36" s="17">
        <v>43591</v>
      </c>
      <c r="B36" s="10" t="s">
        <v>59</v>
      </c>
      <c r="C36" s="4" t="str">
        <f ca="1">LOOKUP($C36,[2]CODIGOS!$A$2:$B$86)</f>
        <v>OWN F1024 - NEGRO</v>
      </c>
      <c r="D36" s="11">
        <v>2</v>
      </c>
      <c r="E36" s="16">
        <v>4</v>
      </c>
      <c r="F36" s="12">
        <f ca="1">VLOOKUP($C36,[2]CODIGOS!$A$2:$F$86,$F36,FALSE)</f>
        <v>90</v>
      </c>
      <c r="G36" s="13">
        <f t="shared" ca="1" si="0"/>
        <v>180</v>
      </c>
      <c r="H36" s="4" t="s">
        <v>136</v>
      </c>
    </row>
    <row r="37" spans="1:8" x14ac:dyDescent="0.25">
      <c r="A37" s="17">
        <v>43591</v>
      </c>
      <c r="B37" s="10" t="s">
        <v>138</v>
      </c>
      <c r="C37" s="4" t="str">
        <f ca="1">LOOKUP($C37,[2]CODIGOS!$A$2:$B$86)</f>
        <v>HUAWEI Y6 2019</v>
      </c>
      <c r="D37" s="11">
        <v>1</v>
      </c>
      <c r="E37" s="16">
        <v>5</v>
      </c>
      <c r="F37" s="12">
        <f ca="1">VLOOKUP($C37,[2]CODIGOS!$A$2:$F$86,$F37,FALSE)</f>
        <v>460</v>
      </c>
      <c r="G37" s="13">
        <f t="shared" ca="1" si="0"/>
        <v>460</v>
      </c>
      <c r="H37" s="4" t="s">
        <v>136</v>
      </c>
    </row>
    <row r="38" spans="1:8" x14ac:dyDescent="0.25">
      <c r="A38" s="17">
        <v>43591</v>
      </c>
      <c r="B38" s="10" t="s">
        <v>139</v>
      </c>
      <c r="C38" s="4" t="str">
        <f ca="1">LOOKUP($C38,[2]CODIGOS!$A$2:$B$86)</f>
        <v>SAMSUNG GALAXY J2 CORE</v>
      </c>
      <c r="D38" s="11">
        <v>1</v>
      </c>
      <c r="E38" s="16">
        <v>5</v>
      </c>
      <c r="F38" s="12">
        <f ca="1">VLOOKUP($C38,[2]CODIGOS!$A$2:$F$86,$F38,FALSE)</f>
        <v>300</v>
      </c>
      <c r="G38" s="13">
        <f t="shared" ca="1" si="0"/>
        <v>300</v>
      </c>
      <c r="H38" s="4" t="s">
        <v>136</v>
      </c>
    </row>
    <row r="39" spans="1:8" x14ac:dyDescent="0.25">
      <c r="A39" s="17">
        <v>43592</v>
      </c>
      <c r="B39" s="10" t="s">
        <v>86</v>
      </c>
      <c r="C39" s="4" t="str">
        <f ca="1">LOOKUP($C39,[2]CODIGOS!$A$2:$B$86)</f>
        <v>SMOOTH LINK - NEGRO</v>
      </c>
      <c r="D39" s="11">
        <v>1</v>
      </c>
      <c r="E39" s="16">
        <v>3</v>
      </c>
      <c r="F39" s="12">
        <f ca="1">VLOOKUP($C39,[2]CODIGOS!$A$2:$F$86,$F39,FALSE)</f>
        <v>60</v>
      </c>
      <c r="G39" s="13">
        <f t="shared" ca="1" si="0"/>
        <v>60</v>
      </c>
      <c r="H39" s="4" t="s">
        <v>136</v>
      </c>
    </row>
    <row r="40" spans="1:8" x14ac:dyDescent="0.25">
      <c r="A40" s="17">
        <v>43592</v>
      </c>
      <c r="B40" s="10" t="s">
        <v>34</v>
      </c>
      <c r="C40" s="4" t="str">
        <f ca="1">LOOKUP($C40,[2]CODIGOS!$A$2:$B$86)</f>
        <v>SMOOTH LINK - AZUL</v>
      </c>
      <c r="D40" s="11">
        <v>1</v>
      </c>
      <c r="E40" s="16">
        <v>3</v>
      </c>
      <c r="F40" s="12">
        <f ca="1">VLOOKUP($C40,[2]CODIGOS!$A$2:$F$86,$F40,FALSE)</f>
        <v>60</v>
      </c>
      <c r="G40" s="13">
        <f t="shared" ca="1" si="0"/>
        <v>60</v>
      </c>
      <c r="H40" s="4" t="s">
        <v>136</v>
      </c>
    </row>
    <row r="41" spans="1:8" x14ac:dyDescent="0.25">
      <c r="A41" s="17">
        <v>43592</v>
      </c>
      <c r="B41" s="10" t="s">
        <v>61</v>
      </c>
      <c r="C41" s="4" t="str">
        <f ca="1">LOOKUP($C41,[2]CODIGOS!$A$2:$B$86)</f>
        <v>ALTRON -210 PURPURA/ NEGRO</v>
      </c>
      <c r="D41" s="11">
        <v>1</v>
      </c>
      <c r="E41" s="16">
        <v>5</v>
      </c>
      <c r="F41" s="12">
        <f ca="1">VLOOKUP($C41,[2]CODIGOS!$A$2:$F$86,$F41,FALSE)</f>
        <v>82</v>
      </c>
      <c r="G41" s="13">
        <f t="shared" ca="1" si="0"/>
        <v>82</v>
      </c>
      <c r="H41" s="4" t="s">
        <v>136</v>
      </c>
    </row>
    <row r="42" spans="1:8" x14ac:dyDescent="0.25">
      <c r="A42" s="17">
        <v>43592</v>
      </c>
      <c r="B42" s="10" t="s">
        <v>139</v>
      </c>
      <c r="C42" s="4" t="str">
        <f ca="1">LOOKUP($C42,[2]CODIGOS!$A$2:$B$86)</f>
        <v>SAMSUNG GALAXY J2 CORE</v>
      </c>
      <c r="D42" s="11">
        <v>1</v>
      </c>
      <c r="E42" s="16">
        <v>4</v>
      </c>
      <c r="F42" s="12">
        <f ca="1">VLOOKUP($C42,[2]CODIGOS!$A$2:$F$86,$F42,FALSE)</f>
        <v>290</v>
      </c>
      <c r="G42" s="13">
        <f t="shared" ca="1" si="0"/>
        <v>290</v>
      </c>
      <c r="H42" s="4" t="s">
        <v>136</v>
      </c>
    </row>
    <row r="43" spans="1:8" x14ac:dyDescent="0.25">
      <c r="A43" s="17">
        <v>43592</v>
      </c>
      <c r="B43" s="10" t="s">
        <v>39</v>
      </c>
      <c r="C43" s="4" t="str">
        <f ca="1">LOOKUP($C43,[2]CODIGOS!$A$2:$B$86)</f>
        <v>SMOOTH SNAP MINI 2 - AZUL</v>
      </c>
      <c r="D43" s="11">
        <v>1</v>
      </c>
      <c r="E43" s="16">
        <v>4</v>
      </c>
      <c r="F43" s="12">
        <f ca="1">VLOOKUP($C43,[2]CODIGOS!$A$2:$F$86,$F43,FALSE)</f>
        <v>35</v>
      </c>
      <c r="G43" s="13">
        <f t="shared" ca="1" si="0"/>
        <v>35</v>
      </c>
      <c r="H43" s="4" t="s">
        <v>140</v>
      </c>
    </row>
    <row r="44" spans="1:8" x14ac:dyDescent="0.25">
      <c r="A44" s="17">
        <v>43592</v>
      </c>
      <c r="B44" s="10" t="s">
        <v>33</v>
      </c>
      <c r="C44" s="4" t="str">
        <f ca="1">LOOKUP($C44,[2]CODIGOS!$A$2:$B$86)</f>
        <v>SMOOTH X SNAP - NEGRO</v>
      </c>
      <c r="D44" s="11">
        <v>1</v>
      </c>
      <c r="E44" s="16">
        <v>4</v>
      </c>
      <c r="F44" s="12">
        <f ca="1">VLOOKUP($C44,[2]CODIGOS!$A$2:$F$86,$F44,FALSE)</f>
        <v>34</v>
      </c>
      <c r="G44" s="13">
        <f t="shared" ca="1" si="0"/>
        <v>34</v>
      </c>
      <c r="H44" s="4" t="s">
        <v>140</v>
      </c>
    </row>
    <row r="45" spans="1:8" x14ac:dyDescent="0.25">
      <c r="A45" s="45">
        <v>43593</v>
      </c>
      <c r="B45" s="10" t="s">
        <v>37</v>
      </c>
      <c r="C45" s="4" t="str">
        <f ca="1">LOOKUP($C45,[2]CODIGOS!$A$2:$B$86)</f>
        <v>UNONU U8 FLIP - DORADO</v>
      </c>
      <c r="D45" s="11">
        <v>1</v>
      </c>
      <c r="E45" s="16">
        <v>5</v>
      </c>
      <c r="F45" s="12">
        <f ca="1">VLOOKUP($C45,[2]CODIGOS!$A$2:$F$86,$F45,FALSE)</f>
        <v>57</v>
      </c>
      <c r="G45" s="13">
        <f t="shared" ca="1" si="0"/>
        <v>57</v>
      </c>
      <c r="H45" s="4" t="s">
        <v>122</v>
      </c>
    </row>
    <row r="46" spans="1:8" x14ac:dyDescent="0.25">
      <c r="A46" s="45">
        <v>43593</v>
      </c>
      <c r="B46" s="10" t="s">
        <v>38</v>
      </c>
      <c r="C46" s="4" t="str">
        <f ca="1">LOOKUP($C46,[2]CODIGOS!$A$2:$B$86)</f>
        <v>UNONU U8 FLIP - BLANCO</v>
      </c>
      <c r="D46" s="11">
        <v>2</v>
      </c>
      <c r="E46" s="16">
        <v>5</v>
      </c>
      <c r="F46" s="12">
        <f ca="1">VLOOKUP($C46,[2]CODIGOS!$A$2:$F$86,$F46,FALSE)</f>
        <v>57</v>
      </c>
      <c r="G46" s="13">
        <f t="shared" ca="1" si="0"/>
        <v>114</v>
      </c>
      <c r="H46" s="4" t="s">
        <v>122</v>
      </c>
    </row>
    <row r="47" spans="1:8" x14ac:dyDescent="0.25">
      <c r="A47" s="45">
        <v>43593</v>
      </c>
      <c r="B47" s="10" t="s">
        <v>110</v>
      </c>
      <c r="C47" s="4" t="str">
        <f ca="1">LOOKUP($C47,[2]CODIGOS!$A$2:$B$86)</f>
        <v>UNONU U8 FLIP - ROSA</v>
      </c>
      <c r="D47" s="11">
        <v>2</v>
      </c>
      <c r="E47" s="16">
        <v>5</v>
      </c>
      <c r="F47" s="12">
        <f ca="1">VLOOKUP($C47,[2]CODIGOS!$A$2:$F$86,$F47,FALSE)</f>
        <v>57</v>
      </c>
      <c r="G47" s="13">
        <f t="shared" ca="1" si="0"/>
        <v>114</v>
      </c>
      <c r="H47" s="4" t="s">
        <v>122</v>
      </c>
    </row>
    <row r="48" spans="1:8" x14ac:dyDescent="0.25">
      <c r="A48" s="45">
        <v>43593</v>
      </c>
      <c r="B48" s="10" t="s">
        <v>86</v>
      </c>
      <c r="C48" s="4" t="str">
        <f ca="1">LOOKUP($C48,[2]CODIGOS!$A$2:$B$86)</f>
        <v>SMOOTH LINK - NEGRO</v>
      </c>
      <c r="D48" s="11">
        <v>2</v>
      </c>
      <c r="E48" s="16">
        <v>3</v>
      </c>
      <c r="F48" s="12">
        <f ca="1">VLOOKUP($C48,[2]CODIGOS!$A$2:$F$86,$F48,FALSE)</f>
        <v>60</v>
      </c>
      <c r="G48" s="13">
        <f t="shared" ca="1" si="0"/>
        <v>120</v>
      </c>
      <c r="H48" s="4" t="s">
        <v>122</v>
      </c>
    </row>
    <row r="49" spans="1:8" x14ac:dyDescent="0.25">
      <c r="A49" s="45">
        <v>43593</v>
      </c>
      <c r="B49" s="10" t="s">
        <v>34</v>
      </c>
      <c r="C49" s="4" t="str">
        <f ca="1">LOOKUP($C49,[2]CODIGOS!$A$2:$B$86)</f>
        <v>SMOOTH LINK - AZUL</v>
      </c>
      <c r="D49" s="11">
        <v>2</v>
      </c>
      <c r="E49" s="16">
        <v>3</v>
      </c>
      <c r="F49" s="12">
        <f ca="1">VLOOKUP($C49,[2]CODIGOS!$A$2:$F$86,$F49,FALSE)</f>
        <v>60</v>
      </c>
      <c r="G49" s="13">
        <f t="shared" ca="1" si="0"/>
        <v>120</v>
      </c>
      <c r="H49" s="4" t="s">
        <v>122</v>
      </c>
    </row>
    <row r="50" spans="1:8" x14ac:dyDescent="0.25">
      <c r="A50" s="45">
        <v>43593</v>
      </c>
      <c r="B50" s="10" t="s">
        <v>72</v>
      </c>
      <c r="C50" s="4" t="str">
        <f ca="1">LOOKUP($C50,[2]CODIGOS!$A$2:$B$86)</f>
        <v>UNONU U2 NEGRO</v>
      </c>
      <c r="D50" s="11">
        <v>1</v>
      </c>
      <c r="E50" s="16">
        <v>5</v>
      </c>
      <c r="F50" s="12">
        <f ca="1">VLOOKUP($C50,[2]CODIGOS!$A$2:$F$86,$F50,FALSE)</f>
        <v>42</v>
      </c>
      <c r="G50" s="13">
        <f t="shared" ca="1" si="0"/>
        <v>42</v>
      </c>
      <c r="H50" s="4" t="s">
        <v>122</v>
      </c>
    </row>
    <row r="51" spans="1:8" x14ac:dyDescent="0.25">
      <c r="A51" s="45">
        <v>43593</v>
      </c>
      <c r="B51" s="10" t="s">
        <v>41</v>
      </c>
      <c r="C51" s="4" t="str">
        <f ca="1">LOOKUP($C51,[2]CODIGOS!$A$2:$B$86)</f>
        <v>UNONU U2 AZUL</v>
      </c>
      <c r="D51" s="11">
        <v>2</v>
      </c>
      <c r="E51" s="16">
        <v>5</v>
      </c>
      <c r="F51" s="12">
        <f ca="1">VLOOKUP($C51,[2]CODIGOS!$A$2:$F$86,$F51,FALSE)</f>
        <v>42</v>
      </c>
      <c r="G51" s="13">
        <f t="shared" ca="1" si="0"/>
        <v>84</v>
      </c>
      <c r="H51" s="4" t="s">
        <v>122</v>
      </c>
    </row>
    <row r="52" spans="1:8" x14ac:dyDescent="0.25">
      <c r="A52" s="45">
        <v>43593</v>
      </c>
      <c r="B52" s="10" t="s">
        <v>42</v>
      </c>
      <c r="C52" s="4" t="str">
        <f ca="1">LOOKUP($C52,[2]CODIGOS!$A$2:$B$86)</f>
        <v>UNONU U2 NARANJA</v>
      </c>
      <c r="D52" s="11">
        <v>1</v>
      </c>
      <c r="E52" s="16">
        <v>5</v>
      </c>
      <c r="F52" s="12">
        <f ca="1">VLOOKUP($C52,[2]CODIGOS!$A$2:$F$86,$F52,FALSE)</f>
        <v>42</v>
      </c>
      <c r="G52" s="13">
        <f t="shared" ca="1" si="0"/>
        <v>42</v>
      </c>
      <c r="H52" s="4" t="s">
        <v>122</v>
      </c>
    </row>
    <row r="53" spans="1:8" x14ac:dyDescent="0.25">
      <c r="A53" s="17">
        <v>43593</v>
      </c>
      <c r="B53" s="10" t="s">
        <v>59</v>
      </c>
      <c r="C53" s="4" t="str">
        <f ca="1">LOOKUP($C53,[2]CODIGOS!$A$2:$B$86)</f>
        <v>OWN F1024 - NEGRO</v>
      </c>
      <c r="D53" s="11">
        <v>2</v>
      </c>
      <c r="E53" s="16">
        <v>4</v>
      </c>
      <c r="F53" s="12">
        <f ca="1">VLOOKUP($C53,[2]CODIGOS!$A$2:$F$86,$F53,FALSE)</f>
        <v>90</v>
      </c>
      <c r="G53" s="13">
        <f t="shared" ca="1" si="0"/>
        <v>180</v>
      </c>
      <c r="H53" s="4" t="s">
        <v>127</v>
      </c>
    </row>
    <row r="54" spans="1:8" x14ac:dyDescent="0.25">
      <c r="A54" s="17">
        <v>43593</v>
      </c>
      <c r="B54" s="10" t="s">
        <v>72</v>
      </c>
      <c r="C54" s="4" t="str">
        <f ca="1">LOOKUP($C54,[2]CODIGOS!$A$2:$B$86)</f>
        <v>UNONU U2 NEGRO</v>
      </c>
      <c r="D54" s="11">
        <v>2</v>
      </c>
      <c r="E54" s="16">
        <v>5</v>
      </c>
      <c r="F54" s="12">
        <f ca="1">VLOOKUP($C54,[2]CODIGOS!$A$2:$F$86,$F54,FALSE)</f>
        <v>42</v>
      </c>
      <c r="G54" s="13">
        <f t="shared" ca="1" si="0"/>
        <v>84</v>
      </c>
      <c r="H54" s="4" t="s">
        <v>141</v>
      </c>
    </row>
    <row r="55" spans="1:8" x14ac:dyDescent="0.25">
      <c r="A55" s="17">
        <v>43593</v>
      </c>
      <c r="B55" s="10" t="s">
        <v>39</v>
      </c>
      <c r="C55" s="4" t="str">
        <f ca="1">LOOKUP($C55,[2]CODIGOS!$A$2:$B$86)</f>
        <v>SMOOTH SNAP MINI 2 - AZUL</v>
      </c>
      <c r="D55" s="11">
        <v>1</v>
      </c>
      <c r="E55" s="16">
        <v>4</v>
      </c>
      <c r="F55" s="12">
        <f ca="1">VLOOKUP($C55,[2]CODIGOS!$A$2:$F$86,$F55,FALSE)</f>
        <v>35</v>
      </c>
      <c r="G55" s="13">
        <f t="shared" ca="1" si="0"/>
        <v>35</v>
      </c>
      <c r="H55" s="4" t="s">
        <v>141</v>
      </c>
    </row>
    <row r="56" spans="1:8" x14ac:dyDescent="0.25">
      <c r="A56" s="17">
        <v>43593</v>
      </c>
      <c r="B56" s="10" t="s">
        <v>81</v>
      </c>
      <c r="C56" s="4" t="str">
        <f ca="1">LOOKUP($C56,[2]CODIGOS!$A$2:$B$86)</f>
        <v>NOKIA 105 - NEGRO</v>
      </c>
      <c r="D56" s="11">
        <v>2</v>
      </c>
      <c r="E56" s="16">
        <v>5</v>
      </c>
      <c r="F56" s="12">
        <f ca="1">VLOOKUP($C56,[2]CODIGOS!$A$2:$F$86,$F56,FALSE)</f>
        <v>68</v>
      </c>
      <c r="G56" s="13">
        <f t="shared" ca="1" si="0"/>
        <v>136</v>
      </c>
      <c r="H56" s="4" t="s">
        <v>141</v>
      </c>
    </row>
    <row r="57" spans="1:8" x14ac:dyDescent="0.25">
      <c r="A57" s="17">
        <v>43593</v>
      </c>
      <c r="B57" s="14" t="s">
        <v>62</v>
      </c>
      <c r="C57" s="4" t="str">
        <f ca="1">LOOKUP($C57,[2]CODIGOS!$A$2:$B$86)</f>
        <v>SMOOTH SNAP MAX 5 - NEGRO</v>
      </c>
      <c r="D57" s="11">
        <v>1</v>
      </c>
      <c r="E57" s="16">
        <v>5</v>
      </c>
      <c r="F57" s="12">
        <f ca="1">VLOOKUP($C57,[2]CODIGOS!$A$2:$F$86,$F57,FALSE)</f>
        <v>70</v>
      </c>
      <c r="G57" s="13">
        <f t="shared" ca="1" si="0"/>
        <v>70</v>
      </c>
      <c r="H57" s="4" t="s">
        <v>141</v>
      </c>
    </row>
    <row r="58" spans="1:8" x14ac:dyDescent="0.25">
      <c r="A58" s="17">
        <v>43593</v>
      </c>
      <c r="B58" s="10" t="s">
        <v>59</v>
      </c>
      <c r="C58" s="4" t="str">
        <f ca="1">LOOKUP($C58,[2]CODIGOS!$A$2:$B$86)</f>
        <v>OWN F1024 - NEGRO</v>
      </c>
      <c r="D58" s="11">
        <v>2</v>
      </c>
      <c r="E58" s="16">
        <v>4</v>
      </c>
      <c r="F58" s="12">
        <f ca="1">VLOOKUP($C58,[2]CODIGOS!$A$2:$F$86,$F58,FALSE)</f>
        <v>90</v>
      </c>
      <c r="G58" s="13">
        <f t="shared" ca="1" si="0"/>
        <v>180</v>
      </c>
      <c r="H58" s="4" t="s">
        <v>141</v>
      </c>
    </row>
    <row r="59" spans="1:8" x14ac:dyDescent="0.25">
      <c r="A59" s="17">
        <v>43593</v>
      </c>
      <c r="B59" s="10" t="s">
        <v>58</v>
      </c>
      <c r="C59" s="4" t="str">
        <f ca="1">LOOKUP($C59,[2]CODIGOS!$A$2:$B$86)</f>
        <v>AZUMI ZAKURA - NEGRO - ROJO</v>
      </c>
      <c r="D59" s="11">
        <v>2</v>
      </c>
      <c r="E59" s="16">
        <v>4</v>
      </c>
      <c r="F59" s="12">
        <f ca="1">VLOOKUP($C59,[2]CODIGOS!$A$2:$F$86,$F59,FALSE)</f>
        <v>64</v>
      </c>
      <c r="G59" s="13">
        <f t="shared" ca="1" si="0"/>
        <v>128</v>
      </c>
      <c r="H59" s="4" t="s">
        <v>142</v>
      </c>
    </row>
    <row r="60" spans="1:8" x14ac:dyDescent="0.25">
      <c r="A60" s="17">
        <v>43593</v>
      </c>
      <c r="B60" s="10" t="s">
        <v>59</v>
      </c>
      <c r="C60" s="4" t="str">
        <f ca="1">LOOKUP($C60,[2]CODIGOS!$A$2:$B$86)</f>
        <v>OWN F1024 - NEGRO</v>
      </c>
      <c r="D60" s="11">
        <v>1</v>
      </c>
      <c r="E60" s="16">
        <v>4</v>
      </c>
      <c r="F60" s="12">
        <f ca="1">VLOOKUP($C60,[2]CODIGOS!$A$2:$F$86,$F60,FALSE)</f>
        <v>90</v>
      </c>
      <c r="G60" s="13">
        <f t="shared" ca="1" si="0"/>
        <v>90</v>
      </c>
      <c r="H60" s="4" t="s">
        <v>142</v>
      </c>
    </row>
    <row r="61" spans="1:8" x14ac:dyDescent="0.25">
      <c r="A61" s="17">
        <v>43594</v>
      </c>
      <c r="B61" s="10" t="s">
        <v>45</v>
      </c>
      <c r="C61" s="4" t="str">
        <f ca="1">LOOKUP($C61,[2]CODIGOS!$A$2:$B$86)</f>
        <v>LANDBYTE K1- AZUL</v>
      </c>
      <c r="D61" s="11">
        <v>2</v>
      </c>
      <c r="E61" s="16">
        <v>5</v>
      </c>
      <c r="F61" s="12">
        <f ca="1">VLOOKUP($C61,[2]CODIGOS!$A$2:$F$86,$F61,FALSE)</f>
        <v>53</v>
      </c>
      <c r="G61" s="13">
        <f t="shared" ca="1" si="0"/>
        <v>106</v>
      </c>
      <c r="H61" s="4" t="s">
        <v>122</v>
      </c>
    </row>
    <row r="62" spans="1:8" x14ac:dyDescent="0.25">
      <c r="A62" s="17">
        <v>43594</v>
      </c>
      <c r="B62" s="10" t="s">
        <v>44</v>
      </c>
      <c r="C62" s="4" t="str">
        <f ca="1">LOOKUP($C62,[2]CODIGOS!$A$2:$B$86)</f>
        <v>LANDBYTE K1- ROSA</v>
      </c>
      <c r="D62" s="11">
        <v>2</v>
      </c>
      <c r="E62" s="16">
        <v>5</v>
      </c>
      <c r="F62" s="12">
        <f ca="1">VLOOKUP($C62,[2]CODIGOS!$A$2:$F$86,$F62,FALSE)</f>
        <v>53</v>
      </c>
      <c r="G62" s="13">
        <f t="shared" ca="1" si="0"/>
        <v>106</v>
      </c>
      <c r="H62" s="4" t="s">
        <v>122</v>
      </c>
    </row>
    <row r="63" spans="1:8" x14ac:dyDescent="0.25">
      <c r="A63" s="17">
        <v>43594</v>
      </c>
      <c r="B63" s="10" t="s">
        <v>106</v>
      </c>
      <c r="C63" s="4" t="str">
        <f ca="1">LOOKUP($C63,[2]CODIGOS!$A$2:$B$86)</f>
        <v>ISWAG ONYX - PLOMO</v>
      </c>
      <c r="D63" s="11">
        <v>3</v>
      </c>
      <c r="E63" s="16">
        <v>5</v>
      </c>
      <c r="F63" s="12">
        <f ca="1">VLOOKUP($C63,[2]CODIGOS!$A$2:$F$86,$F63,FALSE)</f>
        <v>40</v>
      </c>
      <c r="G63" s="13">
        <f t="shared" ca="1" si="0"/>
        <v>120</v>
      </c>
      <c r="H63" s="4" t="s">
        <v>122</v>
      </c>
    </row>
    <row r="64" spans="1:8" x14ac:dyDescent="0.25">
      <c r="A64" s="17">
        <v>43594</v>
      </c>
      <c r="B64" s="10" t="s">
        <v>81</v>
      </c>
      <c r="C64" s="4" t="str">
        <f ca="1">LOOKUP($C64,[2]CODIGOS!$A$2:$B$86)</f>
        <v>NOKIA 105 - NEGRO</v>
      </c>
      <c r="D64" s="11">
        <v>2</v>
      </c>
      <c r="E64" s="16">
        <v>4</v>
      </c>
      <c r="F64" s="12">
        <f ca="1">VLOOKUP($C64,[2]CODIGOS!$A$2:$F$86,$F64,FALSE)</f>
        <v>67</v>
      </c>
      <c r="G64" s="13">
        <f t="shared" ca="1" si="0"/>
        <v>134</v>
      </c>
      <c r="H64" s="4" t="s">
        <v>129</v>
      </c>
    </row>
    <row r="65" spans="1:8" x14ac:dyDescent="0.25">
      <c r="A65" s="17">
        <v>43594</v>
      </c>
      <c r="B65" s="10" t="s">
        <v>86</v>
      </c>
      <c r="C65" s="4" t="str">
        <f ca="1">LOOKUP($C65,[2]CODIGOS!$A$2:$B$86)</f>
        <v>SMOOTH LINK - NEGRO</v>
      </c>
      <c r="D65" s="11">
        <v>1</v>
      </c>
      <c r="E65" s="16">
        <v>3</v>
      </c>
      <c r="F65" s="12">
        <f ca="1">VLOOKUP($C65,[2]CODIGOS!$A$2:$F$86,$F65,FALSE)</f>
        <v>60</v>
      </c>
      <c r="G65" s="13">
        <f t="shared" ca="1" si="0"/>
        <v>60</v>
      </c>
      <c r="H65" s="4" t="s">
        <v>129</v>
      </c>
    </row>
    <row r="66" spans="1:8" x14ac:dyDescent="0.25">
      <c r="A66" s="17">
        <v>43594</v>
      </c>
      <c r="B66" s="10" t="s">
        <v>34</v>
      </c>
      <c r="C66" s="4" t="str">
        <f ca="1">LOOKUP($C66,[2]CODIGOS!$A$2:$B$86)</f>
        <v>SMOOTH LINK - AZUL</v>
      </c>
      <c r="D66" s="11">
        <v>1</v>
      </c>
      <c r="E66" s="16">
        <v>3</v>
      </c>
      <c r="F66" s="12">
        <f ca="1">VLOOKUP($C66,[2]CODIGOS!$A$2:$F$86,$F66,FALSE)</f>
        <v>60</v>
      </c>
      <c r="G66" s="13">
        <f t="shared" ref="G66:G129" ca="1" si="1">D66*F66</f>
        <v>60</v>
      </c>
      <c r="H66" s="4" t="s">
        <v>129</v>
      </c>
    </row>
    <row r="67" spans="1:8" x14ac:dyDescent="0.25">
      <c r="A67" s="17">
        <v>43594</v>
      </c>
      <c r="B67" s="10" t="s">
        <v>72</v>
      </c>
      <c r="C67" s="4" t="str">
        <f ca="1">LOOKUP($C67,[2]CODIGOS!$A$2:$B$86)</f>
        <v>UNONU U2 NEGRO</v>
      </c>
      <c r="D67" s="11">
        <v>3</v>
      </c>
      <c r="E67" s="16">
        <v>5</v>
      </c>
      <c r="F67" s="12">
        <f ca="1">VLOOKUP($C67,[2]CODIGOS!$A$2:$F$86,$F67,FALSE)</f>
        <v>42</v>
      </c>
      <c r="G67" s="13">
        <f t="shared" ca="1" si="1"/>
        <v>126</v>
      </c>
      <c r="H67" s="4" t="s">
        <v>143</v>
      </c>
    </row>
    <row r="68" spans="1:8" x14ac:dyDescent="0.25">
      <c r="A68" s="17">
        <v>43594</v>
      </c>
      <c r="B68" s="10" t="s">
        <v>41</v>
      </c>
      <c r="C68" s="4" t="str">
        <f ca="1">LOOKUP($C68,[2]CODIGOS!$A$2:$B$86)</f>
        <v>UNONU U2 AZUL</v>
      </c>
      <c r="D68" s="11">
        <v>1</v>
      </c>
      <c r="E68" s="16">
        <v>5</v>
      </c>
      <c r="F68" s="12">
        <f ca="1">VLOOKUP($C68,[2]CODIGOS!$A$2:$F$86,$F68,FALSE)</f>
        <v>42</v>
      </c>
      <c r="G68" s="13">
        <f t="shared" ca="1" si="1"/>
        <v>42</v>
      </c>
      <c r="H68" s="4" t="s">
        <v>143</v>
      </c>
    </row>
    <row r="69" spans="1:8" x14ac:dyDescent="0.25">
      <c r="A69" s="17">
        <v>43594</v>
      </c>
      <c r="B69" s="10" t="s">
        <v>33</v>
      </c>
      <c r="C69" s="4" t="str">
        <f ca="1">LOOKUP($C69,[2]CODIGOS!$A$2:$B$86)</f>
        <v>SMOOTH X SNAP - NEGRO</v>
      </c>
      <c r="D69" s="11">
        <v>1</v>
      </c>
      <c r="E69" s="16">
        <v>5</v>
      </c>
      <c r="F69" s="12">
        <f ca="1">VLOOKUP($C69,[2]CODIGOS!$A$2:$F$86,$F69,FALSE)</f>
        <v>35</v>
      </c>
      <c r="G69" s="13">
        <f t="shared" ca="1" si="1"/>
        <v>35</v>
      </c>
      <c r="H69" s="4" t="s">
        <v>143</v>
      </c>
    </row>
    <row r="70" spans="1:8" x14ac:dyDescent="0.25">
      <c r="A70" s="17">
        <v>43599</v>
      </c>
      <c r="B70" s="10" t="s">
        <v>48</v>
      </c>
      <c r="C70" s="4" t="str">
        <f ca="1">LOOKUP($C70,[2]CODIGOS!$A$2:$B$86)</f>
        <v>SMOOTH X SNAP - BLANCO</v>
      </c>
      <c r="D70" s="11">
        <v>1</v>
      </c>
      <c r="E70" s="16">
        <v>4</v>
      </c>
      <c r="F70" s="12">
        <f ca="1">VLOOKUP($C70,[2]CODIGOS!$A$2:$F$86,$F70,FALSE)</f>
        <v>34</v>
      </c>
      <c r="G70" s="13">
        <f t="shared" ca="1" si="1"/>
        <v>34</v>
      </c>
      <c r="H70" s="4" t="s">
        <v>144</v>
      </c>
    </row>
    <row r="71" spans="1:8" x14ac:dyDescent="0.25">
      <c r="A71" s="17">
        <v>43599</v>
      </c>
      <c r="B71" s="10" t="s">
        <v>49</v>
      </c>
      <c r="C71" s="4" t="str">
        <f ca="1">LOOKUP($C71,[2]CODIGOS!$A$2:$B$86)</f>
        <v>SMOOTH X SNAP - ROJO</v>
      </c>
      <c r="D71" s="11">
        <v>1</v>
      </c>
      <c r="E71" s="16">
        <v>4</v>
      </c>
      <c r="F71" s="12">
        <f ca="1">VLOOKUP($C71,[2]CODIGOS!$A$2:$F$86,$F71,FALSE)</f>
        <v>34</v>
      </c>
      <c r="G71" s="13">
        <f t="shared" ca="1" si="1"/>
        <v>34</v>
      </c>
      <c r="H71" s="4" t="s">
        <v>144</v>
      </c>
    </row>
    <row r="72" spans="1:8" x14ac:dyDescent="0.25">
      <c r="A72" s="17">
        <v>43600</v>
      </c>
      <c r="B72" s="10" t="s">
        <v>72</v>
      </c>
      <c r="C72" s="4" t="str">
        <f ca="1">LOOKUP($C72,[2]CODIGOS!$A$2:$B$86)</f>
        <v>UNONU U2 NEGRO</v>
      </c>
      <c r="D72" s="11">
        <v>1</v>
      </c>
      <c r="E72" s="16">
        <v>3</v>
      </c>
      <c r="F72" s="12">
        <f ca="1">VLOOKUP($C72,[2]CODIGOS!$A$2:$F$86,$F72,FALSE)</f>
        <v>40</v>
      </c>
      <c r="G72" s="13">
        <f t="shared" ca="1" si="1"/>
        <v>40</v>
      </c>
      <c r="H72" s="4" t="s">
        <v>128</v>
      </c>
    </row>
    <row r="73" spans="1:8" x14ac:dyDescent="0.25">
      <c r="A73" s="17">
        <v>43600</v>
      </c>
      <c r="B73" s="10" t="s">
        <v>41</v>
      </c>
      <c r="C73" s="4" t="str">
        <f ca="1">LOOKUP($C73,[2]CODIGOS!$A$2:$B$86)</f>
        <v>UNONU U2 AZUL</v>
      </c>
      <c r="D73" s="11">
        <v>1</v>
      </c>
      <c r="E73" s="16">
        <v>3</v>
      </c>
      <c r="F73" s="12">
        <f ca="1">VLOOKUP($C73,[2]CODIGOS!$A$2:$F$86,$F73,FALSE)</f>
        <v>40</v>
      </c>
      <c r="G73" s="13">
        <f t="shared" ca="1" si="1"/>
        <v>40</v>
      </c>
      <c r="H73" s="4" t="s">
        <v>128</v>
      </c>
    </row>
    <row r="74" spans="1:8" x14ac:dyDescent="0.25">
      <c r="A74" s="17">
        <v>43600</v>
      </c>
      <c r="B74" s="10" t="s">
        <v>79</v>
      </c>
      <c r="C74" s="4" t="str">
        <f ca="1">LOOKUP($C74,[2]CODIGOS!$A$2:$B$86)</f>
        <v>EPIK TINY E1 -NEGRO</v>
      </c>
      <c r="D74" s="11">
        <v>1</v>
      </c>
      <c r="E74" s="16">
        <v>4</v>
      </c>
      <c r="F74" s="12">
        <f ca="1">VLOOKUP($C74,[2]CODIGOS!$A$2:$F$86,$F74,FALSE)</f>
        <v>35</v>
      </c>
      <c r="G74" s="13">
        <f t="shared" ca="1" si="1"/>
        <v>35</v>
      </c>
      <c r="H74" s="4" t="s">
        <v>129</v>
      </c>
    </row>
    <row r="75" spans="1:8" x14ac:dyDescent="0.25">
      <c r="A75" s="17">
        <v>43600</v>
      </c>
      <c r="B75" s="10" t="s">
        <v>80</v>
      </c>
      <c r="C75" s="4" t="str">
        <f ca="1">LOOKUP($C75,[2]CODIGOS!$A$2:$B$86)</f>
        <v>EPIK TINY E1 - AZUL</v>
      </c>
      <c r="D75" s="11">
        <v>1</v>
      </c>
      <c r="E75" s="16">
        <v>4</v>
      </c>
      <c r="F75" s="12">
        <f ca="1">VLOOKUP($C75,[2]CODIGOS!$A$2:$F$86,$F75,FALSE)</f>
        <v>35</v>
      </c>
      <c r="G75" s="13">
        <f t="shared" ca="1" si="1"/>
        <v>35</v>
      </c>
      <c r="H75" s="4" t="s">
        <v>129</v>
      </c>
    </row>
    <row r="76" spans="1:8" x14ac:dyDescent="0.25">
      <c r="A76" s="17">
        <v>43600</v>
      </c>
      <c r="B76" s="10" t="s">
        <v>73</v>
      </c>
      <c r="C76" s="4" t="str">
        <f ca="1">LOOKUP($C76,[2]CODIGOS!$A$2:$B$86)</f>
        <v>EPIK TINY E1 - ROJO</v>
      </c>
      <c r="D76" s="11">
        <v>1</v>
      </c>
      <c r="E76" s="16">
        <v>4</v>
      </c>
      <c r="F76" s="12">
        <f ca="1">VLOOKUP($C76,[2]CODIGOS!$A$2:$F$86,$F76,FALSE)</f>
        <v>35</v>
      </c>
      <c r="G76" s="13">
        <f t="shared" ca="1" si="1"/>
        <v>35</v>
      </c>
      <c r="H76" s="4" t="s">
        <v>129</v>
      </c>
    </row>
    <row r="77" spans="1:8" x14ac:dyDescent="0.25">
      <c r="A77" s="17">
        <v>43600</v>
      </c>
      <c r="B77" s="10" t="s">
        <v>67</v>
      </c>
      <c r="C77" s="4" t="str">
        <f ca="1">LOOKUP($C77,[2]CODIGOS!$A$2:$B$86)</f>
        <v>LANDBYTE LT 2020- ROJO</v>
      </c>
      <c r="D77" s="11">
        <v>1</v>
      </c>
      <c r="E77" s="16">
        <v>4</v>
      </c>
      <c r="F77" s="12">
        <f ca="1">VLOOKUP($C77,[2]CODIGOS!$A$2:$F$86,$F77,FALSE)</f>
        <v>69</v>
      </c>
      <c r="G77" s="13">
        <f t="shared" ca="1" si="1"/>
        <v>69</v>
      </c>
      <c r="H77" s="4" t="s">
        <v>129</v>
      </c>
    </row>
    <row r="78" spans="1:8" x14ac:dyDescent="0.25">
      <c r="A78" s="17">
        <v>43600</v>
      </c>
      <c r="B78" s="10" t="s">
        <v>59</v>
      </c>
      <c r="C78" s="4" t="str">
        <f ca="1">LOOKUP($C78,[2]CODIGOS!$A$2:$B$86)</f>
        <v>OWN F1024 - NEGRO</v>
      </c>
      <c r="D78" s="11">
        <v>1</v>
      </c>
      <c r="E78" s="16">
        <v>3</v>
      </c>
      <c r="F78" s="12">
        <f ca="1">VLOOKUP($C78,[2]CODIGOS!$A$2:$F$86,$F78,FALSE)</f>
        <v>88</v>
      </c>
      <c r="G78" s="13">
        <f t="shared" ca="1" si="1"/>
        <v>88</v>
      </c>
      <c r="H78" s="4" t="s">
        <v>140</v>
      </c>
    </row>
    <row r="79" spans="1:8" x14ac:dyDescent="0.25">
      <c r="A79" s="17">
        <v>43600</v>
      </c>
      <c r="B79" s="10" t="s">
        <v>80</v>
      </c>
      <c r="C79" s="4" t="str">
        <f ca="1">LOOKUP($C79,[2]CODIGOS!$A$2:$B$86)</f>
        <v>EPIK TINY E1 - AZUL</v>
      </c>
      <c r="D79" s="11">
        <v>2</v>
      </c>
      <c r="E79" s="16">
        <v>4</v>
      </c>
      <c r="F79" s="12">
        <f ca="1">VLOOKUP($C79,[2]CODIGOS!$A$2:$F$86,$F79,FALSE)</f>
        <v>35</v>
      </c>
      <c r="G79" s="13">
        <f t="shared" ca="1" si="1"/>
        <v>70</v>
      </c>
      <c r="H79" s="4" t="s">
        <v>146</v>
      </c>
    </row>
    <row r="80" spans="1:8" x14ac:dyDescent="0.25">
      <c r="A80" s="17">
        <v>43600</v>
      </c>
      <c r="B80" s="10" t="s">
        <v>73</v>
      </c>
      <c r="C80" s="4" t="str">
        <f ca="1">LOOKUP($C80,[2]CODIGOS!$A$2:$B$86)</f>
        <v>EPIK TINY E1 - ROJO</v>
      </c>
      <c r="D80" s="11">
        <v>2</v>
      </c>
      <c r="E80" s="16">
        <v>4</v>
      </c>
      <c r="F80" s="12">
        <f ca="1">VLOOKUP($C80,[2]CODIGOS!$A$2:$F$86,$F80,FALSE)</f>
        <v>35</v>
      </c>
      <c r="G80" s="13">
        <f t="shared" ca="1" si="1"/>
        <v>70</v>
      </c>
      <c r="H80" s="4" t="s">
        <v>146</v>
      </c>
    </row>
    <row r="81" spans="1:8" x14ac:dyDescent="0.25">
      <c r="A81" s="17">
        <v>43600</v>
      </c>
      <c r="B81" s="10" t="s">
        <v>55</v>
      </c>
      <c r="C81" s="4" t="str">
        <f ca="1">LOOKUP($C81,[2]CODIGOS!$A$2:$B$90)</f>
        <v>SMOOTH SNAP MINI 2 - BLANCO</v>
      </c>
      <c r="D81" s="11">
        <v>1</v>
      </c>
      <c r="E81" s="16">
        <v>4</v>
      </c>
      <c r="F81" s="12">
        <f ca="1">VLOOKUP($C81,[2]CODIGOS!$A$2:$F$90,$F81,FALSE)</f>
        <v>35</v>
      </c>
      <c r="G81" s="13">
        <f t="shared" ca="1" si="1"/>
        <v>35</v>
      </c>
      <c r="H81" s="4" t="s">
        <v>146</v>
      </c>
    </row>
    <row r="82" spans="1:8" x14ac:dyDescent="0.25">
      <c r="A82" s="17">
        <v>43600</v>
      </c>
      <c r="B82" s="10" t="s">
        <v>81</v>
      </c>
      <c r="C82" s="4" t="str">
        <f ca="1">LOOKUP($C82,[2]CODIGOS!$A$2:$B$86)</f>
        <v>NOKIA 105 - NEGRO</v>
      </c>
      <c r="D82" s="11">
        <v>3</v>
      </c>
      <c r="E82" s="16">
        <v>3</v>
      </c>
      <c r="F82" s="12">
        <f ca="1">VLOOKUP($C82,[2]CODIGOS!$A$2:$F$86,$F82,FALSE)</f>
        <v>65</v>
      </c>
      <c r="G82" s="13">
        <f t="shared" ca="1" si="1"/>
        <v>195</v>
      </c>
      <c r="H82" s="4" t="s">
        <v>146</v>
      </c>
    </row>
    <row r="83" spans="1:8" x14ac:dyDescent="0.25">
      <c r="A83" s="17">
        <v>43600</v>
      </c>
      <c r="B83" s="10" t="s">
        <v>51</v>
      </c>
      <c r="C83" s="4" t="str">
        <f ca="1">LOOKUP($C83,[2]CODIGOS!$A$2:$B$86)</f>
        <v>ALTRON GI-420 NEGRO</v>
      </c>
      <c r="D83" s="11">
        <v>2</v>
      </c>
      <c r="E83" s="16">
        <v>5</v>
      </c>
      <c r="F83" s="12">
        <f ca="1">VLOOKUP($C83,[2]CODIGOS!$A$2:$F$86,$F83,FALSE)</f>
        <v>139</v>
      </c>
      <c r="G83" s="13">
        <f t="shared" ca="1" si="1"/>
        <v>278</v>
      </c>
      <c r="H83" s="4" t="s">
        <v>146</v>
      </c>
    </row>
    <row r="84" spans="1:8" x14ac:dyDescent="0.25">
      <c r="A84" s="17">
        <v>43601</v>
      </c>
      <c r="B84" s="10" t="s">
        <v>59</v>
      </c>
      <c r="C84" s="4" t="str">
        <f ca="1">LOOKUP($C84,[2]CODIGOS!$A$2:$B$86)</f>
        <v>OWN F1024 - NEGRO</v>
      </c>
      <c r="D84" s="11">
        <v>2</v>
      </c>
      <c r="E84" s="16">
        <v>4</v>
      </c>
      <c r="F84" s="12">
        <f ca="1">VLOOKUP($C84,[2]CODIGOS!$A$2:$F$86,$F84,FALSE)</f>
        <v>90</v>
      </c>
      <c r="G84" s="13">
        <f t="shared" ca="1" si="1"/>
        <v>180</v>
      </c>
      <c r="H84" s="4" t="s">
        <v>147</v>
      </c>
    </row>
    <row r="85" spans="1:8" x14ac:dyDescent="0.25">
      <c r="A85" s="17">
        <v>43601</v>
      </c>
      <c r="B85" s="10" t="s">
        <v>79</v>
      </c>
      <c r="C85" s="4" t="str">
        <f ca="1">LOOKUP($C85,[2]CODIGOS!$A$2:$B$86)</f>
        <v>EPIK TINY E1 -NEGRO</v>
      </c>
      <c r="D85" s="11">
        <v>1</v>
      </c>
      <c r="E85" s="16">
        <v>4</v>
      </c>
      <c r="F85" s="12">
        <f ca="1">VLOOKUP($C85,[2]CODIGOS!$A$2:$F$86,$F85,FALSE)</f>
        <v>35</v>
      </c>
      <c r="G85" s="13">
        <f t="shared" ca="1" si="1"/>
        <v>35</v>
      </c>
      <c r="H85" s="4" t="s">
        <v>147</v>
      </c>
    </row>
    <row r="86" spans="1:8" x14ac:dyDescent="0.25">
      <c r="A86" s="17">
        <v>43601</v>
      </c>
      <c r="B86" s="10" t="s">
        <v>80</v>
      </c>
      <c r="C86" s="4" t="str">
        <f ca="1">LOOKUP($C86,[2]CODIGOS!$A$2:$B$86)</f>
        <v>EPIK TINY E1 - AZUL</v>
      </c>
      <c r="D86" s="11">
        <v>1</v>
      </c>
      <c r="E86" s="16">
        <v>4</v>
      </c>
      <c r="F86" s="12">
        <f ca="1">VLOOKUP($C86,[2]CODIGOS!$A$2:$F$86,$F86,FALSE)</f>
        <v>35</v>
      </c>
      <c r="G86" s="13">
        <f t="shared" ca="1" si="1"/>
        <v>35</v>
      </c>
      <c r="H86" s="4" t="s">
        <v>147</v>
      </c>
    </row>
    <row r="87" spans="1:8" x14ac:dyDescent="0.25">
      <c r="A87" s="17">
        <v>43602</v>
      </c>
      <c r="B87" s="10" t="s">
        <v>80</v>
      </c>
      <c r="C87" s="4" t="str">
        <f ca="1">LOOKUP($C87,[2]CODIGOS!$A$2:$B$86)</f>
        <v>EPIK TINY E1 - AZUL</v>
      </c>
      <c r="D87" s="11">
        <v>1</v>
      </c>
      <c r="E87" s="16">
        <v>4</v>
      </c>
      <c r="F87" s="12">
        <f ca="1">VLOOKUP($C87,[2]CODIGOS!$A$2:$F$86,$F87,FALSE)</f>
        <v>35</v>
      </c>
      <c r="G87" s="13">
        <f t="shared" ca="1" si="1"/>
        <v>35</v>
      </c>
      <c r="H87" s="4" t="s">
        <v>123</v>
      </c>
    </row>
    <row r="88" spans="1:8" x14ac:dyDescent="0.25">
      <c r="A88" s="17">
        <v>43602</v>
      </c>
      <c r="B88" s="10" t="s">
        <v>73</v>
      </c>
      <c r="C88" s="4" t="str">
        <f ca="1">LOOKUP($C88,[2]CODIGOS!$A$2:$B$86)</f>
        <v>EPIK TINY E1 - ROJO</v>
      </c>
      <c r="D88" s="11">
        <v>1</v>
      </c>
      <c r="E88" s="16">
        <v>4</v>
      </c>
      <c r="F88" s="12">
        <f ca="1">VLOOKUP($C88,[2]CODIGOS!$A$2:$F$86,$F88,FALSE)</f>
        <v>35</v>
      </c>
      <c r="G88" s="13">
        <f t="shared" ca="1" si="1"/>
        <v>35</v>
      </c>
      <c r="H88" s="4" t="s">
        <v>123</v>
      </c>
    </row>
    <row r="89" spans="1:8" x14ac:dyDescent="0.25">
      <c r="A89" s="17">
        <v>43602</v>
      </c>
      <c r="B89" s="10" t="s">
        <v>131</v>
      </c>
      <c r="C89" s="4" t="str">
        <f ca="1">LOOKUP($C89,[2]CODIGOS!$A$2:$B$90)</f>
        <v>LANDTAB LT6248 VALENTINA</v>
      </c>
      <c r="D89" s="11">
        <v>1</v>
      </c>
      <c r="E89" s="16">
        <v>7</v>
      </c>
      <c r="F89" s="12">
        <f ca="1">VLOOKUP($C89,[2]CODIGOS!$A$2:$G$90,$F89,FALSE)</f>
        <v>205</v>
      </c>
      <c r="G89" s="13">
        <f t="shared" ca="1" si="1"/>
        <v>205</v>
      </c>
      <c r="H89" s="4" t="s">
        <v>130</v>
      </c>
    </row>
    <row r="90" spans="1:8" x14ac:dyDescent="0.25">
      <c r="A90" s="17">
        <v>43602</v>
      </c>
      <c r="B90" s="10" t="s">
        <v>132</v>
      </c>
      <c r="C90" s="4" t="str">
        <f ca="1">LOOKUP($C90,[2]CODIGOS!$A$2:$B$86)</f>
        <v>LANDTAB LT 6248 IVANNA</v>
      </c>
      <c r="D90" s="11">
        <v>1</v>
      </c>
      <c r="E90" s="16">
        <v>7</v>
      </c>
      <c r="F90" s="12">
        <f ca="1">VLOOKUP($C90,[2]CODIGOS!$A$2:$G$90,$F90,FALSE)</f>
        <v>205</v>
      </c>
      <c r="G90" s="13">
        <f t="shared" ca="1" si="1"/>
        <v>205</v>
      </c>
      <c r="H90" s="4" t="s">
        <v>130</v>
      </c>
    </row>
    <row r="91" spans="1:8" x14ac:dyDescent="0.25">
      <c r="A91" s="17">
        <v>43605</v>
      </c>
      <c r="B91" s="10" t="s">
        <v>59</v>
      </c>
      <c r="C91" s="4" t="str">
        <f ca="1">LOOKUP($C91,[2]CODIGOS!$A$2:$B$86)</f>
        <v>OWN F1024 - NEGRO</v>
      </c>
      <c r="D91" s="11">
        <v>2</v>
      </c>
      <c r="E91" s="16">
        <v>4</v>
      </c>
      <c r="F91" s="12">
        <f ca="1">VLOOKUP($C91,[2]CODIGOS!$A$2:$F$86,$F91,FALSE)</f>
        <v>90</v>
      </c>
      <c r="G91" s="13">
        <f t="shared" ca="1" si="1"/>
        <v>180</v>
      </c>
      <c r="H91" s="4" t="s">
        <v>127</v>
      </c>
    </row>
    <row r="92" spans="1:8" x14ac:dyDescent="0.25">
      <c r="A92" s="17">
        <v>43607</v>
      </c>
      <c r="B92" s="10" t="s">
        <v>54</v>
      </c>
      <c r="C92" s="4" t="str">
        <f ca="1">LOOKUP($C92,[2]CODIGOS!$A$2:$B$90)</f>
        <v>SMOOTH SNAP MINI 2 - NARANJA</v>
      </c>
      <c r="D92" s="11">
        <v>1</v>
      </c>
      <c r="E92" s="16">
        <v>4</v>
      </c>
      <c r="F92" s="12">
        <f ca="1">VLOOKUP($C92,[2]CODIGOS!$A$2:$F$90,$F92,FALSE)</f>
        <v>35</v>
      </c>
      <c r="G92" s="13">
        <f t="shared" ca="1" si="1"/>
        <v>35</v>
      </c>
      <c r="H92" s="4" t="s">
        <v>133</v>
      </c>
    </row>
    <row r="93" spans="1:8" x14ac:dyDescent="0.25">
      <c r="A93" s="17">
        <v>43607</v>
      </c>
      <c r="B93" s="10" t="s">
        <v>55</v>
      </c>
      <c r="C93" s="4" t="str">
        <f ca="1">LOOKUP($C93,[2]CODIGOS!$A$2:$B$90)</f>
        <v>SMOOTH SNAP MINI 2 - BLANCO</v>
      </c>
      <c r="D93" s="11">
        <v>1</v>
      </c>
      <c r="E93" s="16">
        <v>4</v>
      </c>
      <c r="F93" s="12">
        <f ca="1">VLOOKUP($C93,[2]CODIGOS!$A$2:$F$90,$F93,FALSE)</f>
        <v>35</v>
      </c>
      <c r="G93" s="13">
        <f t="shared" ca="1" si="1"/>
        <v>35</v>
      </c>
      <c r="H93" s="4" t="s">
        <v>133</v>
      </c>
    </row>
    <row r="94" spans="1:8" x14ac:dyDescent="0.25">
      <c r="A94" s="17">
        <v>43607</v>
      </c>
      <c r="B94" s="10" t="s">
        <v>81</v>
      </c>
      <c r="C94" s="4" t="str">
        <f ca="1">LOOKUP($C94,[2]CODIGOS!$A$2:$B$90)</f>
        <v>NOKIA 105 - NEGRO</v>
      </c>
      <c r="D94" s="11">
        <v>2</v>
      </c>
      <c r="E94" s="16">
        <v>3</v>
      </c>
      <c r="F94" s="12">
        <f ca="1">VLOOKUP($C94,[2]CODIGOS!$A$2:$F$90,$F94,FALSE)</f>
        <v>65</v>
      </c>
      <c r="G94" s="13">
        <f t="shared" ca="1" si="1"/>
        <v>130</v>
      </c>
      <c r="H94" s="4" t="s">
        <v>133</v>
      </c>
    </row>
    <row r="95" spans="1:8" x14ac:dyDescent="0.25">
      <c r="A95" s="17">
        <v>43607</v>
      </c>
      <c r="B95" s="10" t="s">
        <v>61</v>
      </c>
      <c r="C95" s="4" t="str">
        <f ca="1">LOOKUP($C95,[2]CODIGOS!$A$2:$B$90)</f>
        <v>ALTRON -210 PURPURA/ NEGRO</v>
      </c>
      <c r="D95" s="11">
        <v>1</v>
      </c>
      <c r="E95" s="16">
        <v>5</v>
      </c>
      <c r="F95" s="12">
        <f ca="1">VLOOKUP($C95,[2]CODIGOS!$A$2:$F$90,$F95,FALSE)</f>
        <v>82</v>
      </c>
      <c r="G95" s="13">
        <f t="shared" ca="1" si="1"/>
        <v>82</v>
      </c>
      <c r="H95" s="4" t="s">
        <v>133</v>
      </c>
    </row>
    <row r="96" spans="1:8" x14ac:dyDescent="0.25">
      <c r="A96" s="17">
        <v>43607</v>
      </c>
      <c r="B96" s="10" t="s">
        <v>34</v>
      </c>
      <c r="C96" s="4" t="str">
        <f ca="1">LOOKUP($C96,[2]CODIGOS!$A$2:$B$86)</f>
        <v>SMOOTH LINK - AZUL</v>
      </c>
      <c r="D96" s="11">
        <v>1</v>
      </c>
      <c r="E96" s="16">
        <v>5</v>
      </c>
      <c r="F96" s="12">
        <f ca="1">VLOOKUP($C96,[2]CODIGOS!$A$2:$F$90,$F96,FALSE)</f>
        <v>62</v>
      </c>
      <c r="G96" s="13">
        <f t="shared" ca="1" si="1"/>
        <v>62</v>
      </c>
      <c r="H96" s="4" t="s">
        <v>133</v>
      </c>
    </row>
    <row r="97" spans="1:8" x14ac:dyDescent="0.25">
      <c r="A97" s="17">
        <v>43608</v>
      </c>
      <c r="B97" s="10" t="s">
        <v>106</v>
      </c>
      <c r="C97" s="4" t="str">
        <f ca="1">LOOKUP($C97,[2]CODIGOS!$A$2:$B$90)</f>
        <v>ISWAG ONYX - PLOMO</v>
      </c>
      <c r="D97" s="11">
        <v>1</v>
      </c>
      <c r="E97" s="16">
        <v>7</v>
      </c>
      <c r="F97" s="12">
        <f ca="1">VLOOKUP($C97,[2]CODIGOS!$A$2:$G$90,$F97,FALSE)</f>
        <v>35</v>
      </c>
      <c r="G97" s="13">
        <f t="shared" ca="1" si="1"/>
        <v>35</v>
      </c>
      <c r="H97" s="4" t="s">
        <v>117</v>
      </c>
    </row>
    <row r="98" spans="1:8" x14ac:dyDescent="0.25">
      <c r="A98" s="17">
        <v>43608</v>
      </c>
      <c r="B98" s="10" t="s">
        <v>80</v>
      </c>
      <c r="C98" s="4" t="str">
        <f ca="1">LOOKUP($C98,[2]CODIGOS!$A$2:$B$90)</f>
        <v>EPIK TINY E1 - AZUL</v>
      </c>
      <c r="D98" s="11">
        <v>1</v>
      </c>
      <c r="E98" s="16">
        <v>4</v>
      </c>
      <c r="F98" s="12">
        <f ca="1">VLOOKUP($C98,[2]CODIGOS!$A$2:$F$90,$F98,FALSE)</f>
        <v>35</v>
      </c>
      <c r="G98" s="13">
        <f t="shared" ca="1" si="1"/>
        <v>35</v>
      </c>
      <c r="H98" s="4" t="s">
        <v>117</v>
      </c>
    </row>
    <row r="99" spans="1:8" x14ac:dyDescent="0.25">
      <c r="A99" s="17">
        <v>43608</v>
      </c>
      <c r="B99" s="10" t="s">
        <v>77</v>
      </c>
      <c r="C99" s="4" t="str">
        <f ca="1">LOOKUP($C99,[2]CODIGOS!$A$2:$B$90)</f>
        <v>MAXWEST UNO M8 - AZUL</v>
      </c>
      <c r="D99" s="11">
        <v>2</v>
      </c>
      <c r="E99" s="16">
        <v>4</v>
      </c>
      <c r="F99" s="12">
        <f ca="1">VLOOKUP($C99,[2]CODIGOS!$A$2:$F$90,$F99,FALSE)</f>
        <v>46</v>
      </c>
      <c r="G99" s="13">
        <f t="shared" ca="1" si="1"/>
        <v>92</v>
      </c>
      <c r="H99" s="4" t="s">
        <v>122</v>
      </c>
    </row>
    <row r="100" spans="1:8" x14ac:dyDescent="0.25">
      <c r="A100" s="17">
        <v>43608</v>
      </c>
      <c r="B100" s="10" t="s">
        <v>76</v>
      </c>
      <c r="C100" s="4" t="str">
        <f ca="1">LOOKUP($C100,[2]CODIGOS!$A$2:$B$90)</f>
        <v>MAXWEST UNO M8 - ROJO</v>
      </c>
      <c r="D100" s="11">
        <v>2</v>
      </c>
      <c r="E100" s="16">
        <v>4</v>
      </c>
      <c r="F100" s="12">
        <f ca="1">VLOOKUP($C100,[2]CODIGOS!$A$2:$F$90,$F100,FALSE)</f>
        <v>46</v>
      </c>
      <c r="G100" s="13">
        <f t="shared" ca="1" si="1"/>
        <v>92</v>
      </c>
      <c r="H100" s="4" t="s">
        <v>122</v>
      </c>
    </row>
    <row r="101" spans="1:8" x14ac:dyDescent="0.25">
      <c r="A101" s="17">
        <v>43608</v>
      </c>
      <c r="B101" s="10" t="s">
        <v>37</v>
      </c>
      <c r="C101" s="4" t="str">
        <f ca="1">LOOKUP($C101,[2]CODIGOS!$A$2:$B$90)</f>
        <v>UNONU U8 FLIP - DORADO</v>
      </c>
      <c r="D101" s="11">
        <v>1</v>
      </c>
      <c r="E101" s="16">
        <v>5</v>
      </c>
      <c r="F101" s="12">
        <f ca="1">VLOOKUP($C101,[2]CODIGOS!$A$2:$F$90,$F101,FALSE)</f>
        <v>57</v>
      </c>
      <c r="G101" s="13">
        <f t="shared" ca="1" si="1"/>
        <v>57</v>
      </c>
      <c r="H101" s="4" t="s">
        <v>122</v>
      </c>
    </row>
    <row r="102" spans="1:8" x14ac:dyDescent="0.25">
      <c r="A102" s="17">
        <v>43608</v>
      </c>
      <c r="B102" s="10" t="s">
        <v>79</v>
      </c>
      <c r="C102" s="4" t="str">
        <f ca="1">LOOKUP($C102,[2]CODIGOS!$A$2:$B$90)</f>
        <v>EPIK TINY E1 -NEGRO</v>
      </c>
      <c r="D102" s="11">
        <v>1</v>
      </c>
      <c r="E102" s="16">
        <v>4</v>
      </c>
      <c r="F102" s="12">
        <f ca="1">VLOOKUP($C102,[2]CODIGOS!$A$2:$F$90,$F102,FALSE)</f>
        <v>35</v>
      </c>
      <c r="G102" s="13">
        <f t="shared" ca="1" si="1"/>
        <v>35</v>
      </c>
      <c r="H102" s="4" t="s">
        <v>122</v>
      </c>
    </row>
    <row r="103" spans="1:8" x14ac:dyDescent="0.25">
      <c r="A103" s="17">
        <v>43608</v>
      </c>
      <c r="B103" s="10" t="s">
        <v>80</v>
      </c>
      <c r="C103" s="4" t="str">
        <f ca="1">LOOKUP($C103,[2]CODIGOS!$A$2:$B$90)</f>
        <v>EPIK TINY E1 - AZUL</v>
      </c>
      <c r="D103" s="11">
        <v>2</v>
      </c>
      <c r="E103" s="16">
        <v>4</v>
      </c>
      <c r="F103" s="12">
        <f ca="1">VLOOKUP($C103,[2]CODIGOS!$A$2:$F$90,$F103,FALSE)</f>
        <v>35</v>
      </c>
      <c r="G103" s="13">
        <f t="shared" ca="1" si="1"/>
        <v>70</v>
      </c>
      <c r="H103" s="4" t="s">
        <v>122</v>
      </c>
    </row>
    <row r="104" spans="1:8" x14ac:dyDescent="0.25">
      <c r="A104" s="17">
        <v>43608</v>
      </c>
      <c r="B104" s="10" t="s">
        <v>73</v>
      </c>
      <c r="C104" s="4" t="str">
        <f ca="1">LOOKUP($C104,[2]CODIGOS!$A$2:$B$90)</f>
        <v>EPIK TINY E1 - ROJO</v>
      </c>
      <c r="D104" s="11">
        <v>3</v>
      </c>
      <c r="E104" s="16">
        <v>4</v>
      </c>
      <c r="F104" s="12">
        <f ca="1">VLOOKUP($C104,[2]CODIGOS!$A$2:$F$90,$F104,FALSE)</f>
        <v>35</v>
      </c>
      <c r="G104" s="13">
        <f t="shared" ca="1" si="1"/>
        <v>105</v>
      </c>
      <c r="H104" s="4" t="s">
        <v>122</v>
      </c>
    </row>
    <row r="105" spans="1:8" x14ac:dyDescent="0.25">
      <c r="A105" s="17">
        <v>43608</v>
      </c>
      <c r="B105" s="10" t="s">
        <v>80</v>
      </c>
      <c r="C105" s="4" t="str">
        <f ca="1">LOOKUP($C105,[2]CODIGOS!$A$2:$B$90)</f>
        <v>EPIK TINY E1 - AZUL</v>
      </c>
      <c r="D105" s="11">
        <v>1</v>
      </c>
      <c r="E105" s="16">
        <v>4</v>
      </c>
      <c r="F105" s="12">
        <f ca="1">VLOOKUP($C105,[2]CODIGOS!$A$2:$F$90,$F105,FALSE)</f>
        <v>35</v>
      </c>
      <c r="G105" s="13">
        <f t="shared" ca="1" si="1"/>
        <v>35</v>
      </c>
      <c r="H105" s="4" t="s">
        <v>123</v>
      </c>
    </row>
    <row r="106" spans="1:8" x14ac:dyDescent="0.25">
      <c r="A106" s="17">
        <v>43608</v>
      </c>
      <c r="B106" s="10" t="s">
        <v>106</v>
      </c>
      <c r="C106" s="4" t="str">
        <f ca="1">LOOKUP($C106,[2]CODIGOS!$A$2:$B$90)</f>
        <v>ISWAG ONYX - PLOMO</v>
      </c>
      <c r="D106" s="11">
        <v>1</v>
      </c>
      <c r="E106" s="16">
        <v>7</v>
      </c>
      <c r="F106" s="12">
        <f ca="1">VLOOKUP($C106,[2]CODIGOS!$A$2:$G$90,$F106,FALSE)</f>
        <v>35</v>
      </c>
      <c r="G106" s="13">
        <f t="shared" ca="1" si="1"/>
        <v>35</v>
      </c>
      <c r="H106" s="4" t="s">
        <v>123</v>
      </c>
    </row>
    <row r="107" spans="1:8" x14ac:dyDescent="0.25">
      <c r="A107" s="17">
        <v>43614</v>
      </c>
      <c r="B107" s="10" t="s">
        <v>86</v>
      </c>
      <c r="C107" s="4" t="str">
        <f ca="1">LOOKUP($C107,[2]CODIGOS!$A$2:$B$90)</f>
        <v>SMOOTH LINK - NEGRO</v>
      </c>
      <c r="D107" s="11">
        <v>1</v>
      </c>
      <c r="E107" s="16">
        <v>3</v>
      </c>
      <c r="F107" s="12">
        <f ca="1">VLOOKUP($C107,[2]CODIGOS!$A$2:$F$90,$F107,FALSE)</f>
        <v>60</v>
      </c>
      <c r="G107" s="13">
        <f t="shared" ca="1" si="1"/>
        <v>60</v>
      </c>
      <c r="H107" s="4" t="s">
        <v>123</v>
      </c>
    </row>
    <row r="108" spans="1:8" x14ac:dyDescent="0.25">
      <c r="A108" s="17">
        <v>43614</v>
      </c>
      <c r="B108" s="10" t="s">
        <v>34</v>
      </c>
      <c r="C108" s="4" t="str">
        <f ca="1">LOOKUP($C108,[2]CODIGOS!$A$2:$B$90)</f>
        <v>SMOOTH LINK - AZUL</v>
      </c>
      <c r="D108" s="11">
        <v>1</v>
      </c>
      <c r="E108" s="16">
        <v>3</v>
      </c>
      <c r="F108" s="12">
        <f ca="1">VLOOKUP($C108,[2]CODIGOS!$A$2:$F$90,$F108,FALSE)</f>
        <v>60</v>
      </c>
      <c r="G108" s="13">
        <f t="shared" ca="1" si="1"/>
        <v>60</v>
      </c>
      <c r="H108" s="4" t="s">
        <v>123</v>
      </c>
    </row>
    <row r="109" spans="1:8" x14ac:dyDescent="0.25">
      <c r="A109" s="17">
        <v>43614</v>
      </c>
      <c r="B109" s="10" t="s">
        <v>66</v>
      </c>
      <c r="C109" s="4" t="str">
        <f ca="1">LOOKUP($C109,[2]CODIGOS!$A$2:$B$90)</f>
        <v>LANDBYTE LT 2020- AZUL</v>
      </c>
      <c r="D109" s="11">
        <v>1</v>
      </c>
      <c r="E109" s="16">
        <v>4</v>
      </c>
      <c r="F109" s="12">
        <f ca="1">VLOOKUP($C109,[2]CODIGOS!$A$2:$F$90,$F109,FALSE)</f>
        <v>69</v>
      </c>
      <c r="G109" s="13">
        <f t="shared" ca="1" si="1"/>
        <v>69</v>
      </c>
      <c r="H109" s="4" t="s">
        <v>123</v>
      </c>
    </row>
    <row r="110" spans="1:8" x14ac:dyDescent="0.25">
      <c r="A110" s="17">
        <v>43614</v>
      </c>
      <c r="B110" s="10" t="s">
        <v>58</v>
      </c>
      <c r="C110" s="4" t="str">
        <f ca="1">LOOKUP($C110,[2]CODIGOS!$A$2:$B$90)</f>
        <v>AZUMI ZAKURA - NEGRO - ROJO</v>
      </c>
      <c r="D110" s="11">
        <v>1</v>
      </c>
      <c r="E110" s="16">
        <v>4</v>
      </c>
      <c r="F110" s="12">
        <f ca="1">VLOOKUP($C110,[2]CODIGOS!$A$2:$F$90,$F110,FALSE)</f>
        <v>64</v>
      </c>
      <c r="G110" s="13">
        <f t="shared" ca="1" si="1"/>
        <v>64</v>
      </c>
      <c r="H110" s="4" t="s">
        <v>123</v>
      </c>
    </row>
    <row r="111" spans="1:8" x14ac:dyDescent="0.25">
      <c r="A111" s="17">
        <v>43608</v>
      </c>
      <c r="B111" s="10" t="s">
        <v>59</v>
      </c>
      <c r="C111" s="4" t="str">
        <f ca="1">LOOKUP($C111,[2]CODIGOS!$A$2:$B$90)</f>
        <v>OWN F1024 - NEGRO</v>
      </c>
      <c r="D111" s="11">
        <v>2</v>
      </c>
      <c r="E111" s="16">
        <v>3</v>
      </c>
      <c r="F111" s="12">
        <f ca="1">VLOOKUP($C111,[2]CODIGOS!$A$2:$F$90,$F111,FALSE)</f>
        <v>88</v>
      </c>
      <c r="G111" s="13">
        <f t="shared" ca="1" si="1"/>
        <v>176</v>
      </c>
      <c r="H111" s="4" t="s">
        <v>134</v>
      </c>
    </row>
    <row r="112" spans="1:8" x14ac:dyDescent="0.25">
      <c r="A112" s="17">
        <v>43608</v>
      </c>
      <c r="B112" s="10" t="s">
        <v>72</v>
      </c>
      <c r="C112" s="4" t="str">
        <f ca="1">LOOKUP($C112,[2]CODIGOS!$A$2:$B$86)</f>
        <v>UNONU U2 NEGRO</v>
      </c>
      <c r="D112" s="11">
        <v>2</v>
      </c>
      <c r="E112" s="16">
        <v>5</v>
      </c>
      <c r="F112" s="12">
        <f ca="1">VLOOKUP($C112,[2]CODIGOS!$A$2:$F$86,$F112,FALSE)</f>
        <v>42</v>
      </c>
      <c r="G112" s="13">
        <f t="shared" ca="1" si="1"/>
        <v>84</v>
      </c>
      <c r="H112" s="4" t="s">
        <v>146</v>
      </c>
    </row>
    <row r="113" spans="1:8" x14ac:dyDescent="0.25">
      <c r="A113" s="17">
        <v>43608</v>
      </c>
      <c r="B113" s="10" t="s">
        <v>41</v>
      </c>
      <c r="C113" s="4" t="str">
        <f ca="1">LOOKUP($C113,[2]CODIGOS!$A$2:$B$86)</f>
        <v>UNONU U2 AZUL</v>
      </c>
      <c r="D113" s="11">
        <v>1</v>
      </c>
      <c r="E113" s="16">
        <v>5</v>
      </c>
      <c r="F113" s="12">
        <f ca="1">VLOOKUP($C113,[2]CODIGOS!$A$2:$F$86,$F113,FALSE)</f>
        <v>42</v>
      </c>
      <c r="G113" s="13">
        <f t="shared" ca="1" si="1"/>
        <v>42</v>
      </c>
      <c r="H113" s="4" t="s">
        <v>146</v>
      </c>
    </row>
    <row r="114" spans="1:8" x14ac:dyDescent="0.25">
      <c r="A114" s="17">
        <v>43608</v>
      </c>
      <c r="B114" s="10" t="s">
        <v>42</v>
      </c>
      <c r="C114" s="4" t="str">
        <f ca="1">LOOKUP($C114,[2]CODIGOS!$A$2:$B$90)</f>
        <v>UNONU U2 NARANJA</v>
      </c>
      <c r="D114" s="11">
        <v>1</v>
      </c>
      <c r="E114" s="16">
        <v>5</v>
      </c>
      <c r="F114" s="12">
        <f ca="1">VLOOKUP($C114,[2]CODIGOS!$A$2:$F$90,$F114,FALSE)</f>
        <v>42</v>
      </c>
      <c r="G114" s="13">
        <f t="shared" ca="1" si="1"/>
        <v>42</v>
      </c>
      <c r="H114" s="4" t="s">
        <v>146</v>
      </c>
    </row>
    <row r="115" spans="1:8" x14ac:dyDescent="0.25">
      <c r="A115" s="17">
        <v>43609</v>
      </c>
      <c r="B115" s="10" t="s">
        <v>81</v>
      </c>
      <c r="C115" s="4" t="str">
        <f ca="1">LOOKUP($C115,[2]CODIGOS!$A$2:$B$86)</f>
        <v>NOKIA 105 - NEGRO</v>
      </c>
      <c r="D115" s="11">
        <v>10</v>
      </c>
      <c r="E115" s="16">
        <v>3</v>
      </c>
      <c r="F115" s="12">
        <f ca="1">VLOOKUP($C115,[2]CODIGOS!$A$2:$F$86,$F115,FALSE)</f>
        <v>65</v>
      </c>
      <c r="G115" s="13">
        <f t="shared" ca="1" si="1"/>
        <v>650</v>
      </c>
      <c r="H115" s="4" t="s">
        <v>127</v>
      </c>
    </row>
    <row r="116" spans="1:8" x14ac:dyDescent="0.25">
      <c r="A116" s="17">
        <v>43609</v>
      </c>
      <c r="B116" s="10" t="s">
        <v>55</v>
      </c>
      <c r="C116" s="4" t="str">
        <f ca="1">LOOKUP($C116,[2]CODIGOS!$A$2:$B$90)</f>
        <v>SMOOTH SNAP MINI 2 - BLANCO</v>
      </c>
      <c r="D116" s="11">
        <v>1</v>
      </c>
      <c r="E116" s="16">
        <v>4</v>
      </c>
      <c r="F116" s="12">
        <f ca="1">VLOOKUP($C116,[2]CODIGOS!$A$2:$F$90,$F116,FALSE)</f>
        <v>35</v>
      </c>
      <c r="G116" s="13">
        <f t="shared" ca="1" si="1"/>
        <v>35</v>
      </c>
      <c r="H116" s="4" t="s">
        <v>148</v>
      </c>
    </row>
    <row r="117" spans="1:8" x14ac:dyDescent="0.25">
      <c r="A117" s="17">
        <v>43609</v>
      </c>
      <c r="B117" s="10" t="s">
        <v>73</v>
      </c>
      <c r="C117" s="4" t="str">
        <f ca="1">LOOKUP($C117,[2]CODIGOS!$A$2:$B$90)</f>
        <v>EPIK TINY E1 - ROJO</v>
      </c>
      <c r="D117" s="11">
        <v>1</v>
      </c>
      <c r="E117" s="16">
        <v>6</v>
      </c>
      <c r="F117" s="12">
        <f ca="1">VLOOKUP($C117,[2]CODIGOS!$A$2:$F$90,$F117,FALSE)</f>
        <v>36</v>
      </c>
      <c r="G117" s="13">
        <f t="shared" ca="1" si="1"/>
        <v>36</v>
      </c>
      <c r="H117" s="4" t="s">
        <v>148</v>
      </c>
    </row>
    <row r="118" spans="1:8" x14ac:dyDescent="0.25">
      <c r="A118" s="17">
        <v>43613</v>
      </c>
      <c r="B118" s="10" t="s">
        <v>85</v>
      </c>
      <c r="C118" s="4" t="str">
        <f ca="1">LOOKUP($C118,[2]CODIGOS!$A$2:$B$86)</f>
        <v>LANDBYTE LT 2030- ROJO</v>
      </c>
      <c r="D118" s="11">
        <v>2</v>
      </c>
      <c r="E118" s="16">
        <v>7</v>
      </c>
      <c r="F118" s="12">
        <f ca="1">VLOOKUP($C118,[2]CODIGOS!$A$2:$G$86,$F118,FALSE)</f>
        <v>68</v>
      </c>
      <c r="G118" s="13">
        <f t="shared" ca="1" si="1"/>
        <v>136</v>
      </c>
      <c r="H118" s="4" t="s">
        <v>127</v>
      </c>
    </row>
    <row r="119" spans="1:8" x14ac:dyDescent="0.25">
      <c r="A119" s="17">
        <v>43613</v>
      </c>
      <c r="B119" s="10" t="s">
        <v>72</v>
      </c>
      <c r="C119" s="4" t="str">
        <f ca="1">LOOKUP($C119,[2]CODIGOS!$A$2:$B$86)</f>
        <v>UNONU U2 NEGRO</v>
      </c>
      <c r="D119" s="11">
        <v>4</v>
      </c>
      <c r="E119" s="16">
        <v>3</v>
      </c>
      <c r="F119" s="12">
        <f ca="1">VLOOKUP($C119,[2]CODIGOS!$A$2:$F$86,$F119,FALSE)</f>
        <v>40</v>
      </c>
      <c r="G119" s="13">
        <f t="shared" ca="1" si="1"/>
        <v>160</v>
      </c>
      <c r="H119" s="4" t="s">
        <v>146</v>
      </c>
    </row>
    <row r="120" spans="1:8" x14ac:dyDescent="0.25">
      <c r="A120" s="17">
        <v>43613</v>
      </c>
      <c r="B120" s="10" t="s">
        <v>46</v>
      </c>
      <c r="C120" s="4" t="str">
        <f ca="1">LOOKUP($C120,[2]CODIGOS!$A$2:$B$86)</f>
        <v>SMOOTH X SNAP - NARANJA</v>
      </c>
      <c r="D120" s="11">
        <v>1</v>
      </c>
      <c r="E120" s="16">
        <v>4</v>
      </c>
      <c r="F120" s="12">
        <f ca="1">VLOOKUP($C120,[2]CODIGOS!$A$2:$F$90,$F120,FALSE)</f>
        <v>34</v>
      </c>
      <c r="G120" s="13">
        <f t="shared" ca="1" si="1"/>
        <v>34</v>
      </c>
      <c r="H120" s="4" t="s">
        <v>146</v>
      </c>
    </row>
    <row r="121" spans="1:8" x14ac:dyDescent="0.25">
      <c r="A121" s="17">
        <v>43613</v>
      </c>
      <c r="B121" s="10" t="s">
        <v>48</v>
      </c>
      <c r="C121" s="4" t="str">
        <f ca="1">LOOKUP($C121,[2]CODIGOS!$A$2:$B$86)</f>
        <v>SMOOTH X SNAP - BLANCO</v>
      </c>
      <c r="D121" s="11">
        <v>1</v>
      </c>
      <c r="E121" s="16">
        <v>4</v>
      </c>
      <c r="F121" s="12">
        <f ca="1">VLOOKUP($C121,[2]CODIGOS!$A$2:$F$86,$F121,FALSE)</f>
        <v>34</v>
      </c>
      <c r="G121" s="13">
        <f t="shared" ca="1" si="1"/>
        <v>34</v>
      </c>
      <c r="H121" s="4" t="s">
        <v>146</v>
      </c>
    </row>
    <row r="122" spans="1:8" x14ac:dyDescent="0.25">
      <c r="A122" s="17">
        <v>43613</v>
      </c>
      <c r="B122" s="10" t="s">
        <v>49</v>
      </c>
      <c r="C122" s="4" t="str">
        <f ca="1">LOOKUP($C122,[2]CODIGOS!$A$2:$B$86)</f>
        <v>SMOOTH X SNAP - ROJO</v>
      </c>
      <c r="D122" s="11">
        <v>1</v>
      </c>
      <c r="E122" s="16">
        <v>4</v>
      </c>
      <c r="F122" s="12">
        <f ca="1">VLOOKUP($C122,[2]CODIGOS!$A$2:$F$86,$F122,FALSE)</f>
        <v>34</v>
      </c>
      <c r="G122" s="13">
        <f t="shared" ca="1" si="1"/>
        <v>34</v>
      </c>
      <c r="H122" s="4" t="s">
        <v>146</v>
      </c>
    </row>
    <row r="123" spans="1:8" x14ac:dyDescent="0.25">
      <c r="A123" s="17">
        <v>43613</v>
      </c>
      <c r="B123" s="10" t="s">
        <v>81</v>
      </c>
      <c r="C123" s="4" t="str">
        <f ca="1">LOOKUP($C123,[2]CODIGOS!$A$2:$B$86)</f>
        <v>NOKIA 105 - NEGRO</v>
      </c>
      <c r="D123" s="11">
        <v>3</v>
      </c>
      <c r="E123" s="16">
        <v>3</v>
      </c>
      <c r="F123" s="12">
        <f ca="1">VLOOKUP($C123,[2]CODIGOS!$A$2:$F$86,$F123,FALSE)</f>
        <v>65</v>
      </c>
      <c r="G123" s="13">
        <f t="shared" ca="1" si="1"/>
        <v>195</v>
      </c>
      <c r="H123" s="4" t="s">
        <v>146</v>
      </c>
    </row>
    <row r="124" spans="1:8" x14ac:dyDescent="0.25">
      <c r="A124" s="17">
        <v>43614</v>
      </c>
      <c r="B124" s="10" t="s">
        <v>106</v>
      </c>
      <c r="C124" s="4" t="str">
        <f ca="1">LOOKUP($C124,[2]CODIGOS!$A$2:$B$90)</f>
        <v>ISWAG ONYX - PLOMO</v>
      </c>
      <c r="D124" s="11">
        <v>2</v>
      </c>
      <c r="E124" s="16">
        <v>6</v>
      </c>
      <c r="F124" s="12">
        <f ca="1">VLOOKUP($C124,[2]CODIGOS!$A$2:$G$90,$F124,FALSE)</f>
        <v>36</v>
      </c>
      <c r="G124" s="13">
        <f t="shared" ca="1" si="1"/>
        <v>72</v>
      </c>
      <c r="H124" s="4" t="s">
        <v>117</v>
      </c>
    </row>
    <row r="125" spans="1:8" x14ac:dyDescent="0.25">
      <c r="A125" s="17">
        <v>43614</v>
      </c>
      <c r="B125" s="10" t="s">
        <v>55</v>
      </c>
      <c r="C125" s="4" t="str">
        <f ca="1">LOOKUP($C125,[2]CODIGOS!$A$2:$B$90)</f>
        <v>SMOOTH SNAP MINI 2 - BLANCO</v>
      </c>
      <c r="D125" s="11">
        <v>1</v>
      </c>
      <c r="E125" s="16">
        <v>4</v>
      </c>
      <c r="F125" s="12">
        <f ca="1">VLOOKUP($C125,[2]CODIGOS!$A$2:$G$90,$F125,FALSE)</f>
        <v>35</v>
      </c>
      <c r="G125" s="13">
        <f t="shared" ca="1" si="1"/>
        <v>35</v>
      </c>
      <c r="H125" s="4" t="s">
        <v>117</v>
      </c>
    </row>
    <row r="126" spans="1:8" x14ac:dyDescent="0.25">
      <c r="A126" s="17">
        <v>43614</v>
      </c>
      <c r="B126" s="10" t="s">
        <v>60</v>
      </c>
      <c r="C126" s="4" t="str">
        <f ca="1">LOOKUP($C126,[2]CODIGOS!$A$2:$B$90)</f>
        <v>LANDBYTE K1- NEGRO</v>
      </c>
      <c r="D126" s="11">
        <v>1</v>
      </c>
      <c r="E126" s="16">
        <v>7</v>
      </c>
      <c r="F126" s="12">
        <f ca="1">VLOOKUP($C126,[2]CODIGOS!$A$2:$G$90,$F126,FALSE)</f>
        <v>48</v>
      </c>
      <c r="G126" s="13">
        <f t="shared" ca="1" si="1"/>
        <v>48</v>
      </c>
      <c r="H126" s="4" t="s">
        <v>117</v>
      </c>
    </row>
    <row r="127" spans="1:8" x14ac:dyDescent="0.25">
      <c r="A127" s="17">
        <v>43614</v>
      </c>
      <c r="B127" s="10" t="s">
        <v>43</v>
      </c>
      <c r="C127" s="4" t="str">
        <f ca="1">LOOKUP($C127,[2]CODIGOS!$A$2:$B$90)</f>
        <v>LANDBYTE K1- PLOMO</v>
      </c>
      <c r="D127" s="11">
        <v>1</v>
      </c>
      <c r="E127" s="16">
        <v>7</v>
      </c>
      <c r="F127" s="12">
        <f ca="1">VLOOKUP($C127,[2]CODIGOS!$A$2:$G$90,$F127,FALSE)</f>
        <v>48</v>
      </c>
      <c r="G127" s="13">
        <f t="shared" ca="1" si="1"/>
        <v>48</v>
      </c>
      <c r="H127" s="4" t="s">
        <v>117</v>
      </c>
    </row>
    <row r="128" spans="1:8" x14ac:dyDescent="0.25">
      <c r="A128" s="17">
        <v>43614</v>
      </c>
      <c r="B128" s="10" t="s">
        <v>44</v>
      </c>
      <c r="C128" s="4" t="str">
        <f ca="1">LOOKUP($C128,[2]CODIGOS!$A$2:$B$90)</f>
        <v>LANDBYTE K1- ROSA</v>
      </c>
      <c r="D128" s="11">
        <v>1</v>
      </c>
      <c r="E128" s="16">
        <v>7</v>
      </c>
      <c r="F128" s="12">
        <f ca="1">VLOOKUP($C128,[2]CODIGOS!$A$2:$G$90,$F128,FALSE)</f>
        <v>48</v>
      </c>
      <c r="G128" s="13">
        <f t="shared" ca="1" si="1"/>
        <v>48</v>
      </c>
      <c r="H128" s="4" t="s">
        <v>117</v>
      </c>
    </row>
    <row r="129" spans="1:8" x14ac:dyDescent="0.25">
      <c r="A129" s="17">
        <v>43614</v>
      </c>
      <c r="B129" s="10" t="s">
        <v>45</v>
      </c>
      <c r="C129" s="4" t="str">
        <f ca="1">LOOKUP($C129,[2]CODIGOS!$A$2:$B$90)</f>
        <v>LANDBYTE K1- AZUL</v>
      </c>
      <c r="D129" s="11">
        <v>1</v>
      </c>
      <c r="E129" s="16">
        <v>7</v>
      </c>
      <c r="F129" s="12">
        <f ca="1">VLOOKUP($C129,[2]CODIGOS!$A$2:$G$90,$F129,FALSE)</f>
        <v>48</v>
      </c>
      <c r="G129" s="13">
        <f t="shared" ca="1" si="1"/>
        <v>48</v>
      </c>
      <c r="H129" s="4" t="s">
        <v>117</v>
      </c>
    </row>
    <row r="130" spans="1:8" x14ac:dyDescent="0.25">
      <c r="A130" s="17">
        <v>43614</v>
      </c>
      <c r="B130" s="10" t="s">
        <v>37</v>
      </c>
      <c r="C130" s="4" t="str">
        <f ca="1">LOOKUP($C130,[2]CODIGOS!$A$2:$B$86)</f>
        <v>UNONU U8 FLIP - DORADO</v>
      </c>
      <c r="D130" s="11">
        <v>1</v>
      </c>
      <c r="E130" s="16">
        <v>3</v>
      </c>
      <c r="F130" s="12">
        <f ca="1">VLOOKUP($C130,[2]CODIGOS!$A$2:$F$86,$F130,FALSE)</f>
        <v>53</v>
      </c>
      <c r="G130" s="13">
        <f t="shared" ref="G130:G139" ca="1" si="2">D130*F130</f>
        <v>53</v>
      </c>
      <c r="H130" s="4" t="s">
        <v>128</v>
      </c>
    </row>
    <row r="131" spans="1:8" x14ac:dyDescent="0.25">
      <c r="A131" s="17">
        <v>43614</v>
      </c>
      <c r="B131" s="10" t="s">
        <v>77</v>
      </c>
      <c r="C131" s="4" t="str">
        <f ca="1">LOOKUP($C131,[2]CODIGOS!$A$2:$B$86)</f>
        <v>MAXWEST UNO M8 - AZUL</v>
      </c>
      <c r="D131" s="11">
        <v>1</v>
      </c>
      <c r="E131" s="16">
        <v>7</v>
      </c>
      <c r="F131" s="12">
        <f ca="1">VLOOKUP($C131,[2]CODIGOS!$A$2:$G$86,$F131,FALSE)</f>
        <v>43</v>
      </c>
      <c r="G131" s="13">
        <f ca="1">D131*F131</f>
        <v>43</v>
      </c>
      <c r="H131" s="4" t="s">
        <v>128</v>
      </c>
    </row>
    <row r="132" spans="1:8" x14ac:dyDescent="0.25">
      <c r="A132" s="17">
        <v>43614</v>
      </c>
      <c r="B132" s="10" t="s">
        <v>48</v>
      </c>
      <c r="C132" s="4" t="str">
        <f ca="1">LOOKUP($C132,[2]CODIGOS!$A$2:$B$90)</f>
        <v>SMOOTH X SNAP - BLANCO</v>
      </c>
      <c r="D132" s="11">
        <v>1</v>
      </c>
      <c r="E132" s="16">
        <v>4</v>
      </c>
      <c r="F132" s="12">
        <f ca="1">VLOOKUP($C132,[2]CODIGOS!$A$2:$F$90,$F132,FALSE)</f>
        <v>34</v>
      </c>
      <c r="G132" s="13">
        <f t="shared" ca="1" si="2"/>
        <v>34</v>
      </c>
      <c r="H132" s="4" t="s">
        <v>135</v>
      </c>
    </row>
    <row r="133" spans="1:8" x14ac:dyDescent="0.25">
      <c r="A133" s="17">
        <v>43614</v>
      </c>
      <c r="B133" s="10" t="s">
        <v>55</v>
      </c>
      <c r="C133" s="4" t="str">
        <f ca="1">LOOKUP($C133,[2]CODIGOS!$A$2:$B$90)</f>
        <v>SMOOTH SNAP MINI 2 - BLANCO</v>
      </c>
      <c r="D133" s="11">
        <v>1</v>
      </c>
      <c r="E133" s="16">
        <v>4</v>
      </c>
      <c r="F133" s="12">
        <f ca="1">VLOOKUP($C133,[2]CODIGOS!$A$2:$F$90,$F133,FALSE)</f>
        <v>35</v>
      </c>
      <c r="G133" s="13">
        <f t="shared" ca="1" si="2"/>
        <v>35</v>
      </c>
      <c r="H133" s="4" t="s">
        <v>135</v>
      </c>
    </row>
    <row r="134" spans="1:8" x14ac:dyDescent="0.25">
      <c r="A134" s="17">
        <v>43614</v>
      </c>
      <c r="B134" s="10" t="s">
        <v>81</v>
      </c>
      <c r="C134" s="4" t="str">
        <f ca="1">LOOKUP($C134,[2]CODIGOS!$A$2:$B$90)</f>
        <v>NOKIA 105 - NEGRO</v>
      </c>
      <c r="D134" s="11">
        <v>2</v>
      </c>
      <c r="E134" s="16">
        <v>5</v>
      </c>
      <c r="F134" s="12">
        <f ca="1">VLOOKUP($C134,[2]CODIGOS!$A$2:$F$90,$F134,FALSE)</f>
        <v>68</v>
      </c>
      <c r="G134" s="13">
        <f t="shared" ca="1" si="2"/>
        <v>136</v>
      </c>
      <c r="H134" s="4" t="s">
        <v>135</v>
      </c>
    </row>
    <row r="135" spans="1:8" x14ac:dyDescent="0.25">
      <c r="A135" s="17">
        <v>43614</v>
      </c>
      <c r="B135" s="10" t="s">
        <v>106</v>
      </c>
      <c r="C135" s="4" t="str">
        <f ca="1">LOOKUP($C135,[2]CODIGOS!$A$2:$B$90)</f>
        <v>ISWAG ONYX - PLOMO</v>
      </c>
      <c r="D135" s="11">
        <v>1</v>
      </c>
      <c r="E135" s="16">
        <v>3</v>
      </c>
      <c r="F135" s="12">
        <f ca="1">VLOOKUP($C135,[2]CODIGOS!$A$2:$F$90,$F135,FALSE)</f>
        <v>38</v>
      </c>
      <c r="G135" s="13">
        <f t="shared" ca="1" si="2"/>
        <v>38</v>
      </c>
      <c r="H135" s="4" t="s">
        <v>135</v>
      </c>
    </row>
    <row r="136" spans="1:8" x14ac:dyDescent="0.25">
      <c r="A136" s="17">
        <v>43614</v>
      </c>
      <c r="B136" s="10" t="s">
        <v>77</v>
      </c>
      <c r="C136" s="4" t="str">
        <f ca="1">LOOKUP($C136,[2]CODIGOS!$A$2:$B$90)</f>
        <v>MAXWEST UNO M8 - AZUL</v>
      </c>
      <c r="D136" s="11">
        <v>1</v>
      </c>
      <c r="E136" s="16">
        <v>3</v>
      </c>
      <c r="F136" s="12">
        <f ca="1">VLOOKUP($C136,[2]CODIGOS!$A$2:$F$90,$F136,FALSE)</f>
        <v>45</v>
      </c>
      <c r="G136" s="13">
        <f t="shared" ca="1" si="2"/>
        <v>45</v>
      </c>
      <c r="H136" s="4" t="s">
        <v>135</v>
      </c>
    </row>
    <row r="137" spans="1:8" x14ac:dyDescent="0.25">
      <c r="A137" s="17">
        <v>43615</v>
      </c>
      <c r="B137" s="10" t="s">
        <v>86</v>
      </c>
      <c r="C137" s="4" t="str">
        <f ca="1">LOOKUP($C137,[2]CODIGOS!$A$2:$B$90)</f>
        <v>SMOOTH LINK - NEGRO</v>
      </c>
      <c r="D137" s="11">
        <v>1</v>
      </c>
      <c r="E137" s="16">
        <v>3</v>
      </c>
      <c r="F137" s="12">
        <f ca="1">VLOOKUP($C137,[2]CODIGOS!$A$2:$G$90,$F137,FALSE)</f>
        <v>60</v>
      </c>
      <c r="G137" s="13">
        <f t="shared" ca="1" si="2"/>
        <v>60</v>
      </c>
      <c r="H137" s="4" t="s">
        <v>117</v>
      </c>
    </row>
    <row r="138" spans="1:8" x14ac:dyDescent="0.25">
      <c r="A138" s="17">
        <v>43615</v>
      </c>
      <c r="B138" s="10" t="s">
        <v>34</v>
      </c>
      <c r="C138" s="4" t="str">
        <f ca="1">LOOKUP($C138,[2]CODIGOS!$A$2:$B$90)</f>
        <v>SMOOTH LINK - AZUL</v>
      </c>
      <c r="D138" s="11">
        <v>1</v>
      </c>
      <c r="E138" s="16">
        <v>3</v>
      </c>
      <c r="F138" s="12">
        <f ca="1">VLOOKUP($C138,[2]CODIGOS!$A$2:$G$90,$F138,FALSE)</f>
        <v>60</v>
      </c>
      <c r="G138" s="13">
        <f t="shared" ca="1" si="2"/>
        <v>60</v>
      </c>
      <c r="H138" s="4" t="s">
        <v>117</v>
      </c>
    </row>
    <row r="139" spans="1:8" x14ac:dyDescent="0.25">
      <c r="A139" s="17">
        <v>43615</v>
      </c>
      <c r="B139" s="10" t="s">
        <v>81</v>
      </c>
      <c r="C139" s="4" t="str">
        <f ca="1">LOOKUP($C139,[2]CODIGOS!$A$2:$B$90)</f>
        <v>NOKIA 105 - NEGRO</v>
      </c>
      <c r="D139" s="11">
        <v>1</v>
      </c>
      <c r="E139" s="16">
        <v>3</v>
      </c>
      <c r="F139" s="12">
        <f ca="1">VLOOKUP($C139,[2]CODIGOS!$A$2:$F$90,$F139,FALSE)</f>
        <v>65</v>
      </c>
      <c r="G139" s="13">
        <f t="shared" ca="1" si="2"/>
        <v>65</v>
      </c>
      <c r="H139" s="4" t="s">
        <v>123</v>
      </c>
    </row>
    <row r="140" spans="1:8" x14ac:dyDescent="0.25">
      <c r="A140" s="17">
        <v>43616</v>
      </c>
      <c r="B140" s="10" t="s">
        <v>106</v>
      </c>
      <c r="C140" s="4" t="str">
        <f ca="1">LOOKUP($C140,[2]CODIGOS!$A$2:$B$86)</f>
        <v>ISWAG ONYX - PLOMO</v>
      </c>
      <c r="D140" s="11">
        <v>2</v>
      </c>
      <c r="E140" s="16">
        <v>7</v>
      </c>
      <c r="F140" s="12">
        <v>36</v>
      </c>
      <c r="G140" s="13">
        <f>D140*F140</f>
        <v>72</v>
      </c>
      <c r="H140" s="4" t="s">
        <v>158</v>
      </c>
    </row>
    <row r="141" spans="1:8" x14ac:dyDescent="0.25">
      <c r="A141" s="17">
        <v>43616</v>
      </c>
      <c r="B141" s="10" t="s">
        <v>43</v>
      </c>
      <c r="C141" s="4" t="str">
        <f ca="1">LOOKUP($C141,[2]CODIGOS!$A$2:$B$86)</f>
        <v>LANDBYTE K1- PLOMO</v>
      </c>
      <c r="D141" s="11">
        <v>1</v>
      </c>
      <c r="E141" s="16">
        <v>5</v>
      </c>
      <c r="F141" s="12">
        <f ca="1">VLOOKUP($C141,[2]CODIGOS!$A$2:$F$90,$F141,FALSE)</f>
        <v>53</v>
      </c>
      <c r="G141" s="13">
        <f t="shared" ref="G141:G142" ca="1" si="3">D141*F141</f>
        <v>53</v>
      </c>
      <c r="H141" s="4" t="s">
        <v>158</v>
      </c>
    </row>
    <row r="142" spans="1:8" x14ac:dyDescent="0.25">
      <c r="A142" s="17">
        <v>43616</v>
      </c>
      <c r="B142" s="10" t="s">
        <v>45</v>
      </c>
      <c r="C142" s="4" t="str">
        <f ca="1">LOOKUP($C142,[2]CODIGOS!$A$2:$B$86)</f>
        <v>LANDBYTE K1- AZUL</v>
      </c>
      <c r="D142" s="11">
        <v>1</v>
      </c>
      <c r="E142" s="16">
        <v>5</v>
      </c>
      <c r="F142" s="12">
        <f ca="1">VLOOKUP($C142,[2]CODIGOS!$A$2:$F$90,$F142,FALSE)</f>
        <v>53</v>
      </c>
      <c r="G142" s="13">
        <f t="shared" ca="1" si="3"/>
        <v>53</v>
      </c>
      <c r="H142" s="4" t="s">
        <v>158</v>
      </c>
    </row>
    <row r="143" spans="1:8" x14ac:dyDescent="0.25">
      <c r="A143" s="28">
        <v>43616</v>
      </c>
      <c r="B143" s="29" t="s">
        <v>153</v>
      </c>
      <c r="C143" s="30" t="str">
        <f ca="1">LOOKUP($C143,[2]CODIGOS!$A$2:$B$100)</f>
        <v>PROLINK NEO PLUS - NEGRO</v>
      </c>
      <c r="D143" s="31">
        <v>1</v>
      </c>
      <c r="E143" s="32">
        <v>5</v>
      </c>
      <c r="F143" s="33">
        <f ca="1">VLOOKUP($C143,[2]CODIGOS!$A$2:$G$100,$F143,FALSE)</f>
        <v>35</v>
      </c>
      <c r="G143" s="34">
        <f ca="1">D143*F143</f>
        <v>35</v>
      </c>
      <c r="H143" s="30" t="s">
        <v>117</v>
      </c>
    </row>
    <row r="144" spans="1:8" x14ac:dyDescent="0.25">
      <c r="A144" s="28">
        <v>43616</v>
      </c>
      <c r="B144" s="29" t="s">
        <v>155</v>
      </c>
      <c r="C144" s="30" t="str">
        <f ca="1">LOOKUP($C144,[2]CODIGOS!$A$2:$B$100)</f>
        <v>PROLINK NEO PLUS - ROJO</v>
      </c>
      <c r="D144" s="31">
        <v>1</v>
      </c>
      <c r="E144" s="32">
        <v>5</v>
      </c>
      <c r="F144" s="33">
        <f ca="1">VLOOKUP($C144,[2]CODIGOS!$A$2:$G$100,$F144,FALSE)</f>
        <v>35</v>
      </c>
      <c r="G144" s="34">
        <f t="shared" ref="G144:G145" ca="1" si="4">D144*F144</f>
        <v>35</v>
      </c>
      <c r="H144" s="30" t="s">
        <v>117</v>
      </c>
    </row>
    <row r="145" spans="1:9" x14ac:dyDescent="0.25">
      <c r="A145" s="28">
        <v>43616</v>
      </c>
      <c r="B145" s="29" t="s">
        <v>154</v>
      </c>
      <c r="C145" s="30" t="str">
        <f ca="1">LOOKUP($C145,[2]CODIGOS!$A$2:$B$100)</f>
        <v>PROLINK NEO PLUS - AZUL</v>
      </c>
      <c r="D145" s="31">
        <v>1</v>
      </c>
      <c r="E145" s="32">
        <v>5</v>
      </c>
      <c r="F145" s="33">
        <f ca="1">VLOOKUP($C145,[2]CODIGOS!$A$2:$G$100,$F145,FALSE)</f>
        <v>35</v>
      </c>
      <c r="G145" s="34">
        <f t="shared" ca="1" si="4"/>
        <v>35</v>
      </c>
      <c r="H145" s="30" t="s">
        <v>117</v>
      </c>
    </row>
    <row r="146" spans="1:9" x14ac:dyDescent="0.25">
      <c r="A146" s="28">
        <v>43616</v>
      </c>
      <c r="B146" s="29" t="s">
        <v>154</v>
      </c>
      <c r="C146" s="30" t="str">
        <f ca="1">LOOKUP($C146,[2]CODIGOS!$A$2:$B$100)</f>
        <v>PROLINK NEO PLUS - AZUL</v>
      </c>
      <c r="D146" s="31">
        <v>1</v>
      </c>
      <c r="E146" s="32">
        <v>5</v>
      </c>
      <c r="F146" s="33">
        <f ca="1">VLOOKUP($C146,[2]CODIGOS!$A$2:$G$100,$F146,FALSE)</f>
        <v>35</v>
      </c>
      <c r="G146" s="34">
        <f ca="1">D146*F146</f>
        <v>35</v>
      </c>
      <c r="H146" s="30" t="s">
        <v>123</v>
      </c>
    </row>
    <row r="147" spans="1:9" x14ac:dyDescent="0.25">
      <c r="A147" s="28">
        <v>43616</v>
      </c>
      <c r="B147" s="29" t="s">
        <v>153</v>
      </c>
      <c r="C147" s="30" t="str">
        <f ca="1">LOOKUP($C147,[2]CODIGOS!$A$2:$B$100)</f>
        <v>PROLINK NEO PLUS - NEGRO</v>
      </c>
      <c r="D147" s="31">
        <v>4</v>
      </c>
      <c r="E147" s="32">
        <v>5</v>
      </c>
      <c r="F147" s="33">
        <f ca="1">VLOOKUP($C147,[2]CODIGOS!$A$2:$G$100,$F147,FALSE)</f>
        <v>35</v>
      </c>
      <c r="G147" s="34">
        <f ca="1">D147*F147</f>
        <v>140</v>
      </c>
      <c r="H147" s="30" t="s">
        <v>127</v>
      </c>
    </row>
    <row r="148" spans="1:9" x14ac:dyDescent="0.25">
      <c r="A148" s="28">
        <v>43616</v>
      </c>
      <c r="B148" s="29" t="s">
        <v>154</v>
      </c>
      <c r="C148" s="30" t="str">
        <f ca="1">LOOKUP($C148,[2]CODIGOS!$A$2:$B$100)</f>
        <v>PROLINK NEO PLUS - AZUL</v>
      </c>
      <c r="D148" s="31">
        <v>2</v>
      </c>
      <c r="E148" s="32">
        <v>5</v>
      </c>
      <c r="F148" s="33">
        <f ca="1">VLOOKUP($C148,[2]CODIGOS!$A$2:$G$100,$F148,FALSE)</f>
        <v>35</v>
      </c>
      <c r="G148" s="34">
        <f ca="1">D148*F148</f>
        <v>70</v>
      </c>
      <c r="H148" s="30" t="s">
        <v>127</v>
      </c>
    </row>
    <row r="149" spans="1:9" x14ac:dyDescent="0.25">
      <c r="A149" s="28">
        <v>43616</v>
      </c>
      <c r="B149" s="29" t="s">
        <v>60</v>
      </c>
      <c r="C149" s="30" t="str">
        <f ca="1">LOOKUP($C149,[2]CODIGOS!$A$2:$B$90)</f>
        <v>LANDBYTE K1- NEGRO</v>
      </c>
      <c r="D149" s="31">
        <v>2</v>
      </c>
      <c r="E149" s="32">
        <v>6</v>
      </c>
      <c r="F149" s="33">
        <f ca="1">VLOOKUP($C149,[2]CODIGOS!$A$2:$G$90,$F149,FALSE)</f>
        <v>47</v>
      </c>
      <c r="G149" s="34">
        <f ca="1">D149*F149</f>
        <v>94</v>
      </c>
      <c r="H149" s="30" t="s">
        <v>134</v>
      </c>
    </row>
    <row r="150" spans="1:9" x14ac:dyDescent="0.25">
      <c r="A150" s="28">
        <v>43616</v>
      </c>
      <c r="B150" s="29" t="s">
        <v>43</v>
      </c>
      <c r="C150" s="30" t="str">
        <f ca="1">LOOKUP($C150,[2]CODIGOS!$A$2:$B$90)</f>
        <v>LANDBYTE K1- PLOMO</v>
      </c>
      <c r="D150" s="31">
        <v>1</v>
      </c>
      <c r="E150" s="32">
        <v>6</v>
      </c>
      <c r="F150" s="33">
        <f ca="1">VLOOKUP($C150,[2]CODIGOS!$A$2:$G$90,$F150,FALSE)</f>
        <v>47</v>
      </c>
      <c r="G150" s="34">
        <f t="shared" ref="G150:G153" ca="1" si="5">D150*F150</f>
        <v>47</v>
      </c>
      <c r="H150" s="30" t="s">
        <v>134</v>
      </c>
    </row>
    <row r="151" spans="1:9" x14ac:dyDescent="0.25">
      <c r="A151" s="28">
        <v>43616</v>
      </c>
      <c r="B151" s="29" t="s">
        <v>153</v>
      </c>
      <c r="C151" s="30" t="str">
        <f ca="1">LOOKUP($C151,[2]CODIGOS!$A$2:$B$100)</f>
        <v>PROLINK NEO PLUS - NEGRO</v>
      </c>
      <c r="D151" s="31">
        <v>2</v>
      </c>
      <c r="E151" s="32">
        <v>5</v>
      </c>
      <c r="F151" s="33">
        <f ca="1">VLOOKUP($C151,[2]CODIGOS!$A$2:$F$100,$F151,FALSE)</f>
        <v>35</v>
      </c>
      <c r="G151" s="34">
        <f t="shared" ca="1" si="5"/>
        <v>70</v>
      </c>
      <c r="H151" s="30" t="s">
        <v>134</v>
      </c>
    </row>
    <row r="152" spans="1:9" x14ac:dyDescent="0.25">
      <c r="A152" s="28">
        <v>43616</v>
      </c>
      <c r="B152" s="29" t="s">
        <v>155</v>
      </c>
      <c r="C152" s="30" t="str">
        <f ca="1">LOOKUP($C152,[2]CODIGOS!$A$2:$B$100)</f>
        <v>PROLINK NEO PLUS - ROJO</v>
      </c>
      <c r="D152" s="31">
        <v>1</v>
      </c>
      <c r="E152" s="32">
        <v>5</v>
      </c>
      <c r="F152" s="33">
        <f ca="1">VLOOKUP($C152,[2]CODIGOS!$A$2:$F$100,$F152,FALSE)</f>
        <v>35</v>
      </c>
      <c r="G152" s="34">
        <f t="shared" ca="1" si="5"/>
        <v>35</v>
      </c>
      <c r="H152" s="30" t="s">
        <v>134</v>
      </c>
    </row>
    <row r="153" spans="1:9" x14ac:dyDescent="0.25">
      <c r="A153" s="28">
        <v>43616</v>
      </c>
      <c r="B153" s="29" t="s">
        <v>154</v>
      </c>
      <c r="C153" s="30" t="str">
        <f ca="1">LOOKUP($C153,[2]CODIGOS!$A$2:$B$100)</f>
        <v>PROLINK NEO PLUS - AZUL</v>
      </c>
      <c r="D153" s="31">
        <v>2</v>
      </c>
      <c r="E153" s="32">
        <v>5</v>
      </c>
      <c r="F153" s="33">
        <f ca="1">VLOOKUP($C153,[2]CODIGOS!$A$2:$F$100,$F153,FALSE)</f>
        <v>35</v>
      </c>
      <c r="G153" s="34">
        <f t="shared" ca="1" si="5"/>
        <v>70</v>
      </c>
      <c r="H153" s="30" t="s">
        <v>134</v>
      </c>
    </row>
    <row r="154" spans="1:9" x14ac:dyDescent="0.25">
      <c r="A154" s="27"/>
      <c r="D154" s="20"/>
      <c r="E154" s="20"/>
      <c r="F154" s="20"/>
      <c r="G154" s="20"/>
    </row>
    <row r="155" spans="1:9" ht="18.75" x14ac:dyDescent="0.3">
      <c r="A155" s="27"/>
      <c r="C155" s="35" t="s">
        <v>156</v>
      </c>
      <c r="D155" s="35">
        <v>400</v>
      </c>
      <c r="E155" s="35"/>
      <c r="F155" s="35"/>
      <c r="G155" s="35"/>
      <c r="H155" s="35" t="s">
        <v>159</v>
      </c>
      <c r="I155" s="36"/>
    </row>
    <row r="156" spans="1:9" ht="18.75" x14ac:dyDescent="0.3">
      <c r="A156" s="27"/>
      <c r="C156" s="35" t="s">
        <v>160</v>
      </c>
      <c r="D156" s="37">
        <f>SUM(D2:D153)</f>
        <v>226</v>
      </c>
      <c r="E156" s="37"/>
      <c r="F156" s="37"/>
      <c r="G156" s="37"/>
      <c r="H156" s="38">
        <f>(D156*100%)/D155</f>
        <v>0.56499999999999995</v>
      </c>
      <c r="I156" s="36"/>
    </row>
    <row r="157" spans="1:9" ht="18.75" x14ac:dyDescent="0.3">
      <c r="A157" s="27"/>
      <c r="C157" s="35"/>
      <c r="D157" s="37">
        <f>D155-D156</f>
        <v>174</v>
      </c>
      <c r="E157" s="37"/>
      <c r="F157" s="37"/>
      <c r="G157" s="37"/>
      <c r="H157" s="35"/>
      <c r="I157" s="36"/>
    </row>
    <row r="158" spans="1:9" x14ac:dyDescent="0.25">
      <c r="A158" s="27"/>
      <c r="D158" s="20"/>
      <c r="E158" s="20"/>
      <c r="F158" s="20"/>
      <c r="G158" s="20"/>
    </row>
    <row r="159" spans="1:9" s="9" customFormat="1" ht="15.75" x14ac:dyDescent="0.25">
      <c r="A159" s="51" t="s">
        <v>0</v>
      </c>
      <c r="B159" s="47" t="s">
        <v>26</v>
      </c>
      <c r="C159" s="48" t="s">
        <v>27</v>
      </c>
      <c r="D159" s="49" t="s">
        <v>28</v>
      </c>
      <c r="E159" s="49"/>
      <c r="F159" s="49"/>
      <c r="G159" s="49"/>
      <c r="H159" s="50" t="s">
        <v>29</v>
      </c>
    </row>
    <row r="160" spans="1:9" x14ac:dyDescent="0.25">
      <c r="A160" s="17">
        <v>43556</v>
      </c>
      <c r="B160" s="10" t="s">
        <v>119</v>
      </c>
      <c r="C160" s="4" t="str">
        <f ca="1">LOOKUP($C160,[2]CODIGOS!$A$2:$B$86)</f>
        <v>MEMORIA MICRO SD 8GB CL 4 KINGSTON</v>
      </c>
      <c r="D160" s="11">
        <v>10</v>
      </c>
      <c r="E160" s="11"/>
      <c r="F160" s="12">
        <v>8.5</v>
      </c>
      <c r="G160" s="13">
        <f t="shared" ref="G160:G180" si="6">D160*F160</f>
        <v>85</v>
      </c>
      <c r="H160" s="4" t="s">
        <v>123</v>
      </c>
    </row>
    <row r="161" spans="1:8" x14ac:dyDescent="0.25">
      <c r="A161" s="17">
        <v>43556</v>
      </c>
      <c r="B161" s="10" t="s">
        <v>120</v>
      </c>
      <c r="C161" s="4" t="str">
        <f ca="1">LOOKUP($C161,[2]CODIGOS!$A$2:$B$86)</f>
        <v>MEMORIA MICRO SD 16GB CL 10 SANDISK</v>
      </c>
      <c r="D161" s="11">
        <v>5</v>
      </c>
      <c r="E161" s="11"/>
      <c r="F161" s="12">
        <v>10.5</v>
      </c>
      <c r="G161" s="13">
        <f t="shared" si="6"/>
        <v>52.5</v>
      </c>
      <c r="H161" s="4" t="s">
        <v>123</v>
      </c>
    </row>
    <row r="162" spans="1:8" x14ac:dyDescent="0.25">
      <c r="A162" s="17">
        <v>43556</v>
      </c>
      <c r="B162" s="10" t="s">
        <v>124</v>
      </c>
      <c r="C162" s="4" t="str">
        <f ca="1">LOOKUP($C162,[2]CODIGOS!$A$2:$B$86)</f>
        <v>MEMORIA USB SONY M1 32GB BLANCO</v>
      </c>
      <c r="D162" s="11">
        <v>1</v>
      </c>
      <c r="E162" s="11"/>
      <c r="F162" s="12">
        <v>22</v>
      </c>
      <c r="G162" s="13">
        <f t="shared" si="6"/>
        <v>22</v>
      </c>
      <c r="H162" s="4" t="s">
        <v>123</v>
      </c>
    </row>
    <row r="163" spans="1:8" x14ac:dyDescent="0.25">
      <c r="A163" s="17">
        <v>43556</v>
      </c>
      <c r="B163" s="10" t="s">
        <v>125</v>
      </c>
      <c r="C163" s="4" t="str">
        <f ca="1">LOOKUP($C163,[2]CODIGOS!$A$2:$B$86)</f>
        <v>MEMORIA USB HYUNDAI DELUXE 32GB PLATA</v>
      </c>
      <c r="D163" s="11">
        <v>1</v>
      </c>
      <c r="E163" s="11"/>
      <c r="F163" s="12">
        <v>18</v>
      </c>
      <c r="G163" s="13">
        <f t="shared" si="6"/>
        <v>18</v>
      </c>
      <c r="H163" s="4" t="s">
        <v>123</v>
      </c>
    </row>
    <row r="164" spans="1:8" x14ac:dyDescent="0.25">
      <c r="A164" s="17">
        <v>43556</v>
      </c>
      <c r="B164" s="10" t="s">
        <v>126</v>
      </c>
      <c r="C164" s="4" t="str">
        <f ca="1">LOOKUP($C164,[2]CODIGOS!$A$2:$B$86)</f>
        <v>MEMORIA USB KINGTON 32GB 100G3 NEGRO</v>
      </c>
      <c r="D164" s="11">
        <v>1</v>
      </c>
      <c r="E164" s="11"/>
      <c r="F164" s="12">
        <v>18</v>
      </c>
      <c r="G164" s="13">
        <f t="shared" si="6"/>
        <v>18</v>
      </c>
      <c r="H164" s="4" t="s">
        <v>123</v>
      </c>
    </row>
    <row r="165" spans="1:8" x14ac:dyDescent="0.25">
      <c r="A165" s="17">
        <v>43586</v>
      </c>
      <c r="B165" s="10" t="s">
        <v>119</v>
      </c>
      <c r="C165" s="4" t="str">
        <f>LOOKUP($B165,[2]CODIGOS!$A$2:$B$86)</f>
        <v>MEMORIA MICRO SD 8GB CL 4 KINGSTON</v>
      </c>
      <c r="D165" s="11">
        <v>5</v>
      </c>
      <c r="E165" s="11"/>
      <c r="F165" s="12">
        <v>8.5</v>
      </c>
      <c r="G165" s="13">
        <f t="shared" si="6"/>
        <v>42.5</v>
      </c>
      <c r="H165" s="4" t="s">
        <v>117</v>
      </c>
    </row>
    <row r="166" spans="1:8" x14ac:dyDescent="0.25">
      <c r="A166" s="17">
        <v>43586</v>
      </c>
      <c r="B166" s="10" t="s">
        <v>120</v>
      </c>
      <c r="C166" s="4" t="str">
        <f>LOOKUP($B166,[2]CODIGOS!$A$2:$B$86)</f>
        <v>MEMORIA MICRO SD 16GB CL 10 SANDISK</v>
      </c>
      <c r="D166" s="11">
        <v>3</v>
      </c>
      <c r="E166" s="11"/>
      <c r="F166" s="12">
        <v>10.5</v>
      </c>
      <c r="G166" s="13">
        <f t="shared" si="6"/>
        <v>31.5</v>
      </c>
      <c r="H166" s="4" t="s">
        <v>117</v>
      </c>
    </row>
    <row r="167" spans="1:8" x14ac:dyDescent="0.25">
      <c r="A167" s="17">
        <v>43588</v>
      </c>
      <c r="B167" s="10" t="s">
        <v>119</v>
      </c>
      <c r="C167" s="4" t="str">
        <f>LOOKUP($B167,[2]CODIGOS!$A$2:$B$86)</f>
        <v>MEMORIA MICRO SD 8GB CL 4 KINGSTON</v>
      </c>
      <c r="D167" s="11">
        <v>5</v>
      </c>
      <c r="E167" s="16">
        <v>4</v>
      </c>
      <c r="F167" s="12">
        <v>8.5</v>
      </c>
      <c r="G167" s="13">
        <f t="shared" si="6"/>
        <v>42.5</v>
      </c>
      <c r="H167" s="4" t="s">
        <v>117</v>
      </c>
    </row>
    <row r="168" spans="1:8" x14ac:dyDescent="0.25">
      <c r="A168" s="17">
        <v>43588</v>
      </c>
      <c r="B168" s="10" t="s">
        <v>121</v>
      </c>
      <c r="C168" s="4" t="str">
        <f ca="1">LOOKUP($C168,[2]CODIGOS!$A$2:$B$86)</f>
        <v>MEMORIA MICRO SD 16GB CL 10 KINGSTON</v>
      </c>
      <c r="D168" s="11">
        <v>10</v>
      </c>
      <c r="E168" s="16">
        <v>5</v>
      </c>
      <c r="F168" s="12">
        <v>11</v>
      </c>
      <c r="G168" s="13">
        <f t="shared" si="6"/>
        <v>110</v>
      </c>
      <c r="H168" s="4" t="s">
        <v>133</v>
      </c>
    </row>
    <row r="169" spans="1:8" x14ac:dyDescent="0.25">
      <c r="A169" s="17">
        <v>43588</v>
      </c>
      <c r="B169" s="10" t="s">
        <v>119</v>
      </c>
      <c r="C169" s="4" t="str">
        <f ca="1">LOOKUP($C169,[2]CODIGOS!$A$2:$B$86)</f>
        <v>MEMORIA MICRO SD 8GB CL 4 KINGSTON</v>
      </c>
      <c r="D169" s="11">
        <v>10</v>
      </c>
      <c r="E169" s="16">
        <v>3</v>
      </c>
      <c r="F169" s="12">
        <v>8.5</v>
      </c>
      <c r="G169" s="13">
        <f t="shared" si="6"/>
        <v>85</v>
      </c>
      <c r="H169" s="4" t="s">
        <v>133</v>
      </c>
    </row>
    <row r="170" spans="1:8" x14ac:dyDescent="0.25">
      <c r="A170" s="17">
        <v>43594</v>
      </c>
      <c r="B170" s="10" t="s">
        <v>119</v>
      </c>
      <c r="C170" s="4" t="str">
        <f ca="1">LOOKUP($C170,[2]CODIGOS!$A$2:$B$86)</f>
        <v>MEMORIA MICRO SD 8GB CL 4 KINGSTON</v>
      </c>
      <c r="D170" s="11">
        <v>3</v>
      </c>
      <c r="E170" s="16">
        <v>3</v>
      </c>
      <c r="F170" s="12">
        <v>8.5</v>
      </c>
      <c r="G170" s="13">
        <f t="shared" si="6"/>
        <v>25.5</v>
      </c>
      <c r="H170" s="4" t="s">
        <v>129</v>
      </c>
    </row>
    <row r="171" spans="1:8" x14ac:dyDescent="0.25">
      <c r="A171" s="17">
        <v>43599</v>
      </c>
      <c r="B171" s="10" t="s">
        <v>121</v>
      </c>
      <c r="C171" s="4" t="str">
        <f ca="1">LOOKUP($C171,[2]CODIGOS!$A$2:$B$86)</f>
        <v>MEMORIA MICRO SD 16GB CL 10 KINGSTON</v>
      </c>
      <c r="D171" s="11">
        <v>10</v>
      </c>
      <c r="E171" s="16">
        <v>4</v>
      </c>
      <c r="F171" s="12">
        <f ca="1">VLOOKUP($C171,[2]CODIGOS!$A$2:$F$86,$F171,FALSE)</f>
        <v>11</v>
      </c>
      <c r="G171" s="13">
        <f t="shared" ca="1" si="6"/>
        <v>110</v>
      </c>
      <c r="H171" s="4" t="s">
        <v>129</v>
      </c>
    </row>
    <row r="172" spans="1:8" x14ac:dyDescent="0.25">
      <c r="A172" s="17">
        <v>43599</v>
      </c>
      <c r="B172" s="10" t="s">
        <v>119</v>
      </c>
      <c r="C172" s="4" t="str">
        <f ca="1">LOOKUP($C172,[2]CODIGOS!$A$2:$B$86)</f>
        <v>MEMORIA MICRO SD 8GB CL 4 KINGSTON</v>
      </c>
      <c r="D172" s="11">
        <v>17</v>
      </c>
      <c r="E172" s="16">
        <v>3</v>
      </c>
      <c r="F172" s="12">
        <f ca="1">VLOOKUP($C172,[2]CODIGOS!$A$2:$F$86,$F172,FALSE)</f>
        <v>9</v>
      </c>
      <c r="G172" s="13">
        <f t="shared" ca="1" si="6"/>
        <v>153</v>
      </c>
      <c r="H172" s="4" t="s">
        <v>129</v>
      </c>
    </row>
    <row r="173" spans="1:8" x14ac:dyDescent="0.25">
      <c r="A173" s="17">
        <v>43599</v>
      </c>
      <c r="B173" s="10" t="s">
        <v>119</v>
      </c>
      <c r="C173" s="4" t="str">
        <f ca="1">LOOKUP($C173,[2]CODIGOS!$A$2:$B$86)</f>
        <v>MEMORIA MICRO SD 8GB CL 4 KINGSTON</v>
      </c>
      <c r="D173" s="11">
        <v>2</v>
      </c>
      <c r="E173" s="16">
        <v>3</v>
      </c>
      <c r="F173" s="12">
        <f ca="1">VLOOKUP($C173,[2]CODIGOS!$A$2:$F$86,$F173,FALSE)</f>
        <v>9</v>
      </c>
      <c r="G173" s="13">
        <f t="shared" ca="1" si="6"/>
        <v>18</v>
      </c>
      <c r="H173" s="4" t="s">
        <v>144</v>
      </c>
    </row>
    <row r="174" spans="1:8" x14ac:dyDescent="0.25">
      <c r="A174" s="17">
        <v>43599</v>
      </c>
      <c r="B174" s="10" t="s">
        <v>121</v>
      </c>
      <c r="C174" s="4" t="str">
        <f ca="1">LOOKUP($C174,[2]CODIGOS!$A$2:$B$86)</f>
        <v>MEMORIA MICRO SD 16GB CL 10 KINGSTON</v>
      </c>
      <c r="D174" s="11">
        <v>2</v>
      </c>
      <c r="E174" s="16">
        <v>4</v>
      </c>
      <c r="F174" s="12">
        <f ca="1">VLOOKUP($C174,[2]CODIGOS!$A$2:$F$86,$F174,FALSE)</f>
        <v>11</v>
      </c>
      <c r="G174" s="13">
        <f t="shared" ca="1" si="6"/>
        <v>22</v>
      </c>
      <c r="H174" s="4" t="s">
        <v>144</v>
      </c>
    </row>
    <row r="175" spans="1:8" x14ac:dyDescent="0.25">
      <c r="A175" s="17">
        <v>43599</v>
      </c>
      <c r="B175" s="10" t="s">
        <v>145</v>
      </c>
      <c r="C175" s="4" t="str">
        <f ca="1">LOOKUP($C175,[2]CODIGOS!$A$2:$B$86)</f>
        <v>MEMORIA MICRO SD 64GB CL 10 KINGSTON</v>
      </c>
      <c r="D175" s="11">
        <v>2</v>
      </c>
      <c r="E175" s="16">
        <v>4</v>
      </c>
      <c r="F175" s="12">
        <f ca="1">VLOOKUP($C175,[2]CODIGOS!$A$2:$F$86,$F175,FALSE)</f>
        <v>35</v>
      </c>
      <c r="G175" s="13">
        <f t="shared" ca="1" si="6"/>
        <v>70</v>
      </c>
      <c r="H175" s="4" t="s">
        <v>144</v>
      </c>
    </row>
    <row r="176" spans="1:8" x14ac:dyDescent="0.25">
      <c r="A176" s="17">
        <v>43602</v>
      </c>
      <c r="B176" s="10" t="s">
        <v>124</v>
      </c>
      <c r="C176" s="4" t="str">
        <f ca="1">LOOKUP($C176,[2]CODIGOS!$A$2:$B$86)</f>
        <v>MEMORIA USB SONY M1 32GB BLANCO</v>
      </c>
      <c r="D176" s="11">
        <v>2</v>
      </c>
      <c r="E176" s="16">
        <v>4</v>
      </c>
      <c r="F176" s="12">
        <f ca="1">VLOOKUP($C176,[2]CODIGOS!$A$2:$F$86,$F176,FALSE)</f>
        <v>23</v>
      </c>
      <c r="G176" s="13">
        <f t="shared" ca="1" si="6"/>
        <v>46</v>
      </c>
      <c r="H176" s="4" t="s">
        <v>123</v>
      </c>
    </row>
    <row r="177" spans="1:8" x14ac:dyDescent="0.25">
      <c r="A177" s="17">
        <v>43608</v>
      </c>
      <c r="B177" s="10" t="s">
        <v>119</v>
      </c>
      <c r="C177" s="4" t="str">
        <f ca="1">LOOKUP($C177,[2]CODIGOS!$A$2:$B$90)</f>
        <v>MEMORIA MICRO SD 8GB CL 4 KINGSTON</v>
      </c>
      <c r="D177" s="11">
        <v>5</v>
      </c>
      <c r="E177" s="16">
        <v>3</v>
      </c>
      <c r="F177" s="12">
        <f ca="1">VLOOKUP($C177,[2]CODIGOS!$A$2:$F$90,$F177,FALSE)</f>
        <v>9</v>
      </c>
      <c r="G177" s="13">
        <f t="shared" ca="1" si="6"/>
        <v>45</v>
      </c>
      <c r="H177" s="4" t="s">
        <v>117</v>
      </c>
    </row>
    <row r="178" spans="1:8" x14ac:dyDescent="0.25">
      <c r="A178" s="17">
        <v>43608</v>
      </c>
      <c r="B178" s="10" t="s">
        <v>121</v>
      </c>
      <c r="C178" s="4" t="str">
        <f ca="1">LOOKUP($C178,[2]CODIGOS!$A$2:$B$90)</f>
        <v>MEMORIA MICRO SD 16GB CL 10 KINGSTON</v>
      </c>
      <c r="D178" s="11">
        <v>5</v>
      </c>
      <c r="E178" s="16">
        <v>4</v>
      </c>
      <c r="F178" s="12">
        <f ca="1">VLOOKUP($C178,[2]CODIGOS!$A$2:$F$90,$F178,FALSE)</f>
        <v>11</v>
      </c>
      <c r="G178" s="13">
        <f t="shared" ca="1" si="6"/>
        <v>55</v>
      </c>
      <c r="H178" s="4" t="s">
        <v>117</v>
      </c>
    </row>
    <row r="179" spans="1:8" x14ac:dyDescent="0.25">
      <c r="A179" s="17">
        <v>43614</v>
      </c>
      <c r="B179" s="10" t="s">
        <v>124</v>
      </c>
      <c r="C179" s="4" t="str">
        <f ca="1">LOOKUP($C179,[2]CODIGOS!$A$2:$B$90)</f>
        <v>MEMORIA USB SONY M1 32GB BLANCO</v>
      </c>
      <c r="D179" s="11">
        <v>1</v>
      </c>
      <c r="E179" s="16">
        <v>4</v>
      </c>
      <c r="F179" s="12">
        <f ca="1">VLOOKUP($C179,[2]CODIGOS!$A$2:$F$90,$F179,FALSE)</f>
        <v>23</v>
      </c>
      <c r="G179" s="13">
        <f t="shared" ca="1" si="6"/>
        <v>23</v>
      </c>
      <c r="H179" s="4" t="s">
        <v>123</v>
      </c>
    </row>
    <row r="180" spans="1:8" x14ac:dyDescent="0.25">
      <c r="A180" s="17">
        <v>43615</v>
      </c>
      <c r="B180" s="10" t="s">
        <v>124</v>
      </c>
      <c r="C180" s="4" t="str">
        <f ca="1">LOOKUP($C180,[2]CODIGOS!$A$2:$B$90)</f>
        <v>MEMORIA USB SONY M1 32GB BLANCO</v>
      </c>
      <c r="D180" s="11">
        <v>1</v>
      </c>
      <c r="E180" s="16">
        <v>4</v>
      </c>
      <c r="F180" s="12">
        <f ca="1">VLOOKUP($C180,[2]CODIGOS!$A$2:$F$90,$F180,FALSE)</f>
        <v>23</v>
      </c>
      <c r="G180" s="13">
        <f t="shared" ca="1" si="6"/>
        <v>23</v>
      </c>
      <c r="H180" s="4" t="s">
        <v>123</v>
      </c>
    </row>
    <row r="181" spans="1:8" x14ac:dyDescent="0.25">
      <c r="A181" s="27"/>
      <c r="D181" s="20"/>
      <c r="E181" s="20"/>
      <c r="F181" s="20"/>
      <c r="G181" s="20"/>
    </row>
    <row r="182" spans="1:8" ht="18.75" x14ac:dyDescent="0.3">
      <c r="A182" s="27"/>
      <c r="C182" s="39" t="s">
        <v>161</v>
      </c>
      <c r="D182" s="40">
        <v>400</v>
      </c>
      <c r="E182" s="40"/>
      <c r="F182" s="40"/>
      <c r="G182" s="40"/>
      <c r="H182" s="39" t="s">
        <v>157</v>
      </c>
    </row>
    <row r="183" spans="1:8" ht="18.75" x14ac:dyDescent="0.3">
      <c r="A183" s="27"/>
      <c r="C183" s="39" t="s">
        <v>160</v>
      </c>
      <c r="D183" s="41">
        <f>SUM(D160:D180)</f>
        <v>101</v>
      </c>
      <c r="E183" s="41"/>
      <c r="F183" s="41"/>
      <c r="G183" s="41"/>
      <c r="H183" s="42">
        <f>(D183*100%)/D182</f>
        <v>0.2525</v>
      </c>
    </row>
    <row r="184" spans="1:8" ht="18.75" x14ac:dyDescent="0.3">
      <c r="A184" s="27"/>
      <c r="C184" s="39"/>
      <c r="D184" s="41">
        <f>D182-D183</f>
        <v>299</v>
      </c>
      <c r="E184" s="41"/>
      <c r="F184" s="41"/>
      <c r="G184" s="41"/>
      <c r="H184" s="39"/>
    </row>
    <row r="185" spans="1:8" ht="15.75" x14ac:dyDescent="0.25">
      <c r="A185" s="27"/>
      <c r="C185" s="43"/>
      <c r="D185" s="44"/>
      <c r="E185" s="44"/>
      <c r="F185" s="44"/>
      <c r="G185" s="44"/>
      <c r="H185" s="43"/>
    </row>
  </sheetData>
  <autoFilter ref="A1:H1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zoomScaleNormal="100" workbookViewId="0">
      <selection activeCell="D18" sqref="D18"/>
    </sheetView>
  </sheetViews>
  <sheetFormatPr baseColWidth="10" defaultRowHeight="15" x14ac:dyDescent="0.25"/>
  <cols>
    <col min="3" max="3" width="17.28515625" customWidth="1"/>
    <col min="4" max="4" width="30.42578125" customWidth="1"/>
    <col min="5" max="5" width="14.2851562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2" t="s">
        <v>3</v>
      </c>
    </row>
    <row r="3" spans="2:5" x14ac:dyDescent="0.25">
      <c r="B3" s="3">
        <v>43591</v>
      </c>
      <c r="C3" s="4" t="s">
        <v>4</v>
      </c>
      <c r="D3" s="4" t="s">
        <v>5</v>
      </c>
      <c r="E3" s="5">
        <v>12</v>
      </c>
    </row>
    <row r="4" spans="2:5" x14ac:dyDescent="0.25">
      <c r="B4" s="3">
        <v>43592</v>
      </c>
      <c r="C4" s="4" t="s">
        <v>4</v>
      </c>
      <c r="D4" s="4" t="s">
        <v>6</v>
      </c>
      <c r="E4" s="5">
        <v>46</v>
      </c>
    </row>
    <row r="5" spans="2:5" x14ac:dyDescent="0.25">
      <c r="B5" s="3">
        <v>43592</v>
      </c>
      <c r="C5" s="4" t="s">
        <v>13</v>
      </c>
      <c r="D5" s="4" t="s">
        <v>14</v>
      </c>
      <c r="E5" s="5">
        <v>8.5</v>
      </c>
    </row>
    <row r="6" spans="2:5" x14ac:dyDescent="0.25">
      <c r="B6" s="3">
        <v>43593</v>
      </c>
      <c r="C6" s="4" t="s">
        <v>13</v>
      </c>
      <c r="D6" s="4" t="s">
        <v>15</v>
      </c>
      <c r="E6" s="5">
        <v>3</v>
      </c>
    </row>
    <row r="7" spans="2:5" x14ac:dyDescent="0.25">
      <c r="B7" s="3">
        <v>43594</v>
      </c>
      <c r="C7" s="4" t="s">
        <v>4</v>
      </c>
      <c r="D7" s="4" t="s">
        <v>7</v>
      </c>
      <c r="E7" s="5">
        <v>14</v>
      </c>
    </row>
    <row r="8" spans="2:5" x14ac:dyDescent="0.25">
      <c r="B8" s="3">
        <v>43595</v>
      </c>
      <c r="C8" s="4" t="s">
        <v>4</v>
      </c>
      <c r="D8" s="4" t="s">
        <v>8</v>
      </c>
      <c r="E8" s="5">
        <v>19</v>
      </c>
    </row>
    <row r="9" spans="2:5" x14ac:dyDescent="0.25">
      <c r="B9" s="3">
        <v>43598</v>
      </c>
      <c r="C9" s="4" t="s">
        <v>4</v>
      </c>
      <c r="D9" s="4" t="s">
        <v>9</v>
      </c>
      <c r="E9" s="5">
        <v>58</v>
      </c>
    </row>
    <row r="10" spans="2:5" x14ac:dyDescent="0.25">
      <c r="B10" s="3">
        <v>43600</v>
      </c>
      <c r="C10" s="4" t="s">
        <v>13</v>
      </c>
      <c r="D10" s="4" t="s">
        <v>16</v>
      </c>
      <c r="E10" s="5">
        <v>3</v>
      </c>
    </row>
    <row r="11" spans="2:5" x14ac:dyDescent="0.25">
      <c r="B11" s="3">
        <v>43605</v>
      </c>
      <c r="C11" s="4" t="s">
        <v>4</v>
      </c>
      <c r="D11" s="4" t="s">
        <v>10</v>
      </c>
      <c r="E11" s="5">
        <v>61.6</v>
      </c>
    </row>
    <row r="12" spans="2:5" x14ac:dyDescent="0.25">
      <c r="B12" s="6">
        <v>43605</v>
      </c>
      <c r="C12" s="7" t="s">
        <v>17</v>
      </c>
      <c r="D12" s="7" t="s">
        <v>18</v>
      </c>
      <c r="E12" s="5">
        <v>3.5</v>
      </c>
    </row>
    <row r="13" spans="2:5" x14ac:dyDescent="0.25">
      <c r="B13" s="3">
        <v>43606</v>
      </c>
      <c r="C13" s="4" t="s">
        <v>13</v>
      </c>
      <c r="D13" s="4" t="s">
        <v>164</v>
      </c>
      <c r="E13" s="5">
        <v>400</v>
      </c>
    </row>
    <row r="14" spans="2:5" x14ac:dyDescent="0.25">
      <c r="B14" s="3">
        <v>43607</v>
      </c>
      <c r="C14" s="4" t="s">
        <v>19</v>
      </c>
      <c r="D14" s="4" t="s">
        <v>163</v>
      </c>
      <c r="E14" s="5">
        <v>4.4000000000000004</v>
      </c>
    </row>
    <row r="15" spans="2:5" x14ac:dyDescent="0.25">
      <c r="B15" s="3">
        <v>43609</v>
      </c>
      <c r="C15" s="4" t="s">
        <v>4</v>
      </c>
      <c r="D15" s="4" t="s">
        <v>11</v>
      </c>
      <c r="E15" s="5">
        <v>10</v>
      </c>
    </row>
    <row r="16" spans="2:5" x14ac:dyDescent="0.25">
      <c r="B16" s="3">
        <v>43609</v>
      </c>
      <c r="C16" s="4" t="s">
        <v>4</v>
      </c>
      <c r="D16" s="4" t="s">
        <v>12</v>
      </c>
      <c r="E16" s="5">
        <v>62</v>
      </c>
    </row>
    <row r="17" spans="2:5" x14ac:dyDescent="0.25">
      <c r="B17" s="3">
        <v>43612</v>
      </c>
      <c r="C17" s="4" t="s">
        <v>20</v>
      </c>
      <c r="D17" s="4" t="s">
        <v>18</v>
      </c>
      <c r="E17" s="5">
        <v>3</v>
      </c>
    </row>
    <row r="18" spans="2:5" x14ac:dyDescent="0.25">
      <c r="B18" s="3">
        <v>43614</v>
      </c>
      <c r="C18" s="4" t="s">
        <v>19</v>
      </c>
      <c r="D18" s="4" t="s">
        <v>165</v>
      </c>
      <c r="E18" s="5">
        <v>4.4000000000000004</v>
      </c>
    </row>
    <row r="19" spans="2:5" x14ac:dyDescent="0.25">
      <c r="B19" s="3">
        <v>43615</v>
      </c>
      <c r="C19" s="4" t="s">
        <v>4</v>
      </c>
      <c r="D19" s="4" t="s">
        <v>162</v>
      </c>
      <c r="E19" s="5">
        <v>19</v>
      </c>
    </row>
    <row r="21" spans="2:5" ht="21" x14ac:dyDescent="0.35">
      <c r="C21" s="133" t="s">
        <v>21</v>
      </c>
      <c r="D21" s="133"/>
      <c r="E21" s="8">
        <f>SUM(E3:E19)</f>
        <v>731.4</v>
      </c>
    </row>
  </sheetData>
  <sortState ref="B3:E19">
    <sortCondition ref="B3:B19"/>
  </sortState>
  <mergeCells count="1">
    <mergeCell ref="C21:D2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workbookViewId="0">
      <selection activeCell="F1" sqref="F1"/>
    </sheetView>
  </sheetViews>
  <sheetFormatPr baseColWidth="10" defaultRowHeight="15" x14ac:dyDescent="0.25"/>
  <cols>
    <col min="3" max="3" width="29.28515625" customWidth="1"/>
    <col min="4" max="4" width="8.42578125" customWidth="1"/>
    <col min="7" max="7" width="39" customWidth="1"/>
  </cols>
  <sheetData>
    <row r="1" spans="1:7" s="9" customFormat="1" ht="15.75" x14ac:dyDescent="0.25">
      <c r="A1" s="46" t="s">
        <v>0</v>
      </c>
      <c r="B1" s="47" t="s">
        <v>26</v>
      </c>
      <c r="C1" s="48" t="s">
        <v>27</v>
      </c>
      <c r="D1" s="49" t="s">
        <v>28</v>
      </c>
      <c r="E1" s="49" t="s">
        <v>149</v>
      </c>
      <c r="F1" s="49" t="s">
        <v>150</v>
      </c>
      <c r="G1" s="50" t="s">
        <v>29</v>
      </c>
    </row>
    <row r="2" spans="1:7" x14ac:dyDescent="0.25">
      <c r="A2" s="17">
        <v>43591</v>
      </c>
      <c r="B2" s="10" t="s">
        <v>33</v>
      </c>
      <c r="C2" s="4" t="str">
        <f ca="1">LOOKUP($C2,[3]CODIGO!$A$2:$B$86)</f>
        <v>SMOOTH X SNAP - NEGRO</v>
      </c>
      <c r="D2" s="11">
        <v>3</v>
      </c>
      <c r="E2" s="12">
        <f ca="1">LOOKUP($C2,[3]CODIGO!$A$2:$C$86)</f>
        <v>35</v>
      </c>
      <c r="F2" s="13">
        <f t="shared" ref="F2:F65" ca="1" si="0">D2*E2</f>
        <v>105</v>
      </c>
      <c r="G2" s="4" t="s">
        <v>30</v>
      </c>
    </row>
    <row r="3" spans="1:7" x14ac:dyDescent="0.25">
      <c r="A3" s="17">
        <v>43591</v>
      </c>
      <c r="B3" s="10" t="s">
        <v>34</v>
      </c>
      <c r="C3" s="4" t="str">
        <f ca="1">LOOKUP($C3,[3]CODIGO!$A$2:$B$86)</f>
        <v>SMOOTH LINK - AZUL</v>
      </c>
      <c r="D3" s="11">
        <v>1</v>
      </c>
      <c r="E3" s="12">
        <f ca="1">LOOKUP($C3,[3]CODIGO!$A$2:$C$86)</f>
        <v>62</v>
      </c>
      <c r="F3" s="13">
        <f t="shared" ca="1" si="0"/>
        <v>62</v>
      </c>
      <c r="G3" s="4" t="s">
        <v>30</v>
      </c>
    </row>
    <row r="4" spans="1:7" x14ac:dyDescent="0.25">
      <c r="A4" s="17">
        <v>43591</v>
      </c>
      <c r="B4" s="10" t="s">
        <v>35</v>
      </c>
      <c r="C4" s="4" t="str">
        <f ca="1">LOOKUP($C4,[3]CODIGO!$A$2:$B$86)</f>
        <v>ALTRON GI-420 AZUL</v>
      </c>
      <c r="D4" s="11">
        <v>1</v>
      </c>
      <c r="E4" s="12">
        <f ca="1">LOOKUP($C4,[3]CODIGO!$A$2:$C$86)</f>
        <v>139</v>
      </c>
      <c r="F4" s="13">
        <f t="shared" ca="1" si="0"/>
        <v>139</v>
      </c>
      <c r="G4" s="4" t="s">
        <v>30</v>
      </c>
    </row>
    <row r="5" spans="1:7" x14ac:dyDescent="0.25">
      <c r="A5" s="17">
        <v>43591</v>
      </c>
      <c r="B5" s="10" t="s">
        <v>37</v>
      </c>
      <c r="C5" s="4" t="str">
        <f ca="1">LOOKUP($C5,[3]CODIGO!$A$2:$B$86)</f>
        <v>UNONU U8 FLIP - DORADO</v>
      </c>
      <c r="D5" s="11">
        <v>1</v>
      </c>
      <c r="E5" s="12">
        <f ca="1">LOOKUP($C5,[3]CODIGO!$A$2:$C$86)</f>
        <v>57</v>
      </c>
      <c r="F5" s="13">
        <f t="shared" ca="1" si="0"/>
        <v>57</v>
      </c>
      <c r="G5" s="4" t="s">
        <v>36</v>
      </c>
    </row>
    <row r="6" spans="1:7" x14ac:dyDescent="0.25">
      <c r="A6" s="17">
        <v>43591</v>
      </c>
      <c r="B6" s="10" t="s">
        <v>38</v>
      </c>
      <c r="C6" s="4" t="str">
        <f ca="1">LOOKUP($C6,[3]CODIGO!$A$2:$B$86)</f>
        <v>UNONU U8 FLIP - BLANCO</v>
      </c>
      <c r="D6" s="11">
        <v>1</v>
      </c>
      <c r="E6" s="12">
        <f ca="1">LOOKUP($C6,[3]CODIGO!$A$2:$C$86)</f>
        <v>57</v>
      </c>
      <c r="F6" s="13">
        <f t="shared" ca="1" si="0"/>
        <v>57</v>
      </c>
      <c r="G6" s="4" t="s">
        <v>36</v>
      </c>
    </row>
    <row r="7" spans="1:7" x14ac:dyDescent="0.25">
      <c r="A7" s="17">
        <v>43591</v>
      </c>
      <c r="B7" s="10" t="s">
        <v>39</v>
      </c>
      <c r="C7" s="4" t="str">
        <f ca="1">LOOKUP($C7,[3]CODIGO!$A$2:$B$86)</f>
        <v>SMOOTH SNAP MINI 2 - AZUL</v>
      </c>
      <c r="D7" s="11">
        <v>2</v>
      </c>
      <c r="E7" s="12">
        <f ca="1">LOOKUP($C7,[3]CODIGO!$A$2:$C$86)</f>
        <v>36</v>
      </c>
      <c r="F7" s="13">
        <f t="shared" ca="1" si="0"/>
        <v>72</v>
      </c>
      <c r="G7" s="4" t="s">
        <v>36</v>
      </c>
    </row>
    <row r="8" spans="1:7" x14ac:dyDescent="0.25">
      <c r="A8" s="17">
        <v>43592</v>
      </c>
      <c r="B8" s="10" t="s">
        <v>51</v>
      </c>
      <c r="C8" s="4" t="str">
        <f ca="1">LOOKUP($C8,[3]CODIGO!$A$2:$B$86)</f>
        <v>ALTRON GI-420 NEGRO</v>
      </c>
      <c r="D8" s="11">
        <v>2</v>
      </c>
      <c r="E8" s="12">
        <f ca="1">LOOKUP($C8,[3]CODIGO!$A$2:$C$86)</f>
        <v>139</v>
      </c>
      <c r="F8" s="13">
        <f t="shared" ca="1" si="0"/>
        <v>278</v>
      </c>
      <c r="G8" s="4" t="s">
        <v>50</v>
      </c>
    </row>
    <row r="9" spans="1:7" x14ac:dyDescent="0.25">
      <c r="A9" s="17">
        <v>43592</v>
      </c>
      <c r="B9" s="10" t="s">
        <v>52</v>
      </c>
      <c r="C9" s="4" t="str">
        <f ca="1">LOOKUP($C9,[3]CODIGO!$A$2:$B$86)</f>
        <v>ALTRON GI-420 LILA</v>
      </c>
      <c r="D9" s="11">
        <v>2</v>
      </c>
      <c r="E9" s="12">
        <f ca="1">LOOKUP($C9,[3]CODIGO!$A$2:$C$86)</f>
        <v>139</v>
      </c>
      <c r="F9" s="13">
        <f t="shared" ca="1" si="0"/>
        <v>278</v>
      </c>
      <c r="G9" s="4" t="s">
        <v>50</v>
      </c>
    </row>
    <row r="10" spans="1:7" x14ac:dyDescent="0.25">
      <c r="A10" s="17">
        <v>43592</v>
      </c>
      <c r="B10" s="10" t="s">
        <v>39</v>
      </c>
      <c r="C10" s="4" t="str">
        <f ca="1">LOOKUP($C10,[3]CODIGO!$A$2:$B$86)</f>
        <v>SMOOTH SNAP MINI 2 - AZUL</v>
      </c>
      <c r="D10" s="11">
        <v>2</v>
      </c>
      <c r="E10" s="12">
        <f ca="1">LOOKUP($C10,[3]CODIGO!$A$2:$C$86)</f>
        <v>36</v>
      </c>
      <c r="F10" s="13">
        <f t="shared" ca="1" si="0"/>
        <v>72</v>
      </c>
      <c r="G10" s="4" t="s">
        <v>50</v>
      </c>
    </row>
    <row r="11" spans="1:7" x14ac:dyDescent="0.25">
      <c r="A11" s="17">
        <v>43592</v>
      </c>
      <c r="B11" s="10" t="s">
        <v>39</v>
      </c>
      <c r="C11" s="4" t="str">
        <f ca="1">LOOKUP($C11,[3]CODIGO!$A$2:$B$86)</f>
        <v>SMOOTH SNAP MINI 2 - AZUL</v>
      </c>
      <c r="D11" s="11">
        <v>2</v>
      </c>
      <c r="E11" s="12">
        <f ca="1">LOOKUP($C11,[3]CODIGO!$A$2:$C$86)</f>
        <v>36</v>
      </c>
      <c r="F11" s="13">
        <f t="shared" ca="1" si="0"/>
        <v>72</v>
      </c>
      <c r="G11" s="4" t="s">
        <v>53</v>
      </c>
    </row>
    <row r="12" spans="1:7" x14ac:dyDescent="0.25">
      <c r="A12" s="17">
        <v>43593</v>
      </c>
      <c r="B12" s="10" t="s">
        <v>51</v>
      </c>
      <c r="C12" s="4" t="str">
        <f ca="1">LOOKUP($C12,[3]CODIGO!$A$2:$B$86)</f>
        <v>ALTRON GI-420 NEGRO</v>
      </c>
      <c r="D12" s="11">
        <v>1</v>
      </c>
      <c r="E12" s="12">
        <f ca="1">LOOKUP($C12,[3]CODIGO!$A$2:$C$86)</f>
        <v>139</v>
      </c>
      <c r="F12" s="13">
        <f t="shared" ca="1" si="0"/>
        <v>139</v>
      </c>
      <c r="G12" s="4" t="s">
        <v>56</v>
      </c>
    </row>
    <row r="13" spans="1:7" x14ac:dyDescent="0.25">
      <c r="A13" s="17">
        <v>43593</v>
      </c>
      <c r="B13" s="10" t="s">
        <v>33</v>
      </c>
      <c r="C13" s="4" t="str">
        <f ca="1">LOOKUP($C13,[3]CODIGO!$A$2:$B$86)</f>
        <v>SMOOTH X SNAP - NEGRO</v>
      </c>
      <c r="D13" s="11">
        <v>2</v>
      </c>
      <c r="E13" s="12">
        <f ca="1">LOOKUP($C13,[3]CODIGO!$A$2:$C$86)</f>
        <v>35</v>
      </c>
      <c r="F13" s="13">
        <f t="shared" ca="1" si="0"/>
        <v>70</v>
      </c>
      <c r="G13" s="4" t="s">
        <v>57</v>
      </c>
    </row>
    <row r="14" spans="1:7" x14ac:dyDescent="0.25">
      <c r="A14" s="17">
        <v>43593</v>
      </c>
      <c r="B14" s="10" t="s">
        <v>49</v>
      </c>
      <c r="C14" s="4" t="str">
        <f ca="1">LOOKUP($C14,[3]CODIGO!$A$2:$B$86)</f>
        <v>SMOOTH X SNAP - ROJO</v>
      </c>
      <c r="D14" s="11">
        <v>1</v>
      </c>
      <c r="E14" s="12">
        <f ca="1">LOOKUP($C14,[3]CODIGO!$A$2:$C$86)</f>
        <v>35</v>
      </c>
      <c r="F14" s="13">
        <f t="shared" ca="1" si="0"/>
        <v>35</v>
      </c>
      <c r="G14" s="4" t="s">
        <v>57</v>
      </c>
    </row>
    <row r="15" spans="1:7" x14ac:dyDescent="0.25">
      <c r="A15" s="17">
        <v>43593</v>
      </c>
      <c r="B15" s="10" t="s">
        <v>39</v>
      </c>
      <c r="C15" s="4" t="str">
        <f ca="1">LOOKUP($C15,[3]CODIGO!$A$2:$B$86)</f>
        <v>SMOOTH SNAP MINI 2 - AZUL</v>
      </c>
      <c r="D15" s="11">
        <v>1</v>
      </c>
      <c r="E15" s="12">
        <f ca="1">LOOKUP($C15,[3]CODIGO!$A$2:$C$86)</f>
        <v>36</v>
      </c>
      <c r="F15" s="13">
        <f t="shared" ca="1" si="0"/>
        <v>36</v>
      </c>
      <c r="G15" s="4" t="s">
        <v>57</v>
      </c>
    </row>
    <row r="16" spans="1:7" x14ac:dyDescent="0.25">
      <c r="A16" s="17">
        <v>43593</v>
      </c>
      <c r="B16" s="10" t="s">
        <v>58</v>
      </c>
      <c r="C16" s="4" t="str">
        <f ca="1">LOOKUP($C16,[3]CODIGO!$A$2:$B$86)</f>
        <v>AZUMI ZAKURA - NEGRO - ROJO</v>
      </c>
      <c r="D16" s="11">
        <v>1</v>
      </c>
      <c r="E16" s="12">
        <f ca="1">LOOKUP($C16,[3]CODIGO!$A$2:$C$86)</f>
        <v>72</v>
      </c>
      <c r="F16" s="13">
        <f t="shared" ca="1" si="0"/>
        <v>72</v>
      </c>
      <c r="G16" s="4" t="s">
        <v>57</v>
      </c>
    </row>
    <row r="17" spans="1:7" x14ac:dyDescent="0.25">
      <c r="A17" s="17">
        <v>43593</v>
      </c>
      <c r="B17" s="10" t="s">
        <v>59</v>
      </c>
      <c r="C17" s="4" t="str">
        <f ca="1">LOOKUP($C17,[3]CODIGO!$A$2:$B$86)</f>
        <v>OWN F1024 - NEGRO</v>
      </c>
      <c r="D17" s="11">
        <v>1</v>
      </c>
      <c r="E17" s="12">
        <f ca="1">LOOKUP($C17,[3]CODIGO!$A$2:$C$86)</f>
        <v>95</v>
      </c>
      <c r="F17" s="13">
        <f t="shared" ca="1" si="0"/>
        <v>95</v>
      </c>
      <c r="G17" s="4" t="s">
        <v>57</v>
      </c>
    </row>
    <row r="18" spans="1:7" x14ac:dyDescent="0.25">
      <c r="A18" s="17">
        <v>43594</v>
      </c>
      <c r="B18" s="10" t="s">
        <v>64</v>
      </c>
      <c r="C18" s="4" t="str">
        <f ca="1">LOOKUP($C18,[3]CODIGO!$A$2:$B$86)</f>
        <v>LANDBYTE LT 1030 - BLANCO</v>
      </c>
      <c r="D18" s="11">
        <v>3</v>
      </c>
      <c r="E18" s="12">
        <f ca="1">LOOKUP($C18,[3]CODIGO!$A$2:$C$86)</f>
        <v>45</v>
      </c>
      <c r="F18" s="13">
        <f t="shared" ca="1" si="0"/>
        <v>135</v>
      </c>
      <c r="G18" s="4" t="s">
        <v>63</v>
      </c>
    </row>
    <row r="19" spans="1:7" x14ac:dyDescent="0.25">
      <c r="A19" s="17">
        <v>43594</v>
      </c>
      <c r="B19" s="10" t="s">
        <v>65</v>
      </c>
      <c r="C19" s="4" t="str">
        <f ca="1">LOOKUP($C19,[3]CODIGO!$A$2:$B$86)</f>
        <v>LANDBYTE LT 2020- NEGRO</v>
      </c>
      <c r="D19" s="11">
        <v>2</v>
      </c>
      <c r="E19" s="12">
        <v>69</v>
      </c>
      <c r="F19" s="13">
        <f t="shared" si="0"/>
        <v>138</v>
      </c>
      <c r="G19" s="4" t="s">
        <v>63</v>
      </c>
    </row>
    <row r="20" spans="1:7" x14ac:dyDescent="0.25">
      <c r="A20" s="17">
        <v>43594</v>
      </c>
      <c r="B20" s="10" t="s">
        <v>66</v>
      </c>
      <c r="C20" s="4" t="str">
        <f ca="1">LOOKUP($C20,[3]CODIGO!$A$2:$B$86)</f>
        <v>LANDBYTE LT 2020- AZUL</v>
      </c>
      <c r="D20" s="11">
        <v>1</v>
      </c>
      <c r="E20" s="12">
        <v>69</v>
      </c>
      <c r="F20" s="13">
        <f t="shared" si="0"/>
        <v>69</v>
      </c>
      <c r="G20" s="4" t="s">
        <v>63</v>
      </c>
    </row>
    <row r="21" spans="1:7" x14ac:dyDescent="0.25">
      <c r="A21" s="17">
        <v>43594</v>
      </c>
      <c r="B21" s="10" t="s">
        <v>67</v>
      </c>
      <c r="C21" s="4" t="str">
        <f ca="1">LOOKUP($C21,[3]CODIGO!$A$2:$B$86)</f>
        <v>LANDBYTE LT 2020- ROJO</v>
      </c>
      <c r="D21" s="11">
        <v>1</v>
      </c>
      <c r="E21" s="12">
        <v>69</v>
      </c>
      <c r="F21" s="13">
        <f t="shared" si="0"/>
        <v>69</v>
      </c>
      <c r="G21" s="4" t="s">
        <v>63</v>
      </c>
    </row>
    <row r="22" spans="1:7" x14ac:dyDescent="0.25">
      <c r="A22" s="18">
        <v>43594</v>
      </c>
      <c r="B22" s="10" t="s">
        <v>60</v>
      </c>
      <c r="C22" s="4" t="str">
        <f ca="1">LOOKUP($C22,[3]CODIGO!$A$2:$B$86)</f>
        <v>LANDBYTE K1- NEGRO</v>
      </c>
      <c r="D22" s="11">
        <v>2</v>
      </c>
      <c r="E22" s="12">
        <f ca="1">LOOKUP($C22,[3]CODIGO!$A$2:$C$86)</f>
        <v>53</v>
      </c>
      <c r="F22" s="13">
        <f t="shared" ca="1" si="0"/>
        <v>106</v>
      </c>
      <c r="G22" s="4" t="s">
        <v>63</v>
      </c>
    </row>
    <row r="23" spans="1:7" x14ac:dyDescent="0.25">
      <c r="A23" s="18">
        <v>43594</v>
      </c>
      <c r="B23" s="10" t="s">
        <v>45</v>
      </c>
      <c r="C23" s="4" t="str">
        <f ca="1">LOOKUP($C23,[3]CODIGO!$A$2:$B$86)</f>
        <v>LANDBYTE K1- AZUL</v>
      </c>
      <c r="D23" s="11">
        <v>1</v>
      </c>
      <c r="E23" s="12">
        <f ca="1">LOOKUP($C23,[3]CODIGO!$A$2:$C$86)</f>
        <v>53</v>
      </c>
      <c r="F23" s="13">
        <f t="shared" ca="1" si="0"/>
        <v>53</v>
      </c>
      <c r="G23" s="4" t="s">
        <v>63</v>
      </c>
    </row>
    <row r="24" spans="1:7" x14ac:dyDescent="0.25">
      <c r="A24" s="17">
        <v>43594</v>
      </c>
      <c r="B24" s="10" t="s">
        <v>43</v>
      </c>
      <c r="C24" s="4" t="str">
        <f ca="1">LOOKUP($C24,[3]CODIGO!$A$2:$B$86)</f>
        <v>LANDBYTE K1- PLOMO</v>
      </c>
      <c r="D24" s="11">
        <v>1</v>
      </c>
      <c r="E24" s="12">
        <f ca="1">LOOKUP($C24,[3]CODIGO!$A$2:$C$86)</f>
        <v>53</v>
      </c>
      <c r="F24" s="13">
        <f t="shared" ca="1" si="0"/>
        <v>53</v>
      </c>
      <c r="G24" s="4" t="s">
        <v>63</v>
      </c>
    </row>
    <row r="25" spans="1:7" x14ac:dyDescent="0.25">
      <c r="A25" s="17">
        <v>43594</v>
      </c>
      <c r="B25" s="10" t="s">
        <v>44</v>
      </c>
      <c r="C25" s="4" t="str">
        <f ca="1">LOOKUP($C25,[3]CODIGO!$A$2:$B$86)</f>
        <v>LANDBYTE K1- ROSA</v>
      </c>
      <c r="D25" s="11">
        <v>1</v>
      </c>
      <c r="E25" s="12">
        <f ca="1">LOOKUP($C25,[3]CODIGO!$A$2:$C$86)</f>
        <v>53</v>
      </c>
      <c r="F25" s="13">
        <f t="shared" ca="1" si="0"/>
        <v>53</v>
      </c>
      <c r="G25" s="4" t="s">
        <v>63</v>
      </c>
    </row>
    <row r="26" spans="1:7" x14ac:dyDescent="0.25">
      <c r="A26" s="17">
        <v>43594</v>
      </c>
      <c r="B26" s="10" t="s">
        <v>33</v>
      </c>
      <c r="C26" s="4" t="str">
        <f ca="1">LOOKUP($C26,[3]CODIGO!$A$2:$B$86)</f>
        <v>SMOOTH X SNAP - NEGRO</v>
      </c>
      <c r="D26" s="11">
        <v>4</v>
      </c>
      <c r="E26" s="12">
        <f ca="1">LOOKUP($C26,[3]CODIGO!$A$2:$C$86)</f>
        <v>35</v>
      </c>
      <c r="F26" s="13">
        <f t="shared" ca="1" si="0"/>
        <v>140</v>
      </c>
      <c r="G26" s="4" t="s">
        <v>63</v>
      </c>
    </row>
    <row r="27" spans="1:7" x14ac:dyDescent="0.25">
      <c r="A27" s="17">
        <v>43594</v>
      </c>
      <c r="B27" s="10" t="s">
        <v>46</v>
      </c>
      <c r="C27" s="4" t="str">
        <f ca="1">LOOKUP($C27,[3]CODIGO!$A$2:$B$86)</f>
        <v>SMOOTH X SNAP - NARANJA</v>
      </c>
      <c r="D27" s="11">
        <v>2</v>
      </c>
      <c r="E27" s="12">
        <f ca="1">LOOKUP($C27,[3]CODIGO!$A$2:$C$86)</f>
        <v>35</v>
      </c>
      <c r="F27" s="13">
        <f t="shared" ca="1" si="0"/>
        <v>70</v>
      </c>
      <c r="G27" s="4" t="s">
        <v>63</v>
      </c>
    </row>
    <row r="28" spans="1:7" x14ac:dyDescent="0.25">
      <c r="A28" s="17">
        <v>43594</v>
      </c>
      <c r="B28" s="10" t="s">
        <v>47</v>
      </c>
      <c r="C28" s="4" t="str">
        <f ca="1">LOOKUP($C28,[3]CODIGO!$A$2:$B$86)</f>
        <v>SMOOTH X SNAP - VERDE</v>
      </c>
      <c r="D28" s="11">
        <v>2</v>
      </c>
      <c r="E28" s="12">
        <f ca="1">LOOKUP($C28,[3]CODIGO!$A$2:$C$86)</f>
        <v>35</v>
      </c>
      <c r="F28" s="13">
        <f t="shared" ca="1" si="0"/>
        <v>70</v>
      </c>
      <c r="G28" s="4" t="s">
        <v>63</v>
      </c>
    </row>
    <row r="29" spans="1:7" x14ac:dyDescent="0.25">
      <c r="A29" s="17">
        <v>43594</v>
      </c>
      <c r="B29" s="10" t="s">
        <v>49</v>
      </c>
      <c r="C29" s="4" t="str">
        <f ca="1">LOOKUP($C29,[3]CODIGO!$A$2:$B$86)</f>
        <v>SMOOTH X SNAP - ROJO</v>
      </c>
      <c r="D29" s="11">
        <v>2</v>
      </c>
      <c r="E29" s="12">
        <f ca="1">LOOKUP($C29,[3]CODIGO!$A$2:$C$86)</f>
        <v>35</v>
      </c>
      <c r="F29" s="13">
        <f t="shared" ca="1" si="0"/>
        <v>70</v>
      </c>
      <c r="G29" s="4" t="s">
        <v>63</v>
      </c>
    </row>
    <row r="30" spans="1:7" x14ac:dyDescent="0.25">
      <c r="A30" s="18">
        <v>43594</v>
      </c>
      <c r="B30" s="10" t="s">
        <v>33</v>
      </c>
      <c r="C30" s="4" t="str">
        <f ca="1">LOOKUP($C30,[3]CODIGO!$A$2:$B$86)</f>
        <v>SMOOTH X SNAP - NEGRO</v>
      </c>
      <c r="D30" s="11">
        <v>5</v>
      </c>
      <c r="E30" s="12">
        <f ca="1">LOOKUP($C30,[3]CODIGO!$A$2:$C$86)</f>
        <v>35</v>
      </c>
      <c r="F30" s="13">
        <f t="shared" ca="1" si="0"/>
        <v>175</v>
      </c>
      <c r="G30" s="4" t="s">
        <v>68</v>
      </c>
    </row>
    <row r="31" spans="1:7" x14ac:dyDescent="0.25">
      <c r="A31" s="18">
        <v>43594</v>
      </c>
      <c r="B31" s="10" t="s">
        <v>65</v>
      </c>
      <c r="C31" s="4" t="str">
        <f ca="1">LOOKUP($C31,[3]CODIGO!$A$2:$B$86)</f>
        <v>LANDBYTE LT 2020- NEGRO</v>
      </c>
      <c r="D31" s="11">
        <v>1</v>
      </c>
      <c r="E31" s="12">
        <v>69</v>
      </c>
      <c r="F31" s="13">
        <f t="shared" si="0"/>
        <v>69</v>
      </c>
      <c r="G31" s="4" t="s">
        <v>68</v>
      </c>
    </row>
    <row r="32" spans="1:7" x14ac:dyDescent="0.25">
      <c r="A32" s="18">
        <v>43594</v>
      </c>
      <c r="B32" s="10" t="s">
        <v>66</v>
      </c>
      <c r="C32" s="4" t="str">
        <f ca="1">LOOKUP($C32,[3]CODIGO!$A$2:$B$86)</f>
        <v>LANDBYTE LT 2020- AZUL</v>
      </c>
      <c r="D32" s="11">
        <v>1</v>
      </c>
      <c r="E32" s="12">
        <v>69</v>
      </c>
      <c r="F32" s="13">
        <f t="shared" si="0"/>
        <v>69</v>
      </c>
      <c r="G32" s="4" t="s">
        <v>68</v>
      </c>
    </row>
    <row r="33" spans="1:7" x14ac:dyDescent="0.25">
      <c r="A33" s="18">
        <v>43595</v>
      </c>
      <c r="B33" s="10" t="s">
        <v>70</v>
      </c>
      <c r="C33" s="4" t="str">
        <f ca="1">LOOKUP($C33,[3]CODIGO!$A$2:$B$86)</f>
        <v>MAXWEST UNO M7 -BLANCO</v>
      </c>
      <c r="D33" s="11">
        <v>2</v>
      </c>
      <c r="E33" s="12">
        <f ca="1">LOOKUP($C33,[3]CODIGO!$A$2:$C$86)</f>
        <v>47</v>
      </c>
      <c r="F33" s="13">
        <f t="shared" ca="1" si="0"/>
        <v>94</v>
      </c>
      <c r="G33" s="4" t="s">
        <v>69</v>
      </c>
    </row>
    <row r="34" spans="1:7" x14ac:dyDescent="0.25">
      <c r="A34" s="18">
        <v>43595</v>
      </c>
      <c r="B34" s="10" t="s">
        <v>64</v>
      </c>
      <c r="C34" s="4" t="str">
        <f ca="1">LOOKUP($C34,[3]CODIGO!$A$2:$B$86)</f>
        <v>LANDBYTE LT 1030 - BLANCO</v>
      </c>
      <c r="D34" s="11">
        <v>3</v>
      </c>
      <c r="E34" s="12">
        <f ca="1">LOOKUP($C34,[3]CODIGO!$A$2:$C$86)</f>
        <v>45</v>
      </c>
      <c r="F34" s="13">
        <f t="shared" ca="1" si="0"/>
        <v>135</v>
      </c>
      <c r="G34" s="4" t="s">
        <v>69</v>
      </c>
    </row>
    <row r="35" spans="1:7" x14ac:dyDescent="0.25">
      <c r="A35" s="17">
        <v>43595</v>
      </c>
      <c r="B35" s="10" t="s">
        <v>72</v>
      </c>
      <c r="C35" s="4" t="str">
        <f ca="1">LOOKUP($C35,[3]CODIGO!$A$2:$B$86)</f>
        <v>UNONU U2 NEGRO</v>
      </c>
      <c r="D35" s="11">
        <v>2</v>
      </c>
      <c r="E35" s="12">
        <f ca="1">LOOKUP($C35,[3]CODIGO!$A$2:$C$86)</f>
        <v>42</v>
      </c>
      <c r="F35" s="13">
        <f t="shared" ca="1" si="0"/>
        <v>84</v>
      </c>
      <c r="G35" s="4" t="s">
        <v>71</v>
      </c>
    </row>
    <row r="36" spans="1:7" x14ac:dyDescent="0.25">
      <c r="A36" s="17">
        <v>43595</v>
      </c>
      <c r="B36" s="10" t="s">
        <v>41</v>
      </c>
      <c r="C36" s="4" t="str">
        <f ca="1">LOOKUP($C36,[3]CODIGO!$A$2:$B$86)</f>
        <v>UNONU U2 AZUL</v>
      </c>
      <c r="D36" s="11">
        <v>2</v>
      </c>
      <c r="E36" s="12">
        <f ca="1">LOOKUP($C36,[3]CODIGO!$A$2:$C$86)</f>
        <v>42</v>
      </c>
      <c r="F36" s="13">
        <f t="shared" ca="1" si="0"/>
        <v>84</v>
      </c>
      <c r="G36" s="4" t="s">
        <v>71</v>
      </c>
    </row>
    <row r="37" spans="1:7" x14ac:dyDescent="0.25">
      <c r="A37" s="17">
        <v>43595</v>
      </c>
      <c r="B37" s="10" t="s">
        <v>70</v>
      </c>
      <c r="C37" s="4" t="str">
        <f ca="1">LOOKUP($C37,[3]CODIGO!$A$2:$B$86)</f>
        <v>MAXWEST UNO M7 -BLANCO</v>
      </c>
      <c r="D37" s="11">
        <v>2</v>
      </c>
      <c r="E37" s="12">
        <f ca="1">LOOKUP($C37,[3]CODIGO!$A$2:$C$86)</f>
        <v>47</v>
      </c>
      <c r="F37" s="13">
        <f t="shared" ca="1" si="0"/>
        <v>94</v>
      </c>
      <c r="G37" s="4" t="s">
        <v>71</v>
      </c>
    </row>
    <row r="38" spans="1:7" x14ac:dyDescent="0.25">
      <c r="A38" s="17">
        <v>43595</v>
      </c>
      <c r="B38" s="10" t="s">
        <v>60</v>
      </c>
      <c r="C38" s="4" t="str">
        <f ca="1">LOOKUP($C38,[3]CODIGO!$A$2:$B$86)</f>
        <v>LANDBYTE K1- NEGRO</v>
      </c>
      <c r="D38" s="11">
        <v>1</v>
      </c>
      <c r="E38" s="12">
        <f ca="1">LOOKUP($C38,[3]CODIGO!$A$2:$C$86)</f>
        <v>53</v>
      </c>
      <c r="F38" s="13">
        <f t="shared" ca="1" si="0"/>
        <v>53</v>
      </c>
      <c r="G38" s="4" t="s">
        <v>71</v>
      </c>
    </row>
    <row r="39" spans="1:7" x14ac:dyDescent="0.25">
      <c r="A39" s="17">
        <v>43595</v>
      </c>
      <c r="B39" s="10" t="s">
        <v>44</v>
      </c>
      <c r="C39" s="4" t="str">
        <f ca="1">LOOKUP($C39,[3]CODIGO!$A$2:$B$86)</f>
        <v>LANDBYTE K1- ROSA</v>
      </c>
      <c r="D39" s="11">
        <v>1</v>
      </c>
      <c r="E39" s="12">
        <f ca="1">LOOKUP($C39,[3]CODIGO!$A$2:$C$86)</f>
        <v>53</v>
      </c>
      <c r="F39" s="13">
        <f t="shared" ca="1" si="0"/>
        <v>53</v>
      </c>
      <c r="G39" s="4" t="s">
        <v>71</v>
      </c>
    </row>
    <row r="40" spans="1:7" x14ac:dyDescent="0.25">
      <c r="A40" s="17">
        <v>43595</v>
      </c>
      <c r="B40" s="10" t="s">
        <v>73</v>
      </c>
      <c r="C40" s="4" t="str">
        <f ca="1">LOOKUP($C40,[3]CODIGO!$A$2:$B$86)</f>
        <v>EPIK TINY E1 - ROJO</v>
      </c>
      <c r="D40" s="11">
        <v>2</v>
      </c>
      <c r="E40" s="12">
        <f ca="1">LOOKUP($C40,[3]CODIGO!$A$2:$C$86)</f>
        <v>37</v>
      </c>
      <c r="F40" s="13">
        <f t="shared" ca="1" si="0"/>
        <v>74</v>
      </c>
      <c r="G40" s="4" t="s">
        <v>71</v>
      </c>
    </row>
    <row r="41" spans="1:7" x14ac:dyDescent="0.25">
      <c r="A41" s="17">
        <v>43595</v>
      </c>
      <c r="B41" s="10" t="s">
        <v>65</v>
      </c>
      <c r="C41" s="4" t="str">
        <f ca="1">LOOKUP($C41,[3]CODIGO!$A$2:$B$86)</f>
        <v>LANDBYTE LT 2020- NEGRO</v>
      </c>
      <c r="D41" s="11">
        <v>1</v>
      </c>
      <c r="E41" s="12">
        <v>69</v>
      </c>
      <c r="F41" s="13">
        <f t="shared" si="0"/>
        <v>69</v>
      </c>
      <c r="G41" s="4" t="s">
        <v>71</v>
      </c>
    </row>
    <row r="42" spans="1:7" x14ac:dyDescent="0.25">
      <c r="A42" s="17">
        <v>43595</v>
      </c>
      <c r="B42" s="10" t="s">
        <v>66</v>
      </c>
      <c r="C42" s="4" t="str">
        <f ca="1">LOOKUP($C42,[3]CODIGO!$A$2:$B$86)</f>
        <v>LANDBYTE LT 2020- AZUL</v>
      </c>
      <c r="D42" s="11">
        <v>1</v>
      </c>
      <c r="E42" s="12">
        <v>69</v>
      </c>
      <c r="F42" s="13">
        <f t="shared" si="0"/>
        <v>69</v>
      </c>
      <c r="G42" s="4" t="s">
        <v>71</v>
      </c>
    </row>
    <row r="43" spans="1:7" x14ac:dyDescent="0.25">
      <c r="A43" s="17">
        <v>43595</v>
      </c>
      <c r="B43" s="10" t="s">
        <v>67</v>
      </c>
      <c r="C43" s="4" t="str">
        <f ca="1">LOOKUP($C43,[3]CODIGO!$A$2:$B$86)</f>
        <v>LANDBYTE LT 2020- ROJO</v>
      </c>
      <c r="D43" s="11">
        <v>1</v>
      </c>
      <c r="E43" s="12">
        <v>69</v>
      </c>
      <c r="F43" s="13">
        <f t="shared" si="0"/>
        <v>69</v>
      </c>
      <c r="G43" s="4" t="s">
        <v>71</v>
      </c>
    </row>
    <row r="44" spans="1:7" x14ac:dyDescent="0.25">
      <c r="A44" s="17">
        <v>43595</v>
      </c>
      <c r="B44" s="10" t="s">
        <v>64</v>
      </c>
      <c r="C44" s="4" t="str">
        <f ca="1">LOOKUP($C44,[3]CODIGO!$A$2:$B$86)</f>
        <v>LANDBYTE LT 1030 - BLANCO</v>
      </c>
      <c r="D44" s="11">
        <v>2</v>
      </c>
      <c r="E44" s="12">
        <f ca="1">LOOKUP($C44,[3]CODIGO!$A$2:$C$86)</f>
        <v>45</v>
      </c>
      <c r="F44" s="13">
        <f t="shared" ca="1" si="0"/>
        <v>90</v>
      </c>
      <c r="G44" s="4" t="s">
        <v>71</v>
      </c>
    </row>
    <row r="45" spans="1:7" x14ac:dyDescent="0.25">
      <c r="A45" s="17">
        <v>43595</v>
      </c>
      <c r="B45" s="10" t="s">
        <v>51</v>
      </c>
      <c r="C45" s="4" t="str">
        <f ca="1">LOOKUP($C45,[3]CODIGO!$A$2:$B$86)</f>
        <v>ALTRON GI-420 NEGRO</v>
      </c>
      <c r="D45" s="11">
        <v>1</v>
      </c>
      <c r="E45" s="12">
        <f ca="1">LOOKUP($C45,[3]CODIGO!$A$2:$C$86)</f>
        <v>139</v>
      </c>
      <c r="F45" s="13">
        <f t="shared" ca="1" si="0"/>
        <v>139</v>
      </c>
      <c r="G45" s="4" t="s">
        <v>71</v>
      </c>
    </row>
    <row r="46" spans="1:7" x14ac:dyDescent="0.25">
      <c r="A46" s="17">
        <v>43595</v>
      </c>
      <c r="B46" s="10" t="s">
        <v>74</v>
      </c>
      <c r="C46" s="4" t="str">
        <f ca="1">LOOKUP($C46,[3]CODIGO!$A$2:$B$86)</f>
        <v>ALCATEL 2002 - COCOA GREY</v>
      </c>
      <c r="D46" s="11">
        <v>1</v>
      </c>
      <c r="E46" s="12">
        <f ca="1">LOOKUP($C46,[3]CODIGO!$A$2:$C$86)</f>
        <v>69</v>
      </c>
      <c r="F46" s="13">
        <f t="shared" ca="1" si="0"/>
        <v>69</v>
      </c>
      <c r="G46" s="4" t="s">
        <v>71</v>
      </c>
    </row>
    <row r="47" spans="1:7" x14ac:dyDescent="0.25">
      <c r="A47" s="17">
        <v>43595</v>
      </c>
      <c r="B47" s="10" t="s">
        <v>79</v>
      </c>
      <c r="C47" s="4" t="str">
        <f ca="1">LOOKUP($C47,[3]CODIGO!$A$2:$B$86)</f>
        <v>EPIK TINY E1 -NEGRO</v>
      </c>
      <c r="D47" s="11">
        <v>4</v>
      </c>
      <c r="E47" s="12">
        <v>35</v>
      </c>
      <c r="F47" s="13">
        <f t="shared" si="0"/>
        <v>140</v>
      </c>
      <c r="G47" s="4" t="s">
        <v>78</v>
      </c>
    </row>
    <row r="48" spans="1:7" x14ac:dyDescent="0.25">
      <c r="A48" s="17">
        <v>43595</v>
      </c>
      <c r="B48" s="10" t="s">
        <v>80</v>
      </c>
      <c r="C48" s="4" t="str">
        <f ca="1">LOOKUP($C48,[3]CODIGO!$A$2:$B$86)</f>
        <v>EPIK TINY E1 - AZUL</v>
      </c>
      <c r="D48" s="11">
        <v>3</v>
      </c>
      <c r="E48" s="12">
        <v>35</v>
      </c>
      <c r="F48" s="13">
        <f t="shared" si="0"/>
        <v>105</v>
      </c>
      <c r="G48" s="4" t="s">
        <v>78</v>
      </c>
    </row>
    <row r="49" spans="1:7" x14ac:dyDescent="0.25">
      <c r="A49" s="17">
        <v>43595</v>
      </c>
      <c r="B49" s="10" t="s">
        <v>73</v>
      </c>
      <c r="C49" s="4" t="str">
        <f ca="1">LOOKUP($C49,[3]CODIGO!$A$2:$B$86)</f>
        <v>EPIK TINY E1 - ROJO</v>
      </c>
      <c r="D49" s="11">
        <v>3</v>
      </c>
      <c r="E49" s="12">
        <v>35</v>
      </c>
      <c r="F49" s="13">
        <f t="shared" si="0"/>
        <v>105</v>
      </c>
      <c r="G49" s="4" t="s">
        <v>78</v>
      </c>
    </row>
    <row r="50" spans="1:7" x14ac:dyDescent="0.25">
      <c r="A50" s="18">
        <v>43595</v>
      </c>
      <c r="B50" s="10" t="s">
        <v>60</v>
      </c>
      <c r="C50" s="4" t="str">
        <f ca="1">LOOKUP($C50,[3]CODIGO!$A$2:$B$86)</f>
        <v>LANDBYTE K1- NEGRO</v>
      </c>
      <c r="D50" s="11">
        <v>1</v>
      </c>
      <c r="E50" s="12">
        <f ca="1">LOOKUP($C50,[3]CODIGO!$A$2:$C$86)</f>
        <v>53</v>
      </c>
      <c r="F50" s="13">
        <f t="shared" ca="1" si="0"/>
        <v>53</v>
      </c>
      <c r="G50" s="4" t="s">
        <v>78</v>
      </c>
    </row>
    <row r="51" spans="1:7" x14ac:dyDescent="0.25">
      <c r="A51" s="18">
        <v>43595</v>
      </c>
      <c r="B51" s="10" t="s">
        <v>45</v>
      </c>
      <c r="C51" s="4" t="str">
        <f ca="1">LOOKUP($C51,[3]CODIGO!$A$2:$B$86)</f>
        <v>LANDBYTE K1- AZUL</v>
      </c>
      <c r="D51" s="11">
        <v>1</v>
      </c>
      <c r="E51" s="12">
        <f ca="1">LOOKUP($C51,[3]CODIGO!$A$2:$C$86)</f>
        <v>53</v>
      </c>
      <c r="F51" s="13">
        <f t="shared" ca="1" si="0"/>
        <v>53</v>
      </c>
      <c r="G51" s="4" t="s">
        <v>78</v>
      </c>
    </row>
    <row r="52" spans="1:7" x14ac:dyDescent="0.25">
      <c r="A52" s="17">
        <v>43595</v>
      </c>
      <c r="B52" s="10" t="s">
        <v>44</v>
      </c>
      <c r="C52" s="4" t="str">
        <f ca="1">LOOKUP($C52,[3]CODIGO!$A$2:$B$86)</f>
        <v>LANDBYTE K1- ROSA</v>
      </c>
      <c r="D52" s="11">
        <v>1</v>
      </c>
      <c r="E52" s="12">
        <f ca="1">LOOKUP($C52,[3]CODIGO!$A$2:$C$86)</f>
        <v>53</v>
      </c>
      <c r="F52" s="13">
        <f t="shared" ca="1" si="0"/>
        <v>53</v>
      </c>
      <c r="G52" s="4" t="s">
        <v>78</v>
      </c>
    </row>
    <row r="53" spans="1:7" x14ac:dyDescent="0.25">
      <c r="A53" s="17">
        <v>43595</v>
      </c>
      <c r="B53" s="10" t="s">
        <v>81</v>
      </c>
      <c r="C53" s="4" t="str">
        <f ca="1">LOOKUP($C53,[3]CODIGO!$A$2:$B$86)</f>
        <v>NOKIA 105 - NEGRO</v>
      </c>
      <c r="D53" s="11">
        <v>1</v>
      </c>
      <c r="E53" s="12">
        <f ca="1">LOOKUP($C53,[3]CODIGO!$A$2:$C$86)</f>
        <v>68</v>
      </c>
      <c r="F53" s="13">
        <f t="shared" ca="1" si="0"/>
        <v>68</v>
      </c>
      <c r="G53" s="4" t="s">
        <v>78</v>
      </c>
    </row>
    <row r="54" spans="1:7" x14ac:dyDescent="0.25">
      <c r="A54" s="17">
        <v>43595</v>
      </c>
      <c r="B54" s="10" t="s">
        <v>51</v>
      </c>
      <c r="C54" s="4" t="str">
        <f ca="1">LOOKUP($C54,[3]CODIGO!$A$2:$B$86)</f>
        <v>ALTRON GI-420 NEGRO</v>
      </c>
      <c r="D54" s="11">
        <v>2</v>
      </c>
      <c r="E54" s="12">
        <f ca="1">LOOKUP($C54,[3]CODIGO!$A$2:$C$86)</f>
        <v>139</v>
      </c>
      <c r="F54" s="13">
        <f t="shared" ca="1" si="0"/>
        <v>278</v>
      </c>
      <c r="G54" s="4" t="s">
        <v>78</v>
      </c>
    </row>
    <row r="55" spans="1:7" x14ac:dyDescent="0.25">
      <c r="A55" s="17">
        <v>43598</v>
      </c>
      <c r="B55" s="14" t="s">
        <v>40</v>
      </c>
      <c r="C55" s="7" t="str">
        <f ca="1">LOOKUP($C55,[3]CODIGO!$A$2:$B$86)</f>
        <v>UNONU U2 BLANCO</v>
      </c>
      <c r="D55" s="11">
        <v>1</v>
      </c>
      <c r="E55" s="12">
        <f ca="1">LOOKUP($C55,[3]CODIGO!$A$2:$C$86)</f>
        <v>42</v>
      </c>
      <c r="F55" s="13">
        <f t="shared" ca="1" si="0"/>
        <v>42</v>
      </c>
      <c r="G55" s="4" t="s">
        <v>36</v>
      </c>
    </row>
    <row r="56" spans="1:7" x14ac:dyDescent="0.25">
      <c r="A56" s="17">
        <v>43598</v>
      </c>
      <c r="B56" s="10" t="s">
        <v>41</v>
      </c>
      <c r="C56" s="4" t="str">
        <f ca="1">LOOKUP($C56,[3]CODIGO!$A$2:$B$86)</f>
        <v>UNONU U2 AZUL</v>
      </c>
      <c r="D56" s="11">
        <v>1</v>
      </c>
      <c r="E56" s="12">
        <f ca="1">LOOKUP($C56,[3]CODIGO!$A$2:$C$86)</f>
        <v>42</v>
      </c>
      <c r="F56" s="13">
        <f t="shared" ca="1" si="0"/>
        <v>42</v>
      </c>
      <c r="G56" s="4" t="s">
        <v>36</v>
      </c>
    </row>
    <row r="57" spans="1:7" x14ac:dyDescent="0.25">
      <c r="A57" s="17">
        <v>43598</v>
      </c>
      <c r="B57" s="10" t="s">
        <v>42</v>
      </c>
      <c r="C57" s="4" t="str">
        <f ca="1">LOOKUP($C57,[3]CODIGO!$A$2:$B$86)</f>
        <v>UNONU U2 NARANJA</v>
      </c>
      <c r="D57" s="11">
        <v>1</v>
      </c>
      <c r="E57" s="12">
        <f ca="1">LOOKUP($C57,[3]CODIGO!$A$2:$C$86)</f>
        <v>42</v>
      </c>
      <c r="F57" s="13">
        <f t="shared" ca="1" si="0"/>
        <v>42</v>
      </c>
      <c r="G57" s="4" t="s">
        <v>36</v>
      </c>
    </row>
    <row r="58" spans="1:7" x14ac:dyDescent="0.25">
      <c r="A58" s="17">
        <v>43598</v>
      </c>
      <c r="B58" s="10" t="s">
        <v>43</v>
      </c>
      <c r="C58" s="4" t="str">
        <f ca="1">LOOKUP($C58,[3]CODIGO!$A$2:$B$86)</f>
        <v>LANDBYTE K1- PLOMO</v>
      </c>
      <c r="D58" s="11">
        <v>1</v>
      </c>
      <c r="E58" s="12">
        <f ca="1">LOOKUP($C58,[3]CODIGO!$A$2:$C$86)</f>
        <v>53</v>
      </c>
      <c r="F58" s="13">
        <f t="shared" ca="1" si="0"/>
        <v>53</v>
      </c>
      <c r="G58" s="4" t="s">
        <v>36</v>
      </c>
    </row>
    <row r="59" spans="1:7" x14ac:dyDescent="0.25">
      <c r="A59" s="17">
        <v>43598</v>
      </c>
      <c r="B59" s="10" t="s">
        <v>44</v>
      </c>
      <c r="C59" s="4" t="str">
        <f ca="1">LOOKUP($C59,[3]CODIGO!$A$2:$B$86)</f>
        <v>LANDBYTE K1- ROSA</v>
      </c>
      <c r="D59" s="11">
        <v>1</v>
      </c>
      <c r="E59" s="12">
        <f ca="1">LOOKUP($C59,[3]CODIGO!$A$2:$C$86)</f>
        <v>53</v>
      </c>
      <c r="F59" s="13">
        <f t="shared" ca="1" si="0"/>
        <v>53</v>
      </c>
      <c r="G59" s="4" t="s">
        <v>36</v>
      </c>
    </row>
    <row r="60" spans="1:7" x14ac:dyDescent="0.25">
      <c r="A60" s="17">
        <v>43598</v>
      </c>
      <c r="B60" s="10" t="s">
        <v>45</v>
      </c>
      <c r="C60" s="4" t="str">
        <f ca="1">LOOKUP($C60,[3]CODIGO!$A$2:$B$86)</f>
        <v>LANDBYTE K1- AZUL</v>
      </c>
      <c r="D60" s="11">
        <v>1</v>
      </c>
      <c r="E60" s="12">
        <f ca="1">LOOKUP($C60,[3]CODIGO!$A$2:$C$86)</f>
        <v>53</v>
      </c>
      <c r="F60" s="13">
        <f t="shared" ca="1" si="0"/>
        <v>53</v>
      </c>
      <c r="G60" s="4" t="s">
        <v>36</v>
      </c>
    </row>
    <row r="61" spans="1:7" x14ac:dyDescent="0.25">
      <c r="A61" s="17">
        <v>43598</v>
      </c>
      <c r="B61" s="10" t="s">
        <v>46</v>
      </c>
      <c r="C61" s="4" t="str">
        <f ca="1">LOOKUP($C61,[3]CODIGO!$A$2:$B$86)</f>
        <v>SMOOTH X SNAP - NARANJA</v>
      </c>
      <c r="D61" s="11">
        <v>3</v>
      </c>
      <c r="E61" s="12">
        <f ca="1">LOOKUP($C61,[3]CODIGO!$A$2:$C$86)</f>
        <v>35</v>
      </c>
      <c r="F61" s="13">
        <f t="shared" ca="1" si="0"/>
        <v>105</v>
      </c>
      <c r="G61" s="4" t="s">
        <v>36</v>
      </c>
    </row>
    <row r="62" spans="1:7" x14ac:dyDescent="0.25">
      <c r="A62" s="17">
        <v>43598</v>
      </c>
      <c r="B62" s="10" t="s">
        <v>47</v>
      </c>
      <c r="C62" s="4" t="str">
        <f ca="1">LOOKUP($C62,[3]CODIGO!$A$2:$B$86)</f>
        <v>SMOOTH X SNAP - VERDE</v>
      </c>
      <c r="D62" s="11">
        <v>3</v>
      </c>
      <c r="E62" s="12">
        <f ca="1">LOOKUP($C62,[3]CODIGO!$A$2:$C$86)</f>
        <v>35</v>
      </c>
      <c r="F62" s="13">
        <f t="shared" ca="1" si="0"/>
        <v>105</v>
      </c>
      <c r="G62" s="4" t="s">
        <v>36</v>
      </c>
    </row>
    <row r="63" spans="1:7" x14ac:dyDescent="0.25">
      <c r="A63" s="17">
        <v>43598</v>
      </c>
      <c r="B63" s="10" t="s">
        <v>48</v>
      </c>
      <c r="C63" s="4" t="str">
        <f ca="1">LOOKUP($C63,[3]CODIGO!$A$2:$B$86)</f>
        <v>SMOOTH X SNAP - BLANCO</v>
      </c>
      <c r="D63" s="11">
        <v>3</v>
      </c>
      <c r="E63" s="12">
        <f ca="1">LOOKUP($C63,[3]CODIGO!$A$2:$C$86)</f>
        <v>35</v>
      </c>
      <c r="F63" s="13">
        <f t="shared" ca="1" si="0"/>
        <v>105</v>
      </c>
      <c r="G63" s="4" t="s">
        <v>36</v>
      </c>
    </row>
    <row r="64" spans="1:7" x14ac:dyDescent="0.25">
      <c r="A64" s="17">
        <v>43598</v>
      </c>
      <c r="B64" s="10" t="s">
        <v>49</v>
      </c>
      <c r="C64" s="4" t="str">
        <f ca="1">LOOKUP($C64,[3]CODIGO!$A$2:$B$86)</f>
        <v>SMOOTH X SNAP - ROJO</v>
      </c>
      <c r="D64" s="11">
        <v>3</v>
      </c>
      <c r="E64" s="12">
        <f ca="1">LOOKUP($C64,[3]CODIGO!$A$2:$C$86)</f>
        <v>35</v>
      </c>
      <c r="F64" s="13">
        <f t="shared" ca="1" si="0"/>
        <v>105</v>
      </c>
      <c r="G64" s="4" t="s">
        <v>36</v>
      </c>
    </row>
    <row r="65" spans="1:7" x14ac:dyDescent="0.25">
      <c r="A65" s="17">
        <v>43598</v>
      </c>
      <c r="B65" s="10" t="s">
        <v>59</v>
      </c>
      <c r="C65" s="4" t="str">
        <f ca="1">LOOKUP($C65,[3]CODIGO!$A$2:$B$86)</f>
        <v>OWN F1024 - NEGRO</v>
      </c>
      <c r="D65" s="11">
        <v>1</v>
      </c>
      <c r="E65" s="12">
        <f ca="1">LOOKUP($C65,[3]CODIGO!$A$2:$C$86)</f>
        <v>95</v>
      </c>
      <c r="F65" s="13">
        <f t="shared" ca="1" si="0"/>
        <v>95</v>
      </c>
      <c r="G65" s="4" t="s">
        <v>83</v>
      </c>
    </row>
    <row r="66" spans="1:7" x14ac:dyDescent="0.25">
      <c r="A66" s="17">
        <v>43598</v>
      </c>
      <c r="B66" s="10" t="s">
        <v>74</v>
      </c>
      <c r="C66" s="4" t="str">
        <f ca="1">LOOKUP($C66,[3]CODIGO!$A$2:$B$86)</f>
        <v>ALCATEL 2002 - COCOA GREY</v>
      </c>
      <c r="D66" s="11">
        <v>2</v>
      </c>
      <c r="E66" s="12">
        <f ca="1">LOOKUP($C66,[3]CODIGO!$A$2:$C$86)</f>
        <v>69</v>
      </c>
      <c r="F66" s="13">
        <f t="shared" ref="F66:F129" ca="1" si="1">D66*E66</f>
        <v>138</v>
      </c>
      <c r="G66" s="4" t="s">
        <v>83</v>
      </c>
    </row>
    <row r="67" spans="1:7" x14ac:dyDescent="0.25">
      <c r="A67" s="17">
        <v>43598</v>
      </c>
      <c r="B67" s="10" t="s">
        <v>84</v>
      </c>
      <c r="C67" s="4" t="str">
        <f ca="1">LOOKUP($C67,[3]CODIGO!$A$2:$B$86)</f>
        <v>LANDBYTE LT 2030- NEGRO</v>
      </c>
      <c r="D67" s="11">
        <v>1</v>
      </c>
      <c r="E67" s="12">
        <f ca="1">LOOKUP($C67,[3]CODIGO!$A$2:$C$86)</f>
        <v>70</v>
      </c>
      <c r="F67" s="13">
        <f t="shared" ca="1" si="1"/>
        <v>70</v>
      </c>
      <c r="G67" s="4" t="s">
        <v>83</v>
      </c>
    </row>
    <row r="68" spans="1:7" x14ac:dyDescent="0.25">
      <c r="A68" s="17">
        <v>43598</v>
      </c>
      <c r="B68" s="10" t="s">
        <v>85</v>
      </c>
      <c r="C68" s="4" t="str">
        <f ca="1">LOOKUP($C68,[3]CODIGO!$A$2:$B$86)</f>
        <v>LANDBYTE LT 2030- ROJO</v>
      </c>
      <c r="D68" s="11">
        <v>1</v>
      </c>
      <c r="E68" s="12">
        <f ca="1">LOOKUP($C68,[3]CODIGO!$A$2:$C$86)</f>
        <v>70</v>
      </c>
      <c r="F68" s="13">
        <f t="shared" ca="1" si="1"/>
        <v>70</v>
      </c>
      <c r="G68" s="4" t="s">
        <v>83</v>
      </c>
    </row>
    <row r="69" spans="1:7" x14ac:dyDescent="0.25">
      <c r="A69" s="17">
        <v>43598</v>
      </c>
      <c r="B69" s="10" t="s">
        <v>34</v>
      </c>
      <c r="C69" s="4" t="str">
        <f ca="1">LOOKUP($C69,[3]CODIGO!$A$2:$B$86)</f>
        <v>SMOOTH LINK - AZUL</v>
      </c>
      <c r="D69" s="11">
        <v>1</v>
      </c>
      <c r="E69" s="12">
        <f ca="1">LOOKUP($C69,[3]CODIGO!$A$2:$C$86)</f>
        <v>62</v>
      </c>
      <c r="F69" s="13">
        <f t="shared" ca="1" si="1"/>
        <v>62</v>
      </c>
      <c r="G69" s="4" t="s">
        <v>83</v>
      </c>
    </row>
    <row r="70" spans="1:7" x14ac:dyDescent="0.25">
      <c r="A70" s="17">
        <v>43598</v>
      </c>
      <c r="B70" s="10" t="s">
        <v>86</v>
      </c>
      <c r="C70" s="4" t="str">
        <f ca="1">LOOKUP($C70,[3]CODIGO!$A$2:$B$86)</f>
        <v>SMOOTH LINK - NEGRO</v>
      </c>
      <c r="D70" s="11">
        <v>1</v>
      </c>
      <c r="E70" s="12">
        <f ca="1">LOOKUP($C70,[3]CODIGO!$A$2:$C$86)</f>
        <v>62</v>
      </c>
      <c r="F70" s="13">
        <f t="shared" ca="1" si="1"/>
        <v>62</v>
      </c>
      <c r="G70" s="4" t="s">
        <v>83</v>
      </c>
    </row>
    <row r="71" spans="1:7" x14ac:dyDescent="0.25">
      <c r="A71" s="17">
        <v>43598</v>
      </c>
      <c r="B71" s="10" t="s">
        <v>54</v>
      </c>
      <c r="C71" s="4" t="str">
        <f ca="1">LOOKUP($C71,[3]CODIGO!$A$2:$B$90)</f>
        <v>SMOOTH SNAP MINI 2 - NARANJA</v>
      </c>
      <c r="D71" s="11">
        <v>2</v>
      </c>
      <c r="E71" s="12">
        <f ca="1">LOOKUP($C71,[3]CODIGO!$A$2:$C$90)</f>
        <v>36</v>
      </c>
      <c r="F71" s="13">
        <f t="shared" ca="1" si="1"/>
        <v>72</v>
      </c>
      <c r="G71" s="4" t="s">
        <v>87</v>
      </c>
    </row>
    <row r="72" spans="1:7" x14ac:dyDescent="0.25">
      <c r="A72" s="17">
        <v>43598</v>
      </c>
      <c r="B72" s="10" t="s">
        <v>55</v>
      </c>
      <c r="C72" s="4" t="str">
        <f ca="1">LOOKUP($C72,[3]CODIGO!$A$2:$B$90)</f>
        <v>SMOOTH SNAP MINI 2 - BLANCO</v>
      </c>
      <c r="D72" s="11">
        <v>2</v>
      </c>
      <c r="E72" s="12">
        <f ca="1">LOOKUP($C72,[3]CODIGO!$A$2:$C$90)</f>
        <v>36</v>
      </c>
      <c r="F72" s="13">
        <f t="shared" ca="1" si="1"/>
        <v>72</v>
      </c>
      <c r="G72" s="4" t="s">
        <v>87</v>
      </c>
    </row>
    <row r="73" spans="1:7" x14ac:dyDescent="0.25">
      <c r="A73" s="17">
        <v>43598</v>
      </c>
      <c r="B73" s="10" t="s">
        <v>51</v>
      </c>
      <c r="C73" s="4" t="str">
        <f ca="1">LOOKUP($C73,[3]CODIGO!$A$2:$B$90)</f>
        <v>ALTRON GI-420 NEGRO</v>
      </c>
      <c r="D73" s="11">
        <v>1</v>
      </c>
      <c r="E73" s="12">
        <f ca="1">LOOKUP($C73,[3]CODIGO!$A$2:$C$90)</f>
        <v>139</v>
      </c>
      <c r="F73" s="13">
        <f t="shared" ca="1" si="1"/>
        <v>139</v>
      </c>
      <c r="G73" s="4" t="s">
        <v>88</v>
      </c>
    </row>
    <row r="74" spans="1:7" x14ac:dyDescent="0.25">
      <c r="A74" s="17">
        <v>43598</v>
      </c>
      <c r="B74" s="10" t="s">
        <v>54</v>
      </c>
      <c r="C74" s="4" t="str">
        <f ca="1">LOOKUP($C74,[3]CODIGO!$A$2:$B$90)</f>
        <v>SMOOTH SNAP MINI 2 - NARANJA</v>
      </c>
      <c r="D74" s="11">
        <v>1</v>
      </c>
      <c r="E74" s="12">
        <f ca="1">LOOKUP($C74,[3]CODIGO!$A$2:$C$90)</f>
        <v>36</v>
      </c>
      <c r="F74" s="13">
        <f t="shared" ca="1" si="1"/>
        <v>36</v>
      </c>
      <c r="G74" s="4" t="s">
        <v>88</v>
      </c>
    </row>
    <row r="75" spans="1:7" x14ac:dyDescent="0.25">
      <c r="A75" s="17">
        <v>43598</v>
      </c>
      <c r="B75" s="10" t="s">
        <v>55</v>
      </c>
      <c r="C75" s="4" t="str">
        <f ca="1">LOOKUP($C75,[3]CODIGO!$A$2:$B$90)</f>
        <v>SMOOTH SNAP MINI 2 - BLANCO</v>
      </c>
      <c r="D75" s="11">
        <v>1</v>
      </c>
      <c r="E75" s="12">
        <f ca="1">LOOKUP($C75,[3]CODIGO!$A$2:$C$90)</f>
        <v>36</v>
      </c>
      <c r="F75" s="13">
        <f t="shared" ca="1" si="1"/>
        <v>36</v>
      </c>
      <c r="G75" s="4" t="s">
        <v>88</v>
      </c>
    </row>
    <row r="76" spans="1:7" x14ac:dyDescent="0.25">
      <c r="A76" s="17">
        <v>43598</v>
      </c>
      <c r="B76" s="10" t="s">
        <v>79</v>
      </c>
      <c r="C76" s="4" t="str">
        <f ca="1">LOOKUP($C76,[3]CODIGO!$A$2:$B$90)</f>
        <v>EPIK TINY E1 -NEGRO</v>
      </c>
      <c r="D76" s="11">
        <v>3</v>
      </c>
      <c r="E76" s="12">
        <f ca="1">LOOKUP($C76,[3]CODIGO!$A$2:$C$90)</f>
        <v>37</v>
      </c>
      <c r="F76" s="13">
        <f t="shared" ca="1" si="1"/>
        <v>111</v>
      </c>
      <c r="G76" s="4" t="s">
        <v>88</v>
      </c>
    </row>
    <row r="77" spans="1:7" x14ac:dyDescent="0.25">
      <c r="A77" s="17">
        <v>43600</v>
      </c>
      <c r="B77" s="10" t="s">
        <v>73</v>
      </c>
      <c r="C77" s="4" t="str">
        <f ca="1">LOOKUP($C77,[3]CODIGO!$A$2:$B$86)</f>
        <v>EPIK TINY E1 - ROJO</v>
      </c>
      <c r="D77" s="11">
        <v>3</v>
      </c>
      <c r="E77" s="12">
        <v>35</v>
      </c>
      <c r="F77" s="13">
        <f t="shared" si="1"/>
        <v>105</v>
      </c>
      <c r="G77" s="4" t="s">
        <v>104</v>
      </c>
    </row>
    <row r="78" spans="1:7" x14ac:dyDescent="0.25">
      <c r="A78" s="17">
        <v>43600</v>
      </c>
      <c r="B78" s="10" t="s">
        <v>54</v>
      </c>
      <c r="C78" s="4" t="str">
        <f ca="1">LOOKUP($C78,[3]CODIGO!$A$2:$B$90)</f>
        <v>SMOOTH SNAP MINI 2 - NARANJA</v>
      </c>
      <c r="D78" s="11">
        <v>4</v>
      </c>
      <c r="E78" s="12">
        <f ca="1">LOOKUP($C78,[3]CODIGO!$A$2:$C$90)</f>
        <v>36</v>
      </c>
      <c r="F78" s="13">
        <f t="shared" ca="1" si="1"/>
        <v>144</v>
      </c>
      <c r="G78" s="4" t="s">
        <v>53</v>
      </c>
    </row>
    <row r="79" spans="1:7" x14ac:dyDescent="0.25">
      <c r="A79" s="17">
        <v>43600</v>
      </c>
      <c r="B79" s="10" t="s">
        <v>55</v>
      </c>
      <c r="C79" s="4" t="str">
        <f ca="1">LOOKUP($C79,[3]CODIGO!$A$2:$B$90)</f>
        <v>SMOOTH SNAP MINI 2 - BLANCO</v>
      </c>
      <c r="D79" s="11">
        <v>4</v>
      </c>
      <c r="E79" s="12">
        <f ca="1">LOOKUP($C79,[3]CODIGO!$A$2:$C$90)</f>
        <v>36</v>
      </c>
      <c r="F79" s="13">
        <f t="shared" ca="1" si="1"/>
        <v>144</v>
      </c>
      <c r="G79" s="4" t="s">
        <v>53</v>
      </c>
    </row>
    <row r="80" spans="1:7" x14ac:dyDescent="0.25">
      <c r="A80" s="17">
        <v>43600</v>
      </c>
      <c r="B80" s="10" t="s">
        <v>51</v>
      </c>
      <c r="C80" s="4" t="str">
        <f ca="1">LOOKUP($C80,[3]CODIGO!$A$2:$B$86)</f>
        <v>ALTRON GI-420 NEGRO</v>
      </c>
      <c r="D80" s="11">
        <v>1</v>
      </c>
      <c r="E80" s="12">
        <f ca="1">LOOKUP($C80,[3]CODIGO!$A$2:$C$86)</f>
        <v>139</v>
      </c>
      <c r="F80" s="13">
        <f t="shared" ca="1" si="1"/>
        <v>139</v>
      </c>
      <c r="G80" s="4" t="s">
        <v>90</v>
      </c>
    </row>
    <row r="81" spans="1:7" x14ac:dyDescent="0.25">
      <c r="A81" s="17">
        <v>43600</v>
      </c>
      <c r="B81" s="10" t="s">
        <v>51</v>
      </c>
      <c r="C81" s="4" t="str">
        <f ca="1">LOOKUP($C81,[3]CODIGO!$A$2:$B$86)</f>
        <v>ALTRON GI-420 NEGRO</v>
      </c>
      <c r="D81" s="11">
        <v>2</v>
      </c>
      <c r="E81" s="12">
        <f ca="1">LOOKUP($C81,[3]CODIGO!$A$2:$C$86)</f>
        <v>139</v>
      </c>
      <c r="F81" s="13">
        <f t="shared" ca="1" si="1"/>
        <v>278</v>
      </c>
      <c r="G81" s="4" t="s">
        <v>91</v>
      </c>
    </row>
    <row r="82" spans="1:7" x14ac:dyDescent="0.25">
      <c r="A82" s="17">
        <v>43600</v>
      </c>
      <c r="B82" s="10" t="s">
        <v>70</v>
      </c>
      <c r="C82" s="4" t="str">
        <f ca="1">LOOKUP($C82,[3]CODIGO!$A$2:$B$86)</f>
        <v>MAXWEST UNO M7 -BLANCO</v>
      </c>
      <c r="D82" s="11">
        <v>2</v>
      </c>
      <c r="E82" s="12">
        <f ca="1">LOOKUP($C82,[3]CODIGO!$A$2:$C$86)</f>
        <v>47</v>
      </c>
      <c r="F82" s="13">
        <f t="shared" ca="1" si="1"/>
        <v>94</v>
      </c>
      <c r="G82" s="4" t="s">
        <v>91</v>
      </c>
    </row>
    <row r="83" spans="1:7" x14ac:dyDescent="0.25">
      <c r="A83" s="17">
        <v>43600</v>
      </c>
      <c r="B83" s="10" t="s">
        <v>45</v>
      </c>
      <c r="C83" s="4" t="str">
        <f ca="1">LOOKUP($C83,[3]CODIGO!$A$2:$B$86)</f>
        <v>LANDBYTE K1- AZUL</v>
      </c>
      <c r="D83" s="11">
        <v>1</v>
      </c>
      <c r="E83" s="12">
        <f ca="1">LOOKUP($C83,[3]CODIGO!$A$2:$C$86)</f>
        <v>53</v>
      </c>
      <c r="F83" s="13">
        <f t="shared" ca="1" si="1"/>
        <v>53</v>
      </c>
      <c r="G83" s="4" t="s">
        <v>91</v>
      </c>
    </row>
    <row r="84" spans="1:7" x14ac:dyDescent="0.25">
      <c r="A84" s="17">
        <v>43600</v>
      </c>
      <c r="B84" s="10" t="s">
        <v>43</v>
      </c>
      <c r="C84" s="4" t="str">
        <f ca="1">LOOKUP($C84,[3]CODIGO!$A$2:$B$86)</f>
        <v>LANDBYTE K1- PLOMO</v>
      </c>
      <c r="D84" s="11">
        <v>1</v>
      </c>
      <c r="E84" s="12">
        <f ca="1">LOOKUP($C84,[3]CODIGO!$A$2:$C$86)</f>
        <v>53</v>
      </c>
      <c r="F84" s="13">
        <f t="shared" ca="1" si="1"/>
        <v>53</v>
      </c>
      <c r="G84" s="4" t="s">
        <v>91</v>
      </c>
    </row>
    <row r="85" spans="1:7" x14ac:dyDescent="0.25">
      <c r="A85" s="17">
        <v>43600</v>
      </c>
      <c r="B85" s="10" t="s">
        <v>64</v>
      </c>
      <c r="C85" s="4" t="str">
        <f ca="1">LOOKUP($C85,[3]CODIGO!$A$2:$B$86)</f>
        <v>LANDBYTE LT 1030 - BLANCO</v>
      </c>
      <c r="D85" s="11">
        <v>6</v>
      </c>
      <c r="E85" s="12">
        <f ca="1">LOOKUP($C85,[3]CODIGO!$A$2:$C$86)</f>
        <v>45</v>
      </c>
      <c r="F85" s="13">
        <f t="shared" ca="1" si="1"/>
        <v>270</v>
      </c>
      <c r="G85" s="4" t="s">
        <v>92</v>
      </c>
    </row>
    <row r="86" spans="1:7" x14ac:dyDescent="0.25">
      <c r="A86" s="17">
        <v>43600</v>
      </c>
      <c r="B86" s="10" t="s">
        <v>84</v>
      </c>
      <c r="C86" s="4" t="str">
        <f ca="1">LOOKUP($C86,[3]CODIGO!$A$2:$B$86)</f>
        <v>LANDBYTE LT 2030- NEGRO</v>
      </c>
      <c r="D86" s="11">
        <v>5</v>
      </c>
      <c r="E86" s="12">
        <f ca="1">LOOKUP($C86,[3]CODIGO!$A$2:$C$86)</f>
        <v>70</v>
      </c>
      <c r="F86" s="13">
        <f t="shared" ca="1" si="1"/>
        <v>350</v>
      </c>
      <c r="G86" s="4" t="s">
        <v>92</v>
      </c>
    </row>
    <row r="87" spans="1:7" x14ac:dyDescent="0.25">
      <c r="A87" s="17">
        <v>43600</v>
      </c>
      <c r="B87" s="10" t="s">
        <v>85</v>
      </c>
      <c r="C87" s="4" t="str">
        <f ca="1">LOOKUP($C87,[3]CODIGO!$A$2:$B$86)</f>
        <v>LANDBYTE LT 2030- ROJO</v>
      </c>
      <c r="D87" s="11">
        <v>5</v>
      </c>
      <c r="E87" s="12">
        <f ca="1">LOOKUP($C87,[3]CODIGO!$A$2:$C$86)</f>
        <v>70</v>
      </c>
      <c r="F87" s="13">
        <f t="shared" ca="1" si="1"/>
        <v>350</v>
      </c>
      <c r="G87" s="4" t="s">
        <v>92</v>
      </c>
    </row>
    <row r="88" spans="1:7" x14ac:dyDescent="0.25">
      <c r="A88" s="17">
        <v>43600</v>
      </c>
      <c r="B88" s="10" t="s">
        <v>79</v>
      </c>
      <c r="C88" s="4" t="str">
        <f ca="1">LOOKUP($C88,[3]CODIGO!$A$2:$B$86)</f>
        <v>EPIK TINY E1 -NEGRO</v>
      </c>
      <c r="D88" s="11">
        <v>1</v>
      </c>
      <c r="E88" s="12">
        <f ca="1">LOOKUP($C88,[3]CODIGO!$A$2:$C$86)</f>
        <v>37</v>
      </c>
      <c r="F88" s="13">
        <f t="shared" ca="1" si="1"/>
        <v>37</v>
      </c>
      <c r="G88" s="4" t="s">
        <v>93</v>
      </c>
    </row>
    <row r="89" spans="1:7" x14ac:dyDescent="0.25">
      <c r="A89" s="17">
        <v>43600</v>
      </c>
      <c r="B89" s="10" t="s">
        <v>73</v>
      </c>
      <c r="C89" s="4" t="str">
        <f ca="1">LOOKUP($C89,[3]CODIGO!$A$2:$B$86)</f>
        <v>EPIK TINY E1 - ROJO</v>
      </c>
      <c r="D89" s="11">
        <v>1</v>
      </c>
      <c r="E89" s="12">
        <f ca="1">LOOKUP($C89,[3]CODIGO!$A$2:$C$86)</f>
        <v>37</v>
      </c>
      <c r="F89" s="13">
        <f t="shared" ca="1" si="1"/>
        <v>37</v>
      </c>
      <c r="G89" s="4" t="s">
        <v>93</v>
      </c>
    </row>
    <row r="90" spans="1:7" x14ac:dyDescent="0.25">
      <c r="A90" s="17">
        <v>43600</v>
      </c>
      <c r="B90" s="10" t="s">
        <v>60</v>
      </c>
      <c r="C90" s="4" t="str">
        <f ca="1">LOOKUP($C90,[3]CODIGO!$A$2:$B$86)</f>
        <v>LANDBYTE K1- NEGRO</v>
      </c>
      <c r="D90" s="11">
        <v>1</v>
      </c>
      <c r="E90" s="12">
        <f ca="1">LOOKUP($C90,[3]CODIGO!$A$2:$C$86)</f>
        <v>53</v>
      </c>
      <c r="F90" s="13">
        <f t="shared" ca="1" si="1"/>
        <v>53</v>
      </c>
      <c r="G90" s="4" t="s">
        <v>93</v>
      </c>
    </row>
    <row r="91" spans="1:7" x14ac:dyDescent="0.25">
      <c r="A91" s="17">
        <v>43600</v>
      </c>
      <c r="B91" s="10" t="s">
        <v>43</v>
      </c>
      <c r="C91" s="4" t="str">
        <f ca="1">LOOKUP($C91,[3]CODIGO!$A$2:$B$86)</f>
        <v>LANDBYTE K1- PLOMO</v>
      </c>
      <c r="D91" s="11">
        <v>1</v>
      </c>
      <c r="E91" s="12">
        <f ca="1">LOOKUP($C91,[3]CODIGO!$A$2:$C$86)</f>
        <v>53</v>
      </c>
      <c r="F91" s="13">
        <f t="shared" ca="1" si="1"/>
        <v>53</v>
      </c>
      <c r="G91" s="4" t="s">
        <v>93</v>
      </c>
    </row>
    <row r="92" spans="1:7" x14ac:dyDescent="0.25">
      <c r="A92" s="17">
        <v>43600</v>
      </c>
      <c r="B92" s="10" t="s">
        <v>51</v>
      </c>
      <c r="C92" s="4" t="str">
        <f ca="1">LOOKUP($C92,[3]CODIGO!$A$2:$B$86)</f>
        <v>ALTRON GI-420 NEGRO</v>
      </c>
      <c r="D92" s="11">
        <v>2</v>
      </c>
      <c r="E92" s="12">
        <f ca="1">LOOKUP($C92,[3]CODIGO!$A$2:$C$86)</f>
        <v>139</v>
      </c>
      <c r="F92" s="13">
        <f t="shared" ca="1" si="1"/>
        <v>278</v>
      </c>
      <c r="G92" s="4" t="s">
        <v>93</v>
      </c>
    </row>
    <row r="93" spans="1:7" x14ac:dyDescent="0.25">
      <c r="A93" s="17">
        <v>43601</v>
      </c>
      <c r="B93" s="10" t="s">
        <v>80</v>
      </c>
      <c r="C93" s="4" t="str">
        <f ca="1">LOOKUP($C93,[3]CODIGO!$A$2:$B$86)</f>
        <v>EPIK TINY E1 - AZUL</v>
      </c>
      <c r="D93" s="11">
        <v>2</v>
      </c>
      <c r="E93" s="12">
        <f ca="1">LOOKUP($C93,[3]CODIGO!$A$2:$C$86)</f>
        <v>37</v>
      </c>
      <c r="F93" s="13">
        <f t="shared" ca="1" si="1"/>
        <v>74</v>
      </c>
      <c r="G93" s="4" t="s">
        <v>94</v>
      </c>
    </row>
    <row r="94" spans="1:7" x14ac:dyDescent="0.25">
      <c r="A94" s="17">
        <v>43601</v>
      </c>
      <c r="B94" s="10" t="s">
        <v>81</v>
      </c>
      <c r="C94" s="4" t="str">
        <f ca="1">LOOKUP($C94,[3]CODIGO!$A$2:$B$86)</f>
        <v>NOKIA 105 - NEGRO</v>
      </c>
      <c r="D94" s="11">
        <v>10</v>
      </c>
      <c r="E94" s="12">
        <f ca="1">LOOKUP($C94,[3]CODIGO!$A$2:$C$86)</f>
        <v>68</v>
      </c>
      <c r="F94" s="13">
        <f t="shared" ca="1" si="1"/>
        <v>680</v>
      </c>
      <c r="G94" s="4" t="s">
        <v>95</v>
      </c>
    </row>
    <row r="95" spans="1:7" x14ac:dyDescent="0.25">
      <c r="A95" s="17">
        <v>43602</v>
      </c>
      <c r="B95" s="10" t="s">
        <v>67</v>
      </c>
      <c r="C95" s="4" t="str">
        <f ca="1">LOOKUP($C95,[3]CODIGO!$A$2:$B$86)</f>
        <v>LANDBYTE LT 2020- ROJO</v>
      </c>
      <c r="D95" s="11">
        <v>2</v>
      </c>
      <c r="E95" s="12">
        <f ca="1">LOOKUP($C95,[3]CODIGO!$A$2:$C$86)</f>
        <v>70</v>
      </c>
      <c r="F95" s="13">
        <f t="shared" ca="1" si="1"/>
        <v>140</v>
      </c>
      <c r="G95" s="4" t="s">
        <v>68</v>
      </c>
    </row>
    <row r="96" spans="1:7" x14ac:dyDescent="0.25">
      <c r="A96" s="17">
        <v>43602</v>
      </c>
      <c r="B96" s="10" t="s">
        <v>44</v>
      </c>
      <c r="C96" s="4" t="str">
        <f ca="1">LOOKUP($C96,[3]CODIGO!$A$2:$B$86)</f>
        <v>LANDBYTE K1- ROSA</v>
      </c>
      <c r="D96" s="11">
        <v>1</v>
      </c>
      <c r="E96" s="12">
        <v>48</v>
      </c>
      <c r="F96" s="13">
        <f t="shared" si="1"/>
        <v>48</v>
      </c>
      <c r="G96" s="4" t="s">
        <v>68</v>
      </c>
    </row>
    <row r="97" spans="1:7" x14ac:dyDescent="0.25">
      <c r="A97" s="17">
        <v>43602</v>
      </c>
      <c r="B97" s="10" t="s">
        <v>40</v>
      </c>
      <c r="C97" s="4" t="str">
        <f ca="1">LOOKUP($C97,[3]CODIGO!$A$2:$B$86)</f>
        <v>UNONU U2 BLANCO</v>
      </c>
      <c r="D97" s="11">
        <v>1</v>
      </c>
      <c r="E97" s="12">
        <f ca="1">LOOKUP($C97,[3]CODIGO!$A$2:$C$86)</f>
        <v>42</v>
      </c>
      <c r="F97" s="13">
        <f t="shared" ca="1" si="1"/>
        <v>42</v>
      </c>
      <c r="G97" s="4" t="s">
        <v>71</v>
      </c>
    </row>
    <row r="98" spans="1:7" x14ac:dyDescent="0.25">
      <c r="A98" s="17">
        <v>43602</v>
      </c>
      <c r="B98" s="10" t="s">
        <v>72</v>
      </c>
      <c r="C98" s="4" t="str">
        <f ca="1">LOOKUP($C98,[3]CODIGO!$A$2:$B$86)</f>
        <v>UNONU U2 NEGRO</v>
      </c>
      <c r="D98" s="11">
        <v>1</v>
      </c>
      <c r="E98" s="12">
        <f ca="1">LOOKUP($C98,[3]CODIGO!$A$2:$C$86)</f>
        <v>42</v>
      </c>
      <c r="F98" s="13">
        <f t="shared" ca="1" si="1"/>
        <v>42</v>
      </c>
      <c r="G98" s="4" t="s">
        <v>71</v>
      </c>
    </row>
    <row r="99" spans="1:7" x14ac:dyDescent="0.25">
      <c r="A99" s="17">
        <v>43602</v>
      </c>
      <c r="B99" s="10" t="s">
        <v>41</v>
      </c>
      <c r="C99" s="4" t="str">
        <f ca="1">LOOKUP($C99,[3]CODIGO!$A$2:$B$86)</f>
        <v>UNONU U2 AZUL</v>
      </c>
      <c r="D99" s="11">
        <v>1</v>
      </c>
      <c r="E99" s="12">
        <f ca="1">LOOKUP($C99,[3]CODIGO!$A$2:$C$86)</f>
        <v>42</v>
      </c>
      <c r="F99" s="13">
        <f t="shared" ca="1" si="1"/>
        <v>42</v>
      </c>
      <c r="G99" s="4" t="s">
        <v>71</v>
      </c>
    </row>
    <row r="100" spans="1:7" x14ac:dyDescent="0.25">
      <c r="A100" s="17">
        <v>43602</v>
      </c>
      <c r="B100" s="10" t="s">
        <v>42</v>
      </c>
      <c r="C100" s="4" t="str">
        <f ca="1">LOOKUP($C100,[3]CODIGO!$A$2:$B$86)</f>
        <v>UNONU U2 NARANJA</v>
      </c>
      <c r="D100" s="11">
        <v>1</v>
      </c>
      <c r="E100" s="12">
        <f ca="1">LOOKUP($C100,[3]CODIGO!$A$2:$C$86)</f>
        <v>42</v>
      </c>
      <c r="F100" s="13">
        <f t="shared" ca="1" si="1"/>
        <v>42</v>
      </c>
      <c r="G100" s="4" t="s">
        <v>71</v>
      </c>
    </row>
    <row r="101" spans="1:7" x14ac:dyDescent="0.25">
      <c r="A101" s="17">
        <v>43602</v>
      </c>
      <c r="B101" s="10" t="s">
        <v>76</v>
      </c>
      <c r="C101" s="4" t="str">
        <f ca="1">LOOKUP($C101,[3]CODIGO!$A$2:$B$86)</f>
        <v>MAXWEST UNO M8 - ROJO</v>
      </c>
      <c r="D101" s="11">
        <v>1</v>
      </c>
      <c r="E101" s="12">
        <f ca="1">LOOKUP($C101,[3]CODIGO!$A$2:$C$86)</f>
        <v>47</v>
      </c>
      <c r="F101" s="13">
        <f t="shared" ca="1" si="1"/>
        <v>47</v>
      </c>
      <c r="G101" s="4" t="s">
        <v>71</v>
      </c>
    </row>
    <row r="102" spans="1:7" x14ac:dyDescent="0.25">
      <c r="A102" s="17">
        <v>43602</v>
      </c>
      <c r="B102" s="10" t="s">
        <v>77</v>
      </c>
      <c r="C102" s="4" t="str">
        <f ca="1">LOOKUP($C102,[3]CODIGO!$A$2:$B$86)</f>
        <v>MAXWEST UNO M8 - AZUL</v>
      </c>
      <c r="D102" s="11">
        <v>1</v>
      </c>
      <c r="E102" s="12">
        <f ca="1">LOOKUP($C102,[3]CODIGO!$A$2:$C$86)</f>
        <v>47</v>
      </c>
      <c r="F102" s="13">
        <f t="shared" ca="1" si="1"/>
        <v>47</v>
      </c>
      <c r="G102" s="4" t="s">
        <v>71</v>
      </c>
    </row>
    <row r="103" spans="1:7" x14ac:dyDescent="0.25">
      <c r="A103" s="17">
        <v>43602</v>
      </c>
      <c r="B103" s="10" t="s">
        <v>62</v>
      </c>
      <c r="C103" s="4" t="str">
        <f ca="1">LOOKUP($C103,[3]CODIGO!$A$2:$B$86)</f>
        <v>SMOOTH SNAP MAX 5 - NEGRO</v>
      </c>
      <c r="D103" s="11">
        <v>1</v>
      </c>
      <c r="E103" s="12">
        <f ca="1">LOOKUP($C103,[3]CODIGO!$A$2:$C$86)</f>
        <v>70</v>
      </c>
      <c r="F103" s="13">
        <f t="shared" ca="1" si="1"/>
        <v>70</v>
      </c>
      <c r="G103" s="4" t="s">
        <v>71</v>
      </c>
    </row>
    <row r="104" spans="1:7" x14ac:dyDescent="0.25">
      <c r="A104" s="17">
        <v>43602</v>
      </c>
      <c r="B104" s="10" t="s">
        <v>75</v>
      </c>
      <c r="C104" s="4" t="str">
        <f ca="1">LOOKUP($C104,[3]CODIGO!$A$2:$B$86)</f>
        <v>SMOOTH SNAP MAX 5 - NARANJA</v>
      </c>
      <c r="D104" s="11">
        <v>1</v>
      </c>
      <c r="E104" s="12">
        <f ca="1">LOOKUP($C104,[3]CODIGO!$A$2:$C$86)</f>
        <v>70</v>
      </c>
      <c r="F104" s="13">
        <f t="shared" ca="1" si="1"/>
        <v>70</v>
      </c>
      <c r="G104" s="4" t="s">
        <v>71</v>
      </c>
    </row>
    <row r="105" spans="1:7" x14ac:dyDescent="0.25">
      <c r="A105" s="17">
        <v>43602</v>
      </c>
      <c r="B105" s="10" t="s">
        <v>60</v>
      </c>
      <c r="C105" s="4" t="str">
        <f ca="1">LOOKUP($C105,[3]CODIGO!$A$2:$B$86)</f>
        <v>LANDBYTE K1- NEGRO</v>
      </c>
      <c r="D105" s="11">
        <v>1</v>
      </c>
      <c r="E105" s="12">
        <f ca="1">LOOKUP($C105,[3]CODIGO!$A$2:$C$86)</f>
        <v>53</v>
      </c>
      <c r="F105" s="13">
        <f t="shared" ca="1" si="1"/>
        <v>53</v>
      </c>
      <c r="G105" s="4" t="s">
        <v>115</v>
      </c>
    </row>
    <row r="106" spans="1:7" x14ac:dyDescent="0.25">
      <c r="A106" s="17">
        <v>43602</v>
      </c>
      <c r="B106" s="10" t="s">
        <v>77</v>
      </c>
      <c r="C106" s="4" t="str">
        <f ca="1">LOOKUP($C106,[3]CODIGO!$A$2:$B$86)</f>
        <v>MAXWEST UNO M8 - AZUL</v>
      </c>
      <c r="D106" s="11">
        <v>1</v>
      </c>
      <c r="E106" s="12">
        <f ca="1">LOOKUP($C106,[3]CODIGO!$A$2:$C$86)</f>
        <v>47</v>
      </c>
      <c r="F106" s="13">
        <f t="shared" ca="1" si="1"/>
        <v>47</v>
      </c>
      <c r="G106" s="4" t="s">
        <v>115</v>
      </c>
    </row>
    <row r="107" spans="1:7" x14ac:dyDescent="0.25">
      <c r="A107" s="17">
        <v>43602</v>
      </c>
      <c r="B107" s="10" t="s">
        <v>60</v>
      </c>
      <c r="C107" s="4" t="str">
        <f ca="1">LOOKUP($C107,[3]CODIGO!$A$2:$B$86)</f>
        <v>LANDBYTE K1- NEGRO</v>
      </c>
      <c r="D107" s="11">
        <v>1</v>
      </c>
      <c r="E107" s="12">
        <f ca="1">LOOKUP($C107,[3]CODIGO!$A$2:$C$86)</f>
        <v>53</v>
      </c>
      <c r="F107" s="13">
        <f t="shared" ca="1" si="1"/>
        <v>53</v>
      </c>
      <c r="G107" s="4" t="s">
        <v>116</v>
      </c>
    </row>
    <row r="108" spans="1:7" x14ac:dyDescent="0.25">
      <c r="A108" s="17">
        <v>43602</v>
      </c>
      <c r="B108" s="10" t="s">
        <v>45</v>
      </c>
      <c r="C108" s="4" t="str">
        <f ca="1">LOOKUP($C108,[3]CODIGO!$A$2:$B$86)</f>
        <v>LANDBYTE K1- AZUL</v>
      </c>
      <c r="D108" s="11">
        <v>1</v>
      </c>
      <c r="E108" s="12">
        <f ca="1">LOOKUP($C108,[3]CODIGO!$A$2:$C$86)</f>
        <v>53</v>
      </c>
      <c r="F108" s="13">
        <f t="shared" ca="1" si="1"/>
        <v>53</v>
      </c>
      <c r="G108" s="4" t="s">
        <v>116</v>
      </c>
    </row>
    <row r="109" spans="1:7" x14ac:dyDescent="0.25">
      <c r="A109" s="17">
        <v>43602</v>
      </c>
      <c r="B109" s="10" t="s">
        <v>44</v>
      </c>
      <c r="C109" s="4" t="str">
        <f ca="1">LOOKUP($C109,[3]CODIGO!$A$2:$B$86)</f>
        <v>LANDBYTE K1- ROSA</v>
      </c>
      <c r="D109" s="11">
        <v>1</v>
      </c>
      <c r="E109" s="12">
        <f ca="1">LOOKUP($C109,[3]CODIGO!$A$2:$C$86)</f>
        <v>53</v>
      </c>
      <c r="F109" s="13">
        <f t="shared" ca="1" si="1"/>
        <v>53</v>
      </c>
      <c r="G109" s="4" t="s">
        <v>116</v>
      </c>
    </row>
    <row r="110" spans="1:7" x14ac:dyDescent="0.25">
      <c r="A110" s="17">
        <v>43602</v>
      </c>
      <c r="B110" s="10" t="s">
        <v>37</v>
      </c>
      <c r="C110" s="4" t="str">
        <f ca="1">LOOKUP($C110,[3]CODIGO!$A$2:$B$86)</f>
        <v>UNONU U8 FLIP - DORADO</v>
      </c>
      <c r="D110" s="11">
        <v>1</v>
      </c>
      <c r="E110" s="12">
        <f ca="1">LOOKUP($C110,[3]CODIGO!$A$2:$C$86)</f>
        <v>57</v>
      </c>
      <c r="F110" s="13">
        <f t="shared" ca="1" si="1"/>
        <v>57</v>
      </c>
      <c r="G110" s="4" t="s">
        <v>116</v>
      </c>
    </row>
    <row r="111" spans="1:7" x14ac:dyDescent="0.25">
      <c r="A111" s="17">
        <v>43605</v>
      </c>
      <c r="B111" s="10" t="s">
        <v>45</v>
      </c>
      <c r="C111" s="4" t="str">
        <f ca="1">LOOKUP($C111,[3]CODIGO!$A$2:$B$90)</f>
        <v>LANDBYTE K1- AZUL</v>
      </c>
      <c r="D111" s="11">
        <v>1</v>
      </c>
      <c r="E111" s="12">
        <f ca="1">LOOKUP($C111,[3]CODIGO!$A$2:$C$90)</f>
        <v>53</v>
      </c>
      <c r="F111" s="13">
        <f t="shared" ca="1" si="1"/>
        <v>53</v>
      </c>
      <c r="G111" s="4" t="s">
        <v>87</v>
      </c>
    </row>
    <row r="112" spans="1:7" x14ac:dyDescent="0.25">
      <c r="A112" s="17">
        <v>43605</v>
      </c>
      <c r="B112" s="10" t="s">
        <v>43</v>
      </c>
      <c r="C112" s="4" t="str">
        <f ca="1">LOOKUP($C112,[3]CODIGO!$A$2:$B$90)</f>
        <v>LANDBYTE K1- PLOMO</v>
      </c>
      <c r="D112" s="11">
        <v>1</v>
      </c>
      <c r="E112" s="12">
        <f ca="1">LOOKUP($C112,[3]CODIGO!$A$2:$C$90)</f>
        <v>53</v>
      </c>
      <c r="F112" s="13">
        <f t="shared" ca="1" si="1"/>
        <v>53</v>
      </c>
      <c r="G112" s="4" t="s">
        <v>87</v>
      </c>
    </row>
    <row r="113" spans="1:7" x14ac:dyDescent="0.25">
      <c r="A113" s="17">
        <v>43605</v>
      </c>
      <c r="B113" s="10" t="s">
        <v>80</v>
      </c>
      <c r="C113" s="4" t="str">
        <f ca="1">LOOKUP($C113,[3]CODIGO!$A$2:$B$90)</f>
        <v>EPIK TINY E1 - AZUL</v>
      </c>
      <c r="D113" s="11">
        <v>1</v>
      </c>
      <c r="E113" s="12">
        <f ca="1">LOOKUP($C113,[3]CODIGO!$A$2:$C$90)</f>
        <v>37</v>
      </c>
      <c r="F113" s="13">
        <f t="shared" ca="1" si="1"/>
        <v>37</v>
      </c>
      <c r="G113" s="4" t="s">
        <v>87</v>
      </c>
    </row>
    <row r="114" spans="1:7" x14ac:dyDescent="0.25">
      <c r="A114" s="17">
        <v>43605</v>
      </c>
      <c r="B114" s="10" t="s">
        <v>73</v>
      </c>
      <c r="C114" s="4" t="str">
        <f ca="1">LOOKUP($C114,[3]CODIGO!$A$2:$B$90)</f>
        <v>EPIK TINY E1 - ROJO</v>
      </c>
      <c r="D114" s="11">
        <v>1</v>
      </c>
      <c r="E114" s="12">
        <f ca="1">LOOKUP($C114,[3]CODIGO!$A$2:$C$90)</f>
        <v>37</v>
      </c>
      <c r="F114" s="13">
        <f t="shared" ca="1" si="1"/>
        <v>37</v>
      </c>
      <c r="G114" s="4" t="s">
        <v>87</v>
      </c>
    </row>
    <row r="115" spans="1:7" x14ac:dyDescent="0.25">
      <c r="A115" s="17">
        <v>43605</v>
      </c>
      <c r="B115" s="10" t="s">
        <v>67</v>
      </c>
      <c r="C115" s="4" t="str">
        <f ca="1">LOOKUP($C115,[3]CODIGO!$A$2:$B$86)</f>
        <v>LANDBYTE LT 2020- ROJO</v>
      </c>
      <c r="D115" s="11">
        <v>1</v>
      </c>
      <c r="E115" s="12">
        <f ca="1">LOOKUP($C115,[3]CODIGO!$A$2:$C$86)</f>
        <v>70</v>
      </c>
      <c r="F115" s="13">
        <f t="shared" ca="1" si="1"/>
        <v>70</v>
      </c>
      <c r="G115" s="4" t="s">
        <v>96</v>
      </c>
    </row>
    <row r="116" spans="1:7" x14ac:dyDescent="0.25">
      <c r="A116" s="17">
        <v>43605</v>
      </c>
      <c r="B116" s="10" t="s">
        <v>85</v>
      </c>
      <c r="C116" s="4" t="str">
        <f ca="1">LOOKUP($C116,[3]CODIGO!$A$2:$B$86)</f>
        <v>LANDBYTE LT 2030- ROJO</v>
      </c>
      <c r="D116" s="11">
        <v>1</v>
      </c>
      <c r="E116" s="12">
        <f ca="1">LOOKUP($C116,[3]CODIGO!$A$2:$C$86)</f>
        <v>70</v>
      </c>
      <c r="F116" s="13">
        <f t="shared" ca="1" si="1"/>
        <v>70</v>
      </c>
      <c r="G116" s="4" t="s">
        <v>96</v>
      </c>
    </row>
    <row r="117" spans="1:7" x14ac:dyDescent="0.25">
      <c r="A117" s="17">
        <v>43605</v>
      </c>
      <c r="B117" s="10" t="s">
        <v>60</v>
      </c>
      <c r="C117" s="4" t="str">
        <f ca="1">LOOKUP($C117,[3]CODIGO!$A$2:$B$86)</f>
        <v>LANDBYTE K1- NEGRO</v>
      </c>
      <c r="D117" s="11">
        <v>1</v>
      </c>
      <c r="E117" s="12">
        <f ca="1">LOOKUP($C117,[3]CODIGO!$A$2:$C$86)</f>
        <v>53</v>
      </c>
      <c r="F117" s="13">
        <f t="shared" ca="1" si="1"/>
        <v>53</v>
      </c>
      <c r="G117" s="4" t="s">
        <v>96</v>
      </c>
    </row>
    <row r="118" spans="1:7" x14ac:dyDescent="0.25">
      <c r="A118" s="17">
        <v>43605</v>
      </c>
      <c r="B118" s="10" t="s">
        <v>62</v>
      </c>
      <c r="C118" s="4" t="str">
        <f ca="1">LOOKUP($C118,[3]CODIGO!$A$2:$B$86)</f>
        <v>SMOOTH SNAP MAX 5 - NEGRO</v>
      </c>
      <c r="D118" s="11">
        <v>1</v>
      </c>
      <c r="E118" s="12">
        <f ca="1">LOOKUP($C118,[3]CODIGO!$A$2:$C$86)</f>
        <v>70</v>
      </c>
      <c r="F118" s="13">
        <f t="shared" ca="1" si="1"/>
        <v>70</v>
      </c>
      <c r="G118" s="4" t="s">
        <v>96</v>
      </c>
    </row>
    <row r="119" spans="1:7" x14ac:dyDescent="0.25">
      <c r="A119" s="17">
        <v>43605</v>
      </c>
      <c r="B119" s="10" t="s">
        <v>97</v>
      </c>
      <c r="C119" s="4" t="str">
        <f ca="1">LOOKUP($C119,[3]CODIGO!$A$2:$B$86)</f>
        <v xml:space="preserve">EPIK ONE -K405 SILVER </v>
      </c>
      <c r="D119" s="11">
        <v>1</v>
      </c>
      <c r="E119" s="12">
        <f ca="1">LOOKUP($C119,[3]CODIGO!$A$2:$C$86)</f>
        <v>144</v>
      </c>
      <c r="F119" s="13">
        <f t="shared" ca="1" si="1"/>
        <v>144</v>
      </c>
      <c r="G119" s="4" t="s">
        <v>96</v>
      </c>
    </row>
    <row r="120" spans="1:7" x14ac:dyDescent="0.25">
      <c r="A120" s="17">
        <v>43606</v>
      </c>
      <c r="B120" s="10" t="s">
        <v>60</v>
      </c>
      <c r="C120" s="4" t="str">
        <f ca="1">LOOKUP($C120,[3]CODIGO!$A$2:$B$90)</f>
        <v>LANDBYTE K1- NEGRO</v>
      </c>
      <c r="D120" s="11">
        <v>1</v>
      </c>
      <c r="E120" s="12">
        <f ca="1">LOOKUP($C120,[3]CODIGO!$A$2:$C$90)</f>
        <v>53</v>
      </c>
      <c r="F120" s="13">
        <f t="shared" ca="1" si="1"/>
        <v>53</v>
      </c>
      <c r="G120" s="4" t="s">
        <v>88</v>
      </c>
    </row>
    <row r="121" spans="1:7" x14ac:dyDescent="0.25">
      <c r="A121" s="17">
        <v>43606</v>
      </c>
      <c r="B121" s="10" t="s">
        <v>45</v>
      </c>
      <c r="C121" s="4" t="str">
        <f ca="1">LOOKUP($C121,[3]CODIGO!$A$2:$B$90)</f>
        <v>LANDBYTE K1- AZUL</v>
      </c>
      <c r="D121" s="11">
        <v>1</v>
      </c>
      <c r="E121" s="12">
        <f ca="1">LOOKUP($C121,[3]CODIGO!$A$2:$C$90)</f>
        <v>53</v>
      </c>
      <c r="F121" s="13">
        <f t="shared" ca="1" si="1"/>
        <v>53</v>
      </c>
      <c r="G121" s="4" t="s">
        <v>88</v>
      </c>
    </row>
    <row r="122" spans="1:7" x14ac:dyDescent="0.25">
      <c r="A122" s="17">
        <v>43606</v>
      </c>
      <c r="B122" s="10" t="s">
        <v>81</v>
      </c>
      <c r="C122" s="4" t="str">
        <f ca="1">LOOKUP($C122,[3]CODIGO!$A$2:$B$90)</f>
        <v>NOKIA 105 - NEGRO</v>
      </c>
      <c r="D122" s="11">
        <v>1</v>
      </c>
      <c r="E122" s="12">
        <f ca="1">LOOKUP($C122,[3]CODIGO!$A$2:$C$90)</f>
        <v>68</v>
      </c>
      <c r="F122" s="13">
        <f t="shared" ca="1" si="1"/>
        <v>68</v>
      </c>
      <c r="G122" s="4" t="s">
        <v>88</v>
      </c>
    </row>
    <row r="123" spans="1:7" x14ac:dyDescent="0.25">
      <c r="A123" s="17">
        <v>43606</v>
      </c>
      <c r="B123" s="14" t="s">
        <v>79</v>
      </c>
      <c r="C123" s="7" t="str">
        <f ca="1">LOOKUP($C123,[3]CODIGO!$A$2:$B$86)</f>
        <v>EPIK TINY E1 -NEGRO</v>
      </c>
      <c r="D123" s="15">
        <v>1</v>
      </c>
      <c r="E123" s="12">
        <f ca="1">LOOKUP($C123,[3]CODIGO!$A$2:$C$86)</f>
        <v>37</v>
      </c>
      <c r="F123" s="12">
        <f t="shared" ca="1" si="1"/>
        <v>37</v>
      </c>
      <c r="G123" s="4" t="s">
        <v>89</v>
      </c>
    </row>
    <row r="124" spans="1:7" x14ac:dyDescent="0.25">
      <c r="A124" s="17">
        <v>43606</v>
      </c>
      <c r="B124" s="14" t="s">
        <v>80</v>
      </c>
      <c r="C124" s="7" t="str">
        <f ca="1">LOOKUP($C124,[3]CODIGO!$A$2:$B$86)</f>
        <v>EPIK TINY E1 - AZUL</v>
      </c>
      <c r="D124" s="15">
        <v>2</v>
      </c>
      <c r="E124" s="12">
        <f ca="1">LOOKUP($C124,[3]CODIGO!$A$2:$C$86)</f>
        <v>37</v>
      </c>
      <c r="F124" s="12">
        <f t="shared" ca="1" si="1"/>
        <v>74</v>
      </c>
      <c r="G124" s="4" t="s">
        <v>89</v>
      </c>
    </row>
    <row r="125" spans="1:7" x14ac:dyDescent="0.25">
      <c r="A125" s="17">
        <v>43606</v>
      </c>
      <c r="B125" s="14" t="s">
        <v>73</v>
      </c>
      <c r="C125" s="7" t="str">
        <f ca="1">LOOKUP($C125,[3]CODIGO!$A$2:$B$86)</f>
        <v>EPIK TINY E1 - ROJO</v>
      </c>
      <c r="D125" s="15">
        <v>2</v>
      </c>
      <c r="E125" s="12">
        <f ca="1">LOOKUP($C125,[3]CODIGO!$A$2:$C$86)</f>
        <v>37</v>
      </c>
      <c r="F125" s="12">
        <f t="shared" ca="1" si="1"/>
        <v>74</v>
      </c>
      <c r="G125" s="4" t="s">
        <v>89</v>
      </c>
    </row>
    <row r="126" spans="1:7" x14ac:dyDescent="0.25">
      <c r="A126" s="17">
        <v>43606</v>
      </c>
      <c r="B126" s="10" t="s">
        <v>79</v>
      </c>
      <c r="C126" s="4" t="str">
        <f ca="1">LOOKUP($C126,[3]CODIGO!$A$2:$B$86)</f>
        <v>EPIK TINY E1 -NEGRO</v>
      </c>
      <c r="D126" s="11">
        <v>1</v>
      </c>
      <c r="E126" s="12">
        <f ca="1">LOOKUP($C126,[3]CODIGO!$A$2:$C$86)</f>
        <v>37</v>
      </c>
      <c r="F126" s="13">
        <f t="shared" ca="1" si="1"/>
        <v>37</v>
      </c>
      <c r="G126" s="4" t="s">
        <v>98</v>
      </c>
    </row>
    <row r="127" spans="1:7" x14ac:dyDescent="0.25">
      <c r="A127" s="17">
        <v>43606</v>
      </c>
      <c r="B127" s="10" t="s">
        <v>80</v>
      </c>
      <c r="C127" s="4" t="str">
        <f ca="1">LOOKUP($C127,[3]CODIGO!$A$2:$B$86)</f>
        <v>EPIK TINY E1 - AZUL</v>
      </c>
      <c r="D127" s="11">
        <v>1</v>
      </c>
      <c r="E127" s="12">
        <f ca="1">LOOKUP($C127,[3]CODIGO!$A$2:$C$86)</f>
        <v>37</v>
      </c>
      <c r="F127" s="13">
        <f t="shared" ca="1" si="1"/>
        <v>37</v>
      </c>
      <c r="G127" s="4" t="s">
        <v>98</v>
      </c>
    </row>
    <row r="128" spans="1:7" x14ac:dyDescent="0.25">
      <c r="A128" s="17">
        <v>43606</v>
      </c>
      <c r="B128" s="10" t="s">
        <v>73</v>
      </c>
      <c r="C128" s="4" t="str">
        <f ca="1">LOOKUP($C128,[3]CODIGO!$A$2:$B$86)</f>
        <v>EPIK TINY E1 - ROJO</v>
      </c>
      <c r="D128" s="11">
        <v>1</v>
      </c>
      <c r="E128" s="12">
        <f ca="1">LOOKUP($C128,[3]CODIGO!$A$2:$C$86)</f>
        <v>37</v>
      </c>
      <c r="F128" s="13">
        <f t="shared" ca="1" si="1"/>
        <v>37</v>
      </c>
      <c r="G128" s="4" t="s">
        <v>98</v>
      </c>
    </row>
    <row r="129" spans="1:7" x14ac:dyDescent="0.25">
      <c r="A129" s="17">
        <v>43606</v>
      </c>
      <c r="B129" s="10" t="s">
        <v>62</v>
      </c>
      <c r="C129" s="4" t="str">
        <f ca="1">LOOKUP($C129,[3]CODIGO!$A$2:$B$86)</f>
        <v>SMOOTH SNAP MAX 5 - NEGRO</v>
      </c>
      <c r="D129" s="11">
        <v>1</v>
      </c>
      <c r="E129" s="12">
        <f ca="1">LOOKUP($C129,[3]CODIGO!$A$2:$C$86)</f>
        <v>70</v>
      </c>
      <c r="F129" s="13">
        <f t="shared" ca="1" si="1"/>
        <v>70</v>
      </c>
      <c r="G129" s="4" t="s">
        <v>98</v>
      </c>
    </row>
    <row r="130" spans="1:7" x14ac:dyDescent="0.25">
      <c r="A130" s="17">
        <v>43607</v>
      </c>
      <c r="B130" s="10" t="s">
        <v>46</v>
      </c>
      <c r="C130" s="4" t="str">
        <f ca="1">LOOKUP($C130,[3]CODIGO!$A$2:$B$86)</f>
        <v>SMOOTH X SNAP - NARANJA</v>
      </c>
      <c r="D130" s="11">
        <v>1</v>
      </c>
      <c r="E130" s="12">
        <f ca="1">LOOKUP($C130,[3]CODIGO!$A$2:$C$86)</f>
        <v>35</v>
      </c>
      <c r="F130" s="13">
        <f t="shared" ref="F130:F193" ca="1" si="2">D130*E130</f>
        <v>35</v>
      </c>
      <c r="G130" s="4" t="s">
        <v>100</v>
      </c>
    </row>
    <row r="131" spans="1:7" x14ac:dyDescent="0.25">
      <c r="A131" s="17">
        <v>43607</v>
      </c>
      <c r="B131" s="10" t="s">
        <v>33</v>
      </c>
      <c r="C131" s="4" t="str">
        <f ca="1">LOOKUP($C131,[3]CODIGO!$A$2:$B$86)</f>
        <v>SMOOTH X SNAP - NEGRO</v>
      </c>
      <c r="D131" s="11">
        <v>1</v>
      </c>
      <c r="E131" s="12">
        <f ca="1">LOOKUP($C131,[3]CODIGO!$A$2:$C$86)</f>
        <v>35</v>
      </c>
      <c r="F131" s="13">
        <f t="shared" ca="1" si="2"/>
        <v>35</v>
      </c>
      <c r="G131" s="4" t="s">
        <v>100</v>
      </c>
    </row>
    <row r="132" spans="1:7" x14ac:dyDescent="0.25">
      <c r="A132" s="17">
        <v>43607</v>
      </c>
      <c r="B132" s="10" t="s">
        <v>48</v>
      </c>
      <c r="C132" s="4" t="str">
        <f ca="1">LOOKUP($C132,[3]CODIGO!$A$2:$B$86)</f>
        <v>SMOOTH X SNAP - BLANCO</v>
      </c>
      <c r="D132" s="11">
        <v>1</v>
      </c>
      <c r="E132" s="12">
        <f ca="1">LOOKUP($C132,[3]CODIGO!$A$2:$C$86)</f>
        <v>35</v>
      </c>
      <c r="F132" s="13">
        <f t="shared" ca="1" si="2"/>
        <v>35</v>
      </c>
      <c r="G132" s="4" t="s">
        <v>100</v>
      </c>
    </row>
    <row r="133" spans="1:7" x14ac:dyDescent="0.25">
      <c r="A133" s="17">
        <v>43607</v>
      </c>
      <c r="B133" s="10" t="s">
        <v>49</v>
      </c>
      <c r="C133" s="4" t="str">
        <f ca="1">LOOKUP($C133,[3]CODIGO!$A$2:$B$90)</f>
        <v>SMOOTH X SNAP - ROJO</v>
      </c>
      <c r="D133" s="11">
        <v>1</v>
      </c>
      <c r="E133" s="12">
        <f ca="1">LOOKUP($C133,[3]CODIGO!$A$2:$C$90)</f>
        <v>35</v>
      </c>
      <c r="F133" s="13">
        <f t="shared" ca="1" si="2"/>
        <v>35</v>
      </c>
      <c r="G133" s="4" t="s">
        <v>100</v>
      </c>
    </row>
    <row r="134" spans="1:7" x14ac:dyDescent="0.25">
      <c r="A134" s="17">
        <v>43607</v>
      </c>
      <c r="B134" s="10" t="s">
        <v>54</v>
      </c>
      <c r="C134" s="4" t="str">
        <f ca="1">LOOKUP($C134,[3]CODIGO!$A$2:$B$90)</f>
        <v>SMOOTH SNAP MINI 2 - NARANJA</v>
      </c>
      <c r="D134" s="11">
        <v>1</v>
      </c>
      <c r="E134" s="12">
        <f ca="1">LOOKUP($C134,[3]CODIGO!$A$2:$C$90)</f>
        <v>36</v>
      </c>
      <c r="F134" s="13">
        <f t="shared" ca="1" si="2"/>
        <v>36</v>
      </c>
      <c r="G134" s="4" t="s">
        <v>100</v>
      </c>
    </row>
    <row r="135" spans="1:7" x14ac:dyDescent="0.25">
      <c r="A135" s="17">
        <v>43607</v>
      </c>
      <c r="B135" s="10" t="s">
        <v>55</v>
      </c>
      <c r="C135" s="4" t="str">
        <f ca="1">LOOKUP($C135,[3]CODIGO!$A$2:$B$90)</f>
        <v>SMOOTH SNAP MINI 2 - BLANCO</v>
      </c>
      <c r="D135" s="11">
        <v>1</v>
      </c>
      <c r="E135" s="12">
        <f ca="1">LOOKUP($C135,[3]CODIGO!$A$2:$C$90)</f>
        <v>36</v>
      </c>
      <c r="F135" s="13">
        <f t="shared" ca="1" si="2"/>
        <v>36</v>
      </c>
      <c r="G135" s="4" t="s">
        <v>100</v>
      </c>
    </row>
    <row r="136" spans="1:7" x14ac:dyDescent="0.25">
      <c r="A136" s="17">
        <v>43607</v>
      </c>
      <c r="B136" s="10" t="s">
        <v>79</v>
      </c>
      <c r="C136" s="4" t="str">
        <f ca="1">LOOKUP($C136,[3]CODIGO!$A$2:$B$90)</f>
        <v>EPIK TINY E1 -NEGRO</v>
      </c>
      <c r="D136" s="11">
        <v>2</v>
      </c>
      <c r="E136" s="12">
        <f ca="1">LOOKUP($C136,[3]CODIGO!$A$2:$C$90)</f>
        <v>37</v>
      </c>
      <c r="F136" s="13">
        <f t="shared" ca="1" si="2"/>
        <v>74</v>
      </c>
      <c r="G136" s="4" t="s">
        <v>100</v>
      </c>
    </row>
    <row r="137" spans="1:7" x14ac:dyDescent="0.25">
      <c r="A137" s="17">
        <v>43608</v>
      </c>
      <c r="B137" s="10" t="s">
        <v>60</v>
      </c>
      <c r="C137" s="4" t="str">
        <f ca="1">LOOKUP($C137,[3]CODIGO!$A$2:$B$86)</f>
        <v>LANDBYTE K1- NEGRO</v>
      </c>
      <c r="D137" s="11">
        <v>2</v>
      </c>
      <c r="E137" s="12">
        <v>48</v>
      </c>
      <c r="F137" s="13">
        <f t="shared" si="2"/>
        <v>96</v>
      </c>
      <c r="G137" s="4" t="s">
        <v>57</v>
      </c>
    </row>
    <row r="138" spans="1:7" x14ac:dyDescent="0.25">
      <c r="A138" s="17">
        <v>43608</v>
      </c>
      <c r="B138" s="10" t="s">
        <v>61</v>
      </c>
      <c r="C138" s="4" t="str">
        <f ca="1">LOOKUP($C138,[3]CODIGO!$A$2:$B$86)</f>
        <v>ALTRON -210 PURPURA/ NEGRO</v>
      </c>
      <c r="D138" s="11">
        <v>1</v>
      </c>
      <c r="E138" s="12">
        <f ca="1">LOOKUP($C138,[3]CODIGO!$A$2:$C$86)</f>
        <v>82</v>
      </c>
      <c r="F138" s="13">
        <f t="shared" ca="1" si="2"/>
        <v>82</v>
      </c>
      <c r="G138" s="4" t="s">
        <v>57</v>
      </c>
    </row>
    <row r="139" spans="1:7" x14ac:dyDescent="0.25">
      <c r="A139" s="17">
        <v>43608</v>
      </c>
      <c r="B139" s="10" t="s">
        <v>62</v>
      </c>
      <c r="C139" s="4" t="str">
        <f ca="1">LOOKUP($C139,[3]CODIGO!$A$2:$B$86)</f>
        <v>SMOOTH SNAP MAX 5 - NEGRO</v>
      </c>
      <c r="D139" s="11">
        <v>1</v>
      </c>
      <c r="E139" s="12">
        <f ca="1">LOOKUP($C139,[3]CODIGO!$A$2:$C$86)</f>
        <v>70</v>
      </c>
      <c r="F139" s="13">
        <f t="shared" ca="1" si="2"/>
        <v>70</v>
      </c>
      <c r="G139" s="4" t="s">
        <v>57</v>
      </c>
    </row>
    <row r="140" spans="1:7" x14ac:dyDescent="0.25">
      <c r="A140" s="19">
        <v>43608</v>
      </c>
      <c r="B140" s="10" t="s">
        <v>33</v>
      </c>
      <c r="C140" s="4" t="str">
        <f ca="1">LOOKUP($C140,[3]CODIGO!$A$2:$B$86)</f>
        <v>SMOOTH X SNAP - NEGRO</v>
      </c>
      <c r="D140" s="11">
        <v>1</v>
      </c>
      <c r="E140" s="12">
        <f ca="1">LOOKUP($C140,[3]CODIGO!$A$2:$C$86)</f>
        <v>35</v>
      </c>
      <c r="F140" s="13">
        <f t="shared" ca="1" si="2"/>
        <v>35</v>
      </c>
      <c r="G140" s="4" t="s">
        <v>93</v>
      </c>
    </row>
    <row r="141" spans="1:7" x14ac:dyDescent="0.25">
      <c r="A141" s="19">
        <v>43608</v>
      </c>
      <c r="B141" s="10" t="s">
        <v>49</v>
      </c>
      <c r="C141" s="4" t="str">
        <f ca="1">LOOKUP($C141,[3]CODIGO!$A$2:$B$86)</f>
        <v>SMOOTH X SNAP - ROJO</v>
      </c>
      <c r="D141" s="11">
        <v>1</v>
      </c>
      <c r="E141" s="12">
        <f ca="1">LOOKUP($C141,[3]CODIGO!$A$2:$C$86)</f>
        <v>35</v>
      </c>
      <c r="F141" s="13">
        <f t="shared" ca="1" si="2"/>
        <v>35</v>
      </c>
      <c r="G141" s="4" t="s">
        <v>93</v>
      </c>
    </row>
    <row r="142" spans="1:7" x14ac:dyDescent="0.25">
      <c r="A142" s="17">
        <v>43608</v>
      </c>
      <c r="B142" s="10" t="s">
        <v>59</v>
      </c>
      <c r="C142" s="4" t="str">
        <f ca="1">LOOKUP($C142,[3]CODIGO!$A$2:$B$86)</f>
        <v>OWN F1024 - NEGRO</v>
      </c>
      <c r="D142" s="11">
        <v>2</v>
      </c>
      <c r="E142" s="12">
        <f ca="1">LOOKUP($C142,[3]CODIGO!$A$2:$C$86)</f>
        <v>95</v>
      </c>
      <c r="F142" s="13">
        <f t="shared" ca="1" si="2"/>
        <v>190</v>
      </c>
      <c r="G142" s="4" t="s">
        <v>101</v>
      </c>
    </row>
    <row r="143" spans="1:7" x14ac:dyDescent="0.25">
      <c r="A143" s="17">
        <v>43608</v>
      </c>
      <c r="B143" s="10" t="s">
        <v>58</v>
      </c>
      <c r="C143" s="4" t="str">
        <f ca="1">LOOKUP($C143,[3]CODIGO!$A$2:$B$90)</f>
        <v>AZUMI ZAKURA - NEGRO - ROJO</v>
      </c>
      <c r="D143" s="11">
        <v>1</v>
      </c>
      <c r="E143" s="12">
        <f ca="1">LOOKUP($C143,[3]CODIGO!$A$2:$C$90)</f>
        <v>72</v>
      </c>
      <c r="F143" s="13">
        <f t="shared" ca="1" si="2"/>
        <v>72</v>
      </c>
      <c r="G143" s="4" t="s">
        <v>102</v>
      </c>
    </row>
    <row r="144" spans="1:7" x14ac:dyDescent="0.25">
      <c r="A144" s="17">
        <v>43608</v>
      </c>
      <c r="B144" s="10" t="s">
        <v>103</v>
      </c>
      <c r="C144" s="4" t="str">
        <f ca="1">LOOKUP($C144,[3]CODIGO!$A$2:$B$90)</f>
        <v>ZOEY 2.4 3G</v>
      </c>
      <c r="D144" s="11">
        <v>1</v>
      </c>
      <c r="E144" s="12">
        <f ca="1">LOOKUP($C144,[3]CODIGO!$A$2:$C$90)</f>
        <v>90</v>
      </c>
      <c r="F144" s="13">
        <f t="shared" ca="1" si="2"/>
        <v>90</v>
      </c>
      <c r="G144" s="4" t="s">
        <v>102</v>
      </c>
    </row>
    <row r="145" spans="1:7" x14ac:dyDescent="0.25">
      <c r="A145" s="17">
        <v>43608</v>
      </c>
      <c r="B145" s="10" t="s">
        <v>59</v>
      </c>
      <c r="C145" s="4" t="str">
        <f ca="1">LOOKUP($C145,[3]CODIGO!$A$2:$B$90)</f>
        <v>OWN F1024 - NEGRO</v>
      </c>
      <c r="D145" s="11">
        <v>2</v>
      </c>
      <c r="E145" s="12">
        <f ca="1">LOOKUP($C145,[3]CODIGO!$A$2:$C$90)</f>
        <v>95</v>
      </c>
      <c r="F145" s="13">
        <f t="shared" ca="1" si="2"/>
        <v>190</v>
      </c>
      <c r="G145" s="4" t="s">
        <v>102</v>
      </c>
    </row>
    <row r="146" spans="1:7" x14ac:dyDescent="0.25">
      <c r="A146" s="17">
        <v>43608</v>
      </c>
      <c r="B146" s="10" t="s">
        <v>49</v>
      </c>
      <c r="C146" s="4" t="str">
        <f ca="1">LOOKUP($C146,[3]CODIGO!$A$2:$B$90)</f>
        <v>SMOOTH X SNAP - ROJO</v>
      </c>
      <c r="D146" s="11">
        <v>1</v>
      </c>
      <c r="E146" s="12">
        <f ca="1">LOOKUP($C146,[3]CODIGO!$A$2:$C$90)</f>
        <v>35</v>
      </c>
      <c r="F146" s="13">
        <f t="shared" ca="1" si="2"/>
        <v>35</v>
      </c>
      <c r="G146" s="4" t="s">
        <v>102</v>
      </c>
    </row>
    <row r="147" spans="1:7" x14ac:dyDescent="0.25">
      <c r="A147" s="17">
        <v>43612</v>
      </c>
      <c r="B147" s="14" t="s">
        <v>60</v>
      </c>
      <c r="C147" s="7" t="str">
        <f ca="1">LOOKUP($C147,[3]CODIGO!$A$2:$B$86)</f>
        <v>LANDBYTE K1- NEGRO</v>
      </c>
      <c r="D147" s="15">
        <v>3</v>
      </c>
      <c r="E147" s="12">
        <v>48</v>
      </c>
      <c r="F147" s="12">
        <f t="shared" si="2"/>
        <v>144</v>
      </c>
      <c r="G147" s="4" t="s">
        <v>89</v>
      </c>
    </row>
    <row r="148" spans="1:7" x14ac:dyDescent="0.25">
      <c r="A148" s="17">
        <v>43612</v>
      </c>
      <c r="B148" s="14" t="s">
        <v>45</v>
      </c>
      <c r="C148" s="7" t="str">
        <f ca="1">LOOKUP($C148,[3]CODIGO!$A$2:$B$86)</f>
        <v>LANDBYTE K1- AZUL</v>
      </c>
      <c r="D148" s="15">
        <v>1</v>
      </c>
      <c r="E148" s="12">
        <v>48</v>
      </c>
      <c r="F148" s="12">
        <f t="shared" si="2"/>
        <v>48</v>
      </c>
      <c r="G148" s="4" t="s">
        <v>89</v>
      </c>
    </row>
    <row r="149" spans="1:7" x14ac:dyDescent="0.25">
      <c r="A149" s="17">
        <v>43612</v>
      </c>
      <c r="B149" s="14" t="s">
        <v>43</v>
      </c>
      <c r="C149" s="7" t="str">
        <f ca="1">LOOKUP($C149,[3]CODIGO!$A$2:$B$86)</f>
        <v>LANDBYTE K1- PLOMO</v>
      </c>
      <c r="D149" s="15">
        <v>1</v>
      </c>
      <c r="E149" s="12">
        <v>48</v>
      </c>
      <c r="F149" s="12">
        <f t="shared" si="2"/>
        <v>48</v>
      </c>
      <c r="G149" s="4" t="s">
        <v>89</v>
      </c>
    </row>
    <row r="150" spans="1:7" x14ac:dyDescent="0.25">
      <c r="A150" s="17">
        <v>43612</v>
      </c>
      <c r="B150" s="14" t="s">
        <v>51</v>
      </c>
      <c r="C150" s="7" t="str">
        <f ca="1">LOOKUP($C150,[3]CODIGO!$A$2:$B$86)</f>
        <v>ALTRON GI-420 NEGRO</v>
      </c>
      <c r="D150" s="15">
        <v>2</v>
      </c>
      <c r="E150" s="12">
        <v>135</v>
      </c>
      <c r="F150" s="12">
        <f t="shared" si="2"/>
        <v>270</v>
      </c>
      <c r="G150" s="4" t="s">
        <v>89</v>
      </c>
    </row>
    <row r="151" spans="1:7" x14ac:dyDescent="0.25">
      <c r="A151" s="17">
        <v>43612</v>
      </c>
      <c r="B151" s="10" t="s">
        <v>62</v>
      </c>
      <c r="C151" s="4" t="str">
        <f ca="1">LOOKUP($C151,[3]CODIGO!$A$2:$B$86)</f>
        <v>SMOOTH SNAP MAX 5 - NEGRO</v>
      </c>
      <c r="D151" s="11">
        <v>1</v>
      </c>
      <c r="E151" s="12">
        <f ca="1">LOOKUP($C151,[3]CODIGO!$A$2:$C$86)</f>
        <v>70</v>
      </c>
      <c r="F151" s="13">
        <f t="shared" ca="1" si="2"/>
        <v>70</v>
      </c>
      <c r="G151" s="4" t="s">
        <v>98</v>
      </c>
    </row>
    <row r="152" spans="1:7" x14ac:dyDescent="0.25">
      <c r="A152" s="17">
        <v>43612</v>
      </c>
      <c r="B152" s="10" t="s">
        <v>99</v>
      </c>
      <c r="C152" s="4" t="str">
        <f ca="1">LOOKUP($C152,[3]CODIGO!$A$2:$B$86)</f>
        <v>SMOOTH SNAP MAX 5 - AZUL</v>
      </c>
      <c r="D152" s="11">
        <v>1</v>
      </c>
      <c r="E152" s="12">
        <f ca="1">LOOKUP($C152,[3]CODIGO!$A$2:$C$86)</f>
        <v>70</v>
      </c>
      <c r="F152" s="13">
        <f t="shared" ca="1" si="2"/>
        <v>70</v>
      </c>
      <c r="G152" s="4" t="s">
        <v>98</v>
      </c>
    </row>
    <row r="153" spans="1:7" x14ac:dyDescent="0.25">
      <c r="A153" s="17">
        <v>43612</v>
      </c>
      <c r="B153" s="10" t="s">
        <v>97</v>
      </c>
      <c r="C153" s="4" t="str">
        <f ca="1">LOOKUP($C153,[3]CODIGO!$A$2:$B$86)</f>
        <v xml:space="preserve">EPIK ONE -K405 SILVER </v>
      </c>
      <c r="D153" s="11">
        <v>1</v>
      </c>
      <c r="E153" s="12">
        <f ca="1">LOOKUP($C153,[3]CODIGO!$A$2:$C$86)</f>
        <v>144</v>
      </c>
      <c r="F153" s="13">
        <f t="shared" ca="1" si="2"/>
        <v>144</v>
      </c>
      <c r="G153" s="4" t="s">
        <v>98</v>
      </c>
    </row>
    <row r="154" spans="1:7" x14ac:dyDescent="0.25">
      <c r="A154" s="17">
        <v>43612</v>
      </c>
      <c r="B154" s="10" t="s">
        <v>51</v>
      </c>
      <c r="C154" s="4" t="str">
        <f ca="1">LOOKUP($C154,[3]CODIGO!$A$2:$B$86)</f>
        <v>ALTRON GI-420 NEGRO</v>
      </c>
      <c r="D154" s="11">
        <v>1</v>
      </c>
      <c r="E154" s="12">
        <f ca="1">LOOKUP($C154,[3]CODIGO!$A$2:$C$86)</f>
        <v>139</v>
      </c>
      <c r="F154" s="13">
        <f t="shared" ca="1" si="2"/>
        <v>139</v>
      </c>
      <c r="G154" s="4" t="s">
        <v>98</v>
      </c>
    </row>
    <row r="155" spans="1:7" x14ac:dyDescent="0.25">
      <c r="A155" s="17">
        <v>43612</v>
      </c>
      <c r="B155" s="10" t="s">
        <v>81</v>
      </c>
      <c r="C155" s="4" t="str">
        <f ca="1">LOOKUP($C155,[3]CODIGO!$A$2:$B$86)</f>
        <v>NOKIA 105 - NEGRO</v>
      </c>
      <c r="D155" s="11">
        <v>2</v>
      </c>
      <c r="E155" s="12">
        <f ca="1">LOOKUP($C155,[3]CODIGO!$A$2:$C$86)</f>
        <v>68</v>
      </c>
      <c r="F155" s="13">
        <f t="shared" ca="1" si="2"/>
        <v>136</v>
      </c>
      <c r="G155" s="4" t="s">
        <v>105</v>
      </c>
    </row>
    <row r="156" spans="1:7" x14ac:dyDescent="0.25">
      <c r="A156" s="17">
        <v>43612</v>
      </c>
      <c r="B156" s="10" t="s">
        <v>106</v>
      </c>
      <c r="C156" s="4" t="str">
        <f ca="1">LOOKUP($C156,[3]CODIGO!$A$2:$B$86)</f>
        <v>ISWAG ONYX - PLOMO</v>
      </c>
      <c r="D156" s="11">
        <v>2</v>
      </c>
      <c r="E156" s="12">
        <f ca="1">LOOKUP($C156,[3]CODIGO!$A$2:$C$86)</f>
        <v>40</v>
      </c>
      <c r="F156" s="13">
        <f t="shared" ca="1" si="2"/>
        <v>80</v>
      </c>
      <c r="G156" s="4" t="s">
        <v>105</v>
      </c>
    </row>
    <row r="157" spans="1:7" x14ac:dyDescent="0.25">
      <c r="A157" s="17">
        <v>43612</v>
      </c>
      <c r="B157" s="10" t="s">
        <v>60</v>
      </c>
      <c r="C157" s="4" t="str">
        <f ca="1">LOOKUP($C157,[3]CODIGO!$A$2:$B$86)</f>
        <v>LANDBYTE K1- NEGRO</v>
      </c>
      <c r="D157" s="11">
        <v>2</v>
      </c>
      <c r="E157" s="12">
        <f ca="1">LOOKUP($C157,[3]CODIGO!$A$2:$C$86)</f>
        <v>53</v>
      </c>
      <c r="F157" s="13">
        <f t="shared" ca="1" si="2"/>
        <v>106</v>
      </c>
      <c r="G157" s="4" t="s">
        <v>105</v>
      </c>
    </row>
    <row r="158" spans="1:7" x14ac:dyDescent="0.25">
      <c r="A158" s="17">
        <v>43612</v>
      </c>
      <c r="B158" s="10" t="s">
        <v>60</v>
      </c>
      <c r="C158" s="4" t="str">
        <f ca="1">LOOKUP($C158,[3]CODIGO!$A$2:$B$86)</f>
        <v>LANDBYTE K1- NEGRO</v>
      </c>
      <c r="D158" s="11">
        <v>1</v>
      </c>
      <c r="E158" s="12">
        <v>48</v>
      </c>
      <c r="F158" s="13">
        <f t="shared" si="2"/>
        <v>48</v>
      </c>
      <c r="G158" s="4" t="s">
        <v>107</v>
      </c>
    </row>
    <row r="159" spans="1:7" x14ac:dyDescent="0.25">
      <c r="A159" s="17">
        <v>43612</v>
      </c>
      <c r="B159" s="10" t="s">
        <v>43</v>
      </c>
      <c r="C159" s="4" t="str">
        <f ca="1">LOOKUP($C159,[3]CODIGO!$A$2:$B$86)</f>
        <v>LANDBYTE K1- PLOMO</v>
      </c>
      <c r="D159" s="11">
        <v>1</v>
      </c>
      <c r="E159" s="12">
        <v>48</v>
      </c>
      <c r="F159" s="13">
        <f t="shared" si="2"/>
        <v>48</v>
      </c>
      <c r="G159" s="4" t="s">
        <v>107</v>
      </c>
    </row>
    <row r="160" spans="1:7" x14ac:dyDescent="0.25">
      <c r="A160" s="17">
        <v>43612</v>
      </c>
      <c r="B160" s="10" t="s">
        <v>106</v>
      </c>
      <c r="C160" s="4" t="str">
        <f ca="1">LOOKUP($C160,[3]CODIGO!$A$2:$B$86)</f>
        <v>ISWAG ONYX - PLOMO</v>
      </c>
      <c r="D160" s="11">
        <v>1</v>
      </c>
      <c r="E160" s="12">
        <f ca="1">LOOKUP($C160,[3]CODIGO!$A$2:$C$86)</f>
        <v>40</v>
      </c>
      <c r="F160" s="13">
        <f t="shared" ca="1" si="2"/>
        <v>40</v>
      </c>
      <c r="G160" s="4" t="s">
        <v>107</v>
      </c>
    </row>
    <row r="161" spans="1:7" x14ac:dyDescent="0.25">
      <c r="A161" s="17">
        <v>43612</v>
      </c>
      <c r="B161" s="10" t="s">
        <v>60</v>
      </c>
      <c r="C161" s="4" t="str">
        <f ca="1">LOOKUP($C161,[3]CODIGO!$A$2:$B$86)</f>
        <v>LANDBYTE K1- NEGRO</v>
      </c>
      <c r="D161" s="11">
        <v>1</v>
      </c>
      <c r="E161" s="12">
        <f ca="1">LOOKUP($C161,[3]CODIGO!$A$2:$C$86)</f>
        <v>53</v>
      </c>
      <c r="F161" s="13">
        <f t="shared" ca="1" si="2"/>
        <v>53</v>
      </c>
      <c r="G161" s="4" t="s">
        <v>108</v>
      </c>
    </row>
    <row r="162" spans="1:7" x14ac:dyDescent="0.25">
      <c r="A162" s="17">
        <v>43612</v>
      </c>
      <c r="B162" s="10" t="s">
        <v>49</v>
      </c>
      <c r="C162" s="4" t="str">
        <f ca="1">LOOKUP($C162,[3]CODIGO!$A$2:$B$86)</f>
        <v>SMOOTH X SNAP - ROJO</v>
      </c>
      <c r="D162" s="11">
        <v>1</v>
      </c>
      <c r="E162" s="12">
        <f ca="1">LOOKUP($C162,[3]CODIGO!$A$2:$C$86)</f>
        <v>35</v>
      </c>
      <c r="F162" s="13">
        <f t="shared" ca="1" si="2"/>
        <v>35</v>
      </c>
      <c r="G162" s="4" t="s">
        <v>108</v>
      </c>
    </row>
    <row r="163" spans="1:7" x14ac:dyDescent="0.25">
      <c r="A163" s="17">
        <v>43612</v>
      </c>
      <c r="B163" s="10" t="s">
        <v>48</v>
      </c>
      <c r="C163" s="4" t="str">
        <f ca="1">LOOKUP($C163,[3]CODIGO!$A$2:$B$86)</f>
        <v>SMOOTH X SNAP - BLANCO</v>
      </c>
      <c r="D163" s="11">
        <v>1</v>
      </c>
      <c r="E163" s="12">
        <f ca="1">LOOKUP($C163,[3]CODIGO!$A$2:$C$86)</f>
        <v>35</v>
      </c>
      <c r="F163" s="13">
        <f t="shared" ca="1" si="2"/>
        <v>35</v>
      </c>
      <c r="G163" s="4" t="s">
        <v>108</v>
      </c>
    </row>
    <row r="164" spans="1:7" x14ac:dyDescent="0.25">
      <c r="A164" s="17">
        <v>43612</v>
      </c>
      <c r="B164" s="10" t="s">
        <v>51</v>
      </c>
      <c r="C164" s="4" t="str">
        <f ca="1">LOOKUP($C164,[3]CODIGO!$A$2:$B$86)</f>
        <v>ALTRON GI-420 NEGRO</v>
      </c>
      <c r="D164" s="11">
        <v>1</v>
      </c>
      <c r="E164" s="12">
        <f ca="1">LOOKUP($C164,[3]CODIGO!$A$2:$C$86)</f>
        <v>139</v>
      </c>
      <c r="F164" s="13">
        <f t="shared" ca="1" si="2"/>
        <v>139</v>
      </c>
      <c r="G164" s="4" t="s">
        <v>108</v>
      </c>
    </row>
    <row r="165" spans="1:7" x14ac:dyDescent="0.25">
      <c r="A165" s="17">
        <v>43613</v>
      </c>
      <c r="B165" s="10" t="s">
        <v>60</v>
      </c>
      <c r="C165" s="4" t="str">
        <f ca="1">LOOKUP($C165,[3]CODIGO!$A$2:$B$86)</f>
        <v>LANDBYTE K1- NEGRO</v>
      </c>
      <c r="D165" s="11">
        <v>1</v>
      </c>
      <c r="E165" s="12">
        <f ca="1">LOOKUP($C165,[3]CODIGO!$A$2:$C$86)</f>
        <v>53</v>
      </c>
      <c r="F165" s="13">
        <f t="shared" ca="1" si="2"/>
        <v>53</v>
      </c>
      <c r="G165" s="4" t="s">
        <v>93</v>
      </c>
    </row>
    <row r="166" spans="1:7" x14ac:dyDescent="0.25">
      <c r="A166" s="17">
        <v>43613</v>
      </c>
      <c r="B166" s="10" t="s">
        <v>81</v>
      </c>
      <c r="C166" s="4" t="str">
        <f ca="1">LOOKUP($C166,[3]CODIGO!$A$2:$B$86)</f>
        <v>NOKIA 105 - NEGRO</v>
      </c>
      <c r="D166" s="11">
        <v>1</v>
      </c>
      <c r="E166" s="12">
        <f ca="1">LOOKUP($C166,[3]CODIGO!$A$2:$C$86)</f>
        <v>68</v>
      </c>
      <c r="F166" s="13">
        <f t="shared" ca="1" si="2"/>
        <v>68</v>
      </c>
      <c r="G166" s="4" t="s">
        <v>93</v>
      </c>
    </row>
    <row r="167" spans="1:7" x14ac:dyDescent="0.25">
      <c r="A167" s="17">
        <v>43613</v>
      </c>
      <c r="B167" s="10" t="s">
        <v>67</v>
      </c>
      <c r="C167" s="4" t="str">
        <f ca="1">LOOKUP($C167,[3]CODIGO!$A$2:$B$86)</f>
        <v>LANDBYTE LT 2020- ROJO</v>
      </c>
      <c r="D167" s="11">
        <v>1</v>
      </c>
      <c r="E167" s="12">
        <f ca="1">LOOKUP($C167,[3]CODIGO!$A$2:$C$86)</f>
        <v>70</v>
      </c>
      <c r="F167" s="13">
        <f t="shared" ca="1" si="2"/>
        <v>70</v>
      </c>
      <c r="G167" s="4" t="s">
        <v>93</v>
      </c>
    </row>
    <row r="168" spans="1:7" x14ac:dyDescent="0.25">
      <c r="A168" s="17">
        <v>43613</v>
      </c>
      <c r="B168" s="10" t="s">
        <v>60</v>
      </c>
      <c r="C168" s="4" t="str">
        <f ca="1">LOOKUP($C168,[3]CODIGO!$A$2:$B$86)</f>
        <v>LANDBYTE K1- NEGRO</v>
      </c>
      <c r="D168" s="11">
        <v>1</v>
      </c>
      <c r="E168" s="12">
        <f ca="1">LOOKUP($C168,[3]CODIGO!$A$2:$C$86)</f>
        <v>53</v>
      </c>
      <c r="F168" s="13">
        <f t="shared" ca="1" si="2"/>
        <v>53</v>
      </c>
      <c r="G168" s="4" t="s">
        <v>109</v>
      </c>
    </row>
    <row r="169" spans="1:7" x14ac:dyDescent="0.25">
      <c r="A169" s="17">
        <v>43613</v>
      </c>
      <c r="B169" s="10" t="s">
        <v>43</v>
      </c>
      <c r="C169" s="4" t="str">
        <f ca="1">LOOKUP($C169,[3]CODIGO!$A$2:$B$86)</f>
        <v>LANDBYTE K1- PLOMO</v>
      </c>
      <c r="D169" s="11">
        <v>1</v>
      </c>
      <c r="E169" s="12">
        <f ca="1">LOOKUP($C169,[3]CODIGO!$A$2:$C$86)</f>
        <v>53</v>
      </c>
      <c r="F169" s="13">
        <f t="shared" ca="1" si="2"/>
        <v>53</v>
      </c>
      <c r="G169" s="4" t="s">
        <v>109</v>
      </c>
    </row>
    <row r="170" spans="1:7" x14ac:dyDescent="0.25">
      <c r="A170" s="17">
        <v>43613</v>
      </c>
      <c r="B170" s="10" t="s">
        <v>45</v>
      </c>
      <c r="C170" s="4" t="str">
        <f ca="1">LOOKUP($C170,[3]CODIGO!$A$2:$B$86)</f>
        <v>LANDBYTE K1- AZUL</v>
      </c>
      <c r="D170" s="11">
        <v>1</v>
      </c>
      <c r="E170" s="12">
        <f ca="1">LOOKUP($C170,[3]CODIGO!$A$2:$C$86)</f>
        <v>53</v>
      </c>
      <c r="F170" s="13">
        <f t="shared" ca="1" si="2"/>
        <v>53</v>
      </c>
      <c r="G170" s="4" t="s">
        <v>109</v>
      </c>
    </row>
    <row r="171" spans="1:7" x14ac:dyDescent="0.25">
      <c r="A171" s="17">
        <v>43613</v>
      </c>
      <c r="B171" s="10" t="s">
        <v>37</v>
      </c>
      <c r="C171" s="4" t="str">
        <f ca="1">LOOKUP($C171,[3]CODIGO!$A$2:$B$86)</f>
        <v>UNONU U8 FLIP - DORADO</v>
      </c>
      <c r="D171" s="11">
        <v>1</v>
      </c>
      <c r="E171" s="12">
        <f ca="1">LOOKUP($C171,[3]CODIGO!$A$2:$C$86)</f>
        <v>57</v>
      </c>
      <c r="F171" s="13">
        <f t="shared" ca="1" si="2"/>
        <v>57</v>
      </c>
      <c r="G171" s="4" t="s">
        <v>109</v>
      </c>
    </row>
    <row r="172" spans="1:7" x14ac:dyDescent="0.25">
      <c r="A172" s="17">
        <v>43613</v>
      </c>
      <c r="B172" s="10" t="s">
        <v>110</v>
      </c>
      <c r="C172" s="4" t="str">
        <f ca="1">LOOKUP($C172,[3]CODIGO!$A$2:$B$86)</f>
        <v>UNONU U8 FLIP - ROSA</v>
      </c>
      <c r="D172" s="11">
        <v>1</v>
      </c>
      <c r="E172" s="12">
        <f ca="1">LOOKUP($C172,[3]CODIGO!$A$2:$C$86)</f>
        <v>57</v>
      </c>
      <c r="F172" s="13">
        <f t="shared" ca="1" si="2"/>
        <v>57</v>
      </c>
      <c r="G172" s="4" t="s">
        <v>109</v>
      </c>
    </row>
    <row r="173" spans="1:7" x14ac:dyDescent="0.25">
      <c r="A173" s="17">
        <v>43613</v>
      </c>
      <c r="B173" s="10" t="s">
        <v>66</v>
      </c>
      <c r="C173" s="4" t="str">
        <f ca="1">LOOKUP($C173,[3]CODIGO!$A$2:$B$86)</f>
        <v>LANDBYTE LT 2020- AZUL</v>
      </c>
      <c r="D173" s="11">
        <v>1</v>
      </c>
      <c r="E173" s="12">
        <f ca="1">LOOKUP($C173,[3]CODIGO!$A$2:$C$86)</f>
        <v>70</v>
      </c>
      <c r="F173" s="13">
        <f t="shared" ca="1" si="2"/>
        <v>70</v>
      </c>
      <c r="G173" s="4" t="s">
        <v>109</v>
      </c>
    </row>
    <row r="174" spans="1:7" x14ac:dyDescent="0.25">
      <c r="A174" s="17">
        <v>43613</v>
      </c>
      <c r="B174" s="10" t="s">
        <v>67</v>
      </c>
      <c r="C174" s="4" t="str">
        <f ca="1">LOOKUP($C174,[3]CODIGO!$A$2:$B$86)</f>
        <v>LANDBYTE LT 2020- ROJO</v>
      </c>
      <c r="D174" s="11">
        <v>1</v>
      </c>
      <c r="E174" s="12">
        <f ca="1">LOOKUP($C174,[3]CODIGO!$A$2:$C$86)</f>
        <v>70</v>
      </c>
      <c r="F174" s="13">
        <f t="shared" ca="1" si="2"/>
        <v>70</v>
      </c>
      <c r="G174" s="4" t="s">
        <v>109</v>
      </c>
    </row>
    <row r="175" spans="1:7" x14ac:dyDescent="0.25">
      <c r="A175" s="17">
        <v>43613</v>
      </c>
      <c r="B175" s="10" t="s">
        <v>99</v>
      </c>
      <c r="C175" s="4" t="str">
        <f ca="1">LOOKUP($C175,[3]CODIGO!$A$2:$B$86)</f>
        <v>SMOOTH SNAP MAX 5 - AZUL</v>
      </c>
      <c r="D175" s="11">
        <v>1</v>
      </c>
      <c r="E175" s="12">
        <f ca="1">LOOKUP($C175,[3]CODIGO!$A$2:$C$86)</f>
        <v>70</v>
      </c>
      <c r="F175" s="13">
        <f t="shared" ca="1" si="2"/>
        <v>70</v>
      </c>
      <c r="G175" s="4" t="s">
        <v>109</v>
      </c>
    </row>
    <row r="176" spans="1:7" x14ac:dyDescent="0.25">
      <c r="A176" s="17">
        <v>43613</v>
      </c>
      <c r="B176" s="10" t="s">
        <v>75</v>
      </c>
      <c r="C176" s="4" t="str">
        <f ca="1">LOOKUP($C176,[3]CODIGO!$A$2:$B$86)</f>
        <v>SMOOTH SNAP MAX 5 - NARANJA</v>
      </c>
      <c r="D176" s="11">
        <v>1</v>
      </c>
      <c r="E176" s="12">
        <f ca="1">LOOKUP($C176,[3]CODIGO!$A$2:$C$86)</f>
        <v>70</v>
      </c>
      <c r="F176" s="13">
        <f t="shared" ca="1" si="2"/>
        <v>70</v>
      </c>
      <c r="G176" s="4" t="s">
        <v>109</v>
      </c>
    </row>
    <row r="177" spans="1:7" x14ac:dyDescent="0.25">
      <c r="A177" s="17">
        <v>43613</v>
      </c>
      <c r="B177" s="10" t="s">
        <v>111</v>
      </c>
      <c r="C177" s="4" t="str">
        <f ca="1">LOOKUP($C177,[3]CODIGO!$A$2:$B$90)</f>
        <v>ISWAG FLIP -NEGRO</v>
      </c>
      <c r="D177" s="11">
        <v>1</v>
      </c>
      <c r="E177" s="12">
        <f ca="1">LOOKUP($C177,[3]CODIGO!$A$2:$C$90)</f>
        <v>59</v>
      </c>
      <c r="F177" s="13">
        <f t="shared" ca="1" si="2"/>
        <v>59</v>
      </c>
      <c r="G177" s="4" t="s">
        <v>109</v>
      </c>
    </row>
    <row r="178" spans="1:7" x14ac:dyDescent="0.25">
      <c r="A178" s="17">
        <v>43613</v>
      </c>
      <c r="B178" s="10" t="s">
        <v>54</v>
      </c>
      <c r="C178" s="4" t="str">
        <f ca="1">LOOKUP($C178,[3]CODIGO!$A$2:$B$90)</f>
        <v>SMOOTH SNAP MINI 2 - NARANJA</v>
      </c>
      <c r="D178" s="11">
        <v>1</v>
      </c>
      <c r="E178" s="12">
        <f ca="1">LOOKUP($C178,[3]CODIGO!$A$2:$C$90)</f>
        <v>36</v>
      </c>
      <c r="F178" s="13">
        <f t="shared" ca="1" si="2"/>
        <v>36</v>
      </c>
      <c r="G178" s="4" t="s">
        <v>109</v>
      </c>
    </row>
    <row r="179" spans="1:7" x14ac:dyDescent="0.25">
      <c r="A179" s="17">
        <v>43613</v>
      </c>
      <c r="B179" s="10" t="s">
        <v>55</v>
      </c>
      <c r="C179" s="4" t="str">
        <f ca="1">LOOKUP($C179,[3]CODIGO!$A$2:$B$90)</f>
        <v>SMOOTH SNAP MINI 2 - BLANCO</v>
      </c>
      <c r="D179" s="11">
        <v>2</v>
      </c>
      <c r="E179" s="12">
        <f ca="1">LOOKUP($C179,[3]CODIGO!$A$2:$C$90)</f>
        <v>36</v>
      </c>
      <c r="F179" s="13">
        <f t="shared" ca="1" si="2"/>
        <v>72</v>
      </c>
      <c r="G179" s="4" t="s">
        <v>109</v>
      </c>
    </row>
    <row r="180" spans="1:7" x14ac:dyDescent="0.25">
      <c r="A180" s="17">
        <v>43613</v>
      </c>
      <c r="B180" s="10" t="s">
        <v>75</v>
      </c>
      <c r="C180" s="4" t="str">
        <f ca="1">LOOKUP($C180,[3]CODIGO!$A$2:$B$86)</f>
        <v>SMOOTH SNAP MAX 5 - NARANJA</v>
      </c>
      <c r="D180" s="11">
        <v>1</v>
      </c>
      <c r="E180" s="12">
        <f ca="1">LOOKUP($C180,[3]CODIGO!$A$2:$C$86)</f>
        <v>70</v>
      </c>
      <c r="F180" s="13">
        <f t="shared" ca="1" si="2"/>
        <v>70</v>
      </c>
      <c r="G180" s="4" t="s">
        <v>112</v>
      </c>
    </row>
    <row r="181" spans="1:7" x14ac:dyDescent="0.25">
      <c r="A181" s="17">
        <v>43613</v>
      </c>
      <c r="B181" s="10" t="s">
        <v>62</v>
      </c>
      <c r="C181" s="4" t="str">
        <f ca="1">LOOKUP($C181,[3]CODIGO!$A$2:$B$86)</f>
        <v>SMOOTH SNAP MAX 5 - NEGRO</v>
      </c>
      <c r="D181" s="11">
        <v>1</v>
      </c>
      <c r="E181" s="12">
        <f ca="1">LOOKUP($C181,[3]CODIGO!$A$2:$C$86)</f>
        <v>70</v>
      </c>
      <c r="F181" s="13">
        <f t="shared" ca="1" si="2"/>
        <v>70</v>
      </c>
      <c r="G181" s="4" t="s">
        <v>112</v>
      </c>
    </row>
    <row r="182" spans="1:7" x14ac:dyDescent="0.25">
      <c r="A182" s="17">
        <v>43613</v>
      </c>
      <c r="B182" s="10" t="s">
        <v>33</v>
      </c>
      <c r="C182" s="4" t="str">
        <f ca="1">LOOKUP($C182,[3]CODIGO!$A$2:$B$86)</f>
        <v>SMOOTH X SNAP - NEGRO</v>
      </c>
      <c r="D182" s="11">
        <v>1</v>
      </c>
      <c r="E182" s="12">
        <f ca="1">LOOKUP($C182,[3]CODIGO!$A$2:$C$86)</f>
        <v>35</v>
      </c>
      <c r="F182" s="13">
        <f t="shared" ca="1" si="2"/>
        <v>35</v>
      </c>
      <c r="G182" s="4" t="s">
        <v>112</v>
      </c>
    </row>
    <row r="183" spans="1:7" x14ac:dyDescent="0.25">
      <c r="A183" s="17">
        <v>43613</v>
      </c>
      <c r="B183" s="10" t="s">
        <v>48</v>
      </c>
      <c r="C183" s="4" t="str">
        <f ca="1">LOOKUP($C183,[3]CODIGO!$A$2:$B$86)</f>
        <v>SMOOTH X SNAP - BLANCO</v>
      </c>
      <c r="D183" s="11">
        <v>2</v>
      </c>
      <c r="E183" s="12">
        <f ca="1">LOOKUP($C183,[3]CODIGO!$A$2:$C$86)</f>
        <v>35</v>
      </c>
      <c r="F183" s="13">
        <f t="shared" ca="1" si="2"/>
        <v>70</v>
      </c>
      <c r="G183" s="4" t="s">
        <v>112</v>
      </c>
    </row>
    <row r="184" spans="1:7" x14ac:dyDescent="0.25">
      <c r="A184" s="17">
        <v>43613</v>
      </c>
      <c r="B184" s="10" t="s">
        <v>46</v>
      </c>
      <c r="C184" s="4" t="str">
        <f ca="1">LOOKUP($C184,[3]CODIGO!$A$2:$B$86)</f>
        <v>SMOOTH X SNAP - NARANJA</v>
      </c>
      <c r="D184" s="11">
        <v>2</v>
      </c>
      <c r="E184" s="12">
        <f ca="1">LOOKUP($C184,[3]CODIGO!$A$2:$C$86)</f>
        <v>35</v>
      </c>
      <c r="F184" s="13">
        <f t="shared" ca="1" si="2"/>
        <v>70</v>
      </c>
      <c r="G184" s="4" t="s">
        <v>112</v>
      </c>
    </row>
    <row r="185" spans="1:7" x14ac:dyDescent="0.25">
      <c r="A185" s="17">
        <v>43613</v>
      </c>
      <c r="B185" s="10" t="s">
        <v>97</v>
      </c>
      <c r="C185" s="4" t="str">
        <f ca="1">LOOKUP($C185,[3]CODIGO!$A$2:$B$86)</f>
        <v xml:space="preserve">EPIK ONE -K405 SILVER </v>
      </c>
      <c r="D185" s="11">
        <v>2</v>
      </c>
      <c r="E185" s="12">
        <f ca="1">LOOKUP($C185,[3]CODIGO!$A$2:$C$86)</f>
        <v>144</v>
      </c>
      <c r="F185" s="13">
        <f t="shared" ca="1" si="2"/>
        <v>288</v>
      </c>
      <c r="G185" s="4" t="s">
        <v>112</v>
      </c>
    </row>
    <row r="186" spans="1:7" x14ac:dyDescent="0.25">
      <c r="A186" s="17">
        <v>43613</v>
      </c>
      <c r="B186" s="10" t="s">
        <v>81</v>
      </c>
      <c r="C186" s="4" t="str">
        <f ca="1">LOOKUP($C186,[3]CODIGO!$A$2:$B$86)</f>
        <v>NOKIA 105 - NEGRO</v>
      </c>
      <c r="D186" s="11">
        <v>2</v>
      </c>
      <c r="E186" s="12">
        <f ca="1">LOOKUP($C186,[3]CODIGO!$A$2:$C$86)</f>
        <v>68</v>
      </c>
      <c r="F186" s="13">
        <f t="shared" ca="1" si="2"/>
        <v>136</v>
      </c>
      <c r="G186" s="4" t="s">
        <v>112</v>
      </c>
    </row>
    <row r="187" spans="1:7" x14ac:dyDescent="0.25">
      <c r="A187" s="17">
        <v>43613</v>
      </c>
      <c r="B187" s="10" t="s">
        <v>60</v>
      </c>
      <c r="C187" s="4" t="str">
        <f ca="1">LOOKUP($C187,[3]CODIGO!$A$2:$B$86)</f>
        <v>LANDBYTE K1- NEGRO</v>
      </c>
      <c r="D187" s="11">
        <v>1</v>
      </c>
      <c r="E187" s="12">
        <f ca="1">LOOKUP($C187,[3]CODIGO!$A$2:$C$86)</f>
        <v>53</v>
      </c>
      <c r="F187" s="13">
        <f t="shared" ca="1" si="2"/>
        <v>53</v>
      </c>
      <c r="G187" s="4" t="s">
        <v>112</v>
      </c>
    </row>
    <row r="188" spans="1:7" x14ac:dyDescent="0.25">
      <c r="A188" s="17">
        <v>43613</v>
      </c>
      <c r="B188" s="10" t="s">
        <v>45</v>
      </c>
      <c r="C188" s="4" t="str">
        <f ca="1">LOOKUP($C188,[3]CODIGO!$A$2:$B$86)</f>
        <v>LANDBYTE K1- AZUL</v>
      </c>
      <c r="D188" s="11">
        <v>1</v>
      </c>
      <c r="E188" s="12">
        <f ca="1">LOOKUP($C188,[3]CODIGO!$A$2:$C$86)</f>
        <v>53</v>
      </c>
      <c r="F188" s="13">
        <f t="shared" ca="1" si="2"/>
        <v>53</v>
      </c>
      <c r="G188" s="4" t="s">
        <v>112</v>
      </c>
    </row>
    <row r="189" spans="1:7" x14ac:dyDescent="0.25">
      <c r="A189" s="17">
        <v>43613</v>
      </c>
      <c r="B189" s="10" t="s">
        <v>44</v>
      </c>
      <c r="C189" s="4" t="str">
        <f ca="1">LOOKUP($C189,[3]CODIGO!$A$2:$B$86)</f>
        <v>LANDBYTE K1- ROSA</v>
      </c>
      <c r="D189" s="11">
        <v>1</v>
      </c>
      <c r="E189" s="12">
        <f ca="1">LOOKUP($C189,[3]CODIGO!$A$2:$C$86)</f>
        <v>53</v>
      </c>
      <c r="F189" s="13">
        <f t="shared" ca="1" si="2"/>
        <v>53</v>
      </c>
      <c r="G189" s="4" t="s">
        <v>112</v>
      </c>
    </row>
    <row r="190" spans="1:7" x14ac:dyDescent="0.25">
      <c r="A190" s="17">
        <v>43613</v>
      </c>
      <c r="B190" s="10" t="s">
        <v>51</v>
      </c>
      <c r="C190" s="4" t="str">
        <f ca="1">LOOKUP($C190,[3]CODIGO!$A$2:$B$86)</f>
        <v>ALTRON GI-420 NEGRO</v>
      </c>
      <c r="D190" s="11">
        <v>1</v>
      </c>
      <c r="E190" s="12">
        <f ca="1">LOOKUP($C190,[3]CODIGO!$A$2:$C$86)</f>
        <v>139</v>
      </c>
      <c r="F190" s="13">
        <f t="shared" ca="1" si="2"/>
        <v>139</v>
      </c>
      <c r="G190" s="4" t="s">
        <v>113</v>
      </c>
    </row>
    <row r="191" spans="1:7" x14ac:dyDescent="0.25">
      <c r="A191" s="17">
        <v>43613</v>
      </c>
      <c r="B191" s="10" t="s">
        <v>46</v>
      </c>
      <c r="C191" s="4" t="str">
        <f ca="1">LOOKUP($C191,[3]CODIGO!$A$2:$B$86)</f>
        <v>SMOOTH X SNAP - NARANJA</v>
      </c>
      <c r="D191" s="11">
        <v>1</v>
      </c>
      <c r="E191" s="12">
        <f ca="1">LOOKUP($C191,[3]CODIGO!$A$2:$C$86)</f>
        <v>35</v>
      </c>
      <c r="F191" s="13">
        <f t="shared" ca="1" si="2"/>
        <v>35</v>
      </c>
      <c r="G191" s="4" t="s">
        <v>114</v>
      </c>
    </row>
    <row r="192" spans="1:7" x14ac:dyDescent="0.25">
      <c r="A192" s="17">
        <v>43613</v>
      </c>
      <c r="B192" s="10" t="s">
        <v>48</v>
      </c>
      <c r="C192" s="4" t="str">
        <f ca="1">LOOKUP($C192,[3]CODIGO!$A$2:$B$86)</f>
        <v>SMOOTH X SNAP - BLANCO</v>
      </c>
      <c r="D192" s="11">
        <v>1</v>
      </c>
      <c r="E192" s="12">
        <f ca="1">LOOKUP($C192,[3]CODIGO!$A$2:$C$86)</f>
        <v>35</v>
      </c>
      <c r="F192" s="13">
        <f t="shared" ca="1" si="2"/>
        <v>35</v>
      </c>
      <c r="G192" s="4" t="s">
        <v>114</v>
      </c>
    </row>
    <row r="193" spans="1:7" x14ac:dyDescent="0.25">
      <c r="A193" s="17">
        <v>43614</v>
      </c>
      <c r="B193" s="10" t="s">
        <v>51</v>
      </c>
      <c r="C193" s="4" t="str">
        <f ca="1">LOOKUP($C193,[3]CODIGO!$A$2:$B$86)</f>
        <v>ALTRON GI-420 NEGRO</v>
      </c>
      <c r="D193" s="11">
        <v>2</v>
      </c>
      <c r="E193" s="12">
        <v>133</v>
      </c>
      <c r="F193" s="13">
        <f t="shared" si="2"/>
        <v>266</v>
      </c>
      <c r="G193" s="4" t="s">
        <v>57</v>
      </c>
    </row>
    <row r="194" spans="1:7" x14ac:dyDescent="0.25">
      <c r="A194" s="17">
        <v>43614</v>
      </c>
      <c r="B194" s="10" t="s">
        <v>103</v>
      </c>
      <c r="C194" s="4" t="str">
        <f ca="1">LOOKUP($C194,[3]CODIGO!$A$2:$B$90)</f>
        <v>ZOEY 2.4 3G</v>
      </c>
      <c r="D194" s="11">
        <v>1</v>
      </c>
      <c r="E194" s="12">
        <f ca="1">LOOKUP($C194,[3]CODIGO!$A$2:$C$90)</f>
        <v>90</v>
      </c>
      <c r="F194" s="13">
        <f t="shared" ref="F194:F211" ca="1" si="3">D194*E194</f>
        <v>90</v>
      </c>
      <c r="G194" s="4" t="s">
        <v>57</v>
      </c>
    </row>
    <row r="195" spans="1:7" x14ac:dyDescent="0.25">
      <c r="A195" s="17">
        <v>43614</v>
      </c>
      <c r="B195" s="10" t="s">
        <v>60</v>
      </c>
      <c r="C195" s="4" t="str">
        <f ca="1">LOOKUP($C195,[3]CODIGO!$A$2:$B$86)</f>
        <v>LANDBYTE K1- NEGRO</v>
      </c>
      <c r="D195" s="11">
        <v>1</v>
      </c>
      <c r="E195" s="12">
        <v>48</v>
      </c>
      <c r="F195" s="13">
        <f t="shared" si="3"/>
        <v>48</v>
      </c>
      <c r="G195" s="4" t="s">
        <v>151</v>
      </c>
    </row>
    <row r="196" spans="1:7" x14ac:dyDescent="0.25">
      <c r="A196" s="17">
        <v>43614</v>
      </c>
      <c r="B196" s="10" t="s">
        <v>43</v>
      </c>
      <c r="C196" s="4" t="str">
        <f ca="1">LOOKUP($C196,[3]CODIGO!$A$2:$B$86)</f>
        <v>LANDBYTE K1- PLOMO</v>
      </c>
      <c r="D196" s="11">
        <v>1</v>
      </c>
      <c r="E196" s="12">
        <v>48</v>
      </c>
      <c r="F196" s="13">
        <f t="shared" si="3"/>
        <v>48</v>
      </c>
      <c r="G196" s="4" t="s">
        <v>151</v>
      </c>
    </row>
    <row r="197" spans="1:7" x14ac:dyDescent="0.25">
      <c r="A197" s="17">
        <v>43614</v>
      </c>
      <c r="B197" s="10" t="s">
        <v>62</v>
      </c>
      <c r="C197" s="4" t="str">
        <f ca="1">LOOKUP($C197,[3]CODIGO!$A$2:$B$86)</f>
        <v>SMOOTH SNAP MAX 5 - NEGRO</v>
      </c>
      <c r="D197" s="11">
        <v>1</v>
      </c>
      <c r="E197" s="12">
        <f ca="1">LOOKUP($C197,[3]CODIGO!$A$2:$C$86)</f>
        <v>70</v>
      </c>
      <c r="F197" s="13">
        <f t="shared" ca="1" si="3"/>
        <v>70</v>
      </c>
      <c r="G197" s="4" t="s">
        <v>151</v>
      </c>
    </row>
    <row r="198" spans="1:7" x14ac:dyDescent="0.25">
      <c r="A198" s="17">
        <v>43615</v>
      </c>
      <c r="B198" s="10" t="s">
        <v>81</v>
      </c>
      <c r="C198" s="4" t="str">
        <f ca="1">LOOKUP($C198,[3]CODIGO!$A$2:$B$86)</f>
        <v>NOKIA 105 - NEGRO</v>
      </c>
      <c r="D198" s="11">
        <v>2</v>
      </c>
      <c r="E198" s="12">
        <f ca="1">LOOKUP($C198,[3]CODIGO!$A$2:$C$86)</f>
        <v>68</v>
      </c>
      <c r="F198" s="13">
        <f t="shared" ca="1" si="3"/>
        <v>136</v>
      </c>
      <c r="G198" s="4" t="s">
        <v>69</v>
      </c>
    </row>
    <row r="199" spans="1:7" x14ac:dyDescent="0.25">
      <c r="A199" s="17">
        <v>43615</v>
      </c>
      <c r="B199" s="10" t="s">
        <v>62</v>
      </c>
      <c r="C199" s="4" t="str">
        <f ca="1">LOOKUP($C199,[3]CODIGO!$A$2:$B$86)</f>
        <v>SMOOTH SNAP MAX 5 - NEGRO</v>
      </c>
      <c r="D199" s="11">
        <v>1</v>
      </c>
      <c r="E199" s="12">
        <f ca="1">LOOKUP($C199,[3]CODIGO!$A$2:$C$86)</f>
        <v>70</v>
      </c>
      <c r="F199" s="13">
        <f t="shared" ca="1" si="3"/>
        <v>70</v>
      </c>
      <c r="G199" s="4" t="s">
        <v>69</v>
      </c>
    </row>
    <row r="200" spans="1:7" x14ac:dyDescent="0.25">
      <c r="A200" s="17">
        <v>43615</v>
      </c>
      <c r="B200" s="10" t="s">
        <v>75</v>
      </c>
      <c r="C200" s="4" t="str">
        <f ca="1">LOOKUP($C200,[3]CODIGO!$A$2:$B$86)</f>
        <v>SMOOTH SNAP MAX 5 - NARANJA</v>
      </c>
      <c r="D200" s="11">
        <v>1</v>
      </c>
      <c r="E200" s="12">
        <f ca="1">LOOKUP($C200,[3]CODIGO!$A$2:$C$86)</f>
        <v>70</v>
      </c>
      <c r="F200" s="13">
        <f t="shared" ca="1" si="3"/>
        <v>70</v>
      </c>
      <c r="G200" s="4" t="s">
        <v>69</v>
      </c>
    </row>
    <row r="201" spans="1:7" x14ac:dyDescent="0.25">
      <c r="A201" s="17">
        <v>43615</v>
      </c>
      <c r="B201" s="10" t="s">
        <v>60</v>
      </c>
      <c r="C201" s="4" t="str">
        <f ca="1">LOOKUP($C201,[3]CODIGO!$A$2:$B$86)</f>
        <v>LANDBYTE K1- NEGRO</v>
      </c>
      <c r="D201" s="11">
        <v>1</v>
      </c>
      <c r="E201" s="12">
        <v>48</v>
      </c>
      <c r="F201" s="13">
        <f>D201*E201</f>
        <v>48</v>
      </c>
      <c r="G201" s="4" t="s">
        <v>71</v>
      </c>
    </row>
    <row r="202" spans="1:7" x14ac:dyDescent="0.25">
      <c r="A202" s="17">
        <v>43615</v>
      </c>
      <c r="B202" s="10" t="s">
        <v>43</v>
      </c>
      <c r="C202" s="4" t="str">
        <f ca="1">LOOKUP($C202,[3]CODIGO!$A$2:$B$86)</f>
        <v>LANDBYTE K1- PLOMO</v>
      </c>
      <c r="D202" s="11">
        <v>1</v>
      </c>
      <c r="E202" s="12">
        <v>48</v>
      </c>
      <c r="F202" s="13">
        <f t="shared" ref="F202:F203" si="4">D202*E202</f>
        <v>48</v>
      </c>
      <c r="G202" s="4" t="s">
        <v>71</v>
      </c>
    </row>
    <row r="203" spans="1:7" x14ac:dyDescent="0.25">
      <c r="A203" s="17">
        <v>43615</v>
      </c>
      <c r="B203" s="10" t="s">
        <v>75</v>
      </c>
      <c r="C203" s="4" t="str">
        <f ca="1">LOOKUP($C203,[3]CODIGO!$A$2:$B$86)</f>
        <v>SMOOTH SNAP MAX 5 - NARANJA</v>
      </c>
      <c r="D203" s="11">
        <v>2</v>
      </c>
      <c r="E203" s="12">
        <f ca="1">LOOKUP($C203,[3]CODIGO!$A$2:$C$86)</f>
        <v>70</v>
      </c>
      <c r="F203" s="13">
        <f t="shared" ca="1" si="4"/>
        <v>140</v>
      </c>
      <c r="G203" s="4" t="s">
        <v>71</v>
      </c>
    </row>
    <row r="204" spans="1:7" x14ac:dyDescent="0.25">
      <c r="A204" s="17">
        <v>43615</v>
      </c>
      <c r="B204" s="10" t="s">
        <v>54</v>
      </c>
      <c r="C204" s="4" t="str">
        <f ca="1">LOOKUP($C204,[3]CODIGO!$A$2:$B$90)</f>
        <v>SMOOTH SNAP MINI 2 - NARANJA</v>
      </c>
      <c r="D204" s="11">
        <v>2</v>
      </c>
      <c r="E204" s="12">
        <v>35</v>
      </c>
      <c r="F204" s="13">
        <f t="shared" si="3"/>
        <v>70</v>
      </c>
      <c r="G204" s="4" t="s">
        <v>78</v>
      </c>
    </row>
    <row r="205" spans="1:7" x14ac:dyDescent="0.25">
      <c r="A205" s="17">
        <v>43615</v>
      </c>
      <c r="B205" s="10" t="s">
        <v>55</v>
      </c>
      <c r="C205" s="4" t="str">
        <f ca="1">LOOKUP($C205,[3]CODIGO!$A$2:$B$90)</f>
        <v>SMOOTH SNAP MINI 2 - BLANCO</v>
      </c>
      <c r="D205" s="11">
        <v>3</v>
      </c>
      <c r="E205" s="12">
        <v>35</v>
      </c>
      <c r="F205" s="13">
        <f t="shared" si="3"/>
        <v>105</v>
      </c>
      <c r="G205" s="4" t="s">
        <v>78</v>
      </c>
    </row>
    <row r="206" spans="1:7" x14ac:dyDescent="0.25">
      <c r="A206" s="17">
        <v>43615</v>
      </c>
      <c r="B206" s="10" t="s">
        <v>70</v>
      </c>
      <c r="C206" s="4" t="str">
        <f ca="1">LOOKUP($C206,[3]CODIGO!$A$2:$B$90)</f>
        <v>MAXWEST UNO M7 -BLANCO</v>
      </c>
      <c r="D206" s="11">
        <v>2</v>
      </c>
      <c r="E206" s="12">
        <v>45</v>
      </c>
      <c r="F206" s="13">
        <f t="shared" si="3"/>
        <v>90</v>
      </c>
      <c r="G206" s="4" t="s">
        <v>78</v>
      </c>
    </row>
    <row r="207" spans="1:7" x14ac:dyDescent="0.25">
      <c r="A207" s="17">
        <v>43615</v>
      </c>
      <c r="B207" s="10" t="s">
        <v>77</v>
      </c>
      <c r="C207" s="4" t="str">
        <f ca="1">LOOKUP($C207,[3]CODIGO!$A$2:$B$90)</f>
        <v>MAXWEST UNO M8 - AZUL</v>
      </c>
      <c r="D207" s="11">
        <v>1</v>
      </c>
      <c r="E207" s="12">
        <v>45</v>
      </c>
      <c r="F207" s="13">
        <f t="shared" si="3"/>
        <v>45</v>
      </c>
      <c r="G207" s="4" t="s">
        <v>78</v>
      </c>
    </row>
    <row r="208" spans="1:7" x14ac:dyDescent="0.25">
      <c r="A208" s="17">
        <v>43615</v>
      </c>
      <c r="B208" s="10" t="s">
        <v>74</v>
      </c>
      <c r="C208" s="4" t="str">
        <f ca="1">LOOKUP($C208,[3]CODIGO!$A$2:$B$90)</f>
        <v>ALCATEL 2002 - COCOA GREY</v>
      </c>
      <c r="D208" s="11">
        <v>14</v>
      </c>
      <c r="E208" s="12">
        <v>64</v>
      </c>
      <c r="F208" s="13">
        <f t="shared" si="3"/>
        <v>896</v>
      </c>
      <c r="G208" s="4" t="s">
        <v>78</v>
      </c>
    </row>
    <row r="209" spans="1:8" x14ac:dyDescent="0.25">
      <c r="A209" s="17">
        <v>43615</v>
      </c>
      <c r="B209" s="10" t="s">
        <v>106</v>
      </c>
      <c r="C209" s="4" t="str">
        <f ca="1">LOOKUP($C209,[3]CODIGO!$A$2:$B$86)</f>
        <v>ISWAG ONYX - PLOMO</v>
      </c>
      <c r="D209" s="11">
        <v>2</v>
      </c>
      <c r="E209" s="12">
        <f ca="1">LOOKUP($C209,[3]CODIGO!$A$2:$C$86)</f>
        <v>40</v>
      </c>
      <c r="F209" s="13">
        <f t="shared" ca="1" si="3"/>
        <v>80</v>
      </c>
      <c r="G209" s="4" t="s">
        <v>115</v>
      </c>
    </row>
    <row r="210" spans="1:8" x14ac:dyDescent="0.25">
      <c r="A210" s="17">
        <v>43615</v>
      </c>
      <c r="B210" s="10" t="s">
        <v>47</v>
      </c>
      <c r="C210" s="4" t="str">
        <f ca="1">LOOKUP($C210,[3]CODIGO!$A$2:$B$86)</f>
        <v>SMOOTH X SNAP - VERDE</v>
      </c>
      <c r="D210" s="11">
        <v>1</v>
      </c>
      <c r="E210" s="12">
        <f ca="1">LOOKUP($C210,[3]CODIGO!$A$2:$C$86)</f>
        <v>35</v>
      </c>
      <c r="F210" s="13">
        <f t="shared" ca="1" si="3"/>
        <v>35</v>
      </c>
      <c r="G210" s="4" t="s">
        <v>115</v>
      </c>
    </row>
    <row r="211" spans="1:8" x14ac:dyDescent="0.25">
      <c r="A211" s="17">
        <v>43615</v>
      </c>
      <c r="B211" s="10" t="s">
        <v>103</v>
      </c>
      <c r="C211" s="4" t="str">
        <f ca="1">LOOKUP($C211,[3]CODIGO!$A$2:$B$90)</f>
        <v>ZOEY 2.4 3G</v>
      </c>
      <c r="D211" s="11">
        <v>1</v>
      </c>
      <c r="E211" s="12">
        <f ca="1">LOOKUP($C211,[3]CODIGO!$A$2:$C$90)</f>
        <v>90</v>
      </c>
      <c r="F211" s="13">
        <f t="shared" ca="1" si="3"/>
        <v>90</v>
      </c>
      <c r="G211" s="4" t="s">
        <v>152</v>
      </c>
    </row>
    <row r="212" spans="1:8" x14ac:dyDescent="0.25">
      <c r="A212" s="17">
        <v>43616</v>
      </c>
      <c r="B212" s="10" t="s">
        <v>153</v>
      </c>
      <c r="C212" s="4" t="str">
        <f ca="1">LOOKUP($C212,[3]CODIGO!$A$2:$B$100)</f>
        <v>PROLINK NEO PLUS - NEGRO</v>
      </c>
      <c r="D212" s="11">
        <v>5</v>
      </c>
      <c r="E212" s="12">
        <f ca="1">LOOKUP($C212,[3]CODIGO!$A$2:$C$100)</f>
        <v>37</v>
      </c>
      <c r="F212" s="13">
        <f ca="1">D212*E212</f>
        <v>185</v>
      </c>
      <c r="G212" s="4" t="s">
        <v>63</v>
      </c>
    </row>
    <row r="213" spans="1:8" x14ac:dyDescent="0.25">
      <c r="A213" s="17">
        <v>43616</v>
      </c>
      <c r="B213" s="10" t="s">
        <v>154</v>
      </c>
      <c r="C213" s="4" t="str">
        <f ca="1">LOOKUP($C213,[3]CODIGO!$A$2:$B$100)</f>
        <v>PROLINK NEO PLUS - AZUL</v>
      </c>
      <c r="D213" s="11">
        <v>5</v>
      </c>
      <c r="E213" s="12">
        <f ca="1">LOOKUP($C213,[3]CODIGO!$A$2:$C$100)</f>
        <v>37</v>
      </c>
      <c r="F213" s="13">
        <f t="shared" ref="F213:F217" ca="1" si="5">D213*E213</f>
        <v>185</v>
      </c>
      <c r="G213" s="4" t="s">
        <v>63</v>
      </c>
    </row>
    <row r="214" spans="1:8" x14ac:dyDescent="0.25">
      <c r="A214" s="17">
        <v>43616</v>
      </c>
      <c r="B214" s="10" t="s">
        <v>62</v>
      </c>
      <c r="C214" s="4" t="str">
        <f ca="1">LOOKUP($C214,[3]CODIGO!$A$2:$B$100)</f>
        <v>SMOOTH SNAP MAX 5 - NEGRO</v>
      </c>
      <c r="D214" s="11">
        <v>1</v>
      </c>
      <c r="E214" s="12">
        <v>68</v>
      </c>
      <c r="F214" s="13">
        <f t="shared" si="5"/>
        <v>68</v>
      </c>
      <c r="G214" s="4" t="s">
        <v>63</v>
      </c>
    </row>
    <row r="215" spans="1:8" x14ac:dyDescent="0.25">
      <c r="A215" s="17">
        <v>43616</v>
      </c>
      <c r="B215" s="10" t="s">
        <v>153</v>
      </c>
      <c r="C215" s="4" t="str">
        <f ca="1">LOOKUP($C215,[3]CODIGO!$A$2:$B$100)</f>
        <v>PROLINK NEO PLUS - NEGRO</v>
      </c>
      <c r="D215" s="11">
        <v>3</v>
      </c>
      <c r="E215" s="12">
        <f ca="1">LOOKUP($C215,[3]CODIGO!$A$2:$C$100)</f>
        <v>37</v>
      </c>
      <c r="F215" s="13">
        <f t="shared" ca="1" si="5"/>
        <v>111</v>
      </c>
      <c r="G215" s="4" t="s">
        <v>116</v>
      </c>
    </row>
    <row r="216" spans="1:8" x14ac:dyDescent="0.25">
      <c r="A216" s="17">
        <v>43616</v>
      </c>
      <c r="B216" s="10" t="s">
        <v>155</v>
      </c>
      <c r="C216" s="4" t="str">
        <f ca="1">LOOKUP($C216,[3]CODIGO!$A$2:$B$100)</f>
        <v>PROLINK NEO PLUS - ROJO</v>
      </c>
      <c r="D216" s="11">
        <v>1</v>
      </c>
      <c r="E216" s="12">
        <f ca="1">LOOKUP($C216,[3]CODIGO!$A$2:$C$100)</f>
        <v>37</v>
      </c>
      <c r="F216" s="13">
        <f t="shared" ca="1" si="5"/>
        <v>37</v>
      </c>
      <c r="G216" s="4" t="s">
        <v>116</v>
      </c>
    </row>
    <row r="217" spans="1:8" x14ac:dyDescent="0.25">
      <c r="A217" s="17">
        <v>43616</v>
      </c>
      <c r="B217" s="10" t="s">
        <v>154</v>
      </c>
      <c r="C217" s="4" t="str">
        <f ca="1">LOOKUP($C217,[3]CODIGO!$A$2:$B$100)</f>
        <v>PROLINK NEO PLUS - AZUL</v>
      </c>
      <c r="D217" s="11">
        <v>2</v>
      </c>
      <c r="E217" s="12">
        <f ca="1">LOOKUP($C217,[3]CODIGO!$A$2:$C$100)</f>
        <v>37</v>
      </c>
      <c r="F217" s="13">
        <f t="shared" ca="1" si="5"/>
        <v>74</v>
      </c>
      <c r="G217" s="4" t="s">
        <v>116</v>
      </c>
    </row>
    <row r="218" spans="1:8" x14ac:dyDescent="0.25">
      <c r="D218" s="20"/>
      <c r="E218" s="20"/>
      <c r="F218" s="20"/>
    </row>
    <row r="219" spans="1:8" x14ac:dyDescent="0.25">
      <c r="D219" s="20"/>
      <c r="E219" s="20"/>
      <c r="F219" s="20"/>
    </row>
    <row r="220" spans="1:8" ht="18.75" x14ac:dyDescent="0.3">
      <c r="B220" s="21"/>
      <c r="C220" s="22" t="s">
        <v>156</v>
      </c>
      <c r="D220" s="23">
        <v>450</v>
      </c>
      <c r="E220" s="23"/>
      <c r="F220" s="23"/>
      <c r="G220" s="22" t="s">
        <v>157</v>
      </c>
      <c r="H220" s="21"/>
    </row>
    <row r="221" spans="1:8" ht="18.75" x14ac:dyDescent="0.3">
      <c r="B221" s="21"/>
      <c r="C221" s="22" t="s">
        <v>32</v>
      </c>
      <c r="D221" s="24">
        <f>SUM(D2:D217)</f>
        <v>351</v>
      </c>
      <c r="E221" s="24"/>
      <c r="F221" s="24"/>
      <c r="G221" s="25">
        <f>(D221*100%)/D220</f>
        <v>0.78</v>
      </c>
      <c r="H221" s="21"/>
    </row>
    <row r="222" spans="1:8" ht="18.75" x14ac:dyDescent="0.3">
      <c r="B222" s="21"/>
      <c r="C222" s="22"/>
      <c r="D222" s="24">
        <f>D220-D221</f>
        <v>99</v>
      </c>
      <c r="E222" s="24"/>
      <c r="F222" s="24"/>
      <c r="G222" s="22"/>
      <c r="H222" s="21"/>
    </row>
    <row r="223" spans="1:8" ht="18.75" x14ac:dyDescent="0.3">
      <c r="B223" s="21"/>
      <c r="C223" s="21"/>
      <c r="D223" s="26"/>
      <c r="E223" s="26"/>
      <c r="F223" s="26"/>
      <c r="G223" s="21"/>
      <c r="H223" s="21"/>
    </row>
    <row r="224" spans="1:8" ht="18.75" x14ac:dyDescent="0.3">
      <c r="B224" s="21"/>
      <c r="C224" s="21"/>
      <c r="D224" s="26"/>
      <c r="E224" s="26"/>
      <c r="F224" s="26"/>
      <c r="G224" s="21"/>
      <c r="H224" s="21"/>
    </row>
    <row r="225" spans="1:7" s="9" customFormat="1" ht="15.75" x14ac:dyDescent="0.25">
      <c r="A225" s="51" t="s">
        <v>0</v>
      </c>
      <c r="B225" s="47" t="s">
        <v>26</v>
      </c>
      <c r="C225" s="48" t="s">
        <v>27</v>
      </c>
      <c r="D225" s="49" t="s">
        <v>28</v>
      </c>
      <c r="E225" s="49" t="s">
        <v>149</v>
      </c>
      <c r="F225" s="49" t="s">
        <v>150</v>
      </c>
      <c r="G225" s="50" t="s">
        <v>29</v>
      </c>
    </row>
    <row r="226" spans="1:7" x14ac:dyDescent="0.25">
      <c r="A226" s="17">
        <v>43595</v>
      </c>
      <c r="B226" s="10" t="s">
        <v>82</v>
      </c>
      <c r="C226" s="4" t="str">
        <f ca="1">LOOKUP($C226,[3]CODIGO!$A$2:$B$86)</f>
        <v>MEMORIA USB VERBATIM 32GB NEGRO</v>
      </c>
      <c r="D226" s="11">
        <v>10</v>
      </c>
      <c r="E226" s="12">
        <f ca="1">LOOKUP($C226,[3]CODIGO!$A$2:$C$86)</f>
        <v>18</v>
      </c>
      <c r="F226" s="13">
        <f ca="1">D226*E226</f>
        <v>180</v>
      </c>
      <c r="G226" s="4" t="s">
        <v>78</v>
      </c>
    </row>
    <row r="227" spans="1:7" x14ac:dyDescent="0.25">
      <c r="D227" s="20"/>
      <c r="E227" s="20"/>
      <c r="F227" s="20"/>
    </row>
    <row r="228" spans="1:7" x14ac:dyDescent="0.25">
      <c r="D228" s="20"/>
      <c r="E228" s="20"/>
      <c r="F228" s="20"/>
    </row>
  </sheetData>
  <autoFilter ref="A1:G21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1" sqref="C11"/>
    </sheetView>
  </sheetViews>
  <sheetFormatPr baseColWidth="10" defaultRowHeight="15" x14ac:dyDescent="0.25"/>
  <cols>
    <col min="3" max="3" width="21.85546875" customWidth="1"/>
    <col min="5" max="5" width="1.7109375" customWidth="1"/>
    <col min="6" max="6" width="15.28515625" customWidth="1"/>
  </cols>
  <sheetData>
    <row r="1" spans="1:7" s="9" customFormat="1" ht="15.75" x14ac:dyDescent="0.25">
      <c r="A1" s="50" t="s">
        <v>0</v>
      </c>
      <c r="B1" s="47" t="s">
        <v>26</v>
      </c>
      <c r="C1" s="48" t="s">
        <v>27</v>
      </c>
      <c r="D1" s="49" t="s">
        <v>28</v>
      </c>
      <c r="E1" s="49"/>
      <c r="F1" s="49" t="s">
        <v>31</v>
      </c>
      <c r="G1" s="49" t="s">
        <v>32</v>
      </c>
    </row>
    <row r="2" spans="1:7" x14ac:dyDescent="0.25">
      <c r="A2" s="17">
        <v>43608</v>
      </c>
      <c r="B2" s="10" t="s">
        <v>72</v>
      </c>
      <c r="C2" s="4" t="str">
        <f ca="1">LOOKUP($C2,[2]CODIGOS!$A$2:$B$86)</f>
        <v>UNONU U2 NEGRO</v>
      </c>
      <c r="D2" s="11">
        <v>1</v>
      </c>
      <c r="E2" s="16">
        <v>5</v>
      </c>
      <c r="F2" s="12">
        <f ca="1">VLOOKUP($C2,[2]CODIGOS!$A$2:$F$86,$F2,FALSE)</f>
        <v>42</v>
      </c>
      <c r="G2" s="13">
        <f ca="1">D2*F2</f>
        <v>42</v>
      </c>
    </row>
    <row r="3" spans="1:7" x14ac:dyDescent="0.25">
      <c r="A3" s="17">
        <v>43608</v>
      </c>
      <c r="B3" s="10" t="s">
        <v>41</v>
      </c>
      <c r="C3" s="4" t="str">
        <f ca="1">LOOKUP($C3,[2]CODIGOS!$A$2:$B$86)</f>
        <v>UNONU U2 AZUL</v>
      </c>
      <c r="D3" s="11">
        <v>1</v>
      </c>
      <c r="E3" s="16">
        <v>5</v>
      </c>
      <c r="F3" s="12">
        <f ca="1">VLOOKUP($C3,[2]CODIGOS!$A$2:$F$86,$F3,FALSE)</f>
        <v>42</v>
      </c>
      <c r="G3" s="13">
        <f t="shared" ref="G3:G13" ca="1" si="0">D3*F3</f>
        <v>42</v>
      </c>
    </row>
    <row r="4" spans="1:7" x14ac:dyDescent="0.25">
      <c r="A4" s="17">
        <v>43608</v>
      </c>
      <c r="B4" s="10" t="s">
        <v>42</v>
      </c>
      <c r="C4" s="4" t="str">
        <f ca="1">LOOKUP($C4,[2]CODIGOS!$A$2:$B$86)</f>
        <v>UNONU U2 NARANJA</v>
      </c>
      <c r="D4" s="11">
        <v>1</v>
      </c>
      <c r="E4" s="16">
        <v>5</v>
      </c>
      <c r="F4" s="12">
        <f ca="1">VLOOKUP($C4,[2]CODIGOS!$A$2:$F$86,$F4,FALSE)</f>
        <v>42</v>
      </c>
      <c r="G4" s="13">
        <f t="shared" ca="1" si="0"/>
        <v>42</v>
      </c>
    </row>
    <row r="5" spans="1:7" x14ac:dyDescent="0.25">
      <c r="A5" s="17">
        <v>43608</v>
      </c>
      <c r="B5" s="10" t="s">
        <v>40</v>
      </c>
      <c r="C5" s="4" t="str">
        <f ca="1">LOOKUP($C5,[2]CODIGOS!$A$2:$B$86)</f>
        <v>UNONU U2 BLANCO</v>
      </c>
      <c r="D5" s="11">
        <v>1</v>
      </c>
      <c r="E5" s="16">
        <v>5</v>
      </c>
      <c r="F5" s="12">
        <f ca="1">VLOOKUP($C5,[2]CODIGOS!$A$2:$F$86,$F5,FALSE)</f>
        <v>42</v>
      </c>
      <c r="G5" s="13">
        <f t="shared" ca="1" si="0"/>
        <v>42</v>
      </c>
    </row>
    <row r="6" spans="1:7" x14ac:dyDescent="0.25">
      <c r="A6" s="17">
        <v>43608</v>
      </c>
      <c r="B6" s="10" t="s">
        <v>46</v>
      </c>
      <c r="C6" s="4" t="str">
        <f ca="1">LOOKUP($C6,[2]CODIGOS!$A$2:$B$86)</f>
        <v>SMOOTH X SNAP - NARANJA</v>
      </c>
      <c r="D6" s="11">
        <v>1</v>
      </c>
      <c r="E6" s="16">
        <v>5</v>
      </c>
      <c r="F6" s="12">
        <f ca="1">VLOOKUP($C6,[2]CODIGOS!$A$2:$F$86,$F6,FALSE)</f>
        <v>35</v>
      </c>
      <c r="G6" s="13">
        <f t="shared" ca="1" si="0"/>
        <v>35</v>
      </c>
    </row>
    <row r="7" spans="1:7" x14ac:dyDescent="0.25">
      <c r="A7" s="17">
        <v>43608</v>
      </c>
      <c r="B7" s="10" t="s">
        <v>48</v>
      </c>
      <c r="C7" s="4" t="str">
        <f ca="1">LOOKUP($C7,[2]CODIGOS!$A$2:$B$86)</f>
        <v>SMOOTH X SNAP - BLANCO</v>
      </c>
      <c r="D7" s="11">
        <v>1</v>
      </c>
      <c r="E7" s="16">
        <v>5</v>
      </c>
      <c r="F7" s="12">
        <f ca="1">VLOOKUP($C7,[2]CODIGOS!$A$2:$F$86,$F7,FALSE)</f>
        <v>35</v>
      </c>
      <c r="G7" s="13">
        <f t="shared" ca="1" si="0"/>
        <v>35</v>
      </c>
    </row>
    <row r="8" spans="1:7" x14ac:dyDescent="0.25">
      <c r="A8" s="17">
        <v>43608</v>
      </c>
      <c r="B8" s="10" t="s">
        <v>47</v>
      </c>
      <c r="C8" s="4" t="str">
        <f ca="1">LOOKUP($C8,[2]CODIGOS!$A$2:$B$86)</f>
        <v>SMOOTH X SNAP - VERDE</v>
      </c>
      <c r="D8" s="11">
        <v>1</v>
      </c>
      <c r="E8" s="16">
        <v>5</v>
      </c>
      <c r="F8" s="12">
        <f ca="1">VLOOKUP($C8,[2]CODIGOS!$A$2:$F$86,$F8,FALSE)</f>
        <v>35</v>
      </c>
      <c r="G8" s="13">
        <f t="shared" ca="1" si="0"/>
        <v>35</v>
      </c>
    </row>
    <row r="9" spans="1:7" x14ac:dyDescent="0.25">
      <c r="A9" s="17">
        <v>43608</v>
      </c>
      <c r="B9" s="10" t="s">
        <v>49</v>
      </c>
      <c r="C9" s="4" t="str">
        <f ca="1">LOOKUP($C9,[2]CODIGOS!$A$2:$B$86)</f>
        <v>SMOOTH X SNAP - ROJO</v>
      </c>
      <c r="D9" s="11">
        <v>1</v>
      </c>
      <c r="E9" s="16">
        <v>5</v>
      </c>
      <c r="F9" s="12">
        <f ca="1">VLOOKUP($C9,[2]CODIGOS!$A$2:$F$86,$F9,FALSE)</f>
        <v>35</v>
      </c>
      <c r="G9" s="13">
        <f t="shared" ca="1" si="0"/>
        <v>35</v>
      </c>
    </row>
    <row r="10" spans="1:7" x14ac:dyDescent="0.25">
      <c r="A10" s="17">
        <v>43608</v>
      </c>
      <c r="B10" s="10" t="s">
        <v>81</v>
      </c>
      <c r="C10" s="4" t="str">
        <f ca="1">LOOKUP($C10,[2]CODIGOS!$A$2:$B$90)</f>
        <v>NOKIA 105 - NEGRO</v>
      </c>
      <c r="D10" s="11">
        <v>4</v>
      </c>
      <c r="E10" s="16">
        <v>5</v>
      </c>
      <c r="F10" s="12">
        <f ca="1">VLOOKUP($C10,[2]CODIGOS!$A$2:$F$90,$F10,FALSE)</f>
        <v>68</v>
      </c>
      <c r="G10" s="13">
        <f t="shared" ca="1" si="0"/>
        <v>272</v>
      </c>
    </row>
    <row r="11" spans="1:7" x14ac:dyDescent="0.25">
      <c r="A11" s="17">
        <v>43608</v>
      </c>
      <c r="B11" s="10" t="s">
        <v>103</v>
      </c>
      <c r="C11" s="4" t="str">
        <f ca="1">LOOKUP($C11,[2]CODIGOS!$A$2:$B$90)</f>
        <v>ZOEY 2.4 3G</v>
      </c>
      <c r="D11" s="11">
        <v>3</v>
      </c>
      <c r="E11" s="16">
        <v>5</v>
      </c>
      <c r="F11" s="12">
        <f ca="1">VLOOKUP($C11,[2]CODIGOS!$A$2:$F$90,$F11,FALSE)</f>
        <v>90</v>
      </c>
      <c r="G11" s="13">
        <f t="shared" ca="1" si="0"/>
        <v>270</v>
      </c>
    </row>
    <row r="12" spans="1:7" x14ac:dyDescent="0.25">
      <c r="A12" s="17">
        <v>43608</v>
      </c>
      <c r="B12" s="10" t="s">
        <v>55</v>
      </c>
      <c r="C12" s="4" t="str">
        <f ca="1">LOOKUP($C12,[2]CODIGOS!$A$2:$B$90)</f>
        <v>SMOOTH SNAP MINI 2 - BLANCO</v>
      </c>
      <c r="D12" s="11">
        <v>2</v>
      </c>
      <c r="E12" s="16">
        <v>5</v>
      </c>
      <c r="F12" s="12">
        <f ca="1">VLOOKUP($C12,[2]CODIGOS!$A$2:$F$90,$F12,FALSE)</f>
        <v>36</v>
      </c>
      <c r="G12" s="13">
        <f t="shared" ca="1" si="0"/>
        <v>72</v>
      </c>
    </row>
    <row r="13" spans="1:7" x14ac:dyDescent="0.25">
      <c r="A13" s="17">
        <v>43608</v>
      </c>
      <c r="B13" s="10" t="s">
        <v>54</v>
      </c>
      <c r="C13" s="4" t="str">
        <f ca="1">LOOKUP($C13,[2]CODIGOS!$A$2:$B$90)</f>
        <v>SMOOTH SNAP MINI 2 - NARANJA</v>
      </c>
      <c r="D13" s="11">
        <v>2</v>
      </c>
      <c r="E13" s="16">
        <v>5</v>
      </c>
      <c r="F13" s="12">
        <f ca="1">VLOOKUP($C13,[2]CODIGOS!$A$2:$F$90,$F13,FALSE)</f>
        <v>36</v>
      </c>
      <c r="G13" s="13">
        <f t="shared" ca="1" si="0"/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95"/>
  <sheetViews>
    <sheetView topLeftCell="A6" workbookViewId="0">
      <selection activeCell="D8" sqref="D8"/>
    </sheetView>
  </sheetViews>
  <sheetFormatPr baseColWidth="10" defaultRowHeight="15" x14ac:dyDescent="0.25"/>
  <cols>
    <col min="3" max="3" width="34.42578125" customWidth="1"/>
  </cols>
  <sheetData>
    <row r="2" spans="2:34" ht="47.25" customHeight="1" x14ac:dyDescent="0.25">
      <c r="B2" s="110" t="s">
        <v>195</v>
      </c>
      <c r="C2" s="61" t="s">
        <v>196</v>
      </c>
      <c r="D2" s="64" t="s">
        <v>349</v>
      </c>
      <c r="E2" s="61" t="s">
        <v>350</v>
      </c>
      <c r="F2" s="61" t="s">
        <v>351</v>
      </c>
      <c r="G2" s="61" t="s">
        <v>352</v>
      </c>
      <c r="H2" s="61" t="s">
        <v>353</v>
      </c>
      <c r="I2" s="61" t="s">
        <v>354</v>
      </c>
      <c r="J2" s="61" t="s">
        <v>355</v>
      </c>
      <c r="K2" s="61" t="s">
        <v>356</v>
      </c>
      <c r="L2" s="61" t="s">
        <v>357</v>
      </c>
      <c r="M2" s="61" t="s">
        <v>358</v>
      </c>
      <c r="N2" s="61" t="s">
        <v>359</v>
      </c>
      <c r="O2" s="61" t="s">
        <v>360</v>
      </c>
      <c r="P2" s="64" t="s">
        <v>361</v>
      </c>
      <c r="Q2" s="63" t="s">
        <v>362</v>
      </c>
      <c r="R2" s="61" t="s">
        <v>363</v>
      </c>
      <c r="S2" s="61" t="s">
        <v>364</v>
      </c>
      <c r="T2" s="61" t="s">
        <v>365</v>
      </c>
      <c r="U2" s="64" t="s">
        <v>366</v>
      </c>
      <c r="V2" s="61" t="s">
        <v>367</v>
      </c>
      <c r="W2" s="63" t="s">
        <v>368</v>
      </c>
      <c r="X2" s="63" t="s">
        <v>369</v>
      </c>
      <c r="Y2" s="63" t="s">
        <v>370</v>
      </c>
      <c r="Z2" s="64" t="s">
        <v>371</v>
      </c>
      <c r="AA2" s="63" t="s">
        <v>372</v>
      </c>
      <c r="AB2" s="63" t="s">
        <v>373</v>
      </c>
      <c r="AC2" s="64" t="s">
        <v>374</v>
      </c>
      <c r="AD2" s="63" t="s">
        <v>375</v>
      </c>
      <c r="AE2" s="65" t="s">
        <v>376</v>
      </c>
      <c r="AF2" s="62" t="s">
        <v>230</v>
      </c>
      <c r="AG2" s="111" t="s">
        <v>231</v>
      </c>
      <c r="AH2" s="111" t="s">
        <v>377</v>
      </c>
    </row>
    <row r="3" spans="2:34" s="142" customFormat="1" x14ac:dyDescent="0.25">
      <c r="B3" s="143" t="s">
        <v>51</v>
      </c>
      <c r="C3" s="147" t="s">
        <v>234</v>
      </c>
      <c r="D3" s="144">
        <v>70</v>
      </c>
      <c r="E3" s="136"/>
      <c r="F3" s="136"/>
      <c r="G3" s="136">
        <v>2</v>
      </c>
      <c r="H3" s="136">
        <v>5</v>
      </c>
      <c r="I3" s="136">
        <v>1</v>
      </c>
      <c r="J3" s="136"/>
      <c r="K3" s="136">
        <v>2</v>
      </c>
      <c r="L3" s="136"/>
      <c r="M3" s="136"/>
      <c r="N3" s="136"/>
      <c r="O3" s="136">
        <v>1</v>
      </c>
      <c r="P3" s="144"/>
      <c r="Q3" s="136">
        <v>1</v>
      </c>
      <c r="R3" s="136"/>
      <c r="S3" s="136"/>
      <c r="T3" s="136"/>
      <c r="U3" s="144"/>
      <c r="V3" s="136"/>
      <c r="W3" s="136"/>
      <c r="X3" s="136"/>
      <c r="Y3" s="136"/>
      <c r="Z3" s="144"/>
      <c r="AA3" s="136"/>
      <c r="AB3" s="136"/>
      <c r="AC3" s="144"/>
      <c r="AD3" s="136"/>
      <c r="AE3" s="149">
        <v>5</v>
      </c>
      <c r="AF3" s="136">
        <f>D3-E3-F3-G3-H3-I3-J3-K3-L3-M3-N3-O3+P3-Q3-R3-S3-T3+U3-V3-W3-X3-Y3+Z3-AA3-AB3+AC3-AD3-AE3</f>
        <v>53</v>
      </c>
      <c r="AG3" s="145">
        <f>SUM(D3+P3+U3+Z3+AC3)</f>
        <v>70</v>
      </c>
      <c r="AH3" s="146">
        <f>AG3-AE3-AF3</f>
        <v>12</v>
      </c>
    </row>
    <row r="4" spans="2:34" s="142" customFormat="1" x14ac:dyDescent="0.25">
      <c r="B4" s="143" t="s">
        <v>35</v>
      </c>
      <c r="C4" s="147" t="s">
        <v>235</v>
      </c>
      <c r="D4" s="144">
        <v>5</v>
      </c>
      <c r="E4" s="140"/>
      <c r="F4" s="140"/>
      <c r="G4" s="140"/>
      <c r="H4" s="140">
        <v>1</v>
      </c>
      <c r="I4" s="140"/>
      <c r="J4" s="140"/>
      <c r="K4" s="140"/>
      <c r="L4" s="140"/>
      <c r="M4" s="140"/>
      <c r="N4" s="140"/>
      <c r="O4" s="140"/>
      <c r="P4" s="138"/>
      <c r="Q4" s="140"/>
      <c r="R4" s="140"/>
      <c r="S4" s="140"/>
      <c r="T4" s="140"/>
      <c r="U4" s="138"/>
      <c r="V4" s="140"/>
      <c r="W4" s="140"/>
      <c r="X4" s="140"/>
      <c r="Y4" s="140"/>
      <c r="Z4" s="138"/>
      <c r="AA4" s="140"/>
      <c r="AB4" s="140"/>
      <c r="AC4" s="138"/>
      <c r="AD4" s="140"/>
      <c r="AE4" s="139">
        <v>2</v>
      </c>
      <c r="AF4" s="136">
        <f t="shared" ref="AF4:AF67" si="0">D4-E4-F4-G4-H4-I4-J4-K4-L4-M4-N4-O4+P4-Q4-R4-S4-T4+U4-V4-W4-X4-Y4+Z4-AA4-AB4+AC4-AD4-AE4</f>
        <v>2</v>
      </c>
      <c r="AG4" s="145">
        <f t="shared" ref="AG4:AG67" si="1">SUM(D4+P4+U4+Z4+AC4)</f>
        <v>5</v>
      </c>
      <c r="AH4" s="146">
        <f t="shared" ref="AH4:AH67" si="2">AG4-AE4-AF4</f>
        <v>1</v>
      </c>
    </row>
    <row r="5" spans="2:34" s="142" customFormat="1" x14ac:dyDescent="0.25">
      <c r="B5" s="143" t="s">
        <v>52</v>
      </c>
      <c r="C5" s="147" t="s">
        <v>236</v>
      </c>
      <c r="D5" s="144">
        <v>10</v>
      </c>
      <c r="E5" s="140"/>
      <c r="F5" s="140">
        <v>1</v>
      </c>
      <c r="G5" s="140"/>
      <c r="H5" s="140">
        <v>1</v>
      </c>
      <c r="I5" s="140">
        <v>1</v>
      </c>
      <c r="J5" s="140"/>
      <c r="K5" s="140"/>
      <c r="L5" s="140"/>
      <c r="M5" s="140"/>
      <c r="N5" s="140"/>
      <c r="O5" s="140"/>
      <c r="P5" s="138"/>
      <c r="Q5" s="140"/>
      <c r="R5" s="140"/>
      <c r="S5" s="140"/>
      <c r="T5" s="140"/>
      <c r="U5" s="138"/>
      <c r="V5" s="140"/>
      <c r="W5" s="140"/>
      <c r="X5" s="140"/>
      <c r="Y5" s="140"/>
      <c r="Z5" s="138"/>
      <c r="AA5" s="140"/>
      <c r="AB5" s="140"/>
      <c r="AC5" s="138"/>
      <c r="AD5" s="140"/>
      <c r="AE5" s="139">
        <v>3</v>
      </c>
      <c r="AF5" s="136">
        <f t="shared" si="0"/>
        <v>4</v>
      </c>
      <c r="AG5" s="145">
        <f t="shared" si="1"/>
        <v>10</v>
      </c>
      <c r="AH5" s="146">
        <f t="shared" si="2"/>
        <v>3</v>
      </c>
    </row>
    <row r="6" spans="2:34" x14ac:dyDescent="0.25">
      <c r="B6" s="7" t="s">
        <v>61</v>
      </c>
      <c r="C6" s="93" t="s">
        <v>237</v>
      </c>
      <c r="D6" s="77">
        <v>13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5"/>
      <c r="Q6" s="89">
        <v>1</v>
      </c>
      <c r="R6" s="89"/>
      <c r="S6" s="89"/>
      <c r="T6" s="89"/>
      <c r="U6" s="85"/>
      <c r="V6" s="89"/>
      <c r="W6" s="89">
        <v>2</v>
      </c>
      <c r="X6" s="89"/>
      <c r="Y6" s="89"/>
      <c r="Z6" s="85"/>
      <c r="AA6" s="89"/>
      <c r="AB6" s="89"/>
      <c r="AC6" s="85"/>
      <c r="AD6" s="89"/>
      <c r="AE6" s="86">
        <v>2</v>
      </c>
      <c r="AF6" s="75">
        <f t="shared" si="0"/>
        <v>8</v>
      </c>
      <c r="AG6" s="112">
        <f t="shared" si="1"/>
        <v>13</v>
      </c>
      <c r="AH6" s="113">
        <f t="shared" si="2"/>
        <v>3</v>
      </c>
    </row>
    <row r="7" spans="2:34" s="130" customFormat="1" x14ac:dyDescent="0.25">
      <c r="B7" s="158" t="s">
        <v>97</v>
      </c>
      <c r="C7" s="151" t="s">
        <v>238</v>
      </c>
      <c r="D7" s="156">
        <v>20</v>
      </c>
      <c r="E7" s="116"/>
      <c r="F7" s="116"/>
      <c r="G7" s="116"/>
      <c r="H7" s="116">
        <v>7</v>
      </c>
      <c r="I7" s="116"/>
      <c r="J7" s="116"/>
      <c r="K7" s="116"/>
      <c r="L7" s="116"/>
      <c r="M7" s="116"/>
      <c r="N7" s="116"/>
      <c r="O7" s="116"/>
      <c r="P7" s="152">
        <v>30</v>
      </c>
      <c r="Q7" s="116">
        <v>4</v>
      </c>
      <c r="R7" s="116"/>
      <c r="S7" s="116"/>
      <c r="T7" s="116"/>
      <c r="U7" s="152"/>
      <c r="V7" s="116"/>
      <c r="W7" s="116"/>
      <c r="X7" s="116"/>
      <c r="Y7" s="116"/>
      <c r="Z7" s="152"/>
      <c r="AA7" s="116"/>
      <c r="AB7" s="116"/>
      <c r="AC7" s="152"/>
      <c r="AD7" s="116"/>
      <c r="AE7" s="153">
        <v>1</v>
      </c>
      <c r="AF7" s="117">
        <f t="shared" si="0"/>
        <v>38</v>
      </c>
      <c r="AG7" s="159">
        <f t="shared" si="1"/>
        <v>50</v>
      </c>
      <c r="AH7" s="160">
        <f t="shared" si="2"/>
        <v>11</v>
      </c>
    </row>
    <row r="8" spans="2:34" x14ac:dyDescent="0.25">
      <c r="B8" s="7" t="s">
        <v>40</v>
      </c>
      <c r="C8" s="93" t="s">
        <v>239</v>
      </c>
      <c r="D8" s="77">
        <v>50</v>
      </c>
      <c r="E8" s="89"/>
      <c r="F8" s="89"/>
      <c r="G8" s="89"/>
      <c r="H8" s="89">
        <v>2</v>
      </c>
      <c r="I8" s="89"/>
      <c r="J8" s="89"/>
      <c r="K8" s="89"/>
      <c r="L8" s="89">
        <v>2</v>
      </c>
      <c r="M8" s="89"/>
      <c r="N8" s="89"/>
      <c r="O8" s="89"/>
      <c r="P8" s="85"/>
      <c r="Q8" s="89">
        <v>4</v>
      </c>
      <c r="R8" s="89"/>
      <c r="S8" s="89">
        <v>1</v>
      </c>
      <c r="T8" s="89"/>
      <c r="U8" s="85">
        <v>30</v>
      </c>
      <c r="V8" s="89"/>
      <c r="W8" s="89"/>
      <c r="X8" s="89"/>
      <c r="Y8" s="89"/>
      <c r="Z8" s="85"/>
      <c r="AA8" s="89"/>
      <c r="AB8" s="89"/>
      <c r="AC8" s="85"/>
      <c r="AD8" s="89"/>
      <c r="AE8" s="86"/>
      <c r="AF8" s="75">
        <f t="shared" si="0"/>
        <v>71</v>
      </c>
      <c r="AG8" s="112">
        <f t="shared" si="1"/>
        <v>80</v>
      </c>
      <c r="AH8" s="113">
        <f t="shared" si="2"/>
        <v>9</v>
      </c>
    </row>
    <row r="9" spans="2:34" x14ac:dyDescent="0.25">
      <c r="B9" s="7" t="s">
        <v>166</v>
      </c>
      <c r="C9" s="93" t="s">
        <v>240</v>
      </c>
      <c r="D9" s="77">
        <v>30</v>
      </c>
      <c r="E9" s="89">
        <v>1</v>
      </c>
      <c r="F9" s="89"/>
      <c r="G9" s="89"/>
      <c r="H9" s="89"/>
      <c r="I9" s="89"/>
      <c r="J9" s="89">
        <v>1</v>
      </c>
      <c r="K9" s="89"/>
      <c r="L9" s="89"/>
      <c r="M9" s="89"/>
      <c r="N9" s="89"/>
      <c r="O9" s="89"/>
      <c r="P9" s="85"/>
      <c r="Q9" s="89"/>
      <c r="R9" s="89"/>
      <c r="S9" s="89"/>
      <c r="T9" s="89"/>
      <c r="U9" s="85"/>
      <c r="V9" s="89"/>
      <c r="W9" s="89"/>
      <c r="X9" s="89"/>
      <c r="Y9" s="89"/>
      <c r="Z9" s="85"/>
      <c r="AA9" s="89"/>
      <c r="AB9" s="89"/>
      <c r="AC9" s="85"/>
      <c r="AD9" s="89"/>
      <c r="AE9" s="86"/>
      <c r="AF9" s="75">
        <f t="shared" si="0"/>
        <v>28</v>
      </c>
      <c r="AG9" s="112">
        <f t="shared" si="1"/>
        <v>30</v>
      </c>
      <c r="AH9" s="113">
        <f t="shared" si="2"/>
        <v>2</v>
      </c>
    </row>
    <row r="10" spans="2:34" x14ac:dyDescent="0.25">
      <c r="B10" s="7" t="s">
        <v>189</v>
      </c>
      <c r="C10" s="93" t="s">
        <v>241</v>
      </c>
      <c r="D10" s="77">
        <v>20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5"/>
      <c r="Q10" s="89">
        <v>2</v>
      </c>
      <c r="R10" s="89"/>
      <c r="S10" s="89"/>
      <c r="T10" s="89"/>
      <c r="U10" s="85"/>
      <c r="V10" s="89"/>
      <c r="W10" s="89"/>
      <c r="X10" s="89"/>
      <c r="Y10" s="89"/>
      <c r="Z10" s="85"/>
      <c r="AA10" s="89"/>
      <c r="AB10" s="89"/>
      <c r="AC10" s="85"/>
      <c r="AD10" s="89"/>
      <c r="AE10" s="86">
        <v>1</v>
      </c>
      <c r="AF10" s="75">
        <f t="shared" si="0"/>
        <v>17</v>
      </c>
      <c r="AG10" s="112">
        <f t="shared" si="1"/>
        <v>20</v>
      </c>
      <c r="AH10" s="113">
        <f t="shared" si="2"/>
        <v>2</v>
      </c>
    </row>
    <row r="11" spans="2:34" s="142" customFormat="1" x14ac:dyDescent="0.25">
      <c r="B11" s="143" t="s">
        <v>46</v>
      </c>
      <c r="C11" s="135" t="s">
        <v>242</v>
      </c>
      <c r="D11" s="144">
        <v>17</v>
      </c>
      <c r="E11" s="140"/>
      <c r="F11" s="140">
        <v>2</v>
      </c>
      <c r="G11" s="140"/>
      <c r="H11" s="140">
        <v>2</v>
      </c>
      <c r="I11" s="140"/>
      <c r="J11" s="140"/>
      <c r="K11" s="140"/>
      <c r="L11" s="140">
        <v>1</v>
      </c>
      <c r="M11" s="140">
        <v>1</v>
      </c>
      <c r="N11" s="140">
        <v>2</v>
      </c>
      <c r="O11" s="140"/>
      <c r="P11" s="138"/>
      <c r="Q11" s="140">
        <v>3</v>
      </c>
      <c r="R11" s="140">
        <v>2</v>
      </c>
      <c r="S11" s="140">
        <v>1</v>
      </c>
      <c r="T11" s="140"/>
      <c r="U11" s="138">
        <v>50</v>
      </c>
      <c r="V11" s="140"/>
      <c r="W11" s="140"/>
      <c r="X11" s="140"/>
      <c r="Y11" s="140"/>
      <c r="Z11" s="138"/>
      <c r="AA11" s="140"/>
      <c r="AB11" s="140"/>
      <c r="AC11" s="138"/>
      <c r="AD11" s="140"/>
      <c r="AE11" s="139">
        <v>1</v>
      </c>
      <c r="AF11" s="136">
        <f t="shared" si="0"/>
        <v>52</v>
      </c>
      <c r="AG11" s="145">
        <f t="shared" si="1"/>
        <v>67</v>
      </c>
      <c r="AH11" s="146">
        <f t="shared" si="2"/>
        <v>14</v>
      </c>
    </row>
    <row r="12" spans="2:34" s="142" customFormat="1" x14ac:dyDescent="0.25">
      <c r="B12" s="143" t="s">
        <v>33</v>
      </c>
      <c r="C12" s="135" t="s">
        <v>243</v>
      </c>
      <c r="D12" s="144">
        <v>4</v>
      </c>
      <c r="E12" s="140"/>
      <c r="F12" s="140">
        <v>1</v>
      </c>
      <c r="G12" s="140">
        <v>2</v>
      </c>
      <c r="H12" s="136">
        <v>1</v>
      </c>
      <c r="I12" s="140"/>
      <c r="J12" s="140"/>
      <c r="K12" s="140"/>
      <c r="L12" s="140"/>
      <c r="M12" s="140"/>
      <c r="N12" s="140"/>
      <c r="O12" s="140"/>
      <c r="P12" s="138"/>
      <c r="Q12" s="140"/>
      <c r="R12" s="140"/>
      <c r="S12" s="140"/>
      <c r="T12" s="140"/>
      <c r="U12" s="138">
        <v>50</v>
      </c>
      <c r="V12" s="140"/>
      <c r="W12" s="140">
        <v>5</v>
      </c>
      <c r="X12" s="140">
        <v>3</v>
      </c>
      <c r="Y12" s="140">
        <v>4</v>
      </c>
      <c r="Z12" s="138"/>
      <c r="AA12" s="140"/>
      <c r="AB12" s="140"/>
      <c r="AC12" s="138"/>
      <c r="AD12" s="140">
        <v>1</v>
      </c>
      <c r="AE12" s="139">
        <v>6</v>
      </c>
      <c r="AF12" s="136">
        <f t="shared" si="0"/>
        <v>31</v>
      </c>
      <c r="AG12" s="145">
        <f t="shared" si="1"/>
        <v>54</v>
      </c>
      <c r="AH12" s="146">
        <f t="shared" si="2"/>
        <v>17</v>
      </c>
    </row>
    <row r="13" spans="2:34" s="142" customFormat="1" x14ac:dyDescent="0.25">
      <c r="B13" s="143" t="s">
        <v>47</v>
      </c>
      <c r="C13" s="135" t="s">
        <v>244</v>
      </c>
      <c r="D13" s="144">
        <v>14</v>
      </c>
      <c r="E13" s="140"/>
      <c r="F13" s="140">
        <v>1</v>
      </c>
      <c r="G13" s="140">
        <v>1</v>
      </c>
      <c r="H13" s="140">
        <v>2</v>
      </c>
      <c r="I13" s="140"/>
      <c r="J13" s="140"/>
      <c r="K13" s="140"/>
      <c r="L13" s="140"/>
      <c r="M13" s="140">
        <v>1</v>
      </c>
      <c r="N13" s="140"/>
      <c r="O13" s="140">
        <v>1</v>
      </c>
      <c r="P13" s="138"/>
      <c r="Q13" s="140">
        <v>3</v>
      </c>
      <c r="R13" s="140">
        <v>3</v>
      </c>
      <c r="S13" s="140">
        <v>1</v>
      </c>
      <c r="T13" s="140"/>
      <c r="U13" s="138">
        <v>30</v>
      </c>
      <c r="V13" s="140"/>
      <c r="W13" s="140"/>
      <c r="X13" s="140"/>
      <c r="Y13" s="140"/>
      <c r="Z13" s="138"/>
      <c r="AA13" s="140"/>
      <c r="AB13" s="140"/>
      <c r="AC13" s="138"/>
      <c r="AD13" s="140"/>
      <c r="AE13" s="139"/>
      <c r="AF13" s="136">
        <f t="shared" si="0"/>
        <v>31</v>
      </c>
      <c r="AG13" s="145">
        <f t="shared" si="1"/>
        <v>44</v>
      </c>
      <c r="AH13" s="146">
        <f t="shared" si="2"/>
        <v>13</v>
      </c>
    </row>
    <row r="14" spans="2:34" s="142" customFormat="1" x14ac:dyDescent="0.25">
      <c r="B14" s="143" t="s">
        <v>170</v>
      </c>
      <c r="C14" s="135" t="s">
        <v>245</v>
      </c>
      <c r="D14" s="144">
        <v>12</v>
      </c>
      <c r="E14" s="140"/>
      <c r="F14" s="140">
        <v>1</v>
      </c>
      <c r="G14" s="140">
        <v>2</v>
      </c>
      <c r="H14" s="140">
        <v>4</v>
      </c>
      <c r="I14" s="140"/>
      <c r="J14" s="140"/>
      <c r="K14" s="140"/>
      <c r="L14" s="140">
        <v>2</v>
      </c>
      <c r="M14" s="140">
        <v>1</v>
      </c>
      <c r="N14" s="140">
        <v>2</v>
      </c>
      <c r="O14" s="140"/>
      <c r="P14" s="138"/>
      <c r="Q14" s="140"/>
      <c r="R14" s="140"/>
      <c r="S14" s="140"/>
      <c r="T14" s="140"/>
      <c r="U14" s="138"/>
      <c r="V14" s="140"/>
      <c r="W14" s="140"/>
      <c r="X14" s="140"/>
      <c r="Y14" s="140"/>
      <c r="Z14" s="138"/>
      <c r="AA14" s="140"/>
      <c r="AB14" s="140"/>
      <c r="AC14" s="138"/>
      <c r="AD14" s="140"/>
      <c r="AE14" s="139"/>
      <c r="AF14" s="136">
        <f t="shared" si="0"/>
        <v>0</v>
      </c>
      <c r="AG14" s="145">
        <f t="shared" si="1"/>
        <v>12</v>
      </c>
      <c r="AH14" s="146">
        <f t="shared" si="2"/>
        <v>12</v>
      </c>
    </row>
    <row r="15" spans="2:34" x14ac:dyDescent="0.25">
      <c r="B15" s="7" t="s">
        <v>190</v>
      </c>
      <c r="C15" s="93" t="s">
        <v>246</v>
      </c>
      <c r="D15" s="77">
        <v>50</v>
      </c>
      <c r="E15" s="89">
        <v>1</v>
      </c>
      <c r="F15" s="89"/>
      <c r="G15" s="89"/>
      <c r="H15" s="89"/>
      <c r="I15" s="89"/>
      <c r="J15" s="115"/>
      <c r="K15" s="89"/>
      <c r="L15" s="89"/>
      <c r="M15" s="89"/>
      <c r="N15" s="89"/>
      <c r="O15" s="89"/>
      <c r="P15" s="85"/>
      <c r="Q15" s="89">
        <v>1</v>
      </c>
      <c r="R15" s="89"/>
      <c r="S15" s="89"/>
      <c r="T15" s="89"/>
      <c r="U15" s="85"/>
      <c r="V15" s="89"/>
      <c r="W15" s="89"/>
      <c r="X15" s="89"/>
      <c r="Y15" s="89"/>
      <c r="Z15" s="85"/>
      <c r="AA15" s="89"/>
      <c r="AB15" s="89"/>
      <c r="AC15" s="85"/>
      <c r="AD15" s="89"/>
      <c r="AE15" s="86">
        <v>1</v>
      </c>
      <c r="AF15" s="75">
        <f t="shared" si="0"/>
        <v>47</v>
      </c>
      <c r="AG15" s="112">
        <f t="shared" si="1"/>
        <v>50</v>
      </c>
      <c r="AH15" s="113">
        <f t="shared" si="2"/>
        <v>2</v>
      </c>
    </row>
    <row r="16" spans="2:34" s="130" customFormat="1" x14ac:dyDescent="0.25">
      <c r="B16" s="158" t="s">
        <v>79</v>
      </c>
      <c r="C16" s="151" t="s">
        <v>247</v>
      </c>
      <c r="D16" s="156">
        <v>11</v>
      </c>
      <c r="E16" s="116"/>
      <c r="F16" s="116">
        <v>5</v>
      </c>
      <c r="G16" s="116">
        <v>3</v>
      </c>
      <c r="H16" s="116">
        <v>2</v>
      </c>
      <c r="I16" s="116"/>
      <c r="J16" s="116"/>
      <c r="K16" s="116"/>
      <c r="L16" s="116">
        <v>1</v>
      </c>
      <c r="M16" s="116"/>
      <c r="N16" s="116"/>
      <c r="O16" s="116"/>
      <c r="P16" s="152"/>
      <c r="Q16" s="116"/>
      <c r="R16" s="116"/>
      <c r="S16" s="116"/>
      <c r="T16" s="116"/>
      <c r="U16" s="152"/>
      <c r="V16" s="116"/>
      <c r="W16" s="116"/>
      <c r="X16" s="116"/>
      <c r="Y16" s="116"/>
      <c r="Z16" s="152">
        <v>30</v>
      </c>
      <c r="AA16" s="116"/>
      <c r="AB16" s="116"/>
      <c r="AC16" s="152"/>
      <c r="AD16" s="116"/>
      <c r="AE16" s="153"/>
      <c r="AF16" s="117">
        <f t="shared" si="0"/>
        <v>30</v>
      </c>
      <c r="AG16" s="159">
        <f t="shared" si="1"/>
        <v>41</v>
      </c>
      <c r="AH16" s="160">
        <f t="shared" si="2"/>
        <v>11</v>
      </c>
    </row>
    <row r="17" spans="2:34" x14ac:dyDescent="0.25">
      <c r="B17" s="7" t="s">
        <v>60</v>
      </c>
      <c r="C17" s="93" t="s">
        <v>248</v>
      </c>
      <c r="D17" s="77">
        <v>50</v>
      </c>
      <c r="E17" s="89"/>
      <c r="F17" s="89">
        <v>9</v>
      </c>
      <c r="G17" s="89">
        <v>1</v>
      </c>
      <c r="H17" s="89"/>
      <c r="I17" s="89">
        <v>2</v>
      </c>
      <c r="J17" s="115"/>
      <c r="K17" s="89"/>
      <c r="L17" s="89"/>
      <c r="M17" s="89"/>
      <c r="N17" s="89"/>
      <c r="O17" s="89"/>
      <c r="P17" s="85"/>
      <c r="Q17" s="89">
        <v>1</v>
      </c>
      <c r="R17" s="89">
        <v>1</v>
      </c>
      <c r="S17" s="89">
        <v>6</v>
      </c>
      <c r="T17" s="89"/>
      <c r="U17" s="85"/>
      <c r="V17" s="89"/>
      <c r="W17" s="89"/>
      <c r="X17" s="89">
        <v>2</v>
      </c>
      <c r="Y17" s="89"/>
      <c r="Z17" s="85">
        <v>30</v>
      </c>
      <c r="AA17" s="89"/>
      <c r="AB17" s="89"/>
      <c r="AC17" s="85"/>
      <c r="AD17" s="89"/>
      <c r="AE17" s="86"/>
      <c r="AF17" s="75">
        <f t="shared" si="0"/>
        <v>58</v>
      </c>
      <c r="AG17" s="112">
        <f t="shared" si="1"/>
        <v>80</v>
      </c>
      <c r="AH17" s="113">
        <f t="shared" si="2"/>
        <v>22</v>
      </c>
    </row>
    <row r="18" spans="2:34" x14ac:dyDescent="0.25">
      <c r="B18" s="7" t="s">
        <v>65</v>
      </c>
      <c r="C18" s="93" t="s">
        <v>249</v>
      </c>
      <c r="D18" s="77">
        <v>50</v>
      </c>
      <c r="E18" s="89"/>
      <c r="F18" s="89"/>
      <c r="G18" s="89">
        <v>3</v>
      </c>
      <c r="H18" s="89"/>
      <c r="I18" s="89">
        <v>2</v>
      </c>
      <c r="J18" s="115"/>
      <c r="K18" s="89"/>
      <c r="L18" s="89">
        <v>2</v>
      </c>
      <c r="M18" s="89"/>
      <c r="N18" s="89"/>
      <c r="O18" s="89"/>
      <c r="P18" s="85"/>
      <c r="Q18" s="115">
        <v>2</v>
      </c>
      <c r="R18" s="89">
        <v>1</v>
      </c>
      <c r="S18" s="89">
        <v>2</v>
      </c>
      <c r="T18" s="89"/>
      <c r="U18" s="85"/>
      <c r="V18" s="89"/>
      <c r="W18" s="89"/>
      <c r="X18" s="89"/>
      <c r="Y18" s="89"/>
      <c r="Z18" s="85"/>
      <c r="AA18" s="89"/>
      <c r="AB18" s="89"/>
      <c r="AC18" s="85"/>
      <c r="AD18" s="89"/>
      <c r="AE18" s="86"/>
      <c r="AF18" s="75">
        <f t="shared" si="0"/>
        <v>38</v>
      </c>
      <c r="AG18" s="112">
        <f t="shared" si="1"/>
        <v>50</v>
      </c>
      <c r="AH18" s="113">
        <f t="shared" si="2"/>
        <v>12</v>
      </c>
    </row>
    <row r="19" spans="2:34" x14ac:dyDescent="0.25">
      <c r="B19" s="7" t="s">
        <v>70</v>
      </c>
      <c r="C19" s="74" t="s">
        <v>250</v>
      </c>
      <c r="D19" s="77">
        <v>50</v>
      </c>
      <c r="E19" s="89"/>
      <c r="F19" s="89"/>
      <c r="G19" s="89"/>
      <c r="H19" s="89"/>
      <c r="I19" s="89"/>
      <c r="J19" s="115"/>
      <c r="K19" s="89"/>
      <c r="L19" s="89"/>
      <c r="M19" s="89"/>
      <c r="N19" s="89"/>
      <c r="O19" s="89"/>
      <c r="P19" s="85"/>
      <c r="Q19" s="89">
        <v>1</v>
      </c>
      <c r="R19" s="89">
        <v>3</v>
      </c>
      <c r="S19" s="89">
        <v>4</v>
      </c>
      <c r="T19" s="89"/>
      <c r="U19" s="85"/>
      <c r="V19" s="89"/>
      <c r="W19" s="89"/>
      <c r="X19" s="89">
        <v>1</v>
      </c>
      <c r="Y19" s="89"/>
      <c r="Z19" s="85"/>
      <c r="AA19" s="89"/>
      <c r="AB19" s="89"/>
      <c r="AC19" s="85"/>
      <c r="AD19" s="89"/>
      <c r="AE19" s="86">
        <v>1</v>
      </c>
      <c r="AF19" s="75">
        <f t="shared" si="0"/>
        <v>40</v>
      </c>
      <c r="AG19" s="112">
        <f t="shared" si="1"/>
        <v>50</v>
      </c>
      <c r="AH19" s="113">
        <f t="shared" si="2"/>
        <v>9</v>
      </c>
    </row>
    <row r="20" spans="2:34" x14ac:dyDescent="0.25">
      <c r="B20" s="7" t="s">
        <v>121</v>
      </c>
      <c r="C20" s="94" t="s">
        <v>251</v>
      </c>
      <c r="D20" s="77">
        <v>50</v>
      </c>
      <c r="E20" s="89"/>
      <c r="F20" s="89"/>
      <c r="G20" s="89">
        <v>2</v>
      </c>
      <c r="H20" s="89"/>
      <c r="I20" s="89">
        <v>20</v>
      </c>
      <c r="J20" s="89"/>
      <c r="K20" s="89"/>
      <c r="L20" s="89"/>
      <c r="M20" s="89">
        <v>5</v>
      </c>
      <c r="N20" s="89"/>
      <c r="O20" s="89"/>
      <c r="P20" s="85"/>
      <c r="Q20" s="89">
        <v>12</v>
      </c>
      <c r="R20" s="114"/>
      <c r="S20" s="89">
        <v>5</v>
      </c>
      <c r="T20" s="89"/>
      <c r="U20" s="85">
        <v>100</v>
      </c>
      <c r="V20" s="89"/>
      <c r="W20" s="89">
        <v>10</v>
      </c>
      <c r="X20" s="89"/>
      <c r="Y20" s="89"/>
      <c r="Z20" s="85"/>
      <c r="AA20" s="89"/>
      <c r="AB20" s="89"/>
      <c r="AC20" s="85"/>
      <c r="AD20" s="89">
        <v>3</v>
      </c>
      <c r="AE20" s="97">
        <v>55</v>
      </c>
      <c r="AF20" s="75">
        <f t="shared" si="0"/>
        <v>38</v>
      </c>
      <c r="AG20" s="112">
        <f t="shared" si="1"/>
        <v>150</v>
      </c>
      <c r="AH20" s="113">
        <f t="shared" si="2"/>
        <v>57</v>
      </c>
    </row>
    <row r="21" spans="2:34" x14ac:dyDescent="0.25">
      <c r="B21" s="7" t="s">
        <v>181</v>
      </c>
      <c r="C21" s="94" t="s">
        <v>252</v>
      </c>
      <c r="D21" s="77">
        <v>50</v>
      </c>
      <c r="E21" s="89"/>
      <c r="F21" s="89"/>
      <c r="G21" s="89"/>
      <c r="H21" s="89"/>
      <c r="I21" s="89">
        <v>10</v>
      </c>
      <c r="J21" s="89"/>
      <c r="K21" s="89"/>
      <c r="L21" s="89"/>
      <c r="M21" s="89"/>
      <c r="N21" s="89"/>
      <c r="O21" s="89"/>
      <c r="P21" s="85"/>
      <c r="Q21" s="89">
        <v>5</v>
      </c>
      <c r="R21" s="114"/>
      <c r="S21" s="89">
        <v>5</v>
      </c>
      <c r="T21" s="89"/>
      <c r="U21" s="85"/>
      <c r="V21" s="89"/>
      <c r="W21" s="89">
        <v>10</v>
      </c>
      <c r="X21" s="89"/>
      <c r="Y21" s="89"/>
      <c r="Z21" s="85"/>
      <c r="AA21" s="89"/>
      <c r="AB21" s="89"/>
      <c r="AC21" s="85"/>
      <c r="AD21" s="89">
        <v>2</v>
      </c>
      <c r="AE21" s="97">
        <v>18</v>
      </c>
      <c r="AF21" s="75">
        <f t="shared" si="0"/>
        <v>0</v>
      </c>
      <c r="AG21" s="112">
        <f t="shared" si="1"/>
        <v>50</v>
      </c>
      <c r="AH21" s="113">
        <f t="shared" si="2"/>
        <v>32</v>
      </c>
    </row>
    <row r="22" spans="2:34" x14ac:dyDescent="0.25">
      <c r="B22" s="7" t="s">
        <v>145</v>
      </c>
      <c r="C22" s="94" t="s">
        <v>253</v>
      </c>
      <c r="D22" s="77">
        <v>50</v>
      </c>
      <c r="E22" s="89"/>
      <c r="F22" s="89"/>
      <c r="G22" s="89"/>
      <c r="H22" s="89"/>
      <c r="I22" s="89">
        <v>2</v>
      </c>
      <c r="J22" s="89"/>
      <c r="K22" s="89"/>
      <c r="L22" s="89"/>
      <c r="M22" s="89"/>
      <c r="N22" s="89"/>
      <c r="O22" s="89"/>
      <c r="P22" s="85"/>
      <c r="Q22" s="89"/>
      <c r="R22" s="114"/>
      <c r="S22" s="89">
        <v>5</v>
      </c>
      <c r="T22" s="89"/>
      <c r="U22" s="85"/>
      <c r="V22" s="89">
        <v>1</v>
      </c>
      <c r="W22" s="89"/>
      <c r="X22" s="89"/>
      <c r="Y22" s="89"/>
      <c r="Z22" s="85"/>
      <c r="AA22" s="89"/>
      <c r="AB22" s="89"/>
      <c r="AC22" s="85"/>
      <c r="AD22" s="89">
        <v>1</v>
      </c>
      <c r="AE22" s="97">
        <v>3</v>
      </c>
      <c r="AF22" s="75">
        <f t="shared" si="0"/>
        <v>38</v>
      </c>
      <c r="AG22" s="112">
        <f t="shared" si="1"/>
        <v>50</v>
      </c>
      <c r="AH22" s="113">
        <f t="shared" si="2"/>
        <v>9</v>
      </c>
    </row>
    <row r="23" spans="2:34" x14ac:dyDescent="0.25">
      <c r="B23" s="7" t="s">
        <v>48</v>
      </c>
      <c r="C23" s="93" t="s">
        <v>254</v>
      </c>
      <c r="D23" s="77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5">
        <v>1</v>
      </c>
      <c r="Q23" s="89">
        <v>1</v>
      </c>
      <c r="R23" s="89"/>
      <c r="S23" s="89"/>
      <c r="T23" s="89"/>
      <c r="U23" s="85">
        <v>40</v>
      </c>
      <c r="V23" s="89"/>
      <c r="W23" s="89">
        <v>3</v>
      </c>
      <c r="X23" s="89">
        <v>1</v>
      </c>
      <c r="Y23" s="89"/>
      <c r="Z23" s="85"/>
      <c r="AA23" s="89"/>
      <c r="AB23" s="89"/>
      <c r="AC23" s="85"/>
      <c r="AD23" s="89">
        <v>1</v>
      </c>
      <c r="AE23" s="97">
        <v>1</v>
      </c>
      <c r="AF23" s="75">
        <f t="shared" si="0"/>
        <v>34</v>
      </c>
      <c r="AG23" s="112">
        <f t="shared" si="1"/>
        <v>41</v>
      </c>
      <c r="AH23" s="113">
        <f t="shared" si="2"/>
        <v>6</v>
      </c>
    </row>
    <row r="24" spans="2:34" x14ac:dyDescent="0.25">
      <c r="B24" s="7" t="s">
        <v>192</v>
      </c>
      <c r="C24" s="93" t="s">
        <v>255</v>
      </c>
      <c r="D24" s="77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5">
        <v>1</v>
      </c>
      <c r="Q24" s="89"/>
      <c r="R24" s="89"/>
      <c r="S24" s="89"/>
      <c r="T24" s="89">
        <v>1</v>
      </c>
      <c r="U24" s="85"/>
      <c r="V24" s="89"/>
      <c r="W24" s="89"/>
      <c r="X24" s="89"/>
      <c r="Y24" s="89"/>
      <c r="Z24" s="85"/>
      <c r="AA24" s="89"/>
      <c r="AB24" s="89"/>
      <c r="AC24" s="85"/>
      <c r="AD24" s="89"/>
      <c r="AE24" s="97"/>
      <c r="AF24" s="75">
        <f t="shared" si="0"/>
        <v>0</v>
      </c>
      <c r="AG24" s="112">
        <f t="shared" si="1"/>
        <v>1</v>
      </c>
      <c r="AH24" s="113">
        <f t="shared" si="2"/>
        <v>1</v>
      </c>
    </row>
    <row r="25" spans="2:34" x14ac:dyDescent="0.25">
      <c r="B25" s="7" t="s">
        <v>187</v>
      </c>
      <c r="C25" s="93" t="s">
        <v>256</v>
      </c>
      <c r="D25" s="77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5">
        <v>3</v>
      </c>
      <c r="Q25" s="89">
        <v>3</v>
      </c>
      <c r="R25" s="89"/>
      <c r="S25" s="89"/>
      <c r="T25" s="89"/>
      <c r="U25" s="85"/>
      <c r="V25" s="89"/>
      <c r="W25" s="89"/>
      <c r="X25" s="89"/>
      <c r="Y25" s="89"/>
      <c r="Z25" s="85"/>
      <c r="AA25" s="89"/>
      <c r="AB25" s="89"/>
      <c r="AC25" s="85"/>
      <c r="AD25" s="89"/>
      <c r="AE25" s="97"/>
      <c r="AF25" s="75">
        <f t="shared" si="0"/>
        <v>0</v>
      </c>
      <c r="AG25" s="112">
        <f t="shared" si="1"/>
        <v>3</v>
      </c>
      <c r="AH25" s="113">
        <f t="shared" si="2"/>
        <v>3</v>
      </c>
    </row>
    <row r="26" spans="2:34" x14ac:dyDescent="0.25">
      <c r="B26" s="7" t="s">
        <v>37</v>
      </c>
      <c r="C26" s="74" t="s">
        <v>257</v>
      </c>
      <c r="D26" s="77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77">
        <v>30</v>
      </c>
      <c r="Q26" s="54">
        <v>3</v>
      </c>
      <c r="R26" s="54">
        <v>3</v>
      </c>
      <c r="S26" s="54">
        <v>2</v>
      </c>
      <c r="T26" s="54">
        <v>1</v>
      </c>
      <c r="U26" s="77"/>
      <c r="V26" s="54"/>
      <c r="W26" s="54"/>
      <c r="X26" s="54"/>
      <c r="Y26" s="54"/>
      <c r="Z26" s="77"/>
      <c r="AA26" s="54"/>
      <c r="AB26" s="54"/>
      <c r="AC26" s="77"/>
      <c r="AD26" s="54"/>
      <c r="AE26" s="97">
        <v>4</v>
      </c>
      <c r="AF26" s="75">
        <f t="shared" si="0"/>
        <v>17</v>
      </c>
      <c r="AG26" s="112">
        <f t="shared" si="1"/>
        <v>30</v>
      </c>
      <c r="AH26" s="113">
        <f t="shared" si="2"/>
        <v>9</v>
      </c>
    </row>
    <row r="27" spans="2:34" x14ac:dyDescent="0.25">
      <c r="B27" s="7" t="s">
        <v>38</v>
      </c>
      <c r="C27" s="74" t="s">
        <v>258</v>
      </c>
      <c r="D27" s="77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77">
        <v>20</v>
      </c>
      <c r="Q27" s="54">
        <v>3</v>
      </c>
      <c r="R27" s="54">
        <v>1</v>
      </c>
      <c r="S27" s="54">
        <v>2</v>
      </c>
      <c r="T27" s="54"/>
      <c r="U27" s="77"/>
      <c r="V27" s="54"/>
      <c r="W27" s="54"/>
      <c r="X27" s="54"/>
      <c r="Y27" s="54"/>
      <c r="Z27" s="77"/>
      <c r="AA27" s="54"/>
      <c r="AB27" s="54"/>
      <c r="AC27" s="77"/>
      <c r="AD27" s="54"/>
      <c r="AE27" s="97">
        <v>1</v>
      </c>
      <c r="AF27" s="75">
        <f t="shared" si="0"/>
        <v>13</v>
      </c>
      <c r="AG27" s="112">
        <f t="shared" si="1"/>
        <v>20</v>
      </c>
      <c r="AH27" s="113">
        <f t="shared" si="2"/>
        <v>6</v>
      </c>
    </row>
    <row r="28" spans="2:34" x14ac:dyDescent="0.25">
      <c r="B28" s="7" t="s">
        <v>110</v>
      </c>
      <c r="C28" s="74" t="s">
        <v>259</v>
      </c>
      <c r="D28" s="77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77">
        <v>30</v>
      </c>
      <c r="Q28" s="54">
        <v>3</v>
      </c>
      <c r="R28" s="54"/>
      <c r="S28" s="54">
        <v>2</v>
      </c>
      <c r="T28" s="54"/>
      <c r="U28" s="77"/>
      <c r="V28" s="54"/>
      <c r="W28" s="54"/>
      <c r="X28" s="54"/>
      <c r="Y28" s="54"/>
      <c r="Z28" s="77"/>
      <c r="AA28" s="54"/>
      <c r="AB28" s="54"/>
      <c r="AC28" s="77"/>
      <c r="AD28" s="54"/>
      <c r="AE28" s="97">
        <v>1</v>
      </c>
      <c r="AF28" s="75">
        <f t="shared" si="0"/>
        <v>24</v>
      </c>
      <c r="AG28" s="112">
        <f t="shared" si="1"/>
        <v>30</v>
      </c>
      <c r="AH28" s="113">
        <f t="shared" si="2"/>
        <v>5</v>
      </c>
    </row>
    <row r="29" spans="2:34" x14ac:dyDescent="0.25">
      <c r="B29" s="7" t="s">
        <v>86</v>
      </c>
      <c r="C29" s="74" t="s">
        <v>260</v>
      </c>
      <c r="D29" s="77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77">
        <v>30</v>
      </c>
      <c r="Q29" s="54">
        <v>2</v>
      </c>
      <c r="R29" s="54"/>
      <c r="S29" s="54">
        <v>2</v>
      </c>
      <c r="T29" s="54">
        <v>1</v>
      </c>
      <c r="U29" s="77"/>
      <c r="V29" s="54"/>
      <c r="W29" s="54"/>
      <c r="X29" s="54">
        <v>1</v>
      </c>
      <c r="Y29" s="54"/>
      <c r="Z29" s="77"/>
      <c r="AA29" s="54"/>
      <c r="AB29" s="54"/>
      <c r="AC29" s="77"/>
      <c r="AD29" s="54">
        <v>1</v>
      </c>
      <c r="AE29" s="97">
        <v>1</v>
      </c>
      <c r="AF29" s="75">
        <f t="shared" si="0"/>
        <v>22</v>
      </c>
      <c r="AG29" s="112">
        <f t="shared" si="1"/>
        <v>30</v>
      </c>
      <c r="AH29" s="113">
        <f t="shared" si="2"/>
        <v>7</v>
      </c>
    </row>
    <row r="30" spans="2:34" x14ac:dyDescent="0.25">
      <c r="B30" s="7" t="s">
        <v>34</v>
      </c>
      <c r="C30" s="74" t="s">
        <v>261</v>
      </c>
      <c r="D30" s="77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77">
        <v>30</v>
      </c>
      <c r="Q30" s="54">
        <v>4</v>
      </c>
      <c r="R30" s="54"/>
      <c r="S30" s="54">
        <v>2</v>
      </c>
      <c r="T30" s="54">
        <v>1</v>
      </c>
      <c r="U30" s="77"/>
      <c r="V30" s="54"/>
      <c r="W30" s="54"/>
      <c r="X30" s="54"/>
      <c r="Y30" s="54"/>
      <c r="Z30" s="77"/>
      <c r="AA30" s="54"/>
      <c r="AB30" s="54"/>
      <c r="AC30" s="77"/>
      <c r="AD30" s="54">
        <v>1</v>
      </c>
      <c r="AE30" s="97">
        <v>1</v>
      </c>
      <c r="AF30" s="75">
        <f t="shared" si="0"/>
        <v>21</v>
      </c>
      <c r="AG30" s="112">
        <f t="shared" si="1"/>
        <v>30</v>
      </c>
      <c r="AH30" s="113">
        <f t="shared" si="2"/>
        <v>8</v>
      </c>
    </row>
    <row r="31" spans="2:34" x14ac:dyDescent="0.25">
      <c r="B31" s="7" t="s">
        <v>81</v>
      </c>
      <c r="C31" s="74" t="s">
        <v>262</v>
      </c>
      <c r="D31" s="77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77">
        <v>80</v>
      </c>
      <c r="Q31" s="54">
        <v>4</v>
      </c>
      <c r="R31" s="54"/>
      <c r="S31" s="54">
        <v>1</v>
      </c>
      <c r="T31" s="54"/>
      <c r="U31" s="77">
        <v>18</v>
      </c>
      <c r="V31" s="54"/>
      <c r="W31" s="54"/>
      <c r="X31" s="54">
        <v>1</v>
      </c>
      <c r="Y31" s="54"/>
      <c r="Z31" s="77">
        <v>30</v>
      </c>
      <c r="AA31" s="54"/>
      <c r="AB31" s="54"/>
      <c r="AC31" s="77"/>
      <c r="AD31" s="54"/>
      <c r="AE31" s="97">
        <v>2</v>
      </c>
      <c r="AF31" s="75">
        <f t="shared" si="0"/>
        <v>120</v>
      </c>
      <c r="AG31" s="112">
        <f t="shared" si="1"/>
        <v>128</v>
      </c>
      <c r="AH31" s="113">
        <f t="shared" si="2"/>
        <v>6</v>
      </c>
    </row>
    <row r="32" spans="2:34" x14ac:dyDescent="0.25">
      <c r="B32" s="7" t="s">
        <v>263</v>
      </c>
      <c r="C32" s="74" t="s">
        <v>264</v>
      </c>
      <c r="D32" s="77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77">
        <v>1</v>
      </c>
      <c r="Q32" s="54"/>
      <c r="R32" s="54"/>
      <c r="S32" s="54"/>
      <c r="T32" s="54"/>
      <c r="U32" s="77"/>
      <c r="V32" s="54"/>
      <c r="W32" s="54"/>
      <c r="X32" s="54"/>
      <c r="Y32" s="54"/>
      <c r="Z32" s="77"/>
      <c r="AA32" s="54"/>
      <c r="AB32" s="54"/>
      <c r="AC32" s="77"/>
      <c r="AD32" s="54"/>
      <c r="AE32" s="97"/>
      <c r="AF32" s="75">
        <f t="shared" si="0"/>
        <v>1</v>
      </c>
      <c r="AG32" s="112">
        <f t="shared" si="1"/>
        <v>1</v>
      </c>
      <c r="AH32" s="113">
        <f t="shared" si="2"/>
        <v>0</v>
      </c>
    </row>
    <row r="33" spans="2:34" x14ac:dyDescent="0.25">
      <c r="B33" s="7" t="s">
        <v>265</v>
      </c>
      <c r="C33" s="74" t="s">
        <v>266</v>
      </c>
      <c r="D33" s="7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77">
        <v>1</v>
      </c>
      <c r="Q33" s="54"/>
      <c r="R33" s="54"/>
      <c r="S33" s="54"/>
      <c r="T33" s="54"/>
      <c r="U33" s="77"/>
      <c r="V33" s="54"/>
      <c r="W33" s="54"/>
      <c r="X33" s="54"/>
      <c r="Y33" s="54"/>
      <c r="Z33" s="77"/>
      <c r="AA33" s="54"/>
      <c r="AB33" s="54"/>
      <c r="AC33" s="77"/>
      <c r="AD33" s="54"/>
      <c r="AE33" s="97"/>
      <c r="AF33" s="75">
        <f t="shared" si="0"/>
        <v>1</v>
      </c>
      <c r="AG33" s="112">
        <f t="shared" si="1"/>
        <v>1</v>
      </c>
      <c r="AH33" s="113">
        <f t="shared" si="2"/>
        <v>0</v>
      </c>
    </row>
    <row r="34" spans="2:34" x14ac:dyDescent="0.25">
      <c r="B34" s="7" t="s">
        <v>58</v>
      </c>
      <c r="C34" s="74" t="s">
        <v>267</v>
      </c>
      <c r="D34" s="77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77"/>
      <c r="Q34" s="54"/>
      <c r="R34" s="54"/>
      <c r="S34" s="117">
        <v>1</v>
      </c>
      <c r="T34" s="54"/>
      <c r="U34" s="77">
        <v>30</v>
      </c>
      <c r="V34" s="54"/>
      <c r="W34" s="54"/>
      <c r="X34" s="54">
        <v>4</v>
      </c>
      <c r="Y34" s="54"/>
      <c r="Z34" s="77"/>
      <c r="AA34" s="54"/>
      <c r="AB34" s="54"/>
      <c r="AC34" s="77"/>
      <c r="AD34" s="54"/>
      <c r="AE34" s="97"/>
      <c r="AF34" s="75">
        <f t="shared" si="0"/>
        <v>25</v>
      </c>
      <c r="AG34" s="112">
        <f t="shared" si="1"/>
        <v>30</v>
      </c>
      <c r="AH34" s="113">
        <f t="shared" si="2"/>
        <v>5</v>
      </c>
    </row>
    <row r="35" spans="2:34" x14ac:dyDescent="0.25">
      <c r="B35" s="7" t="s">
        <v>59</v>
      </c>
      <c r="C35" s="74" t="s">
        <v>268</v>
      </c>
      <c r="D35" s="77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77"/>
      <c r="Q35" s="54"/>
      <c r="R35" s="54"/>
      <c r="S35" s="54"/>
      <c r="T35" s="54"/>
      <c r="U35" s="77">
        <v>20</v>
      </c>
      <c r="V35" s="54"/>
      <c r="W35" s="54"/>
      <c r="X35" s="54">
        <v>2</v>
      </c>
      <c r="Y35" s="54"/>
      <c r="Z35" s="77"/>
      <c r="AA35" s="54">
        <v>2</v>
      </c>
      <c r="AB35" s="54"/>
      <c r="AC35" s="77"/>
      <c r="AD35" s="54">
        <v>1</v>
      </c>
      <c r="AE35" s="97">
        <v>4</v>
      </c>
      <c r="AF35" s="75">
        <f t="shared" si="0"/>
        <v>11</v>
      </c>
      <c r="AG35" s="112">
        <f t="shared" si="1"/>
        <v>20</v>
      </c>
      <c r="AH35" s="113">
        <f t="shared" si="2"/>
        <v>5</v>
      </c>
    </row>
    <row r="36" spans="2:34" x14ac:dyDescent="0.25">
      <c r="B36" s="7" t="s">
        <v>74</v>
      </c>
      <c r="C36" s="74" t="s">
        <v>269</v>
      </c>
      <c r="D36" s="77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77"/>
      <c r="Q36" s="54"/>
      <c r="R36" s="54"/>
      <c r="S36" s="54"/>
      <c r="T36" s="54"/>
      <c r="U36" s="77">
        <v>30</v>
      </c>
      <c r="V36" s="54"/>
      <c r="W36" s="54"/>
      <c r="X36" s="54"/>
      <c r="Y36" s="54"/>
      <c r="Z36" s="77"/>
      <c r="AA36" s="54"/>
      <c r="AB36" s="54">
        <v>1</v>
      </c>
      <c r="AC36" s="77"/>
      <c r="AD36" s="54"/>
      <c r="AE36" s="97"/>
      <c r="AF36" s="75">
        <f t="shared" si="0"/>
        <v>29</v>
      </c>
      <c r="AG36" s="112">
        <f t="shared" si="1"/>
        <v>30</v>
      </c>
      <c r="AH36" s="113">
        <f t="shared" si="2"/>
        <v>1</v>
      </c>
    </row>
    <row r="37" spans="2:34" x14ac:dyDescent="0.25">
      <c r="B37" s="7" t="s">
        <v>270</v>
      </c>
      <c r="C37" s="74" t="s">
        <v>271</v>
      </c>
      <c r="D37" s="77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77"/>
      <c r="Q37" s="54"/>
      <c r="R37" s="54"/>
      <c r="S37" s="54"/>
      <c r="T37" s="54"/>
      <c r="U37" s="77">
        <v>10</v>
      </c>
      <c r="V37" s="54"/>
      <c r="W37" s="54"/>
      <c r="X37" s="54"/>
      <c r="Y37" s="54"/>
      <c r="Z37" s="77"/>
      <c r="AA37" s="54"/>
      <c r="AB37" s="54"/>
      <c r="AC37" s="77"/>
      <c r="AD37" s="54"/>
      <c r="AE37" s="97"/>
      <c r="AF37" s="75">
        <f t="shared" si="0"/>
        <v>10</v>
      </c>
      <c r="AG37" s="112">
        <f t="shared" si="1"/>
        <v>10</v>
      </c>
      <c r="AH37" s="113">
        <f t="shared" si="2"/>
        <v>0</v>
      </c>
    </row>
    <row r="38" spans="2:34" x14ac:dyDescent="0.25">
      <c r="B38" s="7" t="s">
        <v>137</v>
      </c>
      <c r="C38" s="74" t="s">
        <v>272</v>
      </c>
      <c r="D38" s="77"/>
      <c r="E38" s="118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77"/>
      <c r="Q38" s="54"/>
      <c r="R38" s="54"/>
      <c r="S38" s="54"/>
      <c r="T38" s="54"/>
      <c r="U38" s="77">
        <v>7</v>
      </c>
      <c r="V38" s="54"/>
      <c r="W38" s="54"/>
      <c r="X38" s="54"/>
      <c r="Y38" s="54"/>
      <c r="Z38" s="77"/>
      <c r="AA38" s="54">
        <v>2</v>
      </c>
      <c r="AB38" s="54"/>
      <c r="AC38" s="77"/>
      <c r="AD38" s="54"/>
      <c r="AE38" s="97"/>
      <c r="AF38" s="75">
        <f t="shared" si="0"/>
        <v>5</v>
      </c>
      <c r="AG38" s="112">
        <f t="shared" si="1"/>
        <v>7</v>
      </c>
      <c r="AH38" s="113">
        <f t="shared" si="2"/>
        <v>2</v>
      </c>
    </row>
    <row r="39" spans="2:34" x14ac:dyDescent="0.25">
      <c r="B39" s="7" t="s">
        <v>72</v>
      </c>
      <c r="C39" s="74" t="s">
        <v>273</v>
      </c>
      <c r="D39" s="77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77"/>
      <c r="Q39" s="54"/>
      <c r="R39" s="54"/>
      <c r="S39" s="54"/>
      <c r="T39" s="54"/>
      <c r="U39" s="77">
        <v>30</v>
      </c>
      <c r="V39" s="54"/>
      <c r="W39" s="54"/>
      <c r="X39" s="54">
        <v>1</v>
      </c>
      <c r="Y39" s="54"/>
      <c r="Z39" s="77"/>
      <c r="AA39" s="54"/>
      <c r="AB39" s="54"/>
      <c r="AC39" s="77"/>
      <c r="AD39" s="54"/>
      <c r="AE39" s="97">
        <v>1</v>
      </c>
      <c r="AF39" s="75">
        <f t="shared" si="0"/>
        <v>28</v>
      </c>
      <c r="AG39" s="112">
        <f t="shared" si="1"/>
        <v>30</v>
      </c>
      <c r="AH39" s="113">
        <f t="shared" si="2"/>
        <v>1</v>
      </c>
    </row>
    <row r="40" spans="2:34" x14ac:dyDescent="0.25">
      <c r="B40" s="7" t="s">
        <v>41</v>
      </c>
      <c r="C40" s="74" t="s">
        <v>274</v>
      </c>
      <c r="D40" s="77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77"/>
      <c r="Q40" s="54"/>
      <c r="R40" s="54"/>
      <c r="S40" s="54"/>
      <c r="T40" s="54"/>
      <c r="U40" s="77">
        <v>30</v>
      </c>
      <c r="V40" s="54"/>
      <c r="W40" s="54"/>
      <c r="X40" s="54">
        <v>1</v>
      </c>
      <c r="Y40" s="54"/>
      <c r="Z40" s="77"/>
      <c r="AA40" s="54"/>
      <c r="AB40" s="54"/>
      <c r="AC40" s="77"/>
      <c r="AD40" s="54"/>
      <c r="AE40" s="97"/>
      <c r="AF40" s="75">
        <f t="shared" si="0"/>
        <v>29</v>
      </c>
      <c r="AG40" s="112">
        <f t="shared" si="1"/>
        <v>30</v>
      </c>
      <c r="AH40" s="113">
        <f t="shared" si="2"/>
        <v>1</v>
      </c>
    </row>
    <row r="41" spans="2:34" x14ac:dyDescent="0.25">
      <c r="B41" s="7" t="s">
        <v>42</v>
      </c>
      <c r="C41" s="74" t="s">
        <v>275</v>
      </c>
      <c r="D41" s="77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77"/>
      <c r="Q41" s="54"/>
      <c r="R41" s="54"/>
      <c r="S41" s="54"/>
      <c r="T41" s="54"/>
      <c r="U41" s="77">
        <v>20</v>
      </c>
      <c r="V41" s="54"/>
      <c r="W41" s="54"/>
      <c r="X41" s="54"/>
      <c r="Y41" s="54"/>
      <c r="Z41" s="77"/>
      <c r="AA41" s="54"/>
      <c r="AB41" s="54"/>
      <c r="AC41" s="77"/>
      <c r="AD41" s="54"/>
      <c r="AE41" s="97"/>
      <c r="AF41" s="75">
        <f t="shared" si="0"/>
        <v>20</v>
      </c>
      <c r="AG41" s="112">
        <f t="shared" si="1"/>
        <v>20</v>
      </c>
      <c r="AH41" s="113">
        <f t="shared" si="2"/>
        <v>0</v>
      </c>
    </row>
    <row r="42" spans="2:34" x14ac:dyDescent="0.25">
      <c r="B42" s="7" t="s">
        <v>118</v>
      </c>
      <c r="C42" s="74" t="s">
        <v>276</v>
      </c>
      <c r="D42" s="77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77"/>
      <c r="Q42" s="54"/>
      <c r="R42" s="54"/>
      <c r="S42" s="54"/>
      <c r="T42" s="54"/>
      <c r="U42" s="77">
        <v>20</v>
      </c>
      <c r="V42" s="54"/>
      <c r="W42" s="54"/>
      <c r="X42" s="54">
        <v>2</v>
      </c>
      <c r="Y42" s="54"/>
      <c r="Z42" s="77"/>
      <c r="AA42" s="54"/>
      <c r="AB42" s="54"/>
      <c r="AC42" s="77"/>
      <c r="AD42" s="54">
        <v>2</v>
      </c>
      <c r="AE42" s="97">
        <v>7</v>
      </c>
      <c r="AF42" s="75">
        <f t="shared" si="0"/>
        <v>9</v>
      </c>
      <c r="AG42" s="112">
        <f t="shared" si="1"/>
        <v>20</v>
      </c>
      <c r="AH42" s="113">
        <f t="shared" si="2"/>
        <v>4</v>
      </c>
    </row>
    <row r="43" spans="2:34" x14ac:dyDescent="0.25">
      <c r="B43" s="7" t="s">
        <v>39</v>
      </c>
      <c r="C43" s="74" t="s">
        <v>277</v>
      </c>
      <c r="D43" s="77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77"/>
      <c r="Q43" s="54"/>
      <c r="R43" s="54"/>
      <c r="S43" s="54"/>
      <c r="T43" s="54"/>
      <c r="U43" s="77">
        <v>30</v>
      </c>
      <c r="V43" s="54"/>
      <c r="W43" s="54">
        <v>3</v>
      </c>
      <c r="X43" s="54">
        <v>4</v>
      </c>
      <c r="Y43" s="54"/>
      <c r="Z43" s="77"/>
      <c r="AA43" s="54"/>
      <c r="AB43" s="54"/>
      <c r="AC43" s="77"/>
      <c r="AD43" s="54">
        <v>2</v>
      </c>
      <c r="AE43" s="97">
        <v>10</v>
      </c>
      <c r="AF43" s="75">
        <f t="shared" si="0"/>
        <v>11</v>
      </c>
      <c r="AG43" s="112">
        <f t="shared" si="1"/>
        <v>30</v>
      </c>
      <c r="AH43" s="113">
        <f t="shared" si="2"/>
        <v>9</v>
      </c>
    </row>
    <row r="44" spans="2:34" x14ac:dyDescent="0.25">
      <c r="B44" s="7" t="s">
        <v>62</v>
      </c>
      <c r="C44" s="74" t="s">
        <v>278</v>
      </c>
      <c r="D44" s="77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77"/>
      <c r="Q44" s="54"/>
      <c r="R44" s="54"/>
      <c r="S44" s="54"/>
      <c r="T44" s="54"/>
      <c r="U44" s="77">
        <v>50</v>
      </c>
      <c r="V44" s="54"/>
      <c r="W44" s="54">
        <v>1</v>
      </c>
      <c r="X44" s="54"/>
      <c r="Y44" s="54">
        <v>2</v>
      </c>
      <c r="Z44" s="77"/>
      <c r="AA44" s="54">
        <v>1</v>
      </c>
      <c r="AB44" s="54">
        <v>1</v>
      </c>
      <c r="AC44" s="77"/>
      <c r="AD44" s="54">
        <v>1</v>
      </c>
      <c r="AE44" s="97">
        <v>9</v>
      </c>
      <c r="AF44" s="75">
        <f t="shared" si="0"/>
        <v>35</v>
      </c>
      <c r="AG44" s="112">
        <f t="shared" si="1"/>
        <v>50</v>
      </c>
      <c r="AH44" s="113">
        <f t="shared" si="2"/>
        <v>6</v>
      </c>
    </row>
    <row r="45" spans="2:34" x14ac:dyDescent="0.25">
      <c r="B45" s="7" t="s">
        <v>99</v>
      </c>
      <c r="C45" s="74" t="s">
        <v>279</v>
      </c>
      <c r="D45" s="77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77"/>
      <c r="Q45" s="54"/>
      <c r="R45" s="54"/>
      <c r="S45" s="54"/>
      <c r="T45" s="54"/>
      <c r="U45" s="77">
        <v>20</v>
      </c>
      <c r="V45" s="54"/>
      <c r="W45" s="119">
        <v>1</v>
      </c>
      <c r="X45" s="119">
        <v>1</v>
      </c>
      <c r="Y45" s="119">
        <v>2</v>
      </c>
      <c r="Z45" s="120"/>
      <c r="AA45" s="119">
        <v>1</v>
      </c>
      <c r="AB45" s="119">
        <v>1</v>
      </c>
      <c r="AC45" s="120"/>
      <c r="AD45" s="119">
        <v>2</v>
      </c>
      <c r="AE45" s="97">
        <v>3</v>
      </c>
      <c r="AF45" s="75">
        <f t="shared" si="0"/>
        <v>9</v>
      </c>
      <c r="AG45" s="112">
        <f t="shared" si="1"/>
        <v>20</v>
      </c>
      <c r="AH45" s="113">
        <f t="shared" si="2"/>
        <v>8</v>
      </c>
    </row>
    <row r="46" spans="2:34" x14ac:dyDescent="0.25">
      <c r="B46" s="7" t="s">
        <v>75</v>
      </c>
      <c r="C46" s="74" t="s">
        <v>280</v>
      </c>
      <c r="D46" s="77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77"/>
      <c r="Q46" s="54"/>
      <c r="R46" s="54"/>
      <c r="S46" s="54"/>
      <c r="T46" s="54"/>
      <c r="U46" s="77">
        <v>20</v>
      </c>
      <c r="V46" s="54"/>
      <c r="W46" s="54"/>
      <c r="X46" s="54"/>
      <c r="Y46" s="54"/>
      <c r="Z46" s="77"/>
      <c r="AA46" s="54"/>
      <c r="AB46" s="54"/>
      <c r="AC46" s="77"/>
      <c r="AD46" s="54"/>
      <c r="AE46" s="97">
        <v>1</v>
      </c>
      <c r="AF46" s="75">
        <f t="shared" si="0"/>
        <v>19</v>
      </c>
      <c r="AG46" s="112">
        <f t="shared" si="1"/>
        <v>20</v>
      </c>
      <c r="AH46" s="113">
        <f t="shared" si="2"/>
        <v>0</v>
      </c>
    </row>
    <row r="47" spans="2:34" x14ac:dyDescent="0.25">
      <c r="B47" s="7" t="s">
        <v>49</v>
      </c>
      <c r="C47" s="74" t="s">
        <v>281</v>
      </c>
      <c r="D47" s="77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77"/>
      <c r="Q47" s="54"/>
      <c r="R47" s="54"/>
      <c r="S47" s="54"/>
      <c r="T47" s="54"/>
      <c r="U47" s="77">
        <v>50</v>
      </c>
      <c r="V47" s="54"/>
      <c r="W47" s="54">
        <v>2</v>
      </c>
      <c r="X47" s="54"/>
      <c r="Y47" s="54"/>
      <c r="Z47" s="77"/>
      <c r="AA47" s="54"/>
      <c r="AB47" s="54"/>
      <c r="AC47" s="77"/>
      <c r="AD47" s="54">
        <v>1</v>
      </c>
      <c r="AE47" s="97">
        <v>1</v>
      </c>
      <c r="AF47" s="75">
        <f t="shared" si="0"/>
        <v>46</v>
      </c>
      <c r="AG47" s="112">
        <f t="shared" si="1"/>
        <v>50</v>
      </c>
      <c r="AH47" s="113">
        <f t="shared" si="2"/>
        <v>3</v>
      </c>
    </row>
    <row r="48" spans="2:34" x14ac:dyDescent="0.25">
      <c r="B48" s="7" t="s">
        <v>64</v>
      </c>
      <c r="C48" s="74" t="s">
        <v>282</v>
      </c>
      <c r="D48" s="77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77"/>
      <c r="Q48" s="54"/>
      <c r="R48" s="54"/>
      <c r="S48" s="54"/>
      <c r="T48" s="54"/>
      <c r="U48" s="77">
        <v>30</v>
      </c>
      <c r="V48" s="54"/>
      <c r="W48" s="54"/>
      <c r="X48" s="54"/>
      <c r="Y48" s="54"/>
      <c r="Z48" s="77"/>
      <c r="AA48" s="54"/>
      <c r="AB48" s="54"/>
      <c r="AC48" s="77"/>
      <c r="AD48" s="54"/>
      <c r="AE48" s="97">
        <v>1</v>
      </c>
      <c r="AF48" s="75">
        <f t="shared" si="0"/>
        <v>29</v>
      </c>
      <c r="AG48" s="112">
        <f t="shared" si="1"/>
        <v>30</v>
      </c>
      <c r="AH48" s="113">
        <f t="shared" si="2"/>
        <v>0</v>
      </c>
    </row>
    <row r="49" spans="2:34" x14ac:dyDescent="0.25">
      <c r="B49" s="7" t="s">
        <v>119</v>
      </c>
      <c r="C49" s="94" t="s">
        <v>283</v>
      </c>
      <c r="D49" s="77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77"/>
      <c r="Q49" s="54"/>
      <c r="R49" s="54"/>
      <c r="S49" s="54"/>
      <c r="T49" s="54"/>
      <c r="U49" s="77">
        <v>100</v>
      </c>
      <c r="V49" s="54"/>
      <c r="W49" s="54"/>
      <c r="X49" s="54"/>
      <c r="Y49" s="54"/>
      <c r="Z49" s="77"/>
      <c r="AA49" s="54"/>
      <c r="AB49" s="54"/>
      <c r="AC49" s="77"/>
      <c r="AD49" s="54">
        <v>7</v>
      </c>
      <c r="AE49" s="97">
        <v>50</v>
      </c>
      <c r="AF49" s="75">
        <f t="shared" si="0"/>
        <v>43</v>
      </c>
      <c r="AG49" s="112">
        <f t="shared" si="1"/>
        <v>100</v>
      </c>
      <c r="AH49" s="113">
        <f t="shared" si="2"/>
        <v>7</v>
      </c>
    </row>
    <row r="50" spans="2:34" x14ac:dyDescent="0.25">
      <c r="B50" s="7" t="s">
        <v>120</v>
      </c>
      <c r="C50" s="94" t="s">
        <v>284</v>
      </c>
      <c r="D50" s="77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77"/>
      <c r="Q50" s="54"/>
      <c r="R50" s="54"/>
      <c r="S50" s="54"/>
      <c r="T50" s="54"/>
      <c r="U50" s="77">
        <v>100</v>
      </c>
      <c r="V50" s="54"/>
      <c r="W50" s="54"/>
      <c r="X50" s="54">
        <v>3</v>
      </c>
      <c r="Y50" s="54"/>
      <c r="Z50" s="77"/>
      <c r="AA50" s="54">
        <v>6</v>
      </c>
      <c r="AB50" s="54"/>
      <c r="AC50" s="77"/>
      <c r="AD50" s="54"/>
      <c r="AE50" s="97"/>
      <c r="AF50" s="75">
        <f t="shared" si="0"/>
        <v>91</v>
      </c>
      <c r="AG50" s="112">
        <f t="shared" si="1"/>
        <v>100</v>
      </c>
      <c r="AH50" s="113">
        <f t="shared" si="2"/>
        <v>9</v>
      </c>
    </row>
    <row r="51" spans="2:34" x14ac:dyDescent="0.25">
      <c r="B51" s="7" t="s">
        <v>167</v>
      </c>
      <c r="C51" s="94" t="s">
        <v>285</v>
      </c>
      <c r="D51" s="77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77"/>
      <c r="Q51" s="54"/>
      <c r="R51" s="54"/>
      <c r="S51" s="54"/>
      <c r="T51" s="54"/>
      <c r="U51" s="77">
        <v>100</v>
      </c>
      <c r="V51" s="54"/>
      <c r="W51" s="54"/>
      <c r="X51" s="54"/>
      <c r="Y51" s="54"/>
      <c r="Z51" s="77"/>
      <c r="AA51" s="54"/>
      <c r="AB51" s="54"/>
      <c r="AC51" s="77"/>
      <c r="AD51" s="54"/>
      <c r="AE51" s="97"/>
      <c r="AF51" s="75">
        <f t="shared" si="0"/>
        <v>100</v>
      </c>
      <c r="AG51" s="112">
        <f t="shared" si="1"/>
        <v>100</v>
      </c>
      <c r="AH51" s="113">
        <f t="shared" si="2"/>
        <v>0</v>
      </c>
    </row>
    <row r="52" spans="2:34" x14ac:dyDescent="0.25">
      <c r="B52" s="7" t="s">
        <v>193</v>
      </c>
      <c r="C52" s="74" t="s">
        <v>286</v>
      </c>
      <c r="D52" s="77"/>
      <c r="E52" s="54">
        <v>1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77"/>
      <c r="Q52" s="54"/>
      <c r="R52" s="54"/>
      <c r="S52" s="54"/>
      <c r="T52" s="54"/>
      <c r="U52" s="77">
        <v>25</v>
      </c>
      <c r="V52" s="54"/>
      <c r="W52" s="54"/>
      <c r="X52" s="54">
        <v>2</v>
      </c>
      <c r="Y52" s="54"/>
      <c r="Z52" s="77"/>
      <c r="AA52" s="54"/>
      <c r="AB52" s="54"/>
      <c r="AC52" s="77"/>
      <c r="AD52" s="54"/>
      <c r="AE52" s="97"/>
      <c r="AF52" s="75">
        <f t="shared" si="0"/>
        <v>22</v>
      </c>
      <c r="AG52" s="112">
        <f t="shared" si="1"/>
        <v>25</v>
      </c>
      <c r="AH52" s="113">
        <f t="shared" si="2"/>
        <v>3</v>
      </c>
    </row>
    <row r="53" spans="2:34" x14ac:dyDescent="0.25">
      <c r="B53" s="7" t="s">
        <v>287</v>
      </c>
      <c r="C53" s="74" t="s">
        <v>288</v>
      </c>
      <c r="D53" s="77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77"/>
      <c r="Q53" s="54"/>
      <c r="R53" s="54"/>
      <c r="S53" s="54"/>
      <c r="T53" s="54"/>
      <c r="U53" s="77">
        <v>25</v>
      </c>
      <c r="V53" s="54"/>
      <c r="W53" s="54"/>
      <c r="X53" s="54"/>
      <c r="Y53" s="54"/>
      <c r="Z53" s="77"/>
      <c r="AA53" s="54"/>
      <c r="AB53" s="54"/>
      <c r="AC53" s="77"/>
      <c r="AD53" s="54"/>
      <c r="AE53" s="97"/>
      <c r="AF53" s="75">
        <f t="shared" si="0"/>
        <v>25</v>
      </c>
      <c r="AG53" s="112">
        <f t="shared" si="1"/>
        <v>25</v>
      </c>
      <c r="AH53" s="113">
        <f t="shared" si="2"/>
        <v>0</v>
      </c>
    </row>
    <row r="54" spans="2:34" x14ac:dyDescent="0.25">
      <c r="B54" s="7" t="s">
        <v>126</v>
      </c>
      <c r="C54" s="74" t="s">
        <v>289</v>
      </c>
      <c r="D54" s="77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77"/>
      <c r="Q54" s="54"/>
      <c r="R54" s="54"/>
      <c r="S54" s="54"/>
      <c r="T54" s="54"/>
      <c r="U54" s="77">
        <v>25</v>
      </c>
      <c r="V54" s="54"/>
      <c r="W54" s="54"/>
      <c r="X54" s="54"/>
      <c r="Y54" s="54"/>
      <c r="Z54" s="77"/>
      <c r="AA54" s="54">
        <v>4</v>
      </c>
      <c r="AB54" s="54"/>
      <c r="AC54" s="77"/>
      <c r="AD54" s="54"/>
      <c r="AE54" s="97"/>
      <c r="AF54" s="75">
        <f t="shared" si="0"/>
        <v>21</v>
      </c>
      <c r="AG54" s="112">
        <f t="shared" si="1"/>
        <v>25</v>
      </c>
      <c r="AH54" s="113">
        <f t="shared" si="2"/>
        <v>4</v>
      </c>
    </row>
    <row r="55" spans="2:34" x14ac:dyDescent="0.25">
      <c r="B55" s="7" t="s">
        <v>125</v>
      </c>
      <c r="C55" s="74" t="s">
        <v>290</v>
      </c>
      <c r="D55" s="77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77"/>
      <c r="Q55" s="54"/>
      <c r="R55" s="54"/>
      <c r="S55" s="54"/>
      <c r="T55" s="54"/>
      <c r="U55" s="77">
        <v>45</v>
      </c>
      <c r="V55" s="54"/>
      <c r="W55" s="54"/>
      <c r="X55" s="54"/>
      <c r="Y55" s="54"/>
      <c r="Z55" s="77"/>
      <c r="AA55" s="54"/>
      <c r="AB55" s="54"/>
      <c r="AC55" s="77"/>
      <c r="AD55" s="54"/>
      <c r="AE55" s="97"/>
      <c r="AF55" s="75">
        <f t="shared" si="0"/>
        <v>45</v>
      </c>
      <c r="AG55" s="112">
        <f t="shared" si="1"/>
        <v>45</v>
      </c>
      <c r="AH55" s="113">
        <f t="shared" si="2"/>
        <v>0</v>
      </c>
    </row>
    <row r="56" spans="2:34" x14ac:dyDescent="0.25">
      <c r="B56" s="7" t="s">
        <v>291</v>
      </c>
      <c r="C56" s="74" t="s">
        <v>292</v>
      </c>
      <c r="D56" s="77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77"/>
      <c r="Q56" s="54"/>
      <c r="R56" s="54"/>
      <c r="S56" s="54"/>
      <c r="T56" s="54"/>
      <c r="U56" s="77">
        <v>5</v>
      </c>
      <c r="V56" s="54"/>
      <c r="W56" s="54"/>
      <c r="X56" s="54"/>
      <c r="Y56" s="54"/>
      <c r="Z56" s="77"/>
      <c r="AA56" s="54"/>
      <c r="AB56" s="54"/>
      <c r="AC56" s="77"/>
      <c r="AD56" s="54"/>
      <c r="AE56" s="97"/>
      <c r="AF56" s="75">
        <f t="shared" si="0"/>
        <v>5</v>
      </c>
      <c r="AG56" s="112">
        <f t="shared" si="1"/>
        <v>5</v>
      </c>
      <c r="AH56" s="113">
        <f t="shared" si="2"/>
        <v>0</v>
      </c>
    </row>
    <row r="57" spans="2:34" x14ac:dyDescent="0.25">
      <c r="B57" s="7" t="s">
        <v>293</v>
      </c>
      <c r="C57" s="74" t="s">
        <v>294</v>
      </c>
      <c r="D57" s="77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77"/>
      <c r="Q57" s="54"/>
      <c r="R57" s="54"/>
      <c r="S57" s="54"/>
      <c r="T57" s="54"/>
      <c r="U57" s="77">
        <v>25</v>
      </c>
      <c r="V57" s="54"/>
      <c r="W57" s="54"/>
      <c r="X57" s="54"/>
      <c r="Y57" s="54"/>
      <c r="Z57" s="77"/>
      <c r="AA57" s="54"/>
      <c r="AB57" s="54"/>
      <c r="AC57" s="77"/>
      <c r="AD57" s="54"/>
      <c r="AE57" s="97"/>
      <c r="AF57" s="75">
        <f t="shared" si="0"/>
        <v>25</v>
      </c>
      <c r="AG57" s="112">
        <f t="shared" si="1"/>
        <v>25</v>
      </c>
      <c r="AH57" s="113">
        <f t="shared" si="2"/>
        <v>0</v>
      </c>
    </row>
    <row r="58" spans="2:34" x14ac:dyDescent="0.25">
      <c r="B58" s="7" t="s">
        <v>295</v>
      </c>
      <c r="C58" s="74" t="s">
        <v>296</v>
      </c>
      <c r="D58" s="77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77"/>
      <c r="Q58" s="54"/>
      <c r="R58" s="54"/>
      <c r="S58" s="54"/>
      <c r="T58" s="54"/>
      <c r="U58" s="77">
        <v>25</v>
      </c>
      <c r="V58" s="54"/>
      <c r="W58" s="54"/>
      <c r="X58" s="54"/>
      <c r="Y58" s="54"/>
      <c r="Z58" s="77"/>
      <c r="AA58" s="54"/>
      <c r="AB58" s="54"/>
      <c r="AC58" s="77"/>
      <c r="AD58" s="54"/>
      <c r="AE58" s="97"/>
      <c r="AF58" s="75">
        <f t="shared" si="0"/>
        <v>25</v>
      </c>
      <c r="AG58" s="112">
        <f t="shared" si="1"/>
        <v>25</v>
      </c>
      <c r="AH58" s="113">
        <f t="shared" si="2"/>
        <v>0</v>
      </c>
    </row>
    <row r="59" spans="2:34" x14ac:dyDescent="0.25">
      <c r="B59" s="7" t="s">
        <v>82</v>
      </c>
      <c r="C59" s="74" t="s">
        <v>297</v>
      </c>
      <c r="D59" s="77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77"/>
      <c r="Q59" s="54"/>
      <c r="R59" s="54"/>
      <c r="S59" s="54"/>
      <c r="T59" s="54"/>
      <c r="U59" s="77">
        <v>25</v>
      </c>
      <c r="V59" s="54"/>
      <c r="W59" s="54"/>
      <c r="X59" s="54"/>
      <c r="Y59" s="54"/>
      <c r="Z59" s="77"/>
      <c r="AA59" s="54"/>
      <c r="AB59" s="54"/>
      <c r="AC59" s="77"/>
      <c r="AD59" s="54"/>
      <c r="AE59" s="97"/>
      <c r="AF59" s="75">
        <f t="shared" si="0"/>
        <v>25</v>
      </c>
      <c r="AG59" s="112">
        <f t="shared" si="1"/>
        <v>25</v>
      </c>
      <c r="AH59" s="113">
        <f t="shared" si="2"/>
        <v>0</v>
      </c>
    </row>
    <row r="60" spans="2:34" x14ac:dyDescent="0.25">
      <c r="B60" s="7" t="s">
        <v>182</v>
      </c>
      <c r="C60" s="74" t="s">
        <v>298</v>
      </c>
      <c r="D60" s="77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77"/>
      <c r="Q60" s="54"/>
      <c r="R60" s="54"/>
      <c r="S60" s="54"/>
      <c r="T60" s="54"/>
      <c r="U60" s="77">
        <v>25</v>
      </c>
      <c r="V60" s="54"/>
      <c r="W60" s="54"/>
      <c r="X60" s="54">
        <v>1</v>
      </c>
      <c r="Y60" s="54"/>
      <c r="Z60" s="77"/>
      <c r="AA60" s="54">
        <v>2</v>
      </c>
      <c r="AB60" s="54">
        <v>1</v>
      </c>
      <c r="AC60" s="77"/>
      <c r="AD60" s="54"/>
      <c r="AE60" s="97"/>
      <c r="AF60" s="75">
        <f t="shared" si="0"/>
        <v>21</v>
      </c>
      <c r="AG60" s="112">
        <f t="shared" si="1"/>
        <v>25</v>
      </c>
      <c r="AH60" s="113">
        <f t="shared" si="2"/>
        <v>4</v>
      </c>
    </row>
    <row r="61" spans="2:34" x14ac:dyDescent="0.25">
      <c r="B61" s="121" t="s">
        <v>299</v>
      </c>
      <c r="C61" s="74" t="s">
        <v>300</v>
      </c>
      <c r="D61" s="77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77"/>
      <c r="Q61" s="54"/>
      <c r="R61" s="54"/>
      <c r="S61" s="54"/>
      <c r="T61" s="54"/>
      <c r="U61" s="77">
        <v>25</v>
      </c>
      <c r="V61" s="54"/>
      <c r="W61" s="54"/>
      <c r="X61" s="54"/>
      <c r="Y61" s="54"/>
      <c r="Z61" s="77"/>
      <c r="AA61" s="54">
        <v>2</v>
      </c>
      <c r="AB61" s="54"/>
      <c r="AC61" s="77"/>
      <c r="AD61" s="54"/>
      <c r="AE61" s="97"/>
      <c r="AF61" s="75">
        <f t="shared" si="0"/>
        <v>23</v>
      </c>
      <c r="AG61" s="112">
        <f t="shared" si="1"/>
        <v>25</v>
      </c>
      <c r="AH61" s="113">
        <f t="shared" si="2"/>
        <v>2</v>
      </c>
    </row>
    <row r="62" spans="2:34" x14ac:dyDescent="0.25">
      <c r="B62" s="121" t="s">
        <v>124</v>
      </c>
      <c r="C62" s="74" t="s">
        <v>301</v>
      </c>
      <c r="D62" s="77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77"/>
      <c r="Q62" s="54"/>
      <c r="R62" s="54"/>
      <c r="S62" s="54"/>
      <c r="T62" s="54"/>
      <c r="U62" s="77">
        <v>25</v>
      </c>
      <c r="V62" s="54"/>
      <c r="W62" s="54"/>
      <c r="X62" s="54">
        <v>1</v>
      </c>
      <c r="Y62" s="54"/>
      <c r="Z62" s="77"/>
      <c r="AA62" s="54"/>
      <c r="AB62" s="54">
        <v>1</v>
      </c>
      <c r="AC62" s="77"/>
      <c r="AD62" s="54"/>
      <c r="AE62" s="97"/>
      <c r="AF62" s="75">
        <f t="shared" si="0"/>
        <v>23</v>
      </c>
      <c r="AG62" s="112">
        <f t="shared" si="1"/>
        <v>25</v>
      </c>
      <c r="AH62" s="113">
        <f t="shared" si="2"/>
        <v>2</v>
      </c>
    </row>
    <row r="63" spans="2:34" x14ac:dyDescent="0.25">
      <c r="B63" s="7" t="s">
        <v>302</v>
      </c>
      <c r="C63" s="74" t="s">
        <v>303</v>
      </c>
      <c r="D63" s="77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77"/>
      <c r="Q63" s="54"/>
      <c r="R63" s="54"/>
      <c r="S63" s="54"/>
      <c r="T63" s="54"/>
      <c r="U63" s="77">
        <v>25</v>
      </c>
      <c r="V63" s="54"/>
      <c r="W63" s="54"/>
      <c r="X63" s="54"/>
      <c r="Y63" s="54"/>
      <c r="Z63" s="77"/>
      <c r="AA63" s="54"/>
      <c r="AB63" s="54"/>
      <c r="AC63" s="77"/>
      <c r="AD63" s="54"/>
      <c r="AE63" s="97"/>
      <c r="AF63" s="75">
        <f t="shared" si="0"/>
        <v>25</v>
      </c>
      <c r="AG63" s="112">
        <f t="shared" si="1"/>
        <v>25</v>
      </c>
      <c r="AH63" s="113">
        <f t="shared" si="2"/>
        <v>0</v>
      </c>
    </row>
    <row r="64" spans="2:34" s="130" customFormat="1" x14ac:dyDescent="0.25">
      <c r="B64" s="161" t="s">
        <v>80</v>
      </c>
      <c r="C64" s="151" t="s">
        <v>304</v>
      </c>
      <c r="D64" s="156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56"/>
      <c r="Q64" s="117"/>
      <c r="R64" s="117"/>
      <c r="S64" s="117"/>
      <c r="T64" s="117"/>
      <c r="U64" s="156"/>
      <c r="V64" s="117"/>
      <c r="W64" s="117"/>
      <c r="X64" s="117"/>
      <c r="Y64" s="117"/>
      <c r="Z64" s="156">
        <v>50</v>
      </c>
      <c r="AA64" s="117"/>
      <c r="AB64" s="117"/>
      <c r="AC64" s="156"/>
      <c r="AD64" s="117"/>
      <c r="AE64" s="157">
        <v>14</v>
      </c>
      <c r="AF64" s="117">
        <f t="shared" si="0"/>
        <v>36</v>
      </c>
      <c r="AG64" s="159">
        <f t="shared" si="1"/>
        <v>50</v>
      </c>
      <c r="AH64" s="160">
        <f t="shared" si="2"/>
        <v>0</v>
      </c>
    </row>
    <row r="65" spans="2:34" s="130" customFormat="1" x14ac:dyDescent="0.25">
      <c r="B65" s="161" t="s">
        <v>73</v>
      </c>
      <c r="C65" s="151" t="s">
        <v>305</v>
      </c>
      <c r="D65" s="156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56"/>
      <c r="Q65" s="117"/>
      <c r="R65" s="117"/>
      <c r="S65" s="117"/>
      <c r="T65" s="117"/>
      <c r="U65" s="156"/>
      <c r="V65" s="117"/>
      <c r="W65" s="117"/>
      <c r="X65" s="117"/>
      <c r="Y65" s="117"/>
      <c r="Z65" s="156">
        <v>50</v>
      </c>
      <c r="AA65" s="117"/>
      <c r="AB65" s="117"/>
      <c r="AC65" s="156"/>
      <c r="AD65" s="117"/>
      <c r="AE65" s="157">
        <v>10</v>
      </c>
      <c r="AF65" s="117">
        <f t="shared" si="0"/>
        <v>40</v>
      </c>
      <c r="AG65" s="159">
        <f t="shared" si="1"/>
        <v>50</v>
      </c>
      <c r="AH65" s="160">
        <f t="shared" si="2"/>
        <v>0</v>
      </c>
    </row>
    <row r="66" spans="2:34" x14ac:dyDescent="0.25">
      <c r="B66" s="121" t="s">
        <v>45</v>
      </c>
      <c r="C66" s="104" t="s">
        <v>306</v>
      </c>
      <c r="D66" s="77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77"/>
      <c r="Q66" s="54"/>
      <c r="R66" s="54"/>
      <c r="S66" s="54"/>
      <c r="T66" s="54"/>
      <c r="U66" s="77"/>
      <c r="V66" s="54"/>
      <c r="W66" s="54"/>
      <c r="X66" s="54"/>
      <c r="Y66" s="54"/>
      <c r="Z66" s="77">
        <v>30</v>
      </c>
      <c r="AA66" s="54"/>
      <c r="AB66" s="54"/>
      <c r="AC66" s="77"/>
      <c r="AD66" s="54"/>
      <c r="AE66" s="78">
        <v>1</v>
      </c>
      <c r="AF66" s="75">
        <f t="shared" si="0"/>
        <v>29</v>
      </c>
      <c r="AG66" s="112">
        <f t="shared" si="1"/>
        <v>30</v>
      </c>
      <c r="AH66" s="113">
        <f t="shared" si="2"/>
        <v>0</v>
      </c>
    </row>
    <row r="67" spans="2:34" x14ac:dyDescent="0.25">
      <c r="B67" s="121" t="s">
        <v>43</v>
      </c>
      <c r="C67" s="74" t="s">
        <v>307</v>
      </c>
      <c r="D67" s="77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77"/>
      <c r="Q67" s="54"/>
      <c r="R67" s="54"/>
      <c r="S67" s="54"/>
      <c r="T67" s="54"/>
      <c r="U67" s="77"/>
      <c r="V67" s="54"/>
      <c r="W67" s="54"/>
      <c r="X67" s="54"/>
      <c r="Y67" s="54"/>
      <c r="Z67" s="77">
        <v>30</v>
      </c>
      <c r="AA67" s="54"/>
      <c r="AB67" s="54"/>
      <c r="AC67" s="77"/>
      <c r="AD67" s="54"/>
      <c r="AE67" s="78">
        <v>1</v>
      </c>
      <c r="AF67" s="75">
        <f t="shared" si="0"/>
        <v>29</v>
      </c>
      <c r="AG67" s="112">
        <f t="shared" si="1"/>
        <v>30</v>
      </c>
      <c r="AH67" s="113">
        <f t="shared" si="2"/>
        <v>0</v>
      </c>
    </row>
    <row r="68" spans="2:34" x14ac:dyDescent="0.25">
      <c r="B68" s="121" t="s">
        <v>44</v>
      </c>
      <c r="C68" s="74" t="s">
        <v>308</v>
      </c>
      <c r="D68" s="77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77"/>
      <c r="Q68" s="54"/>
      <c r="R68" s="54"/>
      <c r="S68" s="54"/>
      <c r="T68" s="54"/>
      <c r="U68" s="77"/>
      <c r="V68" s="54"/>
      <c r="W68" s="54"/>
      <c r="X68" s="54"/>
      <c r="Y68" s="54"/>
      <c r="Z68" s="77">
        <v>30</v>
      </c>
      <c r="AA68" s="54"/>
      <c r="AB68" s="54"/>
      <c r="AC68" s="77"/>
      <c r="AD68" s="54"/>
      <c r="AE68" s="78">
        <v>1</v>
      </c>
      <c r="AF68" s="75">
        <f t="shared" ref="AF68:AF87" si="3">D68-E68-F68-G68-H68-I68-J68-K68-L68-M68-N68-O68+P68-Q68-R68-S68-T68+U68-V68-W68-X68-Y68+Z68-AA68-AB68+AC68-AD68-AE68</f>
        <v>29</v>
      </c>
      <c r="AG68" s="112">
        <f t="shared" ref="AG68:AG87" si="4">SUM(D68+P68+U68+Z68+AC68)</f>
        <v>30</v>
      </c>
      <c r="AH68" s="113">
        <f t="shared" ref="AH68:AH87" si="5">AG68-AE68-AF68</f>
        <v>0</v>
      </c>
    </row>
    <row r="69" spans="2:34" x14ac:dyDescent="0.25">
      <c r="B69" s="121" t="s">
        <v>66</v>
      </c>
      <c r="C69" s="93" t="s">
        <v>309</v>
      </c>
      <c r="D69" s="77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77"/>
      <c r="Q69" s="54"/>
      <c r="R69" s="54"/>
      <c r="S69" s="54"/>
      <c r="T69" s="54"/>
      <c r="U69" s="77"/>
      <c r="V69" s="54"/>
      <c r="W69" s="54"/>
      <c r="X69" s="54"/>
      <c r="Y69" s="54"/>
      <c r="Z69" s="77">
        <v>30</v>
      </c>
      <c r="AA69" s="54"/>
      <c r="AB69" s="54"/>
      <c r="AC69" s="77"/>
      <c r="AD69" s="54"/>
      <c r="AE69" s="78">
        <v>2</v>
      </c>
      <c r="AF69" s="75">
        <f t="shared" si="3"/>
        <v>28</v>
      </c>
      <c r="AG69" s="112">
        <f t="shared" si="4"/>
        <v>30</v>
      </c>
      <c r="AH69" s="113">
        <f t="shared" si="5"/>
        <v>0</v>
      </c>
    </row>
    <row r="70" spans="2:34" x14ac:dyDescent="0.25">
      <c r="B70" s="121" t="s">
        <v>67</v>
      </c>
      <c r="C70" s="93" t="s">
        <v>310</v>
      </c>
      <c r="D70" s="77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77"/>
      <c r="Q70" s="54"/>
      <c r="R70" s="54"/>
      <c r="S70" s="54"/>
      <c r="T70" s="54"/>
      <c r="U70" s="77"/>
      <c r="V70" s="54"/>
      <c r="W70" s="54"/>
      <c r="X70" s="54"/>
      <c r="Y70" s="54"/>
      <c r="Z70" s="77">
        <v>30</v>
      </c>
      <c r="AA70" s="54"/>
      <c r="AB70" s="54"/>
      <c r="AC70" s="77"/>
      <c r="AD70" s="54"/>
      <c r="AE70" s="78">
        <v>1</v>
      </c>
      <c r="AF70" s="75">
        <f t="shared" si="3"/>
        <v>29</v>
      </c>
      <c r="AG70" s="112">
        <f t="shared" si="4"/>
        <v>30</v>
      </c>
      <c r="AH70" s="113">
        <f t="shared" si="5"/>
        <v>0</v>
      </c>
    </row>
    <row r="71" spans="2:34" x14ac:dyDescent="0.25">
      <c r="B71" s="121" t="s">
        <v>84</v>
      </c>
      <c r="C71" s="93" t="s">
        <v>311</v>
      </c>
      <c r="D71" s="77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77"/>
      <c r="Q71" s="54"/>
      <c r="R71" s="54"/>
      <c r="S71" s="54"/>
      <c r="T71" s="54"/>
      <c r="U71" s="77"/>
      <c r="V71" s="54"/>
      <c r="W71" s="54"/>
      <c r="X71" s="54"/>
      <c r="Y71" s="54"/>
      <c r="Z71" s="77">
        <v>20</v>
      </c>
      <c r="AA71" s="54"/>
      <c r="AB71" s="54"/>
      <c r="AC71" s="77"/>
      <c r="AD71" s="54"/>
      <c r="AE71" s="78">
        <v>1</v>
      </c>
      <c r="AF71" s="75">
        <f t="shared" si="3"/>
        <v>19</v>
      </c>
      <c r="AG71" s="112">
        <f t="shared" si="4"/>
        <v>20</v>
      </c>
      <c r="AH71" s="113">
        <f t="shared" si="5"/>
        <v>0</v>
      </c>
    </row>
    <row r="72" spans="2:34" x14ac:dyDescent="0.25">
      <c r="B72" s="121" t="s">
        <v>85</v>
      </c>
      <c r="C72" s="93" t="s">
        <v>312</v>
      </c>
      <c r="D72" s="77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77"/>
      <c r="Q72" s="54"/>
      <c r="R72" s="54"/>
      <c r="S72" s="54"/>
      <c r="T72" s="54"/>
      <c r="U72" s="77"/>
      <c r="V72" s="54"/>
      <c r="W72" s="54"/>
      <c r="X72" s="54"/>
      <c r="Y72" s="54"/>
      <c r="Z72" s="77">
        <v>20</v>
      </c>
      <c r="AA72" s="54"/>
      <c r="AB72" s="54"/>
      <c r="AC72" s="77"/>
      <c r="AD72" s="54"/>
      <c r="AE72" s="78"/>
      <c r="AF72" s="75">
        <f t="shared" si="3"/>
        <v>20</v>
      </c>
      <c r="AG72" s="112">
        <f t="shared" si="4"/>
        <v>20</v>
      </c>
      <c r="AH72" s="113">
        <f t="shared" si="5"/>
        <v>0</v>
      </c>
    </row>
    <row r="73" spans="2:34" x14ac:dyDescent="0.25">
      <c r="B73" s="121" t="s">
        <v>106</v>
      </c>
      <c r="C73" s="74" t="s">
        <v>313</v>
      </c>
      <c r="D73" s="77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77"/>
      <c r="Q73" s="54"/>
      <c r="R73" s="54"/>
      <c r="S73" s="54"/>
      <c r="T73" s="54"/>
      <c r="U73" s="77"/>
      <c r="V73" s="54"/>
      <c r="W73" s="54"/>
      <c r="X73" s="54"/>
      <c r="Y73" s="54"/>
      <c r="Z73" s="77">
        <v>30</v>
      </c>
      <c r="AA73" s="54"/>
      <c r="AB73" s="54"/>
      <c r="AC73" s="77"/>
      <c r="AD73" s="54"/>
      <c r="AE73" s="78">
        <v>2</v>
      </c>
      <c r="AF73" s="75">
        <f t="shared" si="3"/>
        <v>28</v>
      </c>
      <c r="AG73" s="112">
        <f t="shared" si="4"/>
        <v>30</v>
      </c>
      <c r="AH73" s="113">
        <f t="shared" si="5"/>
        <v>0</v>
      </c>
    </row>
    <row r="74" spans="2:34" x14ac:dyDescent="0.25">
      <c r="B74" s="121" t="s">
        <v>111</v>
      </c>
      <c r="C74" s="74" t="s">
        <v>314</v>
      </c>
      <c r="D74" s="77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77"/>
      <c r="Q74" s="54"/>
      <c r="R74" s="54"/>
      <c r="S74" s="54"/>
      <c r="T74" s="54"/>
      <c r="U74" s="77"/>
      <c r="V74" s="54"/>
      <c r="W74" s="54"/>
      <c r="X74" s="54"/>
      <c r="Y74" s="54"/>
      <c r="Z74" s="77">
        <v>30</v>
      </c>
      <c r="AA74" s="54"/>
      <c r="AB74" s="54"/>
      <c r="AC74" s="77"/>
      <c r="AD74" s="54"/>
      <c r="AE74" s="78">
        <v>1</v>
      </c>
      <c r="AF74" s="75">
        <f t="shared" si="3"/>
        <v>29</v>
      </c>
      <c r="AG74" s="112">
        <f t="shared" si="4"/>
        <v>30</v>
      </c>
      <c r="AH74" s="113">
        <f t="shared" si="5"/>
        <v>0</v>
      </c>
    </row>
    <row r="75" spans="2:34" x14ac:dyDescent="0.25">
      <c r="B75" s="121" t="s">
        <v>76</v>
      </c>
      <c r="C75" s="7" t="s">
        <v>315</v>
      </c>
      <c r="D75" s="77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77"/>
      <c r="Q75" s="54"/>
      <c r="R75" s="54"/>
      <c r="S75" s="54"/>
      <c r="T75" s="54"/>
      <c r="U75" s="77"/>
      <c r="V75" s="54"/>
      <c r="W75" s="54"/>
      <c r="X75" s="54"/>
      <c r="Y75" s="54"/>
      <c r="Z75" s="96">
        <v>30</v>
      </c>
      <c r="AA75" s="55"/>
      <c r="AB75" s="55"/>
      <c r="AC75" s="96"/>
      <c r="AD75" s="55">
        <v>1</v>
      </c>
      <c r="AE75" s="78"/>
      <c r="AF75" s="75">
        <f t="shared" si="3"/>
        <v>29</v>
      </c>
      <c r="AG75" s="112">
        <f t="shared" si="4"/>
        <v>30</v>
      </c>
      <c r="AH75" s="113">
        <f t="shared" si="5"/>
        <v>1</v>
      </c>
    </row>
    <row r="76" spans="2:34" x14ac:dyDescent="0.25">
      <c r="B76" s="121" t="s">
        <v>77</v>
      </c>
      <c r="C76" s="7" t="s">
        <v>316</v>
      </c>
      <c r="D76" s="77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77"/>
      <c r="Q76" s="54"/>
      <c r="R76" s="54"/>
      <c r="S76" s="54"/>
      <c r="T76" s="54"/>
      <c r="U76" s="77"/>
      <c r="V76" s="54"/>
      <c r="W76" s="54"/>
      <c r="X76" s="54"/>
      <c r="Y76" s="54"/>
      <c r="Z76" s="96">
        <v>30</v>
      </c>
      <c r="AA76" s="55"/>
      <c r="AB76" s="55"/>
      <c r="AC76" s="96"/>
      <c r="AD76" s="55">
        <v>1</v>
      </c>
      <c r="AE76" s="78">
        <v>3</v>
      </c>
      <c r="AF76" s="75">
        <f t="shared" si="3"/>
        <v>26</v>
      </c>
      <c r="AG76" s="112">
        <f t="shared" si="4"/>
        <v>30</v>
      </c>
      <c r="AH76" s="113">
        <f t="shared" si="5"/>
        <v>1</v>
      </c>
    </row>
    <row r="77" spans="2:34" x14ac:dyDescent="0.25">
      <c r="B77" s="121" t="s">
        <v>131</v>
      </c>
      <c r="C77" s="74" t="s">
        <v>317</v>
      </c>
      <c r="D77" s="77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77"/>
      <c r="Q77" s="54"/>
      <c r="R77" s="54"/>
      <c r="S77" s="54"/>
      <c r="T77" s="54"/>
      <c r="U77" s="77"/>
      <c r="V77" s="54"/>
      <c r="W77" s="54"/>
      <c r="X77" s="54"/>
      <c r="Y77" s="54"/>
      <c r="Z77" s="77">
        <v>42</v>
      </c>
      <c r="AA77" s="54"/>
      <c r="AB77" s="54"/>
      <c r="AC77" s="77"/>
      <c r="AD77" s="54"/>
      <c r="AE77" s="78"/>
      <c r="AF77" s="75">
        <f t="shared" si="3"/>
        <v>42</v>
      </c>
      <c r="AG77" s="112">
        <f t="shared" si="4"/>
        <v>42</v>
      </c>
      <c r="AH77" s="113">
        <f t="shared" si="5"/>
        <v>0</v>
      </c>
    </row>
    <row r="78" spans="2:34" x14ac:dyDescent="0.25">
      <c r="B78" s="121" t="s">
        <v>132</v>
      </c>
      <c r="C78" s="74" t="s">
        <v>318</v>
      </c>
      <c r="D78" s="77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77"/>
      <c r="Q78" s="54"/>
      <c r="R78" s="54"/>
      <c r="S78" s="54"/>
      <c r="T78" s="54"/>
      <c r="U78" s="77"/>
      <c r="V78" s="54"/>
      <c r="W78" s="54"/>
      <c r="X78" s="54"/>
      <c r="Y78" s="54"/>
      <c r="Z78" s="96">
        <v>11</v>
      </c>
      <c r="AA78" s="55"/>
      <c r="AB78" s="55"/>
      <c r="AC78" s="96"/>
      <c r="AD78" s="55"/>
      <c r="AE78" s="78"/>
      <c r="AF78" s="75">
        <f t="shared" si="3"/>
        <v>11</v>
      </c>
      <c r="AG78" s="112">
        <f t="shared" si="4"/>
        <v>11</v>
      </c>
      <c r="AH78" s="113">
        <f t="shared" si="5"/>
        <v>0</v>
      </c>
    </row>
    <row r="79" spans="2:34" x14ac:dyDescent="0.25">
      <c r="B79" s="121" t="s">
        <v>319</v>
      </c>
      <c r="C79" s="7" t="s">
        <v>320</v>
      </c>
      <c r="D79" s="77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77"/>
      <c r="Q79" s="54"/>
      <c r="R79" s="54"/>
      <c r="S79" s="54"/>
      <c r="T79" s="54"/>
      <c r="U79" s="77"/>
      <c r="V79" s="54"/>
      <c r="W79" s="54"/>
      <c r="X79" s="54"/>
      <c r="Y79" s="54"/>
      <c r="Z79" s="96">
        <v>30</v>
      </c>
      <c r="AA79" s="55"/>
      <c r="AB79" s="55"/>
      <c r="AC79" s="96"/>
      <c r="AD79" s="55"/>
      <c r="AE79" s="97"/>
      <c r="AF79" s="75">
        <f t="shared" si="3"/>
        <v>30</v>
      </c>
      <c r="AG79" s="112">
        <f t="shared" si="4"/>
        <v>30</v>
      </c>
      <c r="AH79" s="113">
        <f t="shared" si="5"/>
        <v>0</v>
      </c>
    </row>
    <row r="80" spans="2:34" x14ac:dyDescent="0.25">
      <c r="B80" s="121" t="s">
        <v>321</v>
      </c>
      <c r="C80" s="7" t="s">
        <v>322</v>
      </c>
      <c r="D80" s="77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77"/>
      <c r="Q80" s="54"/>
      <c r="R80" s="54"/>
      <c r="S80" s="54"/>
      <c r="T80" s="54"/>
      <c r="U80" s="77"/>
      <c r="V80" s="54"/>
      <c r="W80" s="54"/>
      <c r="X80" s="54"/>
      <c r="Y80" s="54"/>
      <c r="Z80" s="96">
        <v>20</v>
      </c>
      <c r="AA80" s="55"/>
      <c r="AB80" s="55"/>
      <c r="AC80" s="96"/>
      <c r="AD80" s="55"/>
      <c r="AE80" s="97"/>
      <c r="AF80" s="75">
        <f t="shared" si="3"/>
        <v>20</v>
      </c>
      <c r="AG80" s="112">
        <f t="shared" si="4"/>
        <v>20</v>
      </c>
      <c r="AH80" s="113">
        <f t="shared" si="5"/>
        <v>0</v>
      </c>
    </row>
    <row r="81" spans="2:34" x14ac:dyDescent="0.25">
      <c r="B81" s="121" t="s">
        <v>323</v>
      </c>
      <c r="C81" s="7" t="s">
        <v>324</v>
      </c>
      <c r="D81" s="77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77"/>
      <c r="Q81" s="54"/>
      <c r="R81" s="54"/>
      <c r="S81" s="54"/>
      <c r="T81" s="54"/>
      <c r="U81" s="77"/>
      <c r="V81" s="54"/>
      <c r="W81" s="54"/>
      <c r="X81" s="54"/>
      <c r="Y81" s="54"/>
      <c r="Z81" s="96">
        <v>3</v>
      </c>
      <c r="AA81" s="55">
        <v>3</v>
      </c>
      <c r="AB81" s="55"/>
      <c r="AC81" s="96"/>
      <c r="AD81" s="55"/>
      <c r="AE81" s="97"/>
      <c r="AF81" s="75">
        <f t="shared" si="3"/>
        <v>0</v>
      </c>
      <c r="AG81" s="112">
        <f t="shared" si="4"/>
        <v>3</v>
      </c>
      <c r="AH81" s="113">
        <f t="shared" si="5"/>
        <v>3</v>
      </c>
    </row>
    <row r="82" spans="2:34" x14ac:dyDescent="0.25">
      <c r="B82" s="121" t="s">
        <v>325</v>
      </c>
      <c r="C82" s="7" t="s">
        <v>326</v>
      </c>
      <c r="D82" s="77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77"/>
      <c r="Q82" s="54"/>
      <c r="R82" s="54"/>
      <c r="S82" s="54"/>
      <c r="T82" s="54"/>
      <c r="U82" s="77"/>
      <c r="V82" s="54"/>
      <c r="W82" s="54"/>
      <c r="X82" s="54"/>
      <c r="Y82" s="54"/>
      <c r="Z82" s="77"/>
      <c r="AA82" s="54"/>
      <c r="AB82" s="54"/>
      <c r="AC82" s="77">
        <v>4</v>
      </c>
      <c r="AD82" s="54">
        <v>1</v>
      </c>
      <c r="AE82" s="78"/>
      <c r="AF82" s="75">
        <f t="shared" si="3"/>
        <v>3</v>
      </c>
      <c r="AG82" s="112">
        <f t="shared" si="4"/>
        <v>4</v>
      </c>
      <c r="AH82" s="113">
        <f t="shared" si="5"/>
        <v>1</v>
      </c>
    </row>
    <row r="83" spans="2:34" x14ac:dyDescent="0.25">
      <c r="B83" s="121" t="s">
        <v>139</v>
      </c>
      <c r="C83" s="74" t="s">
        <v>327</v>
      </c>
      <c r="D83" s="77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77"/>
      <c r="Q83" s="54"/>
      <c r="R83" s="54"/>
      <c r="S83" s="54"/>
      <c r="T83" s="54"/>
      <c r="U83" s="77"/>
      <c r="V83" s="54"/>
      <c r="W83" s="54"/>
      <c r="X83" s="54"/>
      <c r="Y83" s="54"/>
      <c r="Z83" s="77"/>
      <c r="AA83" s="54"/>
      <c r="AB83" s="54"/>
      <c r="AC83" s="77">
        <v>4</v>
      </c>
      <c r="AD83" s="54"/>
      <c r="AE83" s="78"/>
      <c r="AF83" s="75">
        <f t="shared" si="3"/>
        <v>4</v>
      </c>
      <c r="AG83" s="112">
        <f t="shared" si="4"/>
        <v>4</v>
      </c>
      <c r="AH83" s="113">
        <f t="shared" si="5"/>
        <v>0</v>
      </c>
    </row>
    <row r="84" spans="2:34" x14ac:dyDescent="0.25">
      <c r="B84" s="121" t="s">
        <v>328</v>
      </c>
      <c r="C84" s="74" t="s">
        <v>329</v>
      </c>
      <c r="D84" s="77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77"/>
      <c r="Q84" s="54"/>
      <c r="R84" s="54"/>
      <c r="S84" s="54"/>
      <c r="T84" s="54"/>
      <c r="U84" s="77"/>
      <c r="V84" s="54"/>
      <c r="W84" s="54"/>
      <c r="X84" s="54"/>
      <c r="Y84" s="54"/>
      <c r="Z84" s="77"/>
      <c r="AA84" s="54"/>
      <c r="AB84" s="54"/>
      <c r="AC84" s="77">
        <v>4</v>
      </c>
      <c r="AD84" s="54"/>
      <c r="AE84" s="78"/>
      <c r="AF84" s="75">
        <f t="shared" si="3"/>
        <v>4</v>
      </c>
      <c r="AG84" s="112">
        <f t="shared" si="4"/>
        <v>4</v>
      </c>
      <c r="AH84" s="113">
        <f t="shared" si="5"/>
        <v>0</v>
      </c>
    </row>
    <row r="85" spans="2:34" x14ac:dyDescent="0.25">
      <c r="B85" s="121" t="s">
        <v>330</v>
      </c>
      <c r="C85" s="104" t="s">
        <v>331</v>
      </c>
      <c r="D85" s="77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77"/>
      <c r="Q85" s="54"/>
      <c r="R85" s="54"/>
      <c r="S85" s="54"/>
      <c r="T85" s="54"/>
      <c r="U85" s="77"/>
      <c r="V85" s="54"/>
      <c r="W85" s="54"/>
      <c r="X85" s="54"/>
      <c r="Y85" s="54"/>
      <c r="Z85" s="77"/>
      <c r="AA85" s="54"/>
      <c r="AB85" s="54"/>
      <c r="AC85" s="77">
        <v>3</v>
      </c>
      <c r="AD85" s="54"/>
      <c r="AE85" s="78"/>
      <c r="AF85" s="75">
        <f t="shared" si="3"/>
        <v>3</v>
      </c>
      <c r="AG85" s="112">
        <f t="shared" si="4"/>
        <v>3</v>
      </c>
      <c r="AH85" s="113">
        <f t="shared" si="5"/>
        <v>0</v>
      </c>
    </row>
    <row r="86" spans="2:34" x14ac:dyDescent="0.25">
      <c r="B86" s="121" t="s">
        <v>138</v>
      </c>
      <c r="C86" s="104" t="s">
        <v>332</v>
      </c>
      <c r="D86" s="77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77"/>
      <c r="Q86" s="54"/>
      <c r="R86" s="54"/>
      <c r="S86" s="54"/>
      <c r="T86" s="54"/>
      <c r="U86" s="77"/>
      <c r="V86" s="54"/>
      <c r="W86" s="54"/>
      <c r="X86" s="54"/>
      <c r="Y86" s="54"/>
      <c r="Z86" s="77"/>
      <c r="AA86" s="54"/>
      <c r="AB86" s="54"/>
      <c r="AC86" s="77">
        <v>2</v>
      </c>
      <c r="AD86" s="54"/>
      <c r="AE86" s="78"/>
      <c r="AF86" s="75">
        <f t="shared" si="3"/>
        <v>2</v>
      </c>
      <c r="AG86" s="112">
        <f t="shared" si="4"/>
        <v>2</v>
      </c>
      <c r="AH86" s="113">
        <f t="shared" si="5"/>
        <v>0</v>
      </c>
    </row>
    <row r="87" spans="2:34" x14ac:dyDescent="0.25">
      <c r="B87" s="121" t="s">
        <v>333</v>
      </c>
      <c r="C87" s="104" t="s">
        <v>334</v>
      </c>
      <c r="D87" s="77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77"/>
      <c r="Q87" s="54"/>
      <c r="R87" s="54"/>
      <c r="S87" s="54"/>
      <c r="T87" s="54"/>
      <c r="U87" s="77"/>
      <c r="V87" s="54"/>
      <c r="W87" s="54"/>
      <c r="X87" s="54"/>
      <c r="Y87" s="54"/>
      <c r="Z87" s="77"/>
      <c r="AA87" s="54"/>
      <c r="AB87" s="54"/>
      <c r="AC87" s="77">
        <v>2</v>
      </c>
      <c r="AD87" s="54"/>
      <c r="AE87" s="78"/>
      <c r="AF87" s="75">
        <f t="shared" si="3"/>
        <v>2</v>
      </c>
      <c r="AG87" s="112">
        <f t="shared" si="4"/>
        <v>2</v>
      </c>
      <c r="AH87" s="113">
        <f t="shared" si="5"/>
        <v>0</v>
      </c>
    </row>
    <row r="88" spans="2:34" x14ac:dyDescent="0.25">
      <c r="B88" s="122"/>
      <c r="C88" s="107" t="s">
        <v>32</v>
      </c>
      <c r="D88" s="77">
        <f t="shared" ref="D88:AE88" si="6">SUM(D3:D87)</f>
        <v>626</v>
      </c>
      <c r="E88" s="54">
        <f t="shared" si="6"/>
        <v>3</v>
      </c>
      <c r="F88" s="54">
        <f t="shared" si="6"/>
        <v>20</v>
      </c>
      <c r="G88" s="54">
        <f t="shared" si="6"/>
        <v>16</v>
      </c>
      <c r="H88" s="54">
        <f t="shared" si="6"/>
        <v>27</v>
      </c>
      <c r="I88" s="54">
        <f t="shared" si="6"/>
        <v>38</v>
      </c>
      <c r="J88" s="54">
        <f t="shared" si="6"/>
        <v>1</v>
      </c>
      <c r="K88" s="54">
        <f t="shared" si="6"/>
        <v>2</v>
      </c>
      <c r="L88" s="54">
        <f t="shared" si="6"/>
        <v>8</v>
      </c>
      <c r="M88" s="54">
        <f t="shared" si="6"/>
        <v>8</v>
      </c>
      <c r="N88" s="54">
        <f t="shared" si="6"/>
        <v>4</v>
      </c>
      <c r="O88" s="54">
        <f t="shared" si="6"/>
        <v>2</v>
      </c>
      <c r="P88" s="77">
        <f t="shared" si="6"/>
        <v>257</v>
      </c>
      <c r="Q88" s="54">
        <f t="shared" si="6"/>
        <v>63</v>
      </c>
      <c r="R88" s="54">
        <f t="shared" si="6"/>
        <v>14</v>
      </c>
      <c r="S88" s="54">
        <f t="shared" si="6"/>
        <v>42</v>
      </c>
      <c r="T88" s="54">
        <f t="shared" si="6"/>
        <v>4</v>
      </c>
      <c r="U88" s="77">
        <f t="shared" si="6"/>
        <v>1315</v>
      </c>
      <c r="V88" s="54">
        <f t="shared" si="6"/>
        <v>1</v>
      </c>
      <c r="W88" s="54">
        <f t="shared" si="6"/>
        <v>37</v>
      </c>
      <c r="X88" s="54">
        <f t="shared" si="6"/>
        <v>31</v>
      </c>
      <c r="Y88" s="54">
        <f t="shared" si="6"/>
        <v>8</v>
      </c>
      <c r="Z88" s="77">
        <f t="shared" si="6"/>
        <v>606</v>
      </c>
      <c r="AA88" s="54">
        <f t="shared" si="6"/>
        <v>23</v>
      </c>
      <c r="AB88" s="54">
        <f t="shared" si="6"/>
        <v>5</v>
      </c>
      <c r="AC88" s="77">
        <f t="shared" si="6"/>
        <v>19</v>
      </c>
      <c r="AD88" s="54">
        <f t="shared" si="6"/>
        <v>29</v>
      </c>
      <c r="AE88" s="78">
        <f t="shared" si="6"/>
        <v>234</v>
      </c>
      <c r="AF88" s="75"/>
      <c r="AG88" s="123">
        <f>SUM(AG3:AG87)</f>
        <v>2823</v>
      </c>
      <c r="AH88" s="124">
        <f>SUM(AH3:AH87)</f>
        <v>386</v>
      </c>
    </row>
    <row r="91" spans="2:34" x14ac:dyDescent="0.25">
      <c r="C91" s="125"/>
      <c r="D91" s="58" t="s">
        <v>378</v>
      </c>
    </row>
    <row r="92" spans="2:34" x14ac:dyDescent="0.25">
      <c r="C92" s="126"/>
      <c r="D92" s="58" t="s">
        <v>379</v>
      </c>
    </row>
    <row r="93" spans="2:34" x14ac:dyDescent="0.25">
      <c r="C93" s="127"/>
      <c r="D93" s="58" t="s">
        <v>380</v>
      </c>
    </row>
    <row r="94" spans="2:34" x14ac:dyDescent="0.25">
      <c r="C94" s="128"/>
      <c r="D94" s="58" t="s">
        <v>381</v>
      </c>
    </row>
    <row r="95" spans="2:34" x14ac:dyDescent="0.25">
      <c r="C95" s="129"/>
      <c r="D95" s="58" t="s">
        <v>382</v>
      </c>
    </row>
  </sheetData>
  <hyperlinks>
    <hyperlink ref="B3" location="'000001'!A1" display="000001"/>
    <hyperlink ref="B16" location="'000014'!A1" display="000014"/>
    <hyperlink ref="B4" location="'000002'!A1" display="000002"/>
    <hyperlink ref="B5" location="'000003'!A1" display="000003"/>
    <hyperlink ref="B6" location="'000004'!A1" display="000004"/>
    <hyperlink ref="B7" location="'000005'!A1" display="000005"/>
    <hyperlink ref="B8" location="'000006'!A1" display="000006"/>
    <hyperlink ref="B9" location="'000007'!A1" display="000007"/>
    <hyperlink ref="B10" location="'000008'!A1" display="000008"/>
    <hyperlink ref="B11" location="'000009'!A1" display="000009"/>
    <hyperlink ref="B12" location="'000010'!A1" display="000010"/>
    <hyperlink ref="B13" location="'000011'!A1" display="000011"/>
    <hyperlink ref="B14" location="'000012'!A1" display="000012"/>
    <hyperlink ref="B15" location="'000013'!A1" display="000013"/>
    <hyperlink ref="B17" location="'000015'!A1" display="000015"/>
    <hyperlink ref="B18" location="'000016'!A1" display="000016"/>
    <hyperlink ref="B19" location="'000017'!A1" display="000017"/>
    <hyperlink ref="B20" location="'000018'!A1" display="000018"/>
    <hyperlink ref="B21" location="'000019'!A1" display="000019"/>
    <hyperlink ref="B22" location="'000020'!A1" display="000020"/>
    <hyperlink ref="B23" location="'000021'!A1" display="000021"/>
    <hyperlink ref="B24" location="'000022'!A1" display="000022"/>
    <hyperlink ref="B25" location="'000023'!A1" display="000023"/>
    <hyperlink ref="B27" location="'000025'!A1" display="000025"/>
    <hyperlink ref="B29" location="'000027'!A1" display="000027"/>
    <hyperlink ref="B31" location="'000029'!A1" display="000029"/>
    <hyperlink ref="B33" location="'000031'!A1" display="000031"/>
    <hyperlink ref="B35" location="'000033'!A1" display="000033"/>
    <hyperlink ref="B37" location="'000035'!A1" display="000035"/>
    <hyperlink ref="B39" location="'000037'!A1" display="000037"/>
    <hyperlink ref="B41" location="'000039'!A1" display="000039"/>
    <hyperlink ref="B26" location="'000024'!A1" display="000024"/>
    <hyperlink ref="B28" location="'000026'!A1" display="000026"/>
    <hyperlink ref="B30" location="'000028'!A1" display="000028"/>
    <hyperlink ref="B32" location="'000030'!A1" display="000030"/>
    <hyperlink ref="B34" location="'000032'!A1" display="000032"/>
    <hyperlink ref="B36" location="'000034'!A1" display="000034"/>
    <hyperlink ref="B38" location="'000036'!A1" display="000036"/>
    <hyperlink ref="B40" location="'000038'!A1" display="000038"/>
    <hyperlink ref="B42" location="'000040'!A1" display="000040"/>
    <hyperlink ref="B43" location="'000041'!A1" display="000041"/>
    <hyperlink ref="B44" location="'000042'!A1" display="000042"/>
    <hyperlink ref="B45" location="'000043'!A1" display="000043"/>
    <hyperlink ref="B46" location="'000044'!A1" display="000044"/>
    <hyperlink ref="B47" location="'000045'!A1" display="000045"/>
    <hyperlink ref="B48" location="'000046'!A1" display="000046"/>
    <hyperlink ref="B49" location="'000047'!A1" display="000047"/>
    <hyperlink ref="B50" location="'000048'!A1" display="000048"/>
    <hyperlink ref="B51" location="'000049'!A1" display="000049"/>
    <hyperlink ref="B52" location="'000050'!A1" display="000050"/>
    <hyperlink ref="B53" location="'000051'!A1" display="000051"/>
    <hyperlink ref="B54" location="'000052'!A1" display="000052"/>
    <hyperlink ref="B55" location="'000053'!A1" display="000053"/>
    <hyperlink ref="B56" location="'000054'!A1" display="000054"/>
    <hyperlink ref="B57" location="'000055'!A1" display="000055"/>
    <hyperlink ref="B58" location="'000056'!A1" display="000056"/>
    <hyperlink ref="B59" location="'000057'!A1" display="000057"/>
    <hyperlink ref="B60" location="'000058'!A1" display="000058"/>
    <hyperlink ref="B61" location="'000059'!A1" display="000059"/>
    <hyperlink ref="B62" location="'000060'!A1" display="000060"/>
    <hyperlink ref="B63" location="'000061'!A1" display="000061"/>
    <hyperlink ref="B64" location="'000062'!A1" display="000062"/>
    <hyperlink ref="B65" location="'000063'!A1" display="000063"/>
    <hyperlink ref="B66" location="'000064'!A1" display="000064"/>
    <hyperlink ref="B67" location="'000065'!A1" display="000065"/>
    <hyperlink ref="B68" location="'000066'!A1" display="000066"/>
    <hyperlink ref="B69" location="'000067'!A1" display="000067"/>
    <hyperlink ref="B70" location="'000068'!A1" display="000068"/>
    <hyperlink ref="B71" location="'000069'!A1" display="000069"/>
    <hyperlink ref="B72" location="'000070'!A1" display="000070"/>
    <hyperlink ref="B73" location="'000071'!A1" display="000071"/>
    <hyperlink ref="B74" location="'000072'!A1" display="000072"/>
    <hyperlink ref="B75" location="'000073'!A1" display="000073"/>
    <hyperlink ref="B76" location="'000074'!A1" display="000074"/>
    <hyperlink ref="B77" location="'000075'!A1" display="000075"/>
    <hyperlink ref="B78" location="'000076'!A1" display="000076"/>
    <hyperlink ref="B79" location="'000077'!A1" display="000077"/>
    <hyperlink ref="B80" location="'000078'!A1" display="000078"/>
    <hyperlink ref="B81" location="'000079'!A1" display="000079"/>
    <hyperlink ref="B82" location="'000080'!A1" display="000080"/>
    <hyperlink ref="B83" location="'000081'!A1" display="000081"/>
    <hyperlink ref="B84" location="'000082'!A1" display="000082"/>
    <hyperlink ref="B85" location="'000083'!A1" display="000083"/>
    <hyperlink ref="B86" location="'000084'!A1" display="000084"/>
    <hyperlink ref="B87" location="'000085'!A1" display="00008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06"/>
  <sheetViews>
    <sheetView workbookViewId="0"/>
  </sheetViews>
  <sheetFormatPr baseColWidth="10" defaultRowHeight="15" x14ac:dyDescent="0.25"/>
  <cols>
    <col min="1" max="1" width="8.42578125" customWidth="1"/>
    <col min="2" max="2" width="17.140625" customWidth="1"/>
    <col min="3" max="3" width="32.85546875" customWidth="1"/>
  </cols>
  <sheetData>
    <row r="1" spans="2:40" x14ac:dyDescent="0.25">
      <c r="B1" s="57"/>
      <c r="C1" s="58"/>
      <c r="D1" s="59"/>
    </row>
    <row r="2" spans="2:40" ht="53.25" customHeight="1" x14ac:dyDescent="0.25">
      <c r="B2" s="60" t="s">
        <v>195</v>
      </c>
      <c r="C2" s="61" t="s">
        <v>196</v>
      </c>
      <c r="D2" s="62" t="s">
        <v>197</v>
      </c>
      <c r="E2" s="63" t="s">
        <v>198</v>
      </c>
      <c r="F2" s="63" t="s">
        <v>199</v>
      </c>
      <c r="G2" s="63" t="s">
        <v>200</v>
      </c>
      <c r="H2" s="63" t="s">
        <v>201</v>
      </c>
      <c r="I2" s="64" t="s">
        <v>202</v>
      </c>
      <c r="J2" s="65" t="s">
        <v>203</v>
      </c>
      <c r="K2" s="63" t="s">
        <v>204</v>
      </c>
      <c r="L2" s="63" t="s">
        <v>205</v>
      </c>
      <c r="M2" s="63" t="s">
        <v>206</v>
      </c>
      <c r="N2" s="63" t="s">
        <v>207</v>
      </c>
      <c r="O2" s="64" t="s">
        <v>208</v>
      </c>
      <c r="P2" s="63" t="s">
        <v>209</v>
      </c>
      <c r="Q2" s="63" t="s">
        <v>210</v>
      </c>
      <c r="R2" s="63" t="s">
        <v>211</v>
      </c>
      <c r="S2" s="63" t="s">
        <v>212</v>
      </c>
      <c r="T2" s="63" t="s">
        <v>213</v>
      </c>
      <c r="U2" s="66" t="s">
        <v>214</v>
      </c>
      <c r="V2" s="66" t="s">
        <v>215</v>
      </c>
      <c r="W2" s="67" t="s">
        <v>216</v>
      </c>
      <c r="X2" s="68" t="s">
        <v>217</v>
      </c>
      <c r="Y2" s="66" t="s">
        <v>218</v>
      </c>
      <c r="Z2" s="66" t="s">
        <v>219</v>
      </c>
      <c r="AA2" s="66" t="s">
        <v>220</v>
      </c>
      <c r="AB2" s="66" t="s">
        <v>221</v>
      </c>
      <c r="AC2" s="66" t="s">
        <v>222</v>
      </c>
      <c r="AD2" s="67" t="s">
        <v>223</v>
      </c>
      <c r="AE2" s="66" t="s">
        <v>224</v>
      </c>
      <c r="AF2" s="66" t="s">
        <v>225</v>
      </c>
      <c r="AG2" s="66" t="s">
        <v>226</v>
      </c>
      <c r="AH2" s="69" t="s">
        <v>227</v>
      </c>
      <c r="AI2" s="70" t="s">
        <v>228</v>
      </c>
      <c r="AJ2" s="71" t="s">
        <v>229</v>
      </c>
      <c r="AK2" s="62" t="s">
        <v>230</v>
      </c>
      <c r="AL2" s="72" t="s">
        <v>231</v>
      </c>
      <c r="AM2" s="72" t="s">
        <v>232</v>
      </c>
      <c r="AN2" s="72" t="s">
        <v>233</v>
      </c>
    </row>
    <row r="3" spans="2:40" s="142" customFormat="1" x14ac:dyDescent="0.25">
      <c r="B3" s="134" t="s">
        <v>51</v>
      </c>
      <c r="C3" s="147" t="s">
        <v>234</v>
      </c>
      <c r="D3" s="136">
        <f>[4]ABRIL!AF3</f>
        <v>53</v>
      </c>
      <c r="E3" s="148"/>
      <c r="F3" s="148"/>
      <c r="G3" s="148"/>
      <c r="H3" s="148"/>
      <c r="I3" s="144"/>
      <c r="J3" s="149">
        <v>10</v>
      </c>
      <c r="K3" s="148">
        <v>2</v>
      </c>
      <c r="L3" s="148">
        <v>1</v>
      </c>
      <c r="M3" s="148"/>
      <c r="N3" s="148">
        <v>3</v>
      </c>
      <c r="O3" s="144"/>
      <c r="P3" s="148">
        <v>1</v>
      </c>
      <c r="Q3" s="148"/>
      <c r="R3" s="148">
        <v>7</v>
      </c>
      <c r="S3" s="148"/>
      <c r="T3" s="148"/>
      <c r="U3" s="148"/>
      <c r="V3" s="148"/>
      <c r="W3" s="144"/>
      <c r="X3" s="149"/>
      <c r="Y3" s="136"/>
      <c r="Z3" s="136"/>
      <c r="AA3" s="136"/>
      <c r="AB3" s="136">
        <v>4</v>
      </c>
      <c r="AC3" s="136">
        <v>1</v>
      </c>
      <c r="AD3" s="144"/>
      <c r="AE3" s="136">
        <v>2</v>
      </c>
      <c r="AF3" s="136"/>
      <c r="AG3" s="136"/>
      <c r="AH3" s="136"/>
      <c r="AI3" s="148">
        <v>1</v>
      </c>
      <c r="AJ3" s="148"/>
      <c r="AK3" s="136">
        <f>D3-E3-F3-G3-H3+I3-J3-K3-L3-M3-N3+O3-P3-Q3-R3-S3-T3-U3-V3+W3-X3-Y3-Z3-AA3-AB3-AC3+AD3-AE3-AF3-AG3-AH3-AI3-AJ3</f>
        <v>21</v>
      </c>
      <c r="AL3" s="141">
        <f>I3+O3+W3+AD3</f>
        <v>0</v>
      </c>
      <c r="AM3" s="141">
        <f>E3+F3+G3+H3+K3+L3+M3+N3+P3+Q3+R3+S3+T3+U3+V3+Y3+Z3+AA3+AB3+AC3+AE3+AF3+AG3</f>
        <v>21</v>
      </c>
      <c r="AN3" s="141">
        <f>J3+X3</f>
        <v>10</v>
      </c>
    </row>
    <row r="4" spans="2:40" s="142" customFormat="1" x14ac:dyDescent="0.25">
      <c r="B4" s="134" t="s">
        <v>35</v>
      </c>
      <c r="C4" s="147" t="s">
        <v>235</v>
      </c>
      <c r="D4" s="136">
        <f>[4]ABRIL!AF4</f>
        <v>2</v>
      </c>
      <c r="E4" s="137"/>
      <c r="F4" s="137"/>
      <c r="G4" s="137"/>
      <c r="H4" s="137"/>
      <c r="I4" s="138"/>
      <c r="J4" s="139"/>
      <c r="K4" s="137">
        <v>2</v>
      </c>
      <c r="L4" s="137"/>
      <c r="M4" s="137"/>
      <c r="N4" s="137"/>
      <c r="O4" s="138"/>
      <c r="P4" s="137"/>
      <c r="Q4" s="137"/>
      <c r="R4" s="137"/>
      <c r="S4" s="137"/>
      <c r="T4" s="137"/>
      <c r="U4" s="137"/>
      <c r="V4" s="137"/>
      <c r="W4" s="138"/>
      <c r="X4" s="139"/>
      <c r="Y4" s="140"/>
      <c r="Z4" s="140"/>
      <c r="AA4" s="140"/>
      <c r="AB4" s="140"/>
      <c r="AC4" s="140"/>
      <c r="AD4" s="138"/>
      <c r="AE4" s="140"/>
      <c r="AF4" s="140"/>
      <c r="AG4" s="140"/>
      <c r="AH4" s="140"/>
      <c r="AI4" s="137"/>
      <c r="AJ4" s="137"/>
      <c r="AK4" s="136">
        <f t="shared" ref="AK4:AK67" si="0">D4-E4-F4-G4-H4+I4-J4-K4-L4-M4-N4+O4-P4-Q4-R4-S4-T4-U4-V4+W4-X4-Y4-Z4-AA4-AB4-AC4+AD4-AE4-AF4-AG4-AH4-AI4-AJ4</f>
        <v>0</v>
      </c>
      <c r="AL4" s="141">
        <f t="shared" ref="AL4:AL67" si="1">I4+O4+W4+AD4</f>
        <v>0</v>
      </c>
      <c r="AM4" s="141">
        <f t="shared" ref="AM4:AM67" si="2">E4+F4+G4+H4+K4+L4+M4+N4+P4+Q4+R4+S4+T4+U4+V4+Y4+Z4+AA4+AB4+AC4+AE4+AF4+AG4</f>
        <v>2</v>
      </c>
      <c r="AN4" s="141">
        <f t="shared" ref="AN4:AN67" si="3">J4+X4</f>
        <v>0</v>
      </c>
    </row>
    <row r="5" spans="2:40" s="142" customFormat="1" x14ac:dyDescent="0.25">
      <c r="B5" s="134" t="s">
        <v>52</v>
      </c>
      <c r="C5" s="147" t="s">
        <v>236</v>
      </c>
      <c r="D5" s="136">
        <f>[4]ABRIL!AF5</f>
        <v>4</v>
      </c>
      <c r="E5" s="137"/>
      <c r="F5" s="137"/>
      <c r="G5" s="137"/>
      <c r="H5" s="137">
        <v>1</v>
      </c>
      <c r="I5" s="138"/>
      <c r="J5" s="139"/>
      <c r="K5" s="137">
        <v>2</v>
      </c>
      <c r="L5" s="137"/>
      <c r="M5" s="137"/>
      <c r="N5" s="137"/>
      <c r="O5" s="138"/>
      <c r="P5" s="137"/>
      <c r="Q5" s="137"/>
      <c r="R5" s="137"/>
      <c r="S5" s="137"/>
      <c r="T5" s="137"/>
      <c r="U5" s="137"/>
      <c r="V5" s="137"/>
      <c r="W5" s="138"/>
      <c r="X5" s="139"/>
      <c r="Y5" s="140"/>
      <c r="Z5" s="140"/>
      <c r="AA5" s="140"/>
      <c r="AB5" s="140"/>
      <c r="AC5" s="140"/>
      <c r="AD5" s="138"/>
      <c r="AE5" s="140"/>
      <c r="AF5" s="140"/>
      <c r="AG5" s="140"/>
      <c r="AH5" s="140"/>
      <c r="AI5" s="137"/>
      <c r="AJ5" s="137"/>
      <c r="AK5" s="136">
        <f>D5-E5-F5-G5-H5+I5-J5-K5-L5-M5-N5+O5-P5-Q5-R5-S5-T5-U5-V5+W5-X5-Y5-Z5-AA5-AB5-AC5+AD5-AE5-AF5-AG5-AH5-AI5-AJ5</f>
        <v>1</v>
      </c>
      <c r="AL5" s="141">
        <f t="shared" si="1"/>
        <v>0</v>
      </c>
      <c r="AM5" s="141">
        <f t="shared" si="2"/>
        <v>3</v>
      </c>
      <c r="AN5" s="141">
        <f t="shared" si="3"/>
        <v>0</v>
      </c>
    </row>
    <row r="6" spans="2:40" x14ac:dyDescent="0.25">
      <c r="B6" s="73" t="s">
        <v>61</v>
      </c>
      <c r="C6" s="93" t="s">
        <v>237</v>
      </c>
      <c r="D6" s="75">
        <f>[4]ABRIL!AF6</f>
        <v>8</v>
      </c>
      <c r="E6" s="84"/>
      <c r="F6" s="84"/>
      <c r="G6" s="84"/>
      <c r="H6" s="84"/>
      <c r="I6" s="85"/>
      <c r="J6" s="86">
        <v>3</v>
      </c>
      <c r="K6" s="84">
        <v>1</v>
      </c>
      <c r="L6" s="84"/>
      <c r="M6" s="84"/>
      <c r="N6" s="84"/>
      <c r="O6" s="87"/>
      <c r="P6" s="84"/>
      <c r="Q6" s="84"/>
      <c r="R6" s="84"/>
      <c r="S6" s="88"/>
      <c r="T6" s="84"/>
      <c r="U6" s="84"/>
      <c r="V6" s="84"/>
      <c r="W6" s="85"/>
      <c r="X6" s="86">
        <v>2</v>
      </c>
      <c r="Y6" s="89">
        <v>1</v>
      </c>
      <c r="Z6" s="89">
        <v>1</v>
      </c>
      <c r="AA6" s="89"/>
      <c r="AB6" s="89"/>
      <c r="AC6" s="89"/>
      <c r="AD6" s="85"/>
      <c r="AE6" s="89"/>
      <c r="AF6" s="89"/>
      <c r="AG6" s="89"/>
      <c r="AH6" s="90"/>
      <c r="AI6" s="91"/>
      <c r="AJ6" s="92"/>
      <c r="AK6" s="75">
        <f t="shared" si="0"/>
        <v>0</v>
      </c>
      <c r="AL6" s="4">
        <f t="shared" si="1"/>
        <v>0</v>
      </c>
      <c r="AM6" s="4">
        <f t="shared" si="2"/>
        <v>3</v>
      </c>
      <c r="AN6" s="4">
        <f t="shared" si="3"/>
        <v>5</v>
      </c>
    </row>
    <row r="7" spans="2:40" s="130" customFormat="1" x14ac:dyDescent="0.25">
      <c r="B7" s="150" t="s">
        <v>97</v>
      </c>
      <c r="C7" s="151" t="s">
        <v>238</v>
      </c>
      <c r="D7" s="117">
        <f>[4]ABRIL!AF7</f>
        <v>38</v>
      </c>
      <c r="E7" s="92"/>
      <c r="F7" s="92"/>
      <c r="G7" s="92"/>
      <c r="H7" s="92"/>
      <c r="I7" s="152"/>
      <c r="J7" s="153">
        <v>5</v>
      </c>
      <c r="K7" s="92"/>
      <c r="L7" s="92"/>
      <c r="M7" s="92"/>
      <c r="N7" s="92"/>
      <c r="O7" s="152"/>
      <c r="P7" s="92"/>
      <c r="Q7" s="92"/>
      <c r="R7" s="92"/>
      <c r="S7" s="92"/>
      <c r="T7" s="92"/>
      <c r="U7" s="92">
        <v>1</v>
      </c>
      <c r="V7" s="92"/>
      <c r="W7" s="152"/>
      <c r="X7" s="153"/>
      <c r="Y7" s="116"/>
      <c r="Z7" s="116"/>
      <c r="AA7" s="116"/>
      <c r="AB7" s="116">
        <v>1</v>
      </c>
      <c r="AC7" s="116">
        <v>2</v>
      </c>
      <c r="AD7" s="152"/>
      <c r="AE7" s="116"/>
      <c r="AF7" s="116"/>
      <c r="AG7" s="116"/>
      <c r="AH7" s="116"/>
      <c r="AI7" s="92">
        <v>1</v>
      </c>
      <c r="AJ7" s="92"/>
      <c r="AK7" s="117">
        <f t="shared" si="0"/>
        <v>28</v>
      </c>
      <c r="AL7" s="154">
        <f t="shared" si="1"/>
        <v>0</v>
      </c>
      <c r="AM7" s="154">
        <f t="shared" si="2"/>
        <v>4</v>
      </c>
      <c r="AN7" s="154">
        <f t="shared" si="3"/>
        <v>5</v>
      </c>
    </row>
    <row r="8" spans="2:40" x14ac:dyDescent="0.25">
      <c r="B8" s="73" t="s">
        <v>40</v>
      </c>
      <c r="C8" s="93" t="s">
        <v>239</v>
      </c>
      <c r="D8" s="75">
        <f>[4]ABRIL!AF8</f>
        <v>71</v>
      </c>
      <c r="E8" s="84">
        <v>1</v>
      </c>
      <c r="F8" s="84"/>
      <c r="G8" s="84"/>
      <c r="H8" s="84"/>
      <c r="I8" s="85"/>
      <c r="J8" s="86">
        <v>1</v>
      </c>
      <c r="K8" s="84"/>
      <c r="L8" s="84"/>
      <c r="M8" s="84"/>
      <c r="N8" s="84"/>
      <c r="O8" s="87"/>
      <c r="P8" s="84">
        <v>1</v>
      </c>
      <c r="Q8" s="84"/>
      <c r="R8" s="84"/>
      <c r="S8" s="88"/>
      <c r="T8" s="84">
        <v>1</v>
      </c>
      <c r="U8" s="84"/>
      <c r="V8" s="84"/>
      <c r="W8" s="85"/>
      <c r="X8" s="86"/>
      <c r="Y8" s="89"/>
      <c r="Z8" s="89">
        <v>1</v>
      </c>
      <c r="AA8" s="89"/>
      <c r="AB8" s="89"/>
      <c r="AC8" s="89"/>
      <c r="AD8" s="85"/>
      <c r="AE8" s="89"/>
      <c r="AF8" s="89"/>
      <c r="AG8" s="89"/>
      <c r="AH8" s="90"/>
      <c r="AI8" s="91"/>
      <c r="AJ8" s="92"/>
      <c r="AK8" s="75">
        <f t="shared" si="0"/>
        <v>66</v>
      </c>
      <c r="AL8" s="4">
        <f t="shared" si="1"/>
        <v>0</v>
      </c>
      <c r="AM8" s="4">
        <f t="shared" si="2"/>
        <v>4</v>
      </c>
      <c r="AN8" s="4">
        <f t="shared" si="3"/>
        <v>1</v>
      </c>
    </row>
    <row r="9" spans="2:40" x14ac:dyDescent="0.25">
      <c r="B9" s="73" t="s">
        <v>166</v>
      </c>
      <c r="C9" s="93" t="s">
        <v>240</v>
      </c>
      <c r="D9" s="75">
        <f>[4]ABRIL!AF9</f>
        <v>28</v>
      </c>
      <c r="E9" s="84"/>
      <c r="F9" s="84"/>
      <c r="G9" s="84"/>
      <c r="H9" s="84"/>
      <c r="I9" s="85"/>
      <c r="J9" s="86"/>
      <c r="K9" s="84"/>
      <c r="L9" s="84"/>
      <c r="M9" s="84"/>
      <c r="N9" s="84"/>
      <c r="O9" s="87"/>
      <c r="P9" s="84"/>
      <c r="Q9" s="84"/>
      <c r="R9" s="84"/>
      <c r="S9" s="88"/>
      <c r="T9" s="84"/>
      <c r="U9" s="84"/>
      <c r="V9" s="84"/>
      <c r="W9" s="85"/>
      <c r="X9" s="86">
        <v>2</v>
      </c>
      <c r="Y9" s="89"/>
      <c r="Z9" s="89"/>
      <c r="AA9" s="89"/>
      <c r="AB9" s="89"/>
      <c r="AC9" s="89"/>
      <c r="AD9" s="85"/>
      <c r="AE9" s="89"/>
      <c r="AF9" s="89"/>
      <c r="AG9" s="89"/>
      <c r="AH9" s="90"/>
      <c r="AI9" s="91"/>
      <c r="AJ9" s="92"/>
      <c r="AK9" s="75">
        <f t="shared" si="0"/>
        <v>26</v>
      </c>
      <c r="AL9" s="4">
        <f t="shared" si="1"/>
        <v>0</v>
      </c>
      <c r="AM9" s="4">
        <f t="shared" si="2"/>
        <v>0</v>
      </c>
      <c r="AN9" s="4">
        <f t="shared" si="3"/>
        <v>2</v>
      </c>
    </row>
    <row r="10" spans="2:40" x14ac:dyDescent="0.25">
      <c r="B10" s="73" t="s">
        <v>189</v>
      </c>
      <c r="C10" s="93" t="s">
        <v>241</v>
      </c>
      <c r="D10" s="75">
        <f>[4]ABRIL!AF10</f>
        <v>17</v>
      </c>
      <c r="E10" s="84"/>
      <c r="F10" s="84"/>
      <c r="G10" s="84"/>
      <c r="H10" s="84"/>
      <c r="I10" s="85"/>
      <c r="J10" s="86"/>
      <c r="K10" s="84"/>
      <c r="L10" s="84"/>
      <c r="M10" s="84"/>
      <c r="N10" s="84"/>
      <c r="O10" s="87"/>
      <c r="P10" s="84"/>
      <c r="Q10" s="84"/>
      <c r="R10" s="84"/>
      <c r="S10" s="88"/>
      <c r="T10" s="84"/>
      <c r="U10" s="84"/>
      <c r="V10" s="84"/>
      <c r="W10" s="85"/>
      <c r="X10" s="86">
        <v>4</v>
      </c>
      <c r="Y10" s="89"/>
      <c r="Z10" s="89"/>
      <c r="AA10" s="89"/>
      <c r="AB10" s="89"/>
      <c r="AC10" s="89"/>
      <c r="AD10" s="85"/>
      <c r="AE10" s="89"/>
      <c r="AF10" s="89"/>
      <c r="AG10" s="89"/>
      <c r="AH10" s="90"/>
      <c r="AI10" s="91"/>
      <c r="AJ10" s="92"/>
      <c r="AK10" s="75">
        <f t="shared" si="0"/>
        <v>13</v>
      </c>
      <c r="AL10" s="4">
        <f t="shared" si="1"/>
        <v>0</v>
      </c>
      <c r="AM10" s="4">
        <f t="shared" si="2"/>
        <v>0</v>
      </c>
      <c r="AN10" s="4">
        <f t="shared" si="3"/>
        <v>4</v>
      </c>
    </row>
    <row r="11" spans="2:40" s="142" customFormat="1" x14ac:dyDescent="0.25">
      <c r="B11" s="134" t="s">
        <v>46</v>
      </c>
      <c r="C11" s="135" t="s">
        <v>242</v>
      </c>
      <c r="D11" s="136">
        <f>[4]ABRIL!AF11</f>
        <v>52</v>
      </c>
      <c r="E11" s="137"/>
      <c r="F11" s="137"/>
      <c r="G11" s="137"/>
      <c r="H11" s="137"/>
      <c r="I11" s="138"/>
      <c r="J11" s="139"/>
      <c r="K11" s="137"/>
      <c r="L11" s="137"/>
      <c r="M11" s="137">
        <v>2</v>
      </c>
      <c r="N11" s="137"/>
      <c r="O11" s="138"/>
      <c r="P11" s="137">
        <v>3</v>
      </c>
      <c r="Q11" s="137"/>
      <c r="R11" s="137"/>
      <c r="S11" s="137"/>
      <c r="T11" s="137"/>
      <c r="U11" s="137"/>
      <c r="V11" s="137"/>
      <c r="W11" s="138"/>
      <c r="X11" s="139">
        <v>9</v>
      </c>
      <c r="Y11" s="140">
        <v>1</v>
      </c>
      <c r="Z11" s="140">
        <v>1</v>
      </c>
      <c r="AA11" s="140"/>
      <c r="AB11" s="140"/>
      <c r="AC11" s="140">
        <v>4</v>
      </c>
      <c r="AD11" s="138"/>
      <c r="AE11" s="140"/>
      <c r="AF11" s="140"/>
      <c r="AG11" s="140"/>
      <c r="AH11" s="140"/>
      <c r="AI11" s="137">
        <v>1</v>
      </c>
      <c r="AJ11" s="137"/>
      <c r="AK11" s="136">
        <f t="shared" si="0"/>
        <v>31</v>
      </c>
      <c r="AL11" s="141">
        <f t="shared" si="1"/>
        <v>0</v>
      </c>
      <c r="AM11" s="141">
        <f t="shared" si="2"/>
        <v>11</v>
      </c>
      <c r="AN11" s="141">
        <f t="shared" si="3"/>
        <v>9</v>
      </c>
    </row>
    <row r="12" spans="2:40" s="142" customFormat="1" x14ac:dyDescent="0.25">
      <c r="B12" s="134" t="s">
        <v>33</v>
      </c>
      <c r="C12" s="135" t="s">
        <v>243</v>
      </c>
      <c r="D12" s="136">
        <f>[4]ABRIL!AF12</f>
        <v>31</v>
      </c>
      <c r="E12" s="137">
        <v>1</v>
      </c>
      <c r="F12" s="137"/>
      <c r="G12" s="137"/>
      <c r="H12" s="137">
        <v>3</v>
      </c>
      <c r="I12" s="138"/>
      <c r="J12" s="139">
        <v>8</v>
      </c>
      <c r="K12" s="137">
        <v>1</v>
      </c>
      <c r="L12" s="137">
        <v>2</v>
      </c>
      <c r="M12" s="137">
        <v>10</v>
      </c>
      <c r="N12" s="137"/>
      <c r="O12" s="138"/>
      <c r="P12" s="137"/>
      <c r="Q12" s="137"/>
      <c r="R12" s="137"/>
      <c r="S12" s="137"/>
      <c r="T12" s="137"/>
      <c r="U12" s="137"/>
      <c r="V12" s="137"/>
      <c r="W12" s="138"/>
      <c r="X12" s="139">
        <v>3</v>
      </c>
      <c r="Y12" s="140">
        <v>1</v>
      </c>
      <c r="Z12" s="140">
        <v>1</v>
      </c>
      <c r="AA12" s="140"/>
      <c r="AB12" s="140"/>
      <c r="AC12" s="140">
        <v>1</v>
      </c>
      <c r="AD12" s="138"/>
      <c r="AE12" s="140"/>
      <c r="AF12" s="140"/>
      <c r="AG12" s="140"/>
      <c r="AH12" s="140"/>
      <c r="AI12" s="137"/>
      <c r="AJ12" s="137"/>
      <c r="AK12" s="136">
        <f t="shared" si="0"/>
        <v>0</v>
      </c>
      <c r="AL12" s="141">
        <f t="shared" si="1"/>
        <v>0</v>
      </c>
      <c r="AM12" s="141">
        <f t="shared" si="2"/>
        <v>20</v>
      </c>
      <c r="AN12" s="141">
        <f t="shared" si="3"/>
        <v>11</v>
      </c>
    </row>
    <row r="13" spans="2:40" s="142" customFormat="1" x14ac:dyDescent="0.25">
      <c r="B13" s="134" t="s">
        <v>47</v>
      </c>
      <c r="C13" s="135" t="s">
        <v>244</v>
      </c>
      <c r="D13" s="136">
        <f>[4]ABRIL!AF13</f>
        <v>31</v>
      </c>
      <c r="E13" s="137"/>
      <c r="F13" s="137"/>
      <c r="G13" s="137"/>
      <c r="H13" s="137"/>
      <c r="I13" s="138"/>
      <c r="J13" s="139"/>
      <c r="K13" s="137"/>
      <c r="L13" s="137"/>
      <c r="M13" s="137">
        <v>2</v>
      </c>
      <c r="N13" s="137"/>
      <c r="O13" s="138"/>
      <c r="P13" s="137">
        <v>3</v>
      </c>
      <c r="Q13" s="137"/>
      <c r="R13" s="137"/>
      <c r="S13" s="137"/>
      <c r="T13" s="137"/>
      <c r="U13" s="137"/>
      <c r="V13" s="137"/>
      <c r="W13" s="138"/>
      <c r="X13" s="139">
        <v>2</v>
      </c>
      <c r="Y13" s="140"/>
      <c r="Z13" s="140">
        <v>1</v>
      </c>
      <c r="AA13" s="140"/>
      <c r="AB13" s="140"/>
      <c r="AC13" s="140"/>
      <c r="AD13" s="138"/>
      <c r="AE13" s="140"/>
      <c r="AF13" s="140">
        <v>1</v>
      </c>
      <c r="AG13" s="140"/>
      <c r="AH13" s="140"/>
      <c r="AI13" s="137"/>
      <c r="AJ13" s="137">
        <v>1</v>
      </c>
      <c r="AK13" s="136">
        <f t="shared" si="0"/>
        <v>21</v>
      </c>
      <c r="AL13" s="141">
        <f t="shared" si="1"/>
        <v>0</v>
      </c>
      <c r="AM13" s="141">
        <f t="shared" si="2"/>
        <v>7</v>
      </c>
      <c r="AN13" s="141">
        <f t="shared" si="3"/>
        <v>2</v>
      </c>
    </row>
    <row r="14" spans="2:40" s="142" customFormat="1" x14ac:dyDescent="0.25">
      <c r="B14" s="134" t="s">
        <v>170</v>
      </c>
      <c r="C14" s="135" t="s">
        <v>245</v>
      </c>
      <c r="D14" s="136">
        <f>[4]ABRIL!AF14</f>
        <v>0</v>
      </c>
      <c r="E14" s="137"/>
      <c r="F14" s="137"/>
      <c r="G14" s="137"/>
      <c r="H14" s="137"/>
      <c r="I14" s="138"/>
      <c r="J14" s="139"/>
      <c r="K14" s="137"/>
      <c r="L14" s="137"/>
      <c r="M14" s="137"/>
      <c r="N14" s="137"/>
      <c r="O14" s="138"/>
      <c r="P14" s="137"/>
      <c r="Q14" s="137"/>
      <c r="R14" s="137"/>
      <c r="S14" s="137"/>
      <c r="T14" s="137"/>
      <c r="U14" s="137"/>
      <c r="V14" s="137"/>
      <c r="W14" s="138"/>
      <c r="X14" s="139"/>
      <c r="Y14" s="140"/>
      <c r="Z14" s="140"/>
      <c r="AA14" s="140"/>
      <c r="AB14" s="140"/>
      <c r="AC14" s="140"/>
      <c r="AD14" s="138"/>
      <c r="AE14" s="140"/>
      <c r="AF14" s="140"/>
      <c r="AG14" s="140"/>
      <c r="AH14" s="140"/>
      <c r="AI14" s="137"/>
      <c r="AJ14" s="137"/>
      <c r="AK14" s="136">
        <f t="shared" si="0"/>
        <v>0</v>
      </c>
      <c r="AL14" s="141">
        <f t="shared" si="1"/>
        <v>0</v>
      </c>
      <c r="AM14" s="141">
        <f t="shared" si="2"/>
        <v>0</v>
      </c>
      <c r="AN14" s="141">
        <f t="shared" si="3"/>
        <v>0</v>
      </c>
    </row>
    <row r="15" spans="2:40" x14ac:dyDescent="0.25">
      <c r="B15" s="73" t="s">
        <v>190</v>
      </c>
      <c r="C15" s="93" t="s">
        <v>246</v>
      </c>
      <c r="D15" s="75">
        <f>[4]ABRIL!AF15</f>
        <v>47</v>
      </c>
      <c r="E15" s="84"/>
      <c r="F15" s="84"/>
      <c r="G15" s="84"/>
      <c r="H15" s="84"/>
      <c r="I15" s="85"/>
      <c r="J15" s="86"/>
      <c r="K15" s="84"/>
      <c r="L15" s="84"/>
      <c r="M15" s="84"/>
      <c r="N15" s="84"/>
      <c r="O15" s="87"/>
      <c r="P15" s="84"/>
      <c r="Q15" s="84"/>
      <c r="R15" s="84"/>
      <c r="S15" s="88"/>
      <c r="T15" s="84"/>
      <c r="U15" s="84"/>
      <c r="V15" s="84"/>
      <c r="W15" s="85"/>
      <c r="X15" s="86"/>
      <c r="Y15" s="89"/>
      <c r="Z15" s="89"/>
      <c r="AA15" s="89"/>
      <c r="AB15" s="89"/>
      <c r="AC15" s="89"/>
      <c r="AD15" s="85"/>
      <c r="AE15" s="89"/>
      <c r="AF15" s="89"/>
      <c r="AG15" s="89"/>
      <c r="AH15" s="90"/>
      <c r="AI15" s="91"/>
      <c r="AJ15" s="92"/>
      <c r="AK15" s="75">
        <f t="shared" si="0"/>
        <v>47</v>
      </c>
      <c r="AL15" s="4">
        <f t="shared" si="1"/>
        <v>0</v>
      </c>
      <c r="AM15" s="4">
        <f t="shared" si="2"/>
        <v>0</v>
      </c>
      <c r="AN15" s="4">
        <f t="shared" si="3"/>
        <v>0</v>
      </c>
    </row>
    <row r="16" spans="2:40" s="130" customFormat="1" x14ac:dyDescent="0.25">
      <c r="B16" s="150" t="s">
        <v>79</v>
      </c>
      <c r="C16" s="151" t="s">
        <v>247</v>
      </c>
      <c r="D16" s="117">
        <f>[4]ABRIL!AF16</f>
        <v>30</v>
      </c>
      <c r="E16" s="92"/>
      <c r="F16" s="92">
        <v>2</v>
      </c>
      <c r="G16" s="92"/>
      <c r="H16" s="92"/>
      <c r="I16" s="152"/>
      <c r="J16" s="153">
        <v>15</v>
      </c>
      <c r="K16" s="92"/>
      <c r="L16" s="92"/>
      <c r="M16" s="92"/>
      <c r="N16" s="92">
        <v>4</v>
      </c>
      <c r="O16" s="152"/>
      <c r="P16" s="92">
        <v>1</v>
      </c>
      <c r="Q16" s="92"/>
      <c r="R16" s="92">
        <v>2</v>
      </c>
      <c r="S16" s="92">
        <v>1</v>
      </c>
      <c r="T16" s="92"/>
      <c r="U16" s="92"/>
      <c r="V16" s="92">
        <v>2</v>
      </c>
      <c r="W16" s="152"/>
      <c r="X16" s="153"/>
      <c r="Y16" s="116">
        <v>2</v>
      </c>
      <c r="Z16" s="116">
        <v>1</v>
      </c>
      <c r="AA16" s="116"/>
      <c r="AB16" s="116"/>
      <c r="AC16" s="116"/>
      <c r="AD16" s="152"/>
      <c r="AE16" s="116"/>
      <c r="AF16" s="116"/>
      <c r="AG16" s="116"/>
      <c r="AH16" s="116"/>
      <c r="AI16" s="92"/>
      <c r="AJ16" s="92"/>
      <c r="AK16" s="117">
        <f t="shared" si="0"/>
        <v>0</v>
      </c>
      <c r="AL16" s="154">
        <f t="shared" si="1"/>
        <v>0</v>
      </c>
      <c r="AM16" s="154">
        <f t="shared" si="2"/>
        <v>15</v>
      </c>
      <c r="AN16" s="154">
        <f t="shared" si="3"/>
        <v>15</v>
      </c>
    </row>
    <row r="17" spans="2:40" x14ac:dyDescent="0.25">
      <c r="B17" s="73" t="s">
        <v>60</v>
      </c>
      <c r="C17" s="93" t="s">
        <v>248</v>
      </c>
      <c r="D17" s="75">
        <f>[4]ABRIL!AF17</f>
        <v>58</v>
      </c>
      <c r="E17" s="84"/>
      <c r="F17" s="84"/>
      <c r="G17" s="84"/>
      <c r="H17" s="84"/>
      <c r="I17" s="85"/>
      <c r="J17" s="86">
        <v>1</v>
      </c>
      <c r="K17" s="84"/>
      <c r="L17" s="84"/>
      <c r="M17" s="84">
        <v>2</v>
      </c>
      <c r="N17" s="84">
        <v>2</v>
      </c>
      <c r="O17" s="87"/>
      <c r="P17" s="84"/>
      <c r="Q17" s="84"/>
      <c r="R17" s="84">
        <v>1</v>
      </c>
      <c r="S17" s="88"/>
      <c r="T17" s="84">
        <v>2</v>
      </c>
      <c r="U17" s="84">
        <v>1</v>
      </c>
      <c r="V17" s="84">
        <v>1</v>
      </c>
      <c r="W17" s="85"/>
      <c r="X17" s="86"/>
      <c r="Y17" s="89"/>
      <c r="Z17" s="89">
        <v>2</v>
      </c>
      <c r="AA17" s="89"/>
      <c r="AB17" s="89">
        <v>7</v>
      </c>
      <c r="AC17" s="89">
        <v>3</v>
      </c>
      <c r="AD17" s="85"/>
      <c r="AE17" s="89">
        <v>2</v>
      </c>
      <c r="AF17" s="89">
        <v>1</v>
      </c>
      <c r="AG17" s="89">
        <v>2</v>
      </c>
      <c r="AH17" s="90"/>
      <c r="AI17" s="91">
        <v>1</v>
      </c>
      <c r="AJ17" s="92"/>
      <c r="AK17" s="75">
        <f t="shared" si="0"/>
        <v>30</v>
      </c>
      <c r="AL17" s="4">
        <f t="shared" si="1"/>
        <v>0</v>
      </c>
      <c r="AM17" s="4">
        <f t="shared" si="2"/>
        <v>26</v>
      </c>
      <c r="AN17" s="4">
        <f t="shared" si="3"/>
        <v>1</v>
      </c>
    </row>
    <row r="18" spans="2:40" x14ac:dyDescent="0.25">
      <c r="B18" s="73" t="s">
        <v>65</v>
      </c>
      <c r="C18" s="93" t="s">
        <v>249</v>
      </c>
      <c r="D18" s="75">
        <f>[4]ABRIL!AF18</f>
        <v>38</v>
      </c>
      <c r="E18" s="84"/>
      <c r="F18" s="84"/>
      <c r="G18" s="84"/>
      <c r="H18" s="84"/>
      <c r="I18" s="85"/>
      <c r="J18" s="86">
        <v>2</v>
      </c>
      <c r="K18" s="84"/>
      <c r="L18" s="84"/>
      <c r="M18" s="84">
        <v>3</v>
      </c>
      <c r="N18" s="84">
        <v>1</v>
      </c>
      <c r="O18" s="87"/>
      <c r="P18" s="84"/>
      <c r="Q18" s="84"/>
      <c r="R18" s="84"/>
      <c r="S18" s="88"/>
      <c r="T18" s="84"/>
      <c r="U18" s="84"/>
      <c r="V18" s="84"/>
      <c r="W18" s="85"/>
      <c r="X18" s="86">
        <v>2</v>
      </c>
      <c r="Y18" s="89"/>
      <c r="Z18" s="89"/>
      <c r="AA18" s="89"/>
      <c r="AB18" s="89"/>
      <c r="AC18" s="89"/>
      <c r="AD18" s="85"/>
      <c r="AE18" s="89"/>
      <c r="AF18" s="89"/>
      <c r="AG18" s="89"/>
      <c r="AH18" s="90"/>
      <c r="AI18" s="91"/>
      <c r="AJ18" s="92"/>
      <c r="AK18" s="75">
        <f t="shared" si="0"/>
        <v>30</v>
      </c>
      <c r="AL18" s="4">
        <f t="shared" si="1"/>
        <v>0</v>
      </c>
      <c r="AM18" s="4">
        <f t="shared" si="2"/>
        <v>4</v>
      </c>
      <c r="AN18" s="4">
        <f t="shared" si="3"/>
        <v>4</v>
      </c>
    </row>
    <row r="19" spans="2:40" x14ac:dyDescent="0.25">
      <c r="B19" s="73" t="s">
        <v>70</v>
      </c>
      <c r="C19" s="74" t="s">
        <v>250</v>
      </c>
      <c r="D19" s="75">
        <f>[4]ABRIL!AF19</f>
        <v>40</v>
      </c>
      <c r="E19" s="84"/>
      <c r="F19" s="84"/>
      <c r="G19" s="84"/>
      <c r="H19" s="84"/>
      <c r="I19" s="85"/>
      <c r="J19" s="86"/>
      <c r="K19" s="84"/>
      <c r="L19" s="84"/>
      <c r="M19" s="84"/>
      <c r="N19" s="84">
        <v>4</v>
      </c>
      <c r="O19" s="87"/>
      <c r="P19" s="84"/>
      <c r="Q19" s="84"/>
      <c r="R19" s="84">
        <v>2</v>
      </c>
      <c r="S19" s="88"/>
      <c r="T19" s="84"/>
      <c r="U19" s="84"/>
      <c r="V19" s="84"/>
      <c r="W19" s="85"/>
      <c r="X19" s="86">
        <v>5</v>
      </c>
      <c r="Y19" s="89"/>
      <c r="Z19" s="89"/>
      <c r="AA19" s="89"/>
      <c r="AB19" s="89"/>
      <c r="AC19" s="89"/>
      <c r="AD19" s="85"/>
      <c r="AE19" s="89"/>
      <c r="AF19" s="89">
        <v>2</v>
      </c>
      <c r="AG19" s="89"/>
      <c r="AH19" s="90"/>
      <c r="AI19" s="91"/>
      <c r="AJ19" s="92"/>
      <c r="AK19" s="75">
        <f t="shared" si="0"/>
        <v>27</v>
      </c>
      <c r="AL19" s="4">
        <f t="shared" si="1"/>
        <v>0</v>
      </c>
      <c r="AM19" s="4">
        <f t="shared" si="2"/>
        <v>8</v>
      </c>
      <c r="AN19" s="4">
        <f t="shared" si="3"/>
        <v>5</v>
      </c>
    </row>
    <row r="20" spans="2:40" x14ac:dyDescent="0.25">
      <c r="B20" s="73" t="s">
        <v>121</v>
      </c>
      <c r="C20" s="94" t="s">
        <v>251</v>
      </c>
      <c r="D20" s="75">
        <f>[4]ABRIL!AF20</f>
        <v>38</v>
      </c>
      <c r="E20" s="95"/>
      <c r="F20" s="95"/>
      <c r="G20" s="95">
        <v>10</v>
      </c>
      <c r="H20" s="95"/>
      <c r="I20" s="96">
        <v>200</v>
      </c>
      <c r="J20" s="97">
        <v>11</v>
      </c>
      <c r="K20" s="95"/>
      <c r="L20" s="95"/>
      <c r="M20" s="95"/>
      <c r="N20" s="95"/>
      <c r="O20" s="98"/>
      <c r="P20" s="95"/>
      <c r="Q20" s="95">
        <v>12</v>
      </c>
      <c r="R20" s="95"/>
      <c r="S20" s="99"/>
      <c r="T20" s="95"/>
      <c r="U20" s="95"/>
      <c r="V20" s="95"/>
      <c r="W20" s="96"/>
      <c r="X20" s="97">
        <v>1</v>
      </c>
      <c r="Y20" s="55"/>
      <c r="Z20" s="55">
        <v>5</v>
      </c>
      <c r="AA20" s="55"/>
      <c r="AB20" s="55"/>
      <c r="AC20" s="55"/>
      <c r="AD20" s="96"/>
      <c r="AE20" s="55"/>
      <c r="AF20" s="55"/>
      <c r="AG20" s="55"/>
      <c r="AH20" s="90"/>
      <c r="AI20" s="100"/>
      <c r="AJ20" s="101"/>
      <c r="AK20" s="75">
        <f t="shared" si="0"/>
        <v>199</v>
      </c>
      <c r="AL20" s="4">
        <f t="shared" si="1"/>
        <v>200</v>
      </c>
      <c r="AM20" s="4">
        <f t="shared" si="2"/>
        <v>27</v>
      </c>
      <c r="AN20" s="4">
        <f t="shared" si="3"/>
        <v>12</v>
      </c>
    </row>
    <row r="21" spans="2:40" x14ac:dyDescent="0.25">
      <c r="B21" s="73" t="s">
        <v>181</v>
      </c>
      <c r="C21" s="94" t="s">
        <v>252</v>
      </c>
      <c r="D21" s="75">
        <f>[4]ABRIL!AF21</f>
        <v>0</v>
      </c>
      <c r="E21" s="95"/>
      <c r="F21" s="95"/>
      <c r="G21" s="95"/>
      <c r="H21" s="95"/>
      <c r="I21" s="96"/>
      <c r="J21" s="97"/>
      <c r="K21" s="95"/>
      <c r="L21" s="95"/>
      <c r="M21" s="95"/>
      <c r="N21" s="95"/>
      <c r="O21" s="98"/>
      <c r="P21" s="95"/>
      <c r="Q21" s="95"/>
      <c r="R21" s="95"/>
      <c r="S21" s="99"/>
      <c r="T21" s="95"/>
      <c r="U21" s="95"/>
      <c r="V21" s="95"/>
      <c r="W21" s="96"/>
      <c r="X21" s="97"/>
      <c r="Y21" s="55"/>
      <c r="Z21" s="55"/>
      <c r="AA21" s="55"/>
      <c r="AB21" s="55"/>
      <c r="AC21" s="55"/>
      <c r="AD21" s="96"/>
      <c r="AE21" s="55"/>
      <c r="AF21" s="55"/>
      <c r="AG21" s="55"/>
      <c r="AH21" s="90"/>
      <c r="AI21" s="100"/>
      <c r="AJ21" s="101"/>
      <c r="AK21" s="75">
        <f t="shared" si="0"/>
        <v>0</v>
      </c>
      <c r="AL21" s="4">
        <f t="shared" si="1"/>
        <v>0</v>
      </c>
      <c r="AM21" s="4">
        <f t="shared" si="2"/>
        <v>0</v>
      </c>
      <c r="AN21" s="4">
        <f t="shared" si="3"/>
        <v>0</v>
      </c>
    </row>
    <row r="22" spans="2:40" x14ac:dyDescent="0.25">
      <c r="B22" s="73" t="s">
        <v>145</v>
      </c>
      <c r="C22" s="94" t="s">
        <v>253</v>
      </c>
      <c r="D22" s="75">
        <f>[4]ABRIL!AF22</f>
        <v>38</v>
      </c>
      <c r="E22" s="95"/>
      <c r="F22" s="95"/>
      <c r="G22" s="95"/>
      <c r="H22" s="95"/>
      <c r="I22" s="96"/>
      <c r="J22" s="97">
        <v>2</v>
      </c>
      <c r="K22" s="95"/>
      <c r="L22" s="95"/>
      <c r="M22" s="95"/>
      <c r="N22" s="95"/>
      <c r="O22" s="98"/>
      <c r="P22" s="95"/>
      <c r="Q22" s="95">
        <v>2</v>
      </c>
      <c r="R22" s="95"/>
      <c r="S22" s="99"/>
      <c r="T22" s="95"/>
      <c r="U22" s="95"/>
      <c r="V22" s="95"/>
      <c r="W22" s="96"/>
      <c r="X22" s="97"/>
      <c r="Y22" s="55"/>
      <c r="Z22" s="55"/>
      <c r="AA22" s="55"/>
      <c r="AB22" s="55"/>
      <c r="AC22" s="55"/>
      <c r="AD22" s="96"/>
      <c r="AE22" s="55"/>
      <c r="AF22" s="55"/>
      <c r="AG22" s="55"/>
      <c r="AH22" s="90"/>
      <c r="AI22" s="100"/>
      <c r="AJ22" s="101"/>
      <c r="AK22" s="75">
        <f t="shared" si="0"/>
        <v>34</v>
      </c>
      <c r="AL22" s="4">
        <f t="shared" si="1"/>
        <v>0</v>
      </c>
      <c r="AM22" s="4">
        <f t="shared" si="2"/>
        <v>2</v>
      </c>
      <c r="AN22" s="4">
        <f t="shared" si="3"/>
        <v>2</v>
      </c>
    </row>
    <row r="23" spans="2:40" x14ac:dyDescent="0.25">
      <c r="B23" s="73" t="s">
        <v>48</v>
      </c>
      <c r="C23" s="93" t="s">
        <v>254</v>
      </c>
      <c r="D23" s="75">
        <f>[4]ABRIL!AF23</f>
        <v>34</v>
      </c>
      <c r="E23" s="95"/>
      <c r="F23" s="95"/>
      <c r="G23" s="95"/>
      <c r="H23" s="95"/>
      <c r="I23" s="96"/>
      <c r="J23" s="97"/>
      <c r="K23" s="95"/>
      <c r="L23" s="95"/>
      <c r="M23" s="95"/>
      <c r="N23" s="95"/>
      <c r="O23" s="98"/>
      <c r="P23" s="95">
        <v>3</v>
      </c>
      <c r="Q23" s="95">
        <v>1</v>
      </c>
      <c r="R23" s="95"/>
      <c r="S23" s="99"/>
      <c r="T23" s="95"/>
      <c r="U23" s="95"/>
      <c r="V23" s="95"/>
      <c r="W23" s="96"/>
      <c r="X23" s="97">
        <v>10</v>
      </c>
      <c r="Y23" s="55">
        <v>1</v>
      </c>
      <c r="Z23" s="55">
        <v>1</v>
      </c>
      <c r="AA23" s="55"/>
      <c r="AB23" s="55">
        <v>1</v>
      </c>
      <c r="AC23" s="55">
        <v>4</v>
      </c>
      <c r="AD23" s="96"/>
      <c r="AE23" s="55">
        <v>1</v>
      </c>
      <c r="AF23" s="55"/>
      <c r="AG23" s="55"/>
      <c r="AH23" s="90"/>
      <c r="AI23" s="100"/>
      <c r="AJ23" s="101"/>
      <c r="AK23" s="75">
        <f t="shared" si="0"/>
        <v>12</v>
      </c>
      <c r="AL23" s="4">
        <f t="shared" si="1"/>
        <v>0</v>
      </c>
      <c r="AM23" s="4">
        <f t="shared" si="2"/>
        <v>12</v>
      </c>
      <c r="AN23" s="4">
        <f t="shared" si="3"/>
        <v>10</v>
      </c>
    </row>
    <row r="24" spans="2:40" x14ac:dyDescent="0.25">
      <c r="B24" s="73" t="s">
        <v>192</v>
      </c>
      <c r="C24" s="93" t="s">
        <v>255</v>
      </c>
      <c r="D24" s="75">
        <f>[4]ABRIL!AF24</f>
        <v>0</v>
      </c>
      <c r="E24" s="95"/>
      <c r="F24" s="95"/>
      <c r="G24" s="95"/>
      <c r="H24" s="95"/>
      <c r="I24" s="96"/>
      <c r="J24" s="97"/>
      <c r="K24" s="95"/>
      <c r="L24" s="95"/>
      <c r="M24" s="95"/>
      <c r="N24" s="95"/>
      <c r="O24" s="98"/>
      <c r="P24" s="95"/>
      <c r="Q24" s="95"/>
      <c r="R24" s="95"/>
      <c r="S24" s="99"/>
      <c r="T24" s="95"/>
      <c r="U24" s="95"/>
      <c r="V24" s="95"/>
      <c r="W24" s="96"/>
      <c r="X24" s="97"/>
      <c r="Y24" s="55"/>
      <c r="Z24" s="55"/>
      <c r="AA24" s="55"/>
      <c r="AB24" s="55"/>
      <c r="AC24" s="55"/>
      <c r="AD24" s="96"/>
      <c r="AE24" s="55"/>
      <c r="AF24" s="55"/>
      <c r="AG24" s="55"/>
      <c r="AH24" s="90"/>
      <c r="AI24" s="100"/>
      <c r="AJ24" s="101"/>
      <c r="AK24" s="75">
        <f t="shared" si="0"/>
        <v>0</v>
      </c>
      <c r="AL24" s="4">
        <f t="shared" si="1"/>
        <v>0</v>
      </c>
      <c r="AM24" s="4">
        <f t="shared" si="2"/>
        <v>0</v>
      </c>
      <c r="AN24" s="4">
        <f t="shared" si="3"/>
        <v>0</v>
      </c>
    </row>
    <row r="25" spans="2:40" x14ac:dyDescent="0.25">
      <c r="B25" s="73" t="s">
        <v>187</v>
      </c>
      <c r="C25" s="93" t="s">
        <v>256</v>
      </c>
      <c r="D25" s="75">
        <f>[4]ABRIL!AF25</f>
        <v>0</v>
      </c>
      <c r="E25" s="95"/>
      <c r="F25" s="95"/>
      <c r="G25" s="95"/>
      <c r="H25" s="95"/>
      <c r="I25" s="96"/>
      <c r="J25" s="97"/>
      <c r="K25" s="95"/>
      <c r="L25" s="95"/>
      <c r="M25" s="95"/>
      <c r="N25" s="95"/>
      <c r="O25" s="98"/>
      <c r="P25" s="95"/>
      <c r="Q25" s="95"/>
      <c r="R25" s="95"/>
      <c r="S25" s="99"/>
      <c r="T25" s="95"/>
      <c r="U25" s="95"/>
      <c r="V25" s="95"/>
      <c r="W25" s="96"/>
      <c r="X25" s="97"/>
      <c r="Y25" s="55"/>
      <c r="Z25" s="55"/>
      <c r="AA25" s="55"/>
      <c r="AB25" s="55"/>
      <c r="AC25" s="55"/>
      <c r="AD25" s="96"/>
      <c r="AE25" s="55"/>
      <c r="AF25" s="55"/>
      <c r="AG25" s="55"/>
      <c r="AH25" s="90"/>
      <c r="AI25" s="100"/>
      <c r="AJ25" s="101"/>
      <c r="AK25" s="75">
        <f t="shared" si="0"/>
        <v>0</v>
      </c>
      <c r="AL25" s="4">
        <f t="shared" si="1"/>
        <v>0</v>
      </c>
      <c r="AM25" s="4">
        <f t="shared" si="2"/>
        <v>0</v>
      </c>
      <c r="AN25" s="4">
        <f t="shared" si="3"/>
        <v>0</v>
      </c>
    </row>
    <row r="26" spans="2:40" x14ac:dyDescent="0.25">
      <c r="B26" s="73" t="s">
        <v>37</v>
      </c>
      <c r="C26" s="74" t="s">
        <v>257</v>
      </c>
      <c r="D26" s="75">
        <f>[4]ABRIL!AF26</f>
        <v>17</v>
      </c>
      <c r="E26" s="95"/>
      <c r="F26" s="95"/>
      <c r="G26" s="95"/>
      <c r="H26" s="95">
        <v>1</v>
      </c>
      <c r="I26" s="96"/>
      <c r="J26" s="97">
        <v>3</v>
      </c>
      <c r="K26" s="95"/>
      <c r="L26" s="95">
        <v>1</v>
      </c>
      <c r="M26" s="95"/>
      <c r="N26" s="95"/>
      <c r="O26" s="98"/>
      <c r="P26" s="95"/>
      <c r="Q26" s="95"/>
      <c r="R26" s="95"/>
      <c r="S26" s="99"/>
      <c r="T26" s="95">
        <v>1</v>
      </c>
      <c r="U26" s="95"/>
      <c r="V26" s="95"/>
      <c r="W26" s="96"/>
      <c r="X26" s="97">
        <v>5</v>
      </c>
      <c r="Y26" s="55"/>
      <c r="Z26" s="55">
        <v>1</v>
      </c>
      <c r="AA26" s="55"/>
      <c r="AB26" s="55"/>
      <c r="AC26" s="55">
        <v>1</v>
      </c>
      <c r="AD26" s="96"/>
      <c r="AE26" s="55">
        <v>1</v>
      </c>
      <c r="AF26" s="55"/>
      <c r="AG26" s="55"/>
      <c r="AH26" s="81"/>
      <c r="AI26" s="100"/>
      <c r="AJ26" s="101"/>
      <c r="AK26" s="75">
        <f t="shared" si="0"/>
        <v>3</v>
      </c>
      <c r="AL26" s="4">
        <f t="shared" si="1"/>
        <v>0</v>
      </c>
      <c r="AM26" s="4">
        <f t="shared" si="2"/>
        <v>6</v>
      </c>
      <c r="AN26" s="4">
        <f t="shared" si="3"/>
        <v>8</v>
      </c>
    </row>
    <row r="27" spans="2:40" x14ac:dyDescent="0.25">
      <c r="B27" s="73" t="s">
        <v>38</v>
      </c>
      <c r="C27" s="74" t="s">
        <v>258</v>
      </c>
      <c r="D27" s="75">
        <f>[4]ABRIL!AF27</f>
        <v>13</v>
      </c>
      <c r="E27" s="95"/>
      <c r="F27" s="95"/>
      <c r="G27" s="95"/>
      <c r="H27" s="95">
        <v>1</v>
      </c>
      <c r="I27" s="96"/>
      <c r="J27" s="97">
        <v>1</v>
      </c>
      <c r="K27" s="95"/>
      <c r="L27" s="95">
        <v>2</v>
      </c>
      <c r="M27" s="95"/>
      <c r="N27" s="95"/>
      <c r="O27" s="98"/>
      <c r="P27" s="95"/>
      <c r="Q27" s="95"/>
      <c r="R27" s="95"/>
      <c r="S27" s="99"/>
      <c r="T27" s="95"/>
      <c r="U27" s="95"/>
      <c r="V27" s="95"/>
      <c r="W27" s="96"/>
      <c r="X27" s="97"/>
      <c r="Y27" s="55"/>
      <c r="Z27" s="55"/>
      <c r="AA27" s="55"/>
      <c r="AB27" s="55"/>
      <c r="AC27" s="55"/>
      <c r="AD27" s="96"/>
      <c r="AE27" s="55"/>
      <c r="AF27" s="55"/>
      <c r="AG27" s="55"/>
      <c r="AH27" s="81"/>
      <c r="AI27" s="100"/>
      <c r="AJ27" s="101"/>
      <c r="AK27" s="75">
        <f t="shared" si="0"/>
        <v>9</v>
      </c>
      <c r="AL27" s="4">
        <f t="shared" si="1"/>
        <v>0</v>
      </c>
      <c r="AM27" s="4">
        <f t="shared" si="2"/>
        <v>3</v>
      </c>
      <c r="AN27" s="4">
        <f t="shared" si="3"/>
        <v>1</v>
      </c>
    </row>
    <row r="28" spans="2:40" x14ac:dyDescent="0.25">
      <c r="B28" s="73" t="s">
        <v>110</v>
      </c>
      <c r="C28" s="74" t="s">
        <v>259</v>
      </c>
      <c r="D28" s="75">
        <f>[4]ABRIL!AF28</f>
        <v>24</v>
      </c>
      <c r="E28" s="95"/>
      <c r="F28" s="95"/>
      <c r="G28" s="95"/>
      <c r="H28" s="95"/>
      <c r="I28" s="96"/>
      <c r="J28" s="97">
        <v>1</v>
      </c>
      <c r="K28" s="95"/>
      <c r="L28" s="95">
        <v>2</v>
      </c>
      <c r="M28" s="95"/>
      <c r="N28" s="95"/>
      <c r="O28" s="98"/>
      <c r="P28" s="95"/>
      <c r="Q28" s="95"/>
      <c r="R28" s="95"/>
      <c r="S28" s="99"/>
      <c r="T28" s="95"/>
      <c r="U28" s="95"/>
      <c r="V28" s="95"/>
      <c r="W28" s="96"/>
      <c r="X28" s="97"/>
      <c r="Y28" s="55"/>
      <c r="Z28" s="55"/>
      <c r="AA28" s="55"/>
      <c r="AB28" s="55"/>
      <c r="AC28" s="55">
        <v>1</v>
      </c>
      <c r="AD28" s="96"/>
      <c r="AE28" s="55"/>
      <c r="AF28" s="55"/>
      <c r="AG28" s="55"/>
      <c r="AH28" s="81"/>
      <c r="AI28" s="100"/>
      <c r="AJ28" s="101"/>
      <c r="AK28" s="75">
        <f t="shared" si="0"/>
        <v>20</v>
      </c>
      <c r="AL28" s="4">
        <f t="shared" si="1"/>
        <v>0</v>
      </c>
      <c r="AM28" s="4">
        <f t="shared" si="2"/>
        <v>3</v>
      </c>
      <c r="AN28" s="4">
        <f t="shared" si="3"/>
        <v>1</v>
      </c>
    </row>
    <row r="29" spans="2:40" x14ac:dyDescent="0.25">
      <c r="B29" s="73" t="s">
        <v>86</v>
      </c>
      <c r="C29" s="74" t="s">
        <v>260</v>
      </c>
      <c r="D29" s="75">
        <f>[4]ABRIL!AF29</f>
        <v>22</v>
      </c>
      <c r="E29" s="95"/>
      <c r="F29" s="95"/>
      <c r="G29" s="95"/>
      <c r="H29" s="95">
        <v>1</v>
      </c>
      <c r="I29" s="96"/>
      <c r="J29" s="97">
        <v>1</v>
      </c>
      <c r="K29" s="95">
        <v>1</v>
      </c>
      <c r="L29" s="95">
        <v>2</v>
      </c>
      <c r="M29" s="95">
        <v>1</v>
      </c>
      <c r="N29" s="95"/>
      <c r="O29" s="98"/>
      <c r="P29" s="95">
        <v>1</v>
      </c>
      <c r="Q29" s="95"/>
      <c r="R29" s="95"/>
      <c r="S29" s="99"/>
      <c r="T29" s="95"/>
      <c r="U29" s="95"/>
      <c r="V29" s="95"/>
      <c r="W29" s="96"/>
      <c r="X29" s="97">
        <v>2</v>
      </c>
      <c r="Y29" s="55"/>
      <c r="Z29" s="55"/>
      <c r="AA29" s="55"/>
      <c r="AB29" s="55"/>
      <c r="AC29" s="55"/>
      <c r="AD29" s="96"/>
      <c r="AE29" s="55">
        <v>1</v>
      </c>
      <c r="AF29" s="55">
        <v>1</v>
      </c>
      <c r="AG29" s="55"/>
      <c r="AH29" s="81"/>
      <c r="AI29" s="100"/>
      <c r="AJ29" s="101"/>
      <c r="AK29" s="75">
        <f t="shared" si="0"/>
        <v>11</v>
      </c>
      <c r="AL29" s="4">
        <f t="shared" si="1"/>
        <v>0</v>
      </c>
      <c r="AM29" s="4">
        <f t="shared" si="2"/>
        <v>8</v>
      </c>
      <c r="AN29" s="4">
        <f t="shared" si="3"/>
        <v>3</v>
      </c>
    </row>
    <row r="30" spans="2:40" x14ac:dyDescent="0.25">
      <c r="B30" s="73" t="s">
        <v>34</v>
      </c>
      <c r="C30" s="74" t="s">
        <v>261</v>
      </c>
      <c r="D30" s="75">
        <f>[4]ABRIL!AF30</f>
        <v>21</v>
      </c>
      <c r="E30" s="95"/>
      <c r="F30" s="95"/>
      <c r="G30" s="95"/>
      <c r="H30" s="95">
        <v>2</v>
      </c>
      <c r="I30" s="96"/>
      <c r="J30" s="97">
        <v>1</v>
      </c>
      <c r="K30" s="95">
        <v>1</v>
      </c>
      <c r="L30" s="95">
        <v>2</v>
      </c>
      <c r="M30" s="95">
        <v>1</v>
      </c>
      <c r="N30" s="95"/>
      <c r="O30" s="98"/>
      <c r="P30" s="95">
        <v>1</v>
      </c>
      <c r="Q30" s="95"/>
      <c r="R30" s="95"/>
      <c r="S30" s="99"/>
      <c r="T30" s="95"/>
      <c r="U30" s="95"/>
      <c r="V30" s="95"/>
      <c r="W30" s="96"/>
      <c r="X30" s="97">
        <v>2</v>
      </c>
      <c r="Y30" s="55">
        <v>1</v>
      </c>
      <c r="Z30" s="55"/>
      <c r="AA30" s="55"/>
      <c r="AB30" s="55"/>
      <c r="AC30" s="55"/>
      <c r="AD30" s="96"/>
      <c r="AE30" s="55">
        <v>1</v>
      </c>
      <c r="AF30" s="55">
        <v>1</v>
      </c>
      <c r="AG30" s="55"/>
      <c r="AH30" s="81"/>
      <c r="AI30" s="100">
        <v>1</v>
      </c>
      <c r="AJ30" s="101"/>
      <c r="AK30" s="75">
        <f t="shared" si="0"/>
        <v>7</v>
      </c>
      <c r="AL30" s="4">
        <f t="shared" si="1"/>
        <v>0</v>
      </c>
      <c r="AM30" s="4">
        <f t="shared" si="2"/>
        <v>10</v>
      </c>
      <c r="AN30" s="4">
        <f t="shared" si="3"/>
        <v>3</v>
      </c>
    </row>
    <row r="31" spans="2:40" x14ac:dyDescent="0.25">
      <c r="B31" s="73" t="s">
        <v>81</v>
      </c>
      <c r="C31" s="74" t="s">
        <v>262</v>
      </c>
      <c r="D31" s="75">
        <f>[4]ABRIL!AF31</f>
        <v>120</v>
      </c>
      <c r="E31" s="95">
        <v>2</v>
      </c>
      <c r="F31" s="95">
        <v>2</v>
      </c>
      <c r="G31" s="95">
        <v>1</v>
      </c>
      <c r="H31" s="95">
        <v>2</v>
      </c>
      <c r="I31" s="96"/>
      <c r="J31" s="97">
        <v>5</v>
      </c>
      <c r="K31" s="95"/>
      <c r="L31" s="95">
        <v>2</v>
      </c>
      <c r="M31" s="95">
        <v>2</v>
      </c>
      <c r="N31" s="95">
        <v>1</v>
      </c>
      <c r="O31" s="98"/>
      <c r="P31" s="95"/>
      <c r="Q31" s="95"/>
      <c r="R31" s="95">
        <v>3</v>
      </c>
      <c r="S31" s="99">
        <v>10</v>
      </c>
      <c r="T31" s="95"/>
      <c r="U31" s="95"/>
      <c r="V31" s="95">
        <v>1</v>
      </c>
      <c r="W31" s="96"/>
      <c r="X31" s="97">
        <v>17</v>
      </c>
      <c r="Y31" s="55">
        <v>2</v>
      </c>
      <c r="Z31" s="55">
        <v>4</v>
      </c>
      <c r="AA31" s="55">
        <v>10</v>
      </c>
      <c r="AB31" s="55">
        <v>2</v>
      </c>
      <c r="AC31" s="55">
        <v>6</v>
      </c>
      <c r="AD31" s="96"/>
      <c r="AE31" s="55">
        <v>2</v>
      </c>
      <c r="AF31" s="55">
        <v>3</v>
      </c>
      <c r="AG31" s="55"/>
      <c r="AH31" s="81"/>
      <c r="AI31" s="100"/>
      <c r="AJ31" s="101"/>
      <c r="AK31" s="75">
        <f t="shared" si="0"/>
        <v>43</v>
      </c>
      <c r="AL31" s="4">
        <f t="shared" si="1"/>
        <v>0</v>
      </c>
      <c r="AM31" s="4">
        <f t="shared" si="2"/>
        <v>55</v>
      </c>
      <c r="AN31" s="4">
        <f t="shared" si="3"/>
        <v>22</v>
      </c>
    </row>
    <row r="32" spans="2:40" x14ac:dyDescent="0.25">
      <c r="B32" s="73" t="s">
        <v>263</v>
      </c>
      <c r="C32" s="74" t="s">
        <v>264</v>
      </c>
      <c r="D32" s="75">
        <f>[4]ABRIL!AF32</f>
        <v>1</v>
      </c>
      <c r="E32" s="95"/>
      <c r="F32" s="95"/>
      <c r="G32" s="95"/>
      <c r="H32" s="95"/>
      <c r="I32" s="96"/>
      <c r="J32" s="97"/>
      <c r="K32" s="95"/>
      <c r="L32" s="95"/>
      <c r="M32" s="95"/>
      <c r="N32" s="95"/>
      <c r="O32" s="98"/>
      <c r="P32" s="95"/>
      <c r="Q32" s="95"/>
      <c r="R32" s="95"/>
      <c r="S32" s="99"/>
      <c r="T32" s="95"/>
      <c r="U32" s="95"/>
      <c r="V32" s="95"/>
      <c r="W32" s="96"/>
      <c r="X32" s="97"/>
      <c r="Y32" s="55"/>
      <c r="Z32" s="55"/>
      <c r="AA32" s="55"/>
      <c r="AB32" s="55"/>
      <c r="AC32" s="55"/>
      <c r="AD32" s="96"/>
      <c r="AE32" s="55"/>
      <c r="AF32" s="55"/>
      <c r="AG32" s="55"/>
      <c r="AH32" s="81"/>
      <c r="AI32" s="100"/>
      <c r="AJ32" s="101"/>
      <c r="AK32" s="75">
        <f t="shared" si="0"/>
        <v>1</v>
      </c>
      <c r="AL32" s="4">
        <f t="shared" si="1"/>
        <v>0</v>
      </c>
      <c r="AM32" s="4">
        <f t="shared" si="2"/>
        <v>0</v>
      </c>
      <c r="AN32" s="4">
        <f t="shared" si="3"/>
        <v>0</v>
      </c>
    </row>
    <row r="33" spans="2:40" x14ac:dyDescent="0.25">
      <c r="B33" s="73" t="s">
        <v>265</v>
      </c>
      <c r="C33" s="74" t="s">
        <v>266</v>
      </c>
      <c r="D33" s="75">
        <f>[4]ABRIL!AF33</f>
        <v>1</v>
      </c>
      <c r="E33" s="95"/>
      <c r="F33" s="95"/>
      <c r="G33" s="95"/>
      <c r="H33" s="95"/>
      <c r="I33" s="96"/>
      <c r="J33" s="97"/>
      <c r="K33" s="95"/>
      <c r="L33" s="95"/>
      <c r="M33" s="95"/>
      <c r="N33" s="95"/>
      <c r="O33" s="98"/>
      <c r="P33" s="95"/>
      <c r="Q33" s="95"/>
      <c r="R33" s="95"/>
      <c r="S33" s="99"/>
      <c r="T33" s="95"/>
      <c r="U33" s="95"/>
      <c r="V33" s="95"/>
      <c r="W33" s="96"/>
      <c r="X33" s="97"/>
      <c r="Y33" s="55"/>
      <c r="Z33" s="55"/>
      <c r="AA33" s="55"/>
      <c r="AB33" s="55"/>
      <c r="AC33" s="55"/>
      <c r="AD33" s="96"/>
      <c r="AE33" s="55"/>
      <c r="AF33" s="55"/>
      <c r="AG33" s="55"/>
      <c r="AH33" s="81"/>
      <c r="AI33" s="100"/>
      <c r="AJ33" s="101"/>
      <c r="AK33" s="75">
        <f t="shared" si="0"/>
        <v>1</v>
      </c>
      <c r="AL33" s="4">
        <f t="shared" si="1"/>
        <v>0</v>
      </c>
      <c r="AM33" s="4">
        <f t="shared" si="2"/>
        <v>0</v>
      </c>
      <c r="AN33" s="4">
        <f t="shared" si="3"/>
        <v>0</v>
      </c>
    </row>
    <row r="34" spans="2:40" x14ac:dyDescent="0.25">
      <c r="B34" s="73" t="s">
        <v>58</v>
      </c>
      <c r="C34" s="74" t="s">
        <v>267</v>
      </c>
      <c r="D34" s="75">
        <f>[4]ABRIL!AF34</f>
        <v>25</v>
      </c>
      <c r="E34" s="95"/>
      <c r="F34" s="95"/>
      <c r="G34" s="95"/>
      <c r="H34" s="95"/>
      <c r="I34" s="96"/>
      <c r="J34" s="97"/>
      <c r="K34" s="95"/>
      <c r="L34" s="95">
        <v>3</v>
      </c>
      <c r="M34" s="95"/>
      <c r="N34" s="95"/>
      <c r="O34" s="98"/>
      <c r="P34" s="95"/>
      <c r="Q34" s="95"/>
      <c r="R34" s="95"/>
      <c r="S34" s="99"/>
      <c r="T34" s="95"/>
      <c r="U34" s="95"/>
      <c r="V34" s="95"/>
      <c r="W34" s="96"/>
      <c r="X34" s="97">
        <v>15</v>
      </c>
      <c r="Y34" s="55"/>
      <c r="Z34" s="55">
        <v>1</v>
      </c>
      <c r="AA34" s="55"/>
      <c r="AB34" s="55"/>
      <c r="AC34" s="55"/>
      <c r="AD34" s="96"/>
      <c r="AE34" s="55">
        <v>1</v>
      </c>
      <c r="AF34" s="55"/>
      <c r="AG34" s="55"/>
      <c r="AH34" s="81"/>
      <c r="AI34" s="100"/>
      <c r="AJ34" s="101"/>
      <c r="AK34" s="75">
        <f t="shared" si="0"/>
        <v>5</v>
      </c>
      <c r="AL34" s="4">
        <f t="shared" si="1"/>
        <v>0</v>
      </c>
      <c r="AM34" s="4">
        <f t="shared" si="2"/>
        <v>5</v>
      </c>
      <c r="AN34" s="4">
        <f t="shared" si="3"/>
        <v>15</v>
      </c>
    </row>
    <row r="35" spans="2:40" x14ac:dyDescent="0.25">
      <c r="B35" s="73" t="s">
        <v>59</v>
      </c>
      <c r="C35" s="74" t="s">
        <v>268</v>
      </c>
      <c r="D35" s="75">
        <f>[4]ABRIL!AF35</f>
        <v>11</v>
      </c>
      <c r="E35" s="95"/>
      <c r="F35" s="95"/>
      <c r="G35" s="95">
        <v>2</v>
      </c>
      <c r="H35" s="95">
        <v>2</v>
      </c>
      <c r="I35" s="96">
        <v>30</v>
      </c>
      <c r="J35" s="97">
        <v>8</v>
      </c>
      <c r="K35" s="95"/>
      <c r="L35" s="95">
        <v>6</v>
      </c>
      <c r="M35" s="95"/>
      <c r="N35" s="95"/>
      <c r="O35" s="98"/>
      <c r="P35" s="95">
        <v>1</v>
      </c>
      <c r="Q35" s="95"/>
      <c r="R35" s="95">
        <v>1</v>
      </c>
      <c r="S35" s="99">
        <v>2</v>
      </c>
      <c r="T35" s="95"/>
      <c r="U35" s="95">
        <v>2</v>
      </c>
      <c r="V35" s="95"/>
      <c r="W35" s="96"/>
      <c r="X35" s="97">
        <v>7</v>
      </c>
      <c r="Y35" s="55"/>
      <c r="Z35" s="55">
        <v>6</v>
      </c>
      <c r="AA35" s="55"/>
      <c r="AB35" s="55"/>
      <c r="AC35" s="102">
        <v>1</v>
      </c>
      <c r="AD35" s="96"/>
      <c r="AE35" s="55"/>
      <c r="AF35" s="55"/>
      <c r="AG35" s="55"/>
      <c r="AH35" s="81"/>
      <c r="AI35" s="100">
        <v>1</v>
      </c>
      <c r="AJ35" s="101"/>
      <c r="AK35" s="75">
        <f t="shared" si="0"/>
        <v>2</v>
      </c>
      <c r="AL35" s="4">
        <f t="shared" si="1"/>
        <v>30</v>
      </c>
      <c r="AM35" s="4">
        <f t="shared" si="2"/>
        <v>23</v>
      </c>
      <c r="AN35" s="4">
        <f t="shared" si="3"/>
        <v>15</v>
      </c>
    </row>
    <row r="36" spans="2:40" x14ac:dyDescent="0.25">
      <c r="B36" s="73" t="s">
        <v>74</v>
      </c>
      <c r="C36" s="74" t="s">
        <v>269</v>
      </c>
      <c r="D36" s="75">
        <f>[4]ABRIL!AF36</f>
        <v>29</v>
      </c>
      <c r="E36" s="95"/>
      <c r="F36" s="95"/>
      <c r="G36" s="95"/>
      <c r="H36" s="95"/>
      <c r="I36" s="96"/>
      <c r="J36" s="97">
        <v>2</v>
      </c>
      <c r="K36" s="95"/>
      <c r="L36" s="95"/>
      <c r="M36" s="95"/>
      <c r="N36" s="95">
        <v>1</v>
      </c>
      <c r="O36" s="98"/>
      <c r="P36" s="95">
        <v>2</v>
      </c>
      <c r="Q36" s="95"/>
      <c r="R36" s="95"/>
      <c r="S36" s="99"/>
      <c r="T36" s="95"/>
      <c r="U36" s="95"/>
      <c r="V36" s="95"/>
      <c r="W36" s="96"/>
      <c r="X36" s="97">
        <v>10</v>
      </c>
      <c r="Y36" s="55"/>
      <c r="Z36" s="55"/>
      <c r="AA36" s="55"/>
      <c r="AB36" s="55"/>
      <c r="AC36" s="55"/>
      <c r="AD36" s="96"/>
      <c r="AE36" s="55"/>
      <c r="AF36" s="55">
        <v>14</v>
      </c>
      <c r="AG36" s="55"/>
      <c r="AH36" s="81"/>
      <c r="AI36" s="100"/>
      <c r="AJ36" s="101"/>
      <c r="AK36" s="75">
        <f t="shared" si="0"/>
        <v>0</v>
      </c>
      <c r="AL36" s="4">
        <f t="shared" si="1"/>
        <v>0</v>
      </c>
      <c r="AM36" s="4">
        <f t="shared" si="2"/>
        <v>17</v>
      </c>
      <c r="AN36" s="4">
        <f t="shared" si="3"/>
        <v>12</v>
      </c>
    </row>
    <row r="37" spans="2:40" x14ac:dyDescent="0.25">
      <c r="B37" s="73" t="s">
        <v>270</v>
      </c>
      <c r="C37" s="74" t="s">
        <v>271</v>
      </c>
      <c r="D37" s="75">
        <f>[4]ABRIL!AF37</f>
        <v>10</v>
      </c>
      <c r="E37" s="95"/>
      <c r="F37" s="95"/>
      <c r="G37" s="95"/>
      <c r="H37" s="95"/>
      <c r="I37" s="96"/>
      <c r="J37" s="97">
        <v>3</v>
      </c>
      <c r="K37" s="95"/>
      <c r="L37" s="95"/>
      <c r="M37" s="95"/>
      <c r="N37" s="95"/>
      <c r="O37" s="98"/>
      <c r="P37" s="95"/>
      <c r="Q37" s="95"/>
      <c r="R37" s="95"/>
      <c r="S37" s="99"/>
      <c r="T37" s="95"/>
      <c r="U37" s="95"/>
      <c r="V37" s="95"/>
      <c r="W37" s="96"/>
      <c r="X37" s="97"/>
      <c r="Y37" s="55"/>
      <c r="Z37" s="55"/>
      <c r="AA37" s="55"/>
      <c r="AB37" s="55"/>
      <c r="AC37" s="55"/>
      <c r="AD37" s="96"/>
      <c r="AE37" s="55"/>
      <c r="AF37" s="55"/>
      <c r="AG37" s="55"/>
      <c r="AH37" s="81"/>
      <c r="AI37" s="100"/>
      <c r="AJ37" s="101"/>
      <c r="AK37" s="75">
        <f t="shared" si="0"/>
        <v>7</v>
      </c>
      <c r="AL37" s="4">
        <f t="shared" si="1"/>
        <v>0</v>
      </c>
      <c r="AM37" s="4">
        <f t="shared" si="2"/>
        <v>0</v>
      </c>
      <c r="AN37" s="4">
        <f t="shared" si="3"/>
        <v>3</v>
      </c>
    </row>
    <row r="38" spans="2:40" x14ac:dyDescent="0.25">
      <c r="B38" s="73" t="s">
        <v>137</v>
      </c>
      <c r="C38" s="74" t="s">
        <v>272</v>
      </c>
      <c r="D38" s="75">
        <f>[4]ABRIL!AF38</f>
        <v>5</v>
      </c>
      <c r="E38" s="95"/>
      <c r="F38" s="95"/>
      <c r="G38" s="95"/>
      <c r="H38" s="95">
        <v>2</v>
      </c>
      <c r="I38" s="96"/>
      <c r="J38" s="97">
        <v>2</v>
      </c>
      <c r="K38" s="95"/>
      <c r="L38" s="95"/>
      <c r="M38" s="95"/>
      <c r="N38" s="95"/>
      <c r="O38" s="98"/>
      <c r="P38" s="95"/>
      <c r="Q38" s="95"/>
      <c r="R38" s="95"/>
      <c r="S38" s="99"/>
      <c r="T38" s="95"/>
      <c r="U38" s="95"/>
      <c r="V38" s="95"/>
      <c r="W38" s="96"/>
      <c r="X38" s="97">
        <v>1</v>
      </c>
      <c r="Y38" s="55"/>
      <c r="Z38" s="55"/>
      <c r="AA38" s="55"/>
      <c r="AB38" s="55"/>
      <c r="AC38" s="55"/>
      <c r="AD38" s="96"/>
      <c r="AE38" s="55"/>
      <c r="AF38" s="55"/>
      <c r="AG38" s="55"/>
      <c r="AH38" s="81"/>
      <c r="AI38" s="100"/>
      <c r="AJ38" s="101"/>
      <c r="AK38" s="75">
        <f t="shared" si="0"/>
        <v>0</v>
      </c>
      <c r="AL38" s="4">
        <f t="shared" si="1"/>
        <v>0</v>
      </c>
      <c r="AM38" s="4">
        <f t="shared" si="2"/>
        <v>2</v>
      </c>
      <c r="AN38" s="4">
        <f t="shared" si="3"/>
        <v>3</v>
      </c>
    </row>
    <row r="39" spans="2:40" x14ac:dyDescent="0.25">
      <c r="B39" s="73" t="s">
        <v>72</v>
      </c>
      <c r="C39" s="74" t="s">
        <v>273</v>
      </c>
      <c r="D39" s="75">
        <f>[4]ABRIL!AF39</f>
        <v>28</v>
      </c>
      <c r="E39" s="95">
        <v>2</v>
      </c>
      <c r="F39" s="95"/>
      <c r="G39" s="95"/>
      <c r="H39" s="95"/>
      <c r="I39" s="96"/>
      <c r="J39" s="97">
        <v>2</v>
      </c>
      <c r="K39" s="95"/>
      <c r="L39" s="95">
        <v>3</v>
      </c>
      <c r="M39" s="95">
        <v>3</v>
      </c>
      <c r="N39" s="95">
        <v>2</v>
      </c>
      <c r="O39" s="98"/>
      <c r="P39" s="95"/>
      <c r="Q39" s="95"/>
      <c r="R39" s="95">
        <v>1</v>
      </c>
      <c r="S39" s="99"/>
      <c r="T39" s="95">
        <v>1</v>
      </c>
      <c r="U39" s="95"/>
      <c r="V39" s="95"/>
      <c r="W39" s="96"/>
      <c r="X39" s="97"/>
      <c r="Y39" s="55"/>
      <c r="Z39" s="55">
        <v>3</v>
      </c>
      <c r="AA39" s="55"/>
      <c r="AB39" s="55"/>
      <c r="AC39" s="55">
        <v>4</v>
      </c>
      <c r="AD39" s="96"/>
      <c r="AE39" s="55"/>
      <c r="AF39" s="55"/>
      <c r="AG39" s="55"/>
      <c r="AH39" s="81"/>
      <c r="AI39" s="100"/>
      <c r="AJ39" s="101"/>
      <c r="AK39" s="75">
        <f t="shared" si="0"/>
        <v>7</v>
      </c>
      <c r="AL39" s="4">
        <f t="shared" si="1"/>
        <v>0</v>
      </c>
      <c r="AM39" s="4">
        <f t="shared" si="2"/>
        <v>19</v>
      </c>
      <c r="AN39" s="4">
        <f t="shared" si="3"/>
        <v>2</v>
      </c>
    </row>
    <row r="40" spans="2:40" x14ac:dyDescent="0.25">
      <c r="B40" s="73" t="s">
        <v>41</v>
      </c>
      <c r="C40" s="74" t="s">
        <v>274</v>
      </c>
      <c r="D40" s="75">
        <f>[4]ABRIL!AF40</f>
        <v>29</v>
      </c>
      <c r="E40" s="95"/>
      <c r="F40" s="95"/>
      <c r="G40" s="95"/>
      <c r="H40" s="95"/>
      <c r="I40" s="96"/>
      <c r="J40" s="97"/>
      <c r="K40" s="95"/>
      <c r="L40" s="95">
        <v>2</v>
      </c>
      <c r="M40" s="95">
        <v>1</v>
      </c>
      <c r="N40" s="95">
        <v>2</v>
      </c>
      <c r="O40" s="98"/>
      <c r="P40" s="95">
        <v>1</v>
      </c>
      <c r="Q40" s="95"/>
      <c r="R40" s="95">
        <v>1</v>
      </c>
      <c r="S40" s="99"/>
      <c r="T40" s="95">
        <v>1</v>
      </c>
      <c r="U40" s="95"/>
      <c r="V40" s="95"/>
      <c r="W40" s="96"/>
      <c r="X40" s="97">
        <v>8</v>
      </c>
      <c r="Y40" s="55"/>
      <c r="Z40" s="55">
        <v>2</v>
      </c>
      <c r="AA40" s="55"/>
      <c r="AB40" s="55"/>
      <c r="AC40" s="55"/>
      <c r="AD40" s="96"/>
      <c r="AE40" s="55"/>
      <c r="AF40" s="55"/>
      <c r="AG40" s="55"/>
      <c r="AH40" s="81"/>
      <c r="AI40" s="100"/>
      <c r="AJ40" s="101"/>
      <c r="AK40" s="75">
        <f t="shared" si="0"/>
        <v>11</v>
      </c>
      <c r="AL40" s="4">
        <f t="shared" si="1"/>
        <v>0</v>
      </c>
      <c r="AM40" s="4">
        <f t="shared" si="2"/>
        <v>10</v>
      </c>
      <c r="AN40" s="4">
        <f t="shared" si="3"/>
        <v>8</v>
      </c>
    </row>
    <row r="41" spans="2:40" x14ac:dyDescent="0.25">
      <c r="B41" s="73" t="s">
        <v>42</v>
      </c>
      <c r="C41" s="74" t="s">
        <v>275</v>
      </c>
      <c r="D41" s="75">
        <f>[4]ABRIL!AF41</f>
        <v>20</v>
      </c>
      <c r="E41" s="95">
        <v>1</v>
      </c>
      <c r="F41" s="95"/>
      <c r="G41" s="95"/>
      <c r="H41" s="95"/>
      <c r="I41" s="96"/>
      <c r="J41" s="97"/>
      <c r="K41" s="95"/>
      <c r="L41" s="95">
        <v>1</v>
      </c>
      <c r="M41" s="95"/>
      <c r="N41" s="95"/>
      <c r="O41" s="98"/>
      <c r="P41" s="95">
        <v>1</v>
      </c>
      <c r="Q41" s="95"/>
      <c r="R41" s="95"/>
      <c r="S41" s="99"/>
      <c r="T41" s="95">
        <v>1</v>
      </c>
      <c r="U41" s="95"/>
      <c r="V41" s="95"/>
      <c r="W41" s="96"/>
      <c r="X41" s="97">
        <v>8</v>
      </c>
      <c r="Y41" s="55"/>
      <c r="Z41" s="55">
        <v>2</v>
      </c>
      <c r="AA41" s="55"/>
      <c r="AB41" s="55"/>
      <c r="AC41" s="55"/>
      <c r="AD41" s="96"/>
      <c r="AE41" s="55"/>
      <c r="AF41" s="55"/>
      <c r="AG41" s="55"/>
      <c r="AH41" s="81"/>
      <c r="AI41" s="100"/>
      <c r="AJ41" s="101"/>
      <c r="AK41" s="75">
        <f t="shared" si="0"/>
        <v>6</v>
      </c>
      <c r="AL41" s="4">
        <f t="shared" si="1"/>
        <v>0</v>
      </c>
      <c r="AM41" s="4">
        <f t="shared" si="2"/>
        <v>6</v>
      </c>
      <c r="AN41" s="4">
        <f t="shared" si="3"/>
        <v>8</v>
      </c>
    </row>
    <row r="42" spans="2:40" x14ac:dyDescent="0.25">
      <c r="B42" s="73" t="s">
        <v>118</v>
      </c>
      <c r="C42" s="74" t="s">
        <v>276</v>
      </c>
      <c r="D42" s="75">
        <f>[4]ABRIL!AF42</f>
        <v>9</v>
      </c>
      <c r="E42" s="95">
        <v>1</v>
      </c>
      <c r="F42" s="95"/>
      <c r="G42" s="95">
        <v>1</v>
      </c>
      <c r="H42" s="95"/>
      <c r="I42" s="96"/>
      <c r="J42" s="97"/>
      <c r="K42" s="95"/>
      <c r="L42" s="95"/>
      <c r="M42" s="95"/>
      <c r="N42" s="95"/>
      <c r="O42" s="98"/>
      <c r="P42" s="95"/>
      <c r="Q42" s="95"/>
      <c r="R42" s="95"/>
      <c r="S42" s="99"/>
      <c r="T42" s="95"/>
      <c r="U42" s="95"/>
      <c r="V42" s="95"/>
      <c r="W42" s="96"/>
      <c r="X42" s="97"/>
      <c r="Y42" s="55"/>
      <c r="Z42" s="55"/>
      <c r="AA42" s="55"/>
      <c r="AB42" s="55"/>
      <c r="AC42" s="55"/>
      <c r="AD42" s="96"/>
      <c r="AE42" s="55"/>
      <c r="AF42" s="55"/>
      <c r="AG42" s="55"/>
      <c r="AH42" s="81"/>
      <c r="AI42" s="100"/>
      <c r="AJ42" s="101"/>
      <c r="AK42" s="75">
        <f t="shared" si="0"/>
        <v>7</v>
      </c>
      <c r="AL42" s="4">
        <f t="shared" si="1"/>
        <v>0</v>
      </c>
      <c r="AM42" s="4">
        <f t="shared" si="2"/>
        <v>2</v>
      </c>
      <c r="AN42" s="4">
        <f t="shared" si="3"/>
        <v>0</v>
      </c>
    </row>
    <row r="43" spans="2:40" x14ac:dyDescent="0.25">
      <c r="B43" s="73" t="s">
        <v>39</v>
      </c>
      <c r="C43" s="74" t="s">
        <v>277</v>
      </c>
      <c r="D43" s="75">
        <f>[4]ABRIL!AF43</f>
        <v>11</v>
      </c>
      <c r="E43" s="95">
        <v>1</v>
      </c>
      <c r="F43" s="95"/>
      <c r="G43" s="95">
        <v>1</v>
      </c>
      <c r="H43" s="95">
        <v>2</v>
      </c>
      <c r="I43" s="96"/>
      <c r="J43" s="97"/>
      <c r="K43" s="95">
        <v>5</v>
      </c>
      <c r="L43" s="95">
        <v>2</v>
      </c>
      <c r="M43" s="95"/>
      <c r="N43" s="95"/>
      <c r="O43" s="98"/>
      <c r="P43" s="95"/>
      <c r="Q43" s="95"/>
      <c r="R43" s="95"/>
      <c r="S43" s="99"/>
      <c r="T43" s="95"/>
      <c r="U43" s="95"/>
      <c r="V43" s="95"/>
      <c r="W43" s="96"/>
      <c r="X43" s="97"/>
      <c r="Y43" s="55"/>
      <c r="Z43" s="55"/>
      <c r="AA43" s="55"/>
      <c r="AB43" s="55"/>
      <c r="AC43" s="55"/>
      <c r="AD43" s="96"/>
      <c r="AE43" s="55"/>
      <c r="AF43" s="55"/>
      <c r="AG43" s="55"/>
      <c r="AH43" s="81"/>
      <c r="AI43" s="100"/>
      <c r="AJ43" s="101"/>
      <c r="AK43" s="75">
        <f t="shared" si="0"/>
        <v>0</v>
      </c>
      <c r="AL43" s="4">
        <f t="shared" si="1"/>
        <v>0</v>
      </c>
      <c r="AM43" s="4">
        <f t="shared" si="2"/>
        <v>11</v>
      </c>
      <c r="AN43" s="4">
        <f t="shared" si="3"/>
        <v>0</v>
      </c>
    </row>
    <row r="44" spans="2:40" x14ac:dyDescent="0.25">
      <c r="B44" s="73" t="s">
        <v>62</v>
      </c>
      <c r="C44" s="74" t="s">
        <v>278</v>
      </c>
      <c r="D44" s="75">
        <f>[4]ABRIL!AF44</f>
        <v>35</v>
      </c>
      <c r="E44" s="95">
        <v>1</v>
      </c>
      <c r="F44" s="95">
        <v>3</v>
      </c>
      <c r="G44" s="95"/>
      <c r="H44" s="95"/>
      <c r="I44" s="96"/>
      <c r="J44" s="97">
        <v>2</v>
      </c>
      <c r="K44" s="95"/>
      <c r="L44" s="95">
        <v>1</v>
      </c>
      <c r="M44" s="95"/>
      <c r="N44" s="95"/>
      <c r="O44" s="98"/>
      <c r="P44" s="95"/>
      <c r="Q44" s="95"/>
      <c r="R44" s="95"/>
      <c r="S44" s="99"/>
      <c r="T44" s="95">
        <v>1</v>
      </c>
      <c r="U44" s="95">
        <v>1</v>
      </c>
      <c r="V44" s="95">
        <v>1</v>
      </c>
      <c r="W44" s="96"/>
      <c r="X44" s="97"/>
      <c r="Y44" s="55"/>
      <c r="Z44" s="55">
        <v>1</v>
      </c>
      <c r="AA44" s="55"/>
      <c r="AB44" s="55">
        <v>1</v>
      </c>
      <c r="AC44" s="55">
        <v>1</v>
      </c>
      <c r="AD44" s="96"/>
      <c r="AE44" s="55">
        <v>1</v>
      </c>
      <c r="AF44" s="55">
        <v>1</v>
      </c>
      <c r="AG44" s="55">
        <v>1</v>
      </c>
      <c r="AH44" s="81"/>
      <c r="AI44" s="100">
        <v>1</v>
      </c>
      <c r="AJ44" s="101">
        <v>1</v>
      </c>
      <c r="AK44" s="75">
        <f t="shared" si="0"/>
        <v>17</v>
      </c>
      <c r="AL44" s="4">
        <f t="shared" si="1"/>
        <v>0</v>
      </c>
      <c r="AM44" s="4">
        <f t="shared" si="2"/>
        <v>14</v>
      </c>
      <c r="AN44" s="4">
        <f t="shared" si="3"/>
        <v>2</v>
      </c>
    </row>
    <row r="45" spans="2:40" x14ac:dyDescent="0.25">
      <c r="B45" s="73" t="s">
        <v>99</v>
      </c>
      <c r="C45" s="74" t="s">
        <v>279</v>
      </c>
      <c r="D45" s="75">
        <f>[4]ABRIL!AF45</f>
        <v>9</v>
      </c>
      <c r="E45" s="95">
        <v>2</v>
      </c>
      <c r="F45" s="95">
        <v>3</v>
      </c>
      <c r="G45" s="95"/>
      <c r="H45" s="95"/>
      <c r="I45" s="96"/>
      <c r="J45" s="97">
        <v>1</v>
      </c>
      <c r="K45" s="95"/>
      <c r="L45" s="95"/>
      <c r="M45" s="95"/>
      <c r="N45" s="95"/>
      <c r="O45" s="98"/>
      <c r="P45" s="95"/>
      <c r="Q45" s="95"/>
      <c r="R45" s="95"/>
      <c r="S45" s="99"/>
      <c r="T45" s="95"/>
      <c r="U45" s="95"/>
      <c r="V45" s="95"/>
      <c r="W45" s="96"/>
      <c r="X45" s="97"/>
      <c r="Y45" s="55"/>
      <c r="Z45" s="55"/>
      <c r="AA45" s="55"/>
      <c r="AB45" s="55">
        <v>1</v>
      </c>
      <c r="AC45" s="55">
        <v>1</v>
      </c>
      <c r="AD45" s="96"/>
      <c r="AE45" s="55"/>
      <c r="AF45" s="55"/>
      <c r="AG45" s="55"/>
      <c r="AH45" s="81"/>
      <c r="AI45" s="100"/>
      <c r="AJ45" s="101"/>
      <c r="AK45" s="75">
        <f t="shared" si="0"/>
        <v>1</v>
      </c>
      <c r="AL45" s="4">
        <f t="shared" si="1"/>
        <v>0</v>
      </c>
      <c r="AM45" s="4">
        <f t="shared" si="2"/>
        <v>7</v>
      </c>
      <c r="AN45" s="4">
        <f t="shared" si="3"/>
        <v>1</v>
      </c>
    </row>
    <row r="46" spans="2:40" x14ac:dyDescent="0.25">
      <c r="B46" s="73" t="s">
        <v>75</v>
      </c>
      <c r="C46" s="74" t="s">
        <v>280</v>
      </c>
      <c r="D46" s="75">
        <f>[4]ABRIL!AF46</f>
        <v>19</v>
      </c>
      <c r="E46" s="95">
        <v>1</v>
      </c>
      <c r="F46" s="95">
        <v>3</v>
      </c>
      <c r="G46" s="95"/>
      <c r="H46" s="95"/>
      <c r="I46" s="96"/>
      <c r="J46" s="97"/>
      <c r="K46" s="95"/>
      <c r="L46" s="95"/>
      <c r="M46" s="95"/>
      <c r="N46" s="95"/>
      <c r="O46" s="98"/>
      <c r="P46" s="95"/>
      <c r="Q46" s="95"/>
      <c r="R46" s="95"/>
      <c r="S46" s="99"/>
      <c r="T46" s="95">
        <v>1</v>
      </c>
      <c r="U46" s="95"/>
      <c r="V46" s="95"/>
      <c r="W46" s="96"/>
      <c r="X46" s="97"/>
      <c r="Y46" s="55"/>
      <c r="Z46" s="55"/>
      <c r="AA46" s="55"/>
      <c r="AB46" s="55"/>
      <c r="AC46" s="55">
        <v>2</v>
      </c>
      <c r="AD46" s="96"/>
      <c r="AE46" s="55"/>
      <c r="AF46" s="55">
        <v>3</v>
      </c>
      <c r="AG46" s="55"/>
      <c r="AH46" s="81"/>
      <c r="AI46" s="100"/>
      <c r="AJ46" s="101"/>
      <c r="AK46" s="75">
        <f t="shared" si="0"/>
        <v>9</v>
      </c>
      <c r="AL46" s="4">
        <f t="shared" si="1"/>
        <v>0</v>
      </c>
      <c r="AM46" s="4">
        <f t="shared" si="2"/>
        <v>10</v>
      </c>
      <c r="AN46" s="4">
        <f t="shared" si="3"/>
        <v>0</v>
      </c>
    </row>
    <row r="47" spans="2:40" x14ac:dyDescent="0.25">
      <c r="B47" s="73" t="s">
        <v>49</v>
      </c>
      <c r="C47" s="74" t="s">
        <v>281</v>
      </c>
      <c r="D47" s="75">
        <f>[4]ABRIL!AF47</f>
        <v>46</v>
      </c>
      <c r="E47" s="95">
        <v>1</v>
      </c>
      <c r="F47" s="95"/>
      <c r="G47" s="95"/>
      <c r="H47" s="95"/>
      <c r="I47" s="96"/>
      <c r="J47" s="97"/>
      <c r="K47" s="95"/>
      <c r="L47" s="95">
        <v>1</v>
      </c>
      <c r="M47" s="95">
        <v>2</v>
      </c>
      <c r="N47" s="95"/>
      <c r="O47" s="98"/>
      <c r="P47" s="95">
        <v>3</v>
      </c>
      <c r="Q47" s="95">
        <v>1</v>
      </c>
      <c r="R47" s="95"/>
      <c r="S47" s="99"/>
      <c r="T47" s="95"/>
      <c r="U47" s="95"/>
      <c r="V47" s="95"/>
      <c r="W47" s="96"/>
      <c r="X47" s="97">
        <v>10</v>
      </c>
      <c r="Y47" s="55">
        <v>1</v>
      </c>
      <c r="Z47" s="55">
        <v>3</v>
      </c>
      <c r="AA47" s="55"/>
      <c r="AB47" s="55">
        <v>1</v>
      </c>
      <c r="AC47" s="55">
        <v>1</v>
      </c>
      <c r="AD47" s="96"/>
      <c r="AE47" s="55"/>
      <c r="AF47" s="55"/>
      <c r="AG47" s="55"/>
      <c r="AH47" s="81"/>
      <c r="AI47" s="100"/>
      <c r="AJ47" s="101">
        <v>1</v>
      </c>
      <c r="AK47" s="75">
        <f t="shared" si="0"/>
        <v>21</v>
      </c>
      <c r="AL47" s="4">
        <f t="shared" si="1"/>
        <v>0</v>
      </c>
      <c r="AM47" s="4">
        <f t="shared" si="2"/>
        <v>14</v>
      </c>
      <c r="AN47" s="4">
        <f t="shared" si="3"/>
        <v>10</v>
      </c>
    </row>
    <row r="48" spans="2:40" x14ac:dyDescent="0.25">
      <c r="B48" s="73" t="s">
        <v>64</v>
      </c>
      <c r="C48" s="74" t="s">
        <v>282</v>
      </c>
      <c r="D48" s="75">
        <f>[4]ABRIL!AF48</f>
        <v>29</v>
      </c>
      <c r="E48" s="95">
        <v>4</v>
      </c>
      <c r="F48" s="95">
        <v>2</v>
      </c>
      <c r="G48" s="95"/>
      <c r="H48" s="95"/>
      <c r="I48" s="96"/>
      <c r="J48" s="97">
        <v>9</v>
      </c>
      <c r="K48" s="95"/>
      <c r="L48" s="95"/>
      <c r="M48" s="95">
        <v>3</v>
      </c>
      <c r="N48" s="95">
        <v>5</v>
      </c>
      <c r="O48" s="98"/>
      <c r="P48" s="95"/>
      <c r="Q48" s="95"/>
      <c r="R48" s="95">
        <v>6</v>
      </c>
      <c r="S48" s="99"/>
      <c r="T48" s="95"/>
      <c r="U48" s="95"/>
      <c r="V48" s="95"/>
      <c r="W48" s="96"/>
      <c r="X48" s="97"/>
      <c r="Y48" s="55"/>
      <c r="Z48" s="55"/>
      <c r="AA48" s="55"/>
      <c r="AB48" s="55"/>
      <c r="AC48" s="55"/>
      <c r="AD48" s="96"/>
      <c r="AE48" s="55"/>
      <c r="AF48" s="55"/>
      <c r="AG48" s="55"/>
      <c r="AH48" s="81"/>
      <c r="AI48" s="100"/>
      <c r="AJ48" s="101"/>
      <c r="AK48" s="75">
        <f t="shared" si="0"/>
        <v>0</v>
      </c>
      <c r="AL48" s="4">
        <f t="shared" si="1"/>
        <v>0</v>
      </c>
      <c r="AM48" s="4">
        <f t="shared" si="2"/>
        <v>20</v>
      </c>
      <c r="AN48" s="4">
        <f t="shared" si="3"/>
        <v>9</v>
      </c>
    </row>
    <row r="49" spans="2:40" x14ac:dyDescent="0.25">
      <c r="B49" s="73" t="s">
        <v>119</v>
      </c>
      <c r="C49" s="94" t="s">
        <v>283</v>
      </c>
      <c r="D49" s="75">
        <f>[4]ABRIL!AF49</f>
        <v>43</v>
      </c>
      <c r="E49" s="95">
        <v>15</v>
      </c>
      <c r="F49" s="95"/>
      <c r="G49" s="95">
        <v>15</v>
      </c>
      <c r="H49" s="95"/>
      <c r="I49" s="96">
        <v>100</v>
      </c>
      <c r="J49" s="97">
        <v>12</v>
      </c>
      <c r="K49" s="95"/>
      <c r="L49" s="95"/>
      <c r="M49" s="95">
        <v>3</v>
      </c>
      <c r="N49" s="95"/>
      <c r="O49" s="98"/>
      <c r="P49" s="95"/>
      <c r="Q49" s="95">
        <v>19</v>
      </c>
      <c r="R49" s="95"/>
      <c r="S49" s="99"/>
      <c r="T49" s="95"/>
      <c r="U49" s="95"/>
      <c r="V49" s="95"/>
      <c r="W49" s="96"/>
      <c r="X49" s="97"/>
      <c r="Y49" s="55"/>
      <c r="Z49" s="55">
        <v>5</v>
      </c>
      <c r="AA49" s="55"/>
      <c r="AB49" s="55"/>
      <c r="AC49" s="55"/>
      <c r="AD49" s="96"/>
      <c r="AE49" s="55"/>
      <c r="AF49" s="55"/>
      <c r="AG49" s="55"/>
      <c r="AH49" s="81"/>
      <c r="AI49" s="100"/>
      <c r="AJ49" s="101"/>
      <c r="AK49" s="75">
        <f t="shared" si="0"/>
        <v>74</v>
      </c>
      <c r="AL49" s="4">
        <f t="shared" si="1"/>
        <v>100</v>
      </c>
      <c r="AM49" s="4">
        <f t="shared" si="2"/>
        <v>57</v>
      </c>
      <c r="AN49" s="4">
        <f t="shared" si="3"/>
        <v>12</v>
      </c>
    </row>
    <row r="50" spans="2:40" x14ac:dyDescent="0.25">
      <c r="B50" s="73" t="s">
        <v>120</v>
      </c>
      <c r="C50" s="94" t="s">
        <v>284</v>
      </c>
      <c r="D50" s="75">
        <f>[4]ABRIL!AF50</f>
        <v>91</v>
      </c>
      <c r="E50" s="95">
        <v>8</v>
      </c>
      <c r="F50" s="95"/>
      <c r="G50" s="95"/>
      <c r="H50" s="95"/>
      <c r="I50" s="96"/>
      <c r="J50" s="97"/>
      <c r="K50" s="95"/>
      <c r="L50" s="95"/>
      <c r="M50" s="95"/>
      <c r="N50" s="95"/>
      <c r="O50" s="98"/>
      <c r="P50" s="95"/>
      <c r="Q50" s="95"/>
      <c r="R50" s="95"/>
      <c r="S50" s="99"/>
      <c r="T50" s="95"/>
      <c r="U50" s="95"/>
      <c r="V50" s="95"/>
      <c r="W50" s="96"/>
      <c r="X50" s="97">
        <v>1</v>
      </c>
      <c r="Y50" s="55"/>
      <c r="Z50" s="55"/>
      <c r="AA50" s="55"/>
      <c r="AB50" s="55"/>
      <c r="AC50" s="55"/>
      <c r="AD50" s="96"/>
      <c r="AE50" s="55"/>
      <c r="AF50" s="55"/>
      <c r="AG50" s="55"/>
      <c r="AH50" s="81"/>
      <c r="AI50" s="100"/>
      <c r="AJ50" s="101"/>
      <c r="AK50" s="75">
        <f t="shared" si="0"/>
        <v>82</v>
      </c>
      <c r="AL50" s="4">
        <f t="shared" si="1"/>
        <v>0</v>
      </c>
      <c r="AM50" s="4">
        <f t="shared" si="2"/>
        <v>8</v>
      </c>
      <c r="AN50" s="4">
        <f t="shared" si="3"/>
        <v>1</v>
      </c>
    </row>
    <row r="51" spans="2:40" x14ac:dyDescent="0.25">
      <c r="B51" s="73" t="s">
        <v>167</v>
      </c>
      <c r="C51" s="94" t="s">
        <v>285</v>
      </c>
      <c r="D51" s="75">
        <f>[4]ABRIL!AF51</f>
        <v>100</v>
      </c>
      <c r="E51" s="95"/>
      <c r="F51" s="95"/>
      <c r="G51" s="95"/>
      <c r="H51" s="95"/>
      <c r="I51" s="96"/>
      <c r="J51" s="97"/>
      <c r="K51" s="95"/>
      <c r="L51" s="95"/>
      <c r="M51" s="95"/>
      <c r="N51" s="95"/>
      <c r="O51" s="98"/>
      <c r="P51" s="95"/>
      <c r="Q51" s="95"/>
      <c r="R51" s="95"/>
      <c r="S51" s="99"/>
      <c r="T51" s="95"/>
      <c r="U51" s="95"/>
      <c r="V51" s="95"/>
      <c r="W51" s="96"/>
      <c r="X51" s="97"/>
      <c r="Y51" s="55"/>
      <c r="Z51" s="55"/>
      <c r="AA51" s="55"/>
      <c r="AB51" s="55"/>
      <c r="AC51" s="55"/>
      <c r="AD51" s="96"/>
      <c r="AE51" s="55"/>
      <c r="AF51" s="55"/>
      <c r="AG51" s="55"/>
      <c r="AH51" s="81"/>
      <c r="AI51" s="100"/>
      <c r="AJ51" s="101"/>
      <c r="AK51" s="75">
        <f t="shared" si="0"/>
        <v>100</v>
      </c>
      <c r="AL51" s="4">
        <f t="shared" si="1"/>
        <v>0</v>
      </c>
      <c r="AM51" s="4">
        <f t="shared" si="2"/>
        <v>0</v>
      </c>
      <c r="AN51" s="4">
        <f t="shared" si="3"/>
        <v>0</v>
      </c>
    </row>
    <row r="52" spans="2:40" x14ac:dyDescent="0.25">
      <c r="B52" s="73" t="s">
        <v>193</v>
      </c>
      <c r="C52" s="74" t="s">
        <v>286</v>
      </c>
      <c r="D52" s="75">
        <f>[4]ABRIL!AF52</f>
        <v>22</v>
      </c>
      <c r="E52" s="95"/>
      <c r="F52" s="95"/>
      <c r="G52" s="95"/>
      <c r="H52" s="95"/>
      <c r="I52" s="96"/>
      <c r="J52" s="97"/>
      <c r="K52" s="95"/>
      <c r="L52" s="95"/>
      <c r="M52" s="95"/>
      <c r="N52" s="95"/>
      <c r="O52" s="98"/>
      <c r="P52" s="95"/>
      <c r="Q52" s="95"/>
      <c r="R52" s="95"/>
      <c r="S52" s="99"/>
      <c r="T52" s="95"/>
      <c r="U52" s="95"/>
      <c r="V52" s="95"/>
      <c r="W52" s="96"/>
      <c r="X52" s="97"/>
      <c r="Y52" s="55"/>
      <c r="Z52" s="55"/>
      <c r="AA52" s="55"/>
      <c r="AB52" s="55"/>
      <c r="AC52" s="55"/>
      <c r="AD52" s="96"/>
      <c r="AE52" s="55"/>
      <c r="AF52" s="55"/>
      <c r="AG52" s="55"/>
      <c r="AH52" s="81"/>
      <c r="AI52" s="100"/>
      <c r="AJ52" s="101"/>
      <c r="AK52" s="75">
        <f t="shared" si="0"/>
        <v>22</v>
      </c>
      <c r="AL52" s="4">
        <f t="shared" si="1"/>
        <v>0</v>
      </c>
      <c r="AM52" s="4">
        <f t="shared" si="2"/>
        <v>0</v>
      </c>
      <c r="AN52" s="4">
        <f t="shared" si="3"/>
        <v>0</v>
      </c>
    </row>
    <row r="53" spans="2:40" x14ac:dyDescent="0.25">
      <c r="B53" s="73" t="s">
        <v>287</v>
      </c>
      <c r="C53" s="74" t="s">
        <v>288</v>
      </c>
      <c r="D53" s="75">
        <f>[4]ABRIL!AF53</f>
        <v>25</v>
      </c>
      <c r="E53" s="95"/>
      <c r="F53" s="95"/>
      <c r="G53" s="95"/>
      <c r="H53" s="95"/>
      <c r="I53" s="96"/>
      <c r="J53" s="97"/>
      <c r="K53" s="95"/>
      <c r="L53" s="95"/>
      <c r="M53" s="95"/>
      <c r="N53" s="95"/>
      <c r="O53" s="98"/>
      <c r="P53" s="95"/>
      <c r="Q53" s="95"/>
      <c r="R53" s="95"/>
      <c r="S53" s="99"/>
      <c r="T53" s="95"/>
      <c r="U53" s="95"/>
      <c r="V53" s="95"/>
      <c r="W53" s="96"/>
      <c r="X53" s="97"/>
      <c r="Y53" s="55"/>
      <c r="Z53" s="55"/>
      <c r="AA53" s="55"/>
      <c r="AB53" s="55"/>
      <c r="AC53" s="55"/>
      <c r="AD53" s="96"/>
      <c r="AE53" s="55"/>
      <c r="AF53" s="55"/>
      <c r="AG53" s="55"/>
      <c r="AH53" s="81"/>
      <c r="AI53" s="100"/>
      <c r="AJ53" s="101"/>
      <c r="AK53" s="75">
        <f t="shared" si="0"/>
        <v>25</v>
      </c>
      <c r="AL53" s="4">
        <f t="shared" si="1"/>
        <v>0</v>
      </c>
      <c r="AM53" s="4">
        <f t="shared" si="2"/>
        <v>0</v>
      </c>
      <c r="AN53" s="4">
        <f t="shared" si="3"/>
        <v>0</v>
      </c>
    </row>
    <row r="54" spans="2:40" x14ac:dyDescent="0.25">
      <c r="B54" s="73" t="s">
        <v>126</v>
      </c>
      <c r="C54" s="74" t="s">
        <v>289</v>
      </c>
      <c r="D54" s="75">
        <f>[4]ABRIL!AF54</f>
        <v>21</v>
      </c>
      <c r="E54" s="95">
        <v>1</v>
      </c>
      <c r="F54" s="95"/>
      <c r="G54" s="95"/>
      <c r="H54" s="95"/>
      <c r="I54" s="96"/>
      <c r="J54" s="97"/>
      <c r="K54" s="95"/>
      <c r="L54" s="95"/>
      <c r="M54" s="95"/>
      <c r="N54" s="95"/>
      <c r="O54" s="98"/>
      <c r="P54" s="95"/>
      <c r="Q54" s="95"/>
      <c r="R54" s="95"/>
      <c r="S54" s="99"/>
      <c r="T54" s="95"/>
      <c r="U54" s="95"/>
      <c r="V54" s="95"/>
      <c r="W54" s="96"/>
      <c r="X54" s="97"/>
      <c r="Y54" s="55"/>
      <c r="Z54" s="55"/>
      <c r="AA54" s="55"/>
      <c r="AB54" s="55"/>
      <c r="AC54" s="55"/>
      <c r="AD54" s="96"/>
      <c r="AE54" s="55"/>
      <c r="AF54" s="55"/>
      <c r="AG54" s="55"/>
      <c r="AH54" s="81"/>
      <c r="AI54" s="100"/>
      <c r="AJ54" s="101"/>
      <c r="AK54" s="75">
        <f t="shared" si="0"/>
        <v>20</v>
      </c>
      <c r="AL54" s="4">
        <f t="shared" si="1"/>
        <v>0</v>
      </c>
      <c r="AM54" s="4">
        <f t="shared" si="2"/>
        <v>1</v>
      </c>
      <c r="AN54" s="4">
        <f t="shared" si="3"/>
        <v>0</v>
      </c>
    </row>
    <row r="55" spans="2:40" x14ac:dyDescent="0.25">
      <c r="B55" s="73" t="s">
        <v>125</v>
      </c>
      <c r="C55" s="74" t="s">
        <v>290</v>
      </c>
      <c r="D55" s="75">
        <f>[4]ABRIL!AF55</f>
        <v>45</v>
      </c>
      <c r="E55" s="95">
        <v>1</v>
      </c>
      <c r="F55" s="95"/>
      <c r="G55" s="95"/>
      <c r="H55" s="95"/>
      <c r="I55" s="96"/>
      <c r="J55" s="97"/>
      <c r="K55" s="95"/>
      <c r="L55" s="95"/>
      <c r="M55" s="95"/>
      <c r="N55" s="95"/>
      <c r="O55" s="98"/>
      <c r="P55" s="95"/>
      <c r="Q55" s="95"/>
      <c r="R55" s="95"/>
      <c r="S55" s="99"/>
      <c r="T55" s="95"/>
      <c r="U55" s="95"/>
      <c r="V55" s="95"/>
      <c r="W55" s="96"/>
      <c r="X55" s="97"/>
      <c r="Y55" s="55"/>
      <c r="Z55" s="55"/>
      <c r="AA55" s="55"/>
      <c r="AB55" s="55"/>
      <c r="AC55" s="55"/>
      <c r="AD55" s="96"/>
      <c r="AE55" s="55"/>
      <c r="AF55" s="55"/>
      <c r="AG55" s="55"/>
      <c r="AH55" s="81"/>
      <c r="AI55" s="100"/>
      <c r="AJ55" s="101"/>
      <c r="AK55" s="75">
        <f t="shared" si="0"/>
        <v>44</v>
      </c>
      <c r="AL55" s="4">
        <f t="shared" si="1"/>
        <v>0</v>
      </c>
      <c r="AM55" s="4">
        <f t="shared" si="2"/>
        <v>1</v>
      </c>
      <c r="AN55" s="4">
        <f t="shared" si="3"/>
        <v>0</v>
      </c>
    </row>
    <row r="56" spans="2:40" x14ac:dyDescent="0.25">
      <c r="B56" s="73" t="s">
        <v>291</v>
      </c>
      <c r="C56" s="74" t="s">
        <v>292</v>
      </c>
      <c r="D56" s="75">
        <f>[4]ABRIL!AF56</f>
        <v>5</v>
      </c>
      <c r="E56" s="95"/>
      <c r="F56" s="95"/>
      <c r="G56" s="95"/>
      <c r="H56" s="95"/>
      <c r="I56" s="96"/>
      <c r="J56" s="97"/>
      <c r="K56" s="95"/>
      <c r="L56" s="95"/>
      <c r="M56" s="95"/>
      <c r="N56" s="95"/>
      <c r="O56" s="98"/>
      <c r="P56" s="95"/>
      <c r="Q56" s="95"/>
      <c r="R56" s="95"/>
      <c r="S56" s="99"/>
      <c r="T56" s="95"/>
      <c r="U56" s="95"/>
      <c r="V56" s="95"/>
      <c r="W56" s="96"/>
      <c r="X56" s="97"/>
      <c r="Y56" s="55"/>
      <c r="Z56" s="55"/>
      <c r="AA56" s="55"/>
      <c r="AB56" s="55"/>
      <c r="AC56" s="55"/>
      <c r="AD56" s="96"/>
      <c r="AE56" s="55"/>
      <c r="AF56" s="55"/>
      <c r="AG56" s="55"/>
      <c r="AH56" s="81"/>
      <c r="AI56" s="100"/>
      <c r="AJ56" s="101"/>
      <c r="AK56" s="75">
        <f t="shared" si="0"/>
        <v>5</v>
      </c>
      <c r="AL56" s="4">
        <f t="shared" si="1"/>
        <v>0</v>
      </c>
      <c r="AM56" s="4">
        <f t="shared" si="2"/>
        <v>0</v>
      </c>
      <c r="AN56" s="4">
        <f t="shared" si="3"/>
        <v>0</v>
      </c>
    </row>
    <row r="57" spans="2:40" x14ac:dyDescent="0.25">
      <c r="B57" s="73" t="s">
        <v>293</v>
      </c>
      <c r="C57" s="74" t="s">
        <v>294</v>
      </c>
      <c r="D57" s="75">
        <f>[4]ABRIL!AF57</f>
        <v>25</v>
      </c>
      <c r="E57" s="95"/>
      <c r="F57" s="95"/>
      <c r="G57" s="95"/>
      <c r="H57" s="95"/>
      <c r="I57" s="96"/>
      <c r="J57" s="97"/>
      <c r="K57" s="95"/>
      <c r="L57" s="95"/>
      <c r="M57" s="95"/>
      <c r="N57" s="95"/>
      <c r="O57" s="98"/>
      <c r="P57" s="95"/>
      <c r="Q57" s="95"/>
      <c r="R57" s="95"/>
      <c r="S57" s="99"/>
      <c r="T57" s="95"/>
      <c r="U57" s="95"/>
      <c r="V57" s="95"/>
      <c r="W57" s="96"/>
      <c r="X57" s="97"/>
      <c r="Y57" s="55"/>
      <c r="Z57" s="55"/>
      <c r="AA57" s="55"/>
      <c r="AB57" s="55"/>
      <c r="AC57" s="55"/>
      <c r="AD57" s="96"/>
      <c r="AE57" s="55"/>
      <c r="AF57" s="55"/>
      <c r="AG57" s="55"/>
      <c r="AH57" s="81"/>
      <c r="AI57" s="100"/>
      <c r="AJ57" s="101"/>
      <c r="AK57" s="75">
        <f t="shared" si="0"/>
        <v>25</v>
      </c>
      <c r="AL57" s="4">
        <f t="shared" si="1"/>
        <v>0</v>
      </c>
      <c r="AM57" s="4">
        <f t="shared" si="2"/>
        <v>0</v>
      </c>
      <c r="AN57" s="4">
        <f t="shared" si="3"/>
        <v>0</v>
      </c>
    </row>
    <row r="58" spans="2:40" x14ac:dyDescent="0.25">
      <c r="B58" s="73" t="s">
        <v>295</v>
      </c>
      <c r="C58" s="74" t="s">
        <v>296</v>
      </c>
      <c r="D58" s="75">
        <f>[4]ABRIL!AF58</f>
        <v>25</v>
      </c>
      <c r="E58" s="95"/>
      <c r="F58" s="95"/>
      <c r="G58" s="95"/>
      <c r="H58" s="95"/>
      <c r="I58" s="96"/>
      <c r="J58" s="97"/>
      <c r="K58" s="95"/>
      <c r="L58" s="95"/>
      <c r="M58" s="95"/>
      <c r="N58" s="95"/>
      <c r="O58" s="98"/>
      <c r="P58" s="95"/>
      <c r="Q58" s="95"/>
      <c r="R58" s="95"/>
      <c r="S58" s="99"/>
      <c r="T58" s="95"/>
      <c r="U58" s="95"/>
      <c r="V58" s="95"/>
      <c r="W58" s="96"/>
      <c r="X58" s="97">
        <v>3</v>
      </c>
      <c r="Y58" s="55"/>
      <c r="Z58" s="55"/>
      <c r="AA58" s="55"/>
      <c r="AB58" s="55"/>
      <c r="AC58" s="55"/>
      <c r="AD58" s="96"/>
      <c r="AE58" s="55"/>
      <c r="AF58" s="55"/>
      <c r="AG58" s="55"/>
      <c r="AH58" s="81"/>
      <c r="AI58" s="100"/>
      <c r="AJ58" s="101"/>
      <c r="AK58" s="75">
        <f t="shared" si="0"/>
        <v>22</v>
      </c>
      <c r="AL58" s="4">
        <f t="shared" si="1"/>
        <v>0</v>
      </c>
      <c r="AM58" s="4">
        <f t="shared" si="2"/>
        <v>0</v>
      </c>
      <c r="AN58" s="4">
        <f t="shared" si="3"/>
        <v>3</v>
      </c>
    </row>
    <row r="59" spans="2:40" x14ac:dyDescent="0.25">
      <c r="B59" s="73" t="s">
        <v>82</v>
      </c>
      <c r="C59" s="74" t="s">
        <v>297</v>
      </c>
      <c r="D59" s="75">
        <f>[4]ABRIL!AF59</f>
        <v>25</v>
      </c>
      <c r="E59" s="95"/>
      <c r="F59" s="95"/>
      <c r="G59" s="95"/>
      <c r="H59" s="95"/>
      <c r="I59" s="96"/>
      <c r="J59" s="97"/>
      <c r="K59" s="95"/>
      <c r="L59" s="95"/>
      <c r="M59" s="95"/>
      <c r="N59" s="95">
        <v>10</v>
      </c>
      <c r="O59" s="98"/>
      <c r="P59" s="95"/>
      <c r="Q59" s="95"/>
      <c r="R59" s="95"/>
      <c r="S59" s="99"/>
      <c r="T59" s="95"/>
      <c r="U59" s="95"/>
      <c r="V59" s="95"/>
      <c r="W59" s="96"/>
      <c r="X59" s="97"/>
      <c r="Y59" s="55"/>
      <c r="Z59" s="55"/>
      <c r="AA59" s="55"/>
      <c r="AB59" s="55"/>
      <c r="AC59" s="55"/>
      <c r="AD59" s="96"/>
      <c r="AE59" s="55"/>
      <c r="AF59" s="55"/>
      <c r="AG59" s="55"/>
      <c r="AH59" s="81"/>
      <c r="AI59" s="100"/>
      <c r="AJ59" s="101"/>
      <c r="AK59" s="75">
        <f t="shared" si="0"/>
        <v>15</v>
      </c>
      <c r="AL59" s="4">
        <f t="shared" si="1"/>
        <v>0</v>
      </c>
      <c r="AM59" s="4">
        <f t="shared" si="2"/>
        <v>10</v>
      </c>
      <c r="AN59" s="4">
        <f t="shared" si="3"/>
        <v>0</v>
      </c>
    </row>
    <row r="60" spans="2:40" x14ac:dyDescent="0.25">
      <c r="B60" s="73" t="s">
        <v>182</v>
      </c>
      <c r="C60" s="74" t="s">
        <v>298</v>
      </c>
      <c r="D60" s="75">
        <f>[4]ABRIL!AF60</f>
        <v>21</v>
      </c>
      <c r="E60" s="95"/>
      <c r="F60" s="95"/>
      <c r="G60" s="95"/>
      <c r="H60" s="95"/>
      <c r="I60" s="96"/>
      <c r="J60" s="97"/>
      <c r="K60" s="95"/>
      <c r="L60" s="95"/>
      <c r="M60" s="95"/>
      <c r="N60" s="95"/>
      <c r="O60" s="98"/>
      <c r="P60" s="95"/>
      <c r="Q60" s="95"/>
      <c r="R60" s="95"/>
      <c r="S60" s="99"/>
      <c r="T60" s="95"/>
      <c r="U60" s="95"/>
      <c r="V60" s="95"/>
      <c r="W60" s="96"/>
      <c r="X60" s="97"/>
      <c r="Y60" s="55"/>
      <c r="Z60" s="55"/>
      <c r="AA60" s="55"/>
      <c r="AB60" s="55"/>
      <c r="AC60" s="55"/>
      <c r="AD60" s="96"/>
      <c r="AE60" s="55"/>
      <c r="AF60" s="55"/>
      <c r="AG60" s="55"/>
      <c r="AH60" s="81"/>
      <c r="AI60" s="100"/>
      <c r="AJ60" s="101"/>
      <c r="AK60" s="75">
        <f t="shared" si="0"/>
        <v>21</v>
      </c>
      <c r="AL60" s="4">
        <f t="shared" si="1"/>
        <v>0</v>
      </c>
      <c r="AM60" s="4">
        <f t="shared" si="2"/>
        <v>0</v>
      </c>
      <c r="AN60" s="4">
        <f t="shared" si="3"/>
        <v>0</v>
      </c>
    </row>
    <row r="61" spans="2:40" x14ac:dyDescent="0.25">
      <c r="B61" s="103" t="s">
        <v>299</v>
      </c>
      <c r="C61" s="74" t="s">
        <v>300</v>
      </c>
      <c r="D61" s="75">
        <f>[4]ABRIL!AF61</f>
        <v>23</v>
      </c>
      <c r="E61" s="95"/>
      <c r="F61" s="95"/>
      <c r="G61" s="95"/>
      <c r="H61" s="95"/>
      <c r="I61" s="96"/>
      <c r="J61" s="97"/>
      <c r="K61" s="95"/>
      <c r="L61" s="95"/>
      <c r="M61" s="95"/>
      <c r="N61" s="95"/>
      <c r="O61" s="98"/>
      <c r="P61" s="95"/>
      <c r="Q61" s="95"/>
      <c r="R61" s="95"/>
      <c r="S61" s="99"/>
      <c r="T61" s="95"/>
      <c r="U61" s="95"/>
      <c r="V61" s="95"/>
      <c r="W61" s="96"/>
      <c r="X61" s="97"/>
      <c r="Y61" s="55"/>
      <c r="Z61" s="55"/>
      <c r="AA61" s="55"/>
      <c r="AB61" s="55"/>
      <c r="AC61" s="55"/>
      <c r="AD61" s="96"/>
      <c r="AE61" s="55"/>
      <c r="AF61" s="55"/>
      <c r="AG61" s="55"/>
      <c r="AH61" s="81"/>
      <c r="AI61" s="100"/>
      <c r="AJ61" s="101"/>
      <c r="AK61" s="75">
        <f t="shared" si="0"/>
        <v>23</v>
      </c>
      <c r="AL61" s="4">
        <f t="shared" si="1"/>
        <v>0</v>
      </c>
      <c r="AM61" s="4">
        <f t="shared" si="2"/>
        <v>0</v>
      </c>
      <c r="AN61" s="4">
        <f t="shared" si="3"/>
        <v>0</v>
      </c>
    </row>
    <row r="62" spans="2:40" x14ac:dyDescent="0.25">
      <c r="B62" s="103" t="s">
        <v>124</v>
      </c>
      <c r="C62" s="74" t="s">
        <v>301</v>
      </c>
      <c r="D62" s="75">
        <f>[4]ABRIL!AF62</f>
        <v>23</v>
      </c>
      <c r="E62" s="95">
        <v>1</v>
      </c>
      <c r="F62" s="95"/>
      <c r="G62" s="95"/>
      <c r="H62" s="95"/>
      <c r="I62" s="96"/>
      <c r="J62" s="97"/>
      <c r="K62" s="95"/>
      <c r="L62" s="95"/>
      <c r="M62" s="95"/>
      <c r="N62" s="95"/>
      <c r="O62" s="98"/>
      <c r="P62" s="95"/>
      <c r="Q62" s="95"/>
      <c r="R62" s="95"/>
      <c r="S62" s="99"/>
      <c r="T62" s="95">
        <v>2</v>
      </c>
      <c r="U62" s="95"/>
      <c r="V62" s="95"/>
      <c r="W62" s="96"/>
      <c r="X62" s="97"/>
      <c r="Y62" s="55"/>
      <c r="Z62" s="55"/>
      <c r="AA62" s="55"/>
      <c r="AB62" s="55"/>
      <c r="AC62" s="55"/>
      <c r="AD62" s="96"/>
      <c r="AE62" s="55">
        <v>1</v>
      </c>
      <c r="AF62" s="55">
        <v>1</v>
      </c>
      <c r="AG62" s="55"/>
      <c r="AH62" s="81"/>
      <c r="AI62" s="100"/>
      <c r="AJ62" s="101"/>
      <c r="AK62" s="75">
        <f t="shared" si="0"/>
        <v>18</v>
      </c>
      <c r="AL62" s="4">
        <f t="shared" si="1"/>
        <v>0</v>
      </c>
      <c r="AM62" s="4">
        <f t="shared" si="2"/>
        <v>5</v>
      </c>
      <c r="AN62" s="4">
        <f t="shared" si="3"/>
        <v>0</v>
      </c>
    </row>
    <row r="63" spans="2:40" x14ac:dyDescent="0.25">
      <c r="B63" s="73" t="s">
        <v>302</v>
      </c>
      <c r="C63" s="74" t="s">
        <v>303</v>
      </c>
      <c r="D63" s="75">
        <f>[4]ABRIL!AF63</f>
        <v>25</v>
      </c>
      <c r="E63" s="95"/>
      <c r="F63" s="95"/>
      <c r="G63" s="95"/>
      <c r="H63" s="95"/>
      <c r="I63" s="96"/>
      <c r="J63" s="97"/>
      <c r="K63" s="95"/>
      <c r="L63" s="95"/>
      <c r="M63" s="95"/>
      <c r="N63" s="95"/>
      <c r="O63" s="98"/>
      <c r="P63" s="95"/>
      <c r="Q63" s="95"/>
      <c r="R63" s="95"/>
      <c r="S63" s="99"/>
      <c r="T63" s="95"/>
      <c r="U63" s="95"/>
      <c r="V63" s="95"/>
      <c r="W63" s="96"/>
      <c r="X63" s="97">
        <v>1</v>
      </c>
      <c r="Y63" s="55"/>
      <c r="Z63" s="55"/>
      <c r="AA63" s="55"/>
      <c r="AB63" s="55"/>
      <c r="AC63" s="55"/>
      <c r="AD63" s="96"/>
      <c r="AE63" s="55"/>
      <c r="AF63" s="55"/>
      <c r="AG63" s="55"/>
      <c r="AH63" s="81"/>
      <c r="AI63" s="100"/>
      <c r="AJ63" s="101"/>
      <c r="AK63" s="75">
        <f t="shared" si="0"/>
        <v>24</v>
      </c>
      <c r="AL63" s="4">
        <f t="shared" si="1"/>
        <v>0</v>
      </c>
      <c r="AM63" s="4">
        <f t="shared" si="2"/>
        <v>0</v>
      </c>
      <c r="AN63" s="4">
        <f t="shared" si="3"/>
        <v>1</v>
      </c>
    </row>
    <row r="64" spans="2:40" s="130" customFormat="1" x14ac:dyDescent="0.25">
      <c r="B64" s="155" t="s">
        <v>80</v>
      </c>
      <c r="C64" s="151" t="s">
        <v>304</v>
      </c>
      <c r="D64" s="117">
        <f>[4]ABRIL!AF64</f>
        <v>36</v>
      </c>
      <c r="E64" s="83"/>
      <c r="F64" s="83">
        <v>2</v>
      </c>
      <c r="G64" s="83"/>
      <c r="H64" s="83"/>
      <c r="I64" s="156"/>
      <c r="J64" s="157">
        <v>10</v>
      </c>
      <c r="K64" s="83"/>
      <c r="L64" s="83"/>
      <c r="M64" s="83"/>
      <c r="N64" s="83">
        <v>3</v>
      </c>
      <c r="O64" s="156"/>
      <c r="P64" s="83"/>
      <c r="Q64" s="83"/>
      <c r="R64" s="83">
        <v>3</v>
      </c>
      <c r="S64" s="83">
        <v>3</v>
      </c>
      <c r="T64" s="83">
        <v>1</v>
      </c>
      <c r="U64" s="83">
        <v>1</v>
      </c>
      <c r="V64" s="83">
        <v>3</v>
      </c>
      <c r="W64" s="156"/>
      <c r="X64" s="157">
        <v>3</v>
      </c>
      <c r="Y64" s="117"/>
      <c r="Z64" s="117">
        <v>4</v>
      </c>
      <c r="AA64" s="117"/>
      <c r="AB64" s="117"/>
      <c r="AC64" s="117"/>
      <c r="AD64" s="156"/>
      <c r="AE64" s="117"/>
      <c r="AF64" s="117"/>
      <c r="AG64" s="117"/>
      <c r="AH64" s="117"/>
      <c r="AI64" s="83"/>
      <c r="AJ64" s="83"/>
      <c r="AK64" s="117">
        <f t="shared" si="0"/>
        <v>3</v>
      </c>
      <c r="AL64" s="154">
        <f t="shared" si="1"/>
        <v>0</v>
      </c>
      <c r="AM64" s="154">
        <f t="shared" si="2"/>
        <v>20</v>
      </c>
      <c r="AN64" s="154">
        <f t="shared" si="3"/>
        <v>13</v>
      </c>
    </row>
    <row r="65" spans="2:40" s="130" customFormat="1" x14ac:dyDescent="0.25">
      <c r="B65" s="155" t="s">
        <v>73</v>
      </c>
      <c r="C65" s="151" t="s">
        <v>305</v>
      </c>
      <c r="D65" s="117">
        <f>[4]ABRIL!AF65</f>
        <v>40</v>
      </c>
      <c r="E65" s="83"/>
      <c r="F65" s="83">
        <v>2</v>
      </c>
      <c r="G65" s="83"/>
      <c r="H65" s="83"/>
      <c r="I65" s="156"/>
      <c r="J65" s="157">
        <v>9</v>
      </c>
      <c r="K65" s="83"/>
      <c r="L65" s="83"/>
      <c r="M65" s="83"/>
      <c r="N65" s="83">
        <v>5</v>
      </c>
      <c r="O65" s="156"/>
      <c r="P65" s="83">
        <v>2</v>
      </c>
      <c r="Q65" s="83"/>
      <c r="R65" s="83">
        <v>7</v>
      </c>
      <c r="S65" s="83"/>
      <c r="T65" s="83">
        <v>1</v>
      </c>
      <c r="U65" s="83">
        <v>1</v>
      </c>
      <c r="V65" s="83">
        <v>3</v>
      </c>
      <c r="W65" s="156"/>
      <c r="X65" s="157">
        <v>1</v>
      </c>
      <c r="Y65" s="117"/>
      <c r="Z65" s="117">
        <v>3</v>
      </c>
      <c r="AA65" s="117">
        <v>1</v>
      </c>
      <c r="AB65" s="117"/>
      <c r="AC65" s="117"/>
      <c r="AD65" s="156"/>
      <c r="AE65" s="117"/>
      <c r="AF65" s="117"/>
      <c r="AG65" s="117"/>
      <c r="AH65" s="117"/>
      <c r="AI65" s="83"/>
      <c r="AJ65" s="83"/>
      <c r="AK65" s="117">
        <f t="shared" si="0"/>
        <v>5</v>
      </c>
      <c r="AL65" s="154">
        <f t="shared" si="1"/>
        <v>0</v>
      </c>
      <c r="AM65" s="154">
        <f t="shared" si="2"/>
        <v>25</v>
      </c>
      <c r="AN65" s="154">
        <f t="shared" si="3"/>
        <v>10</v>
      </c>
    </row>
    <row r="66" spans="2:40" x14ac:dyDescent="0.25">
      <c r="B66" s="103" t="s">
        <v>45</v>
      </c>
      <c r="C66" s="104" t="s">
        <v>306</v>
      </c>
      <c r="D66" s="75">
        <f>[4]ABRIL!AF66</f>
        <v>29</v>
      </c>
      <c r="E66" s="76"/>
      <c r="F66" s="76"/>
      <c r="G66" s="76"/>
      <c r="H66" s="76"/>
      <c r="I66" s="77"/>
      <c r="J66" s="78">
        <v>2</v>
      </c>
      <c r="K66" s="76"/>
      <c r="L66" s="76"/>
      <c r="M66" s="76">
        <v>3</v>
      </c>
      <c r="N66" s="76">
        <v>1</v>
      </c>
      <c r="O66" s="79"/>
      <c r="P66" s="76">
        <v>1</v>
      </c>
      <c r="Q66" s="76"/>
      <c r="R66" s="76">
        <v>1</v>
      </c>
      <c r="S66" s="80"/>
      <c r="T66" s="76">
        <v>1</v>
      </c>
      <c r="U66" s="76">
        <v>1</v>
      </c>
      <c r="V66" s="76">
        <v>1</v>
      </c>
      <c r="W66" s="77"/>
      <c r="X66" s="78"/>
      <c r="Y66" s="54"/>
      <c r="Z66" s="54"/>
      <c r="AA66" s="54"/>
      <c r="AB66" s="54">
        <v>1</v>
      </c>
      <c r="AC66" s="54">
        <v>2</v>
      </c>
      <c r="AD66" s="77"/>
      <c r="AE66" s="54">
        <v>1</v>
      </c>
      <c r="AF66" s="54"/>
      <c r="AG66" s="54">
        <v>1</v>
      </c>
      <c r="AH66" s="81"/>
      <c r="AI66" s="82"/>
      <c r="AJ66" s="83"/>
      <c r="AK66" s="75">
        <f t="shared" si="0"/>
        <v>13</v>
      </c>
      <c r="AL66" s="4">
        <f t="shared" si="1"/>
        <v>0</v>
      </c>
      <c r="AM66" s="4">
        <f t="shared" si="2"/>
        <v>14</v>
      </c>
      <c r="AN66" s="4">
        <f t="shared" si="3"/>
        <v>2</v>
      </c>
    </row>
    <row r="67" spans="2:40" x14ac:dyDescent="0.25">
      <c r="B67" s="103" t="s">
        <v>43</v>
      </c>
      <c r="C67" s="74" t="s">
        <v>307</v>
      </c>
      <c r="D67" s="75">
        <f>[4]ABRIL!AF67</f>
        <v>29</v>
      </c>
      <c r="E67" s="76"/>
      <c r="F67" s="76"/>
      <c r="G67" s="76"/>
      <c r="H67" s="76"/>
      <c r="I67" s="77"/>
      <c r="J67" s="78">
        <v>2</v>
      </c>
      <c r="K67" s="76"/>
      <c r="L67" s="76"/>
      <c r="M67" s="76">
        <v>1</v>
      </c>
      <c r="N67" s="76"/>
      <c r="O67" s="79"/>
      <c r="P67" s="76">
        <v>1</v>
      </c>
      <c r="Q67" s="76"/>
      <c r="R67" s="76">
        <v>2</v>
      </c>
      <c r="S67" s="80"/>
      <c r="T67" s="76"/>
      <c r="U67" s="76">
        <v>1</v>
      </c>
      <c r="V67" s="76"/>
      <c r="W67" s="77"/>
      <c r="X67" s="78">
        <v>1</v>
      </c>
      <c r="Y67" s="54"/>
      <c r="Z67" s="54"/>
      <c r="AA67" s="54"/>
      <c r="AB67" s="54">
        <v>2</v>
      </c>
      <c r="AC67" s="54">
        <v>1</v>
      </c>
      <c r="AD67" s="77"/>
      <c r="AE67" s="54">
        <v>2</v>
      </c>
      <c r="AF67" s="54">
        <v>1</v>
      </c>
      <c r="AG67" s="54">
        <v>2</v>
      </c>
      <c r="AH67" s="81"/>
      <c r="AI67" s="82"/>
      <c r="AJ67" s="83"/>
      <c r="AK67" s="75">
        <f t="shared" si="0"/>
        <v>13</v>
      </c>
      <c r="AL67" s="4">
        <f t="shared" si="1"/>
        <v>0</v>
      </c>
      <c r="AM67" s="4">
        <f t="shared" si="2"/>
        <v>13</v>
      </c>
      <c r="AN67" s="4">
        <f t="shared" si="3"/>
        <v>3</v>
      </c>
    </row>
    <row r="68" spans="2:40" x14ac:dyDescent="0.25">
      <c r="B68" s="103" t="s">
        <v>44</v>
      </c>
      <c r="C68" s="74" t="s">
        <v>308</v>
      </c>
      <c r="D68" s="75">
        <f>[4]ABRIL!AF68</f>
        <v>29</v>
      </c>
      <c r="E68" s="76"/>
      <c r="F68" s="76"/>
      <c r="G68" s="76"/>
      <c r="H68" s="76"/>
      <c r="I68" s="77"/>
      <c r="J68" s="78"/>
      <c r="K68" s="76"/>
      <c r="L68" s="76"/>
      <c r="M68" s="76">
        <v>3</v>
      </c>
      <c r="N68" s="76">
        <v>2</v>
      </c>
      <c r="O68" s="79"/>
      <c r="P68" s="76">
        <v>1</v>
      </c>
      <c r="Q68" s="76"/>
      <c r="R68" s="76"/>
      <c r="S68" s="80"/>
      <c r="T68" s="76">
        <v>2</v>
      </c>
      <c r="U68" s="76"/>
      <c r="V68" s="76"/>
      <c r="W68" s="77"/>
      <c r="X68" s="78">
        <v>1</v>
      </c>
      <c r="Y68" s="54"/>
      <c r="Z68" s="54"/>
      <c r="AA68" s="54"/>
      <c r="AB68" s="54"/>
      <c r="AC68" s="54">
        <v>1</v>
      </c>
      <c r="AD68" s="77"/>
      <c r="AE68" s="54">
        <v>1</v>
      </c>
      <c r="AF68" s="54"/>
      <c r="AG68" s="54"/>
      <c r="AH68" s="81"/>
      <c r="AI68" s="82"/>
      <c r="AJ68" s="83"/>
      <c r="AK68" s="75">
        <f t="shared" ref="AK68:AK97" si="4">D68-E68-F68-G68-H68+I68-J68-K68-L68-M68-N68+O68-P68-Q68-R68-S68-T68-U68-V68+W68-X68-Y68-Z68-AA68-AB68-AC68+AD68-AE68-AF68-AG68-AH68-AI68-AJ68</f>
        <v>18</v>
      </c>
      <c r="AL68" s="4">
        <f t="shared" ref="AL68:AL97" si="5">I68+O68+W68+AD68</f>
        <v>0</v>
      </c>
      <c r="AM68" s="4">
        <f t="shared" ref="AM68:AM97" si="6">E68+F68+G68+H68+K68+L68+M68+N68+P68+Q68+R68+S68+T68+U68+V68+Y68+Z68+AA68+AB68+AC68+AE68+AF68+AG68</f>
        <v>10</v>
      </c>
      <c r="AN68" s="4">
        <f t="shared" ref="AN68:AN97" si="7">J68+X68</f>
        <v>1</v>
      </c>
    </row>
    <row r="69" spans="2:40" x14ac:dyDescent="0.25">
      <c r="B69" s="103" t="s">
        <v>66</v>
      </c>
      <c r="C69" s="93" t="s">
        <v>309</v>
      </c>
      <c r="D69" s="75">
        <f>[4]ABRIL!AF69</f>
        <v>28</v>
      </c>
      <c r="E69" s="76"/>
      <c r="F69" s="76"/>
      <c r="G69" s="76"/>
      <c r="H69" s="76"/>
      <c r="I69" s="77"/>
      <c r="J69" s="78"/>
      <c r="K69" s="76"/>
      <c r="L69" s="76"/>
      <c r="M69" s="76">
        <v>2</v>
      </c>
      <c r="N69" s="76">
        <v>1</v>
      </c>
      <c r="O69" s="79"/>
      <c r="P69" s="76"/>
      <c r="Q69" s="76"/>
      <c r="R69" s="76"/>
      <c r="S69" s="80"/>
      <c r="T69" s="76"/>
      <c r="U69" s="76"/>
      <c r="V69" s="76"/>
      <c r="W69" s="77"/>
      <c r="X69" s="78">
        <v>5</v>
      </c>
      <c r="Y69" s="54"/>
      <c r="Z69" s="54"/>
      <c r="AA69" s="54"/>
      <c r="AB69" s="54"/>
      <c r="AC69" s="54">
        <v>1</v>
      </c>
      <c r="AD69" s="77"/>
      <c r="AE69" s="54">
        <v>1</v>
      </c>
      <c r="AF69" s="54"/>
      <c r="AG69" s="54"/>
      <c r="AH69" s="81"/>
      <c r="AI69" s="82"/>
      <c r="AJ69" s="83"/>
      <c r="AK69" s="75">
        <f t="shared" si="4"/>
        <v>18</v>
      </c>
      <c r="AL69" s="4">
        <f t="shared" si="5"/>
        <v>0</v>
      </c>
      <c r="AM69" s="4">
        <f t="shared" si="6"/>
        <v>5</v>
      </c>
      <c r="AN69" s="4">
        <f t="shared" si="7"/>
        <v>5</v>
      </c>
    </row>
    <row r="70" spans="2:40" x14ac:dyDescent="0.25">
      <c r="B70" s="103" t="s">
        <v>67</v>
      </c>
      <c r="C70" s="93" t="s">
        <v>310</v>
      </c>
      <c r="D70" s="75">
        <f>[4]ABRIL!AF70</f>
        <v>29</v>
      </c>
      <c r="E70" s="76"/>
      <c r="F70" s="76"/>
      <c r="G70" s="76"/>
      <c r="H70" s="76"/>
      <c r="I70" s="77"/>
      <c r="J70" s="78">
        <v>1</v>
      </c>
      <c r="K70" s="76"/>
      <c r="L70" s="76"/>
      <c r="M70" s="76">
        <v>1</v>
      </c>
      <c r="N70" s="76">
        <v>1</v>
      </c>
      <c r="O70" s="79"/>
      <c r="P70" s="76"/>
      <c r="Q70" s="76"/>
      <c r="R70" s="76">
        <v>1</v>
      </c>
      <c r="S70" s="80"/>
      <c r="T70" s="76">
        <v>2</v>
      </c>
      <c r="U70" s="76">
        <v>1</v>
      </c>
      <c r="V70" s="76"/>
      <c r="W70" s="77"/>
      <c r="X70" s="78">
        <v>2</v>
      </c>
      <c r="Y70" s="54"/>
      <c r="Z70" s="54"/>
      <c r="AA70" s="54"/>
      <c r="AB70" s="54"/>
      <c r="AC70" s="54">
        <v>2</v>
      </c>
      <c r="AD70" s="77"/>
      <c r="AE70" s="54"/>
      <c r="AF70" s="54"/>
      <c r="AG70" s="54"/>
      <c r="AH70" s="81"/>
      <c r="AI70" s="82">
        <v>1</v>
      </c>
      <c r="AJ70" s="83"/>
      <c r="AK70" s="75">
        <f t="shared" si="4"/>
        <v>17</v>
      </c>
      <c r="AL70" s="4">
        <f t="shared" si="5"/>
        <v>0</v>
      </c>
      <c r="AM70" s="4">
        <f t="shared" si="6"/>
        <v>8</v>
      </c>
      <c r="AN70" s="4">
        <f t="shared" si="7"/>
        <v>3</v>
      </c>
    </row>
    <row r="71" spans="2:40" x14ac:dyDescent="0.25">
      <c r="B71" s="103" t="s">
        <v>84</v>
      </c>
      <c r="C71" s="93" t="s">
        <v>311</v>
      </c>
      <c r="D71" s="75">
        <f>[4]ABRIL!AF71</f>
        <v>19</v>
      </c>
      <c r="E71" s="76"/>
      <c r="F71" s="76"/>
      <c r="G71" s="76"/>
      <c r="H71" s="76"/>
      <c r="I71" s="77"/>
      <c r="J71" s="78">
        <v>1</v>
      </c>
      <c r="K71" s="76"/>
      <c r="L71" s="76"/>
      <c r="M71" s="76"/>
      <c r="N71" s="76"/>
      <c r="O71" s="79"/>
      <c r="P71" s="76">
        <v>1</v>
      </c>
      <c r="Q71" s="76"/>
      <c r="R71" s="76">
        <v>5</v>
      </c>
      <c r="S71" s="80"/>
      <c r="T71" s="76"/>
      <c r="U71" s="76"/>
      <c r="V71" s="76"/>
      <c r="W71" s="77"/>
      <c r="X71" s="78">
        <v>1</v>
      </c>
      <c r="Y71" s="54"/>
      <c r="Z71" s="54"/>
      <c r="AA71" s="54"/>
      <c r="AB71" s="54"/>
      <c r="AC71" s="54"/>
      <c r="AD71" s="77"/>
      <c r="AE71" s="54"/>
      <c r="AF71" s="54"/>
      <c r="AG71" s="54"/>
      <c r="AH71" s="81"/>
      <c r="AI71" s="82"/>
      <c r="AJ71" s="83"/>
      <c r="AK71" s="75">
        <f t="shared" si="4"/>
        <v>11</v>
      </c>
      <c r="AL71" s="4">
        <f t="shared" si="5"/>
        <v>0</v>
      </c>
      <c r="AM71" s="4">
        <f t="shared" si="6"/>
        <v>6</v>
      </c>
      <c r="AN71" s="4">
        <f t="shared" si="7"/>
        <v>2</v>
      </c>
    </row>
    <row r="72" spans="2:40" x14ac:dyDescent="0.25">
      <c r="B72" s="103" t="s">
        <v>85</v>
      </c>
      <c r="C72" s="93" t="s">
        <v>312</v>
      </c>
      <c r="D72" s="75">
        <f>[4]ABRIL!AF72</f>
        <v>20</v>
      </c>
      <c r="E72" s="76"/>
      <c r="F72" s="76"/>
      <c r="G72" s="76"/>
      <c r="H72" s="76"/>
      <c r="I72" s="77"/>
      <c r="J72" s="78"/>
      <c r="K72" s="76"/>
      <c r="L72" s="76"/>
      <c r="M72" s="76"/>
      <c r="N72" s="76"/>
      <c r="O72" s="79"/>
      <c r="P72" s="76">
        <v>1</v>
      </c>
      <c r="Q72" s="76"/>
      <c r="R72" s="76">
        <v>5</v>
      </c>
      <c r="S72" s="80"/>
      <c r="T72" s="76"/>
      <c r="U72" s="76">
        <v>1</v>
      </c>
      <c r="V72" s="76"/>
      <c r="W72" s="77"/>
      <c r="X72" s="78">
        <v>1</v>
      </c>
      <c r="Y72" s="54"/>
      <c r="Z72" s="54"/>
      <c r="AA72" s="54"/>
      <c r="AB72" s="54"/>
      <c r="AC72" s="54">
        <v>2</v>
      </c>
      <c r="AD72" s="77"/>
      <c r="AE72" s="54"/>
      <c r="AF72" s="54"/>
      <c r="AG72" s="54"/>
      <c r="AH72" s="81"/>
      <c r="AI72" s="82"/>
      <c r="AJ72" s="83"/>
      <c r="AK72" s="75">
        <f t="shared" si="4"/>
        <v>10</v>
      </c>
      <c r="AL72" s="4">
        <f t="shared" si="5"/>
        <v>0</v>
      </c>
      <c r="AM72" s="4">
        <f t="shared" si="6"/>
        <v>9</v>
      </c>
      <c r="AN72" s="4">
        <f t="shared" si="7"/>
        <v>1</v>
      </c>
    </row>
    <row r="73" spans="2:40" x14ac:dyDescent="0.25">
      <c r="B73" s="103" t="s">
        <v>106</v>
      </c>
      <c r="C73" s="74" t="s">
        <v>313</v>
      </c>
      <c r="D73" s="75">
        <f>[4]ABRIL!AF73</f>
        <v>28</v>
      </c>
      <c r="E73" s="76"/>
      <c r="F73" s="76"/>
      <c r="G73" s="76"/>
      <c r="H73" s="76"/>
      <c r="I73" s="77"/>
      <c r="J73" s="78">
        <v>3</v>
      </c>
      <c r="K73" s="76"/>
      <c r="L73" s="76"/>
      <c r="M73" s="76">
        <v>3</v>
      </c>
      <c r="N73" s="76"/>
      <c r="O73" s="79"/>
      <c r="P73" s="76"/>
      <c r="Q73" s="76"/>
      <c r="R73" s="76"/>
      <c r="S73" s="80"/>
      <c r="T73" s="76"/>
      <c r="U73" s="76"/>
      <c r="V73" s="76"/>
      <c r="W73" s="77"/>
      <c r="X73" s="78">
        <v>2</v>
      </c>
      <c r="Y73" s="54"/>
      <c r="Z73" s="54">
        <v>2</v>
      </c>
      <c r="AA73" s="54"/>
      <c r="AB73" s="54">
        <v>3</v>
      </c>
      <c r="AC73" s="54"/>
      <c r="AD73" s="77"/>
      <c r="AE73" s="54">
        <v>3</v>
      </c>
      <c r="AF73" s="54">
        <v>2</v>
      </c>
      <c r="AG73" s="54">
        <v>2</v>
      </c>
      <c r="AH73" s="81"/>
      <c r="AI73" s="82"/>
      <c r="AJ73" s="83"/>
      <c r="AK73" s="75">
        <f t="shared" si="4"/>
        <v>8</v>
      </c>
      <c r="AL73" s="4">
        <f t="shared" si="5"/>
        <v>0</v>
      </c>
      <c r="AM73" s="4">
        <f t="shared" si="6"/>
        <v>15</v>
      </c>
      <c r="AN73" s="4">
        <f t="shared" si="7"/>
        <v>5</v>
      </c>
    </row>
    <row r="74" spans="2:40" x14ac:dyDescent="0.25">
      <c r="B74" s="103" t="s">
        <v>111</v>
      </c>
      <c r="C74" s="74" t="s">
        <v>314</v>
      </c>
      <c r="D74" s="75">
        <f>[4]ABRIL!AF74</f>
        <v>29</v>
      </c>
      <c r="E74" s="76"/>
      <c r="F74" s="76"/>
      <c r="G74" s="76"/>
      <c r="H74" s="76"/>
      <c r="I74" s="77"/>
      <c r="J74" s="78"/>
      <c r="K74" s="76"/>
      <c r="L74" s="76"/>
      <c r="M74" s="76"/>
      <c r="N74" s="76"/>
      <c r="O74" s="79"/>
      <c r="P74" s="76"/>
      <c r="Q74" s="76"/>
      <c r="R74" s="76"/>
      <c r="S74" s="80"/>
      <c r="T74" s="76"/>
      <c r="U74" s="76"/>
      <c r="V74" s="76"/>
      <c r="W74" s="77"/>
      <c r="X74" s="78">
        <v>2</v>
      </c>
      <c r="Y74" s="54"/>
      <c r="Z74" s="54"/>
      <c r="AA74" s="54"/>
      <c r="AB74" s="54"/>
      <c r="AC74" s="54">
        <v>1</v>
      </c>
      <c r="AD74" s="77"/>
      <c r="AE74" s="54"/>
      <c r="AF74" s="54"/>
      <c r="AG74" s="54"/>
      <c r="AH74" s="81"/>
      <c r="AI74" s="82"/>
      <c r="AJ74" s="83"/>
      <c r="AK74" s="75">
        <f t="shared" si="4"/>
        <v>26</v>
      </c>
      <c r="AL74" s="4">
        <f t="shared" si="5"/>
        <v>0</v>
      </c>
      <c r="AM74" s="4">
        <f t="shared" si="6"/>
        <v>1</v>
      </c>
      <c r="AN74" s="4">
        <f t="shared" si="7"/>
        <v>2</v>
      </c>
    </row>
    <row r="75" spans="2:40" x14ac:dyDescent="0.25">
      <c r="B75" s="103" t="s">
        <v>76</v>
      </c>
      <c r="C75" s="105" t="s">
        <v>315</v>
      </c>
      <c r="D75" s="75">
        <f>[4]ABRIL!AF75</f>
        <v>29</v>
      </c>
      <c r="E75" s="76"/>
      <c r="F75" s="76"/>
      <c r="G75" s="76"/>
      <c r="H75" s="76"/>
      <c r="I75" s="77"/>
      <c r="J75" s="78"/>
      <c r="K75" s="76"/>
      <c r="L75" s="76"/>
      <c r="M75" s="76"/>
      <c r="N75" s="76"/>
      <c r="O75" s="79"/>
      <c r="P75" s="76"/>
      <c r="Q75" s="76"/>
      <c r="R75" s="76"/>
      <c r="S75" s="80"/>
      <c r="T75" s="76">
        <v>1</v>
      </c>
      <c r="U75" s="76"/>
      <c r="V75" s="76"/>
      <c r="W75" s="77"/>
      <c r="X75" s="78">
        <v>9</v>
      </c>
      <c r="Y75" s="54"/>
      <c r="Z75" s="54">
        <v>2</v>
      </c>
      <c r="AA75" s="54"/>
      <c r="AB75" s="54"/>
      <c r="AC75" s="54"/>
      <c r="AD75" s="77"/>
      <c r="AE75" s="54"/>
      <c r="AF75" s="54"/>
      <c r="AG75" s="54"/>
      <c r="AH75" s="81"/>
      <c r="AI75" s="82"/>
      <c r="AJ75" s="83"/>
      <c r="AK75" s="75">
        <f t="shared" si="4"/>
        <v>17</v>
      </c>
      <c r="AL75" s="4">
        <f t="shared" si="5"/>
        <v>0</v>
      </c>
      <c r="AM75" s="4">
        <f t="shared" si="6"/>
        <v>3</v>
      </c>
      <c r="AN75" s="4">
        <f t="shared" si="7"/>
        <v>9</v>
      </c>
    </row>
    <row r="76" spans="2:40" x14ac:dyDescent="0.25">
      <c r="B76" s="103" t="s">
        <v>77</v>
      </c>
      <c r="C76" s="105" t="s">
        <v>316</v>
      </c>
      <c r="D76" s="75">
        <f>[4]ABRIL!AF76</f>
        <v>26</v>
      </c>
      <c r="E76" s="76"/>
      <c r="F76" s="76"/>
      <c r="G76" s="76"/>
      <c r="H76" s="76"/>
      <c r="I76" s="77"/>
      <c r="J76" s="78">
        <v>6</v>
      </c>
      <c r="K76" s="76"/>
      <c r="L76" s="76"/>
      <c r="M76" s="76"/>
      <c r="N76" s="76"/>
      <c r="O76" s="79"/>
      <c r="P76" s="76"/>
      <c r="Q76" s="76"/>
      <c r="R76" s="76"/>
      <c r="S76" s="80"/>
      <c r="T76" s="76">
        <v>2</v>
      </c>
      <c r="U76" s="76"/>
      <c r="V76" s="76"/>
      <c r="W76" s="77"/>
      <c r="X76" s="78">
        <v>9</v>
      </c>
      <c r="Y76" s="54"/>
      <c r="Z76" s="54">
        <v>2</v>
      </c>
      <c r="AA76" s="54"/>
      <c r="AB76" s="54"/>
      <c r="AC76" s="54"/>
      <c r="AD76" s="77"/>
      <c r="AE76" s="54">
        <v>2</v>
      </c>
      <c r="AF76" s="54">
        <v>1</v>
      </c>
      <c r="AG76" s="54"/>
      <c r="AH76" s="81"/>
      <c r="AI76" s="82"/>
      <c r="AJ76" s="83"/>
      <c r="AK76" s="75">
        <f t="shared" si="4"/>
        <v>4</v>
      </c>
      <c r="AL76" s="4">
        <f t="shared" si="5"/>
        <v>0</v>
      </c>
      <c r="AM76" s="4">
        <f t="shared" si="6"/>
        <v>7</v>
      </c>
      <c r="AN76" s="4">
        <f t="shared" si="7"/>
        <v>15</v>
      </c>
    </row>
    <row r="77" spans="2:40" x14ac:dyDescent="0.25">
      <c r="B77" s="103" t="s">
        <v>131</v>
      </c>
      <c r="C77" s="74" t="s">
        <v>317</v>
      </c>
      <c r="D77" s="75">
        <f>[4]ABRIL!AF77</f>
        <v>42</v>
      </c>
      <c r="E77" s="76"/>
      <c r="F77" s="76"/>
      <c r="G77" s="76"/>
      <c r="H77" s="76"/>
      <c r="I77" s="77"/>
      <c r="J77" s="78"/>
      <c r="K77" s="76"/>
      <c r="L77" s="76"/>
      <c r="M77" s="76"/>
      <c r="N77" s="76"/>
      <c r="O77" s="79"/>
      <c r="P77" s="76"/>
      <c r="Q77" s="76"/>
      <c r="R77" s="76"/>
      <c r="S77" s="80"/>
      <c r="T77" s="76">
        <v>1</v>
      </c>
      <c r="U77" s="76"/>
      <c r="V77" s="76"/>
      <c r="W77" s="77"/>
      <c r="X77" s="78">
        <v>4</v>
      </c>
      <c r="Y77" s="54"/>
      <c r="Z77" s="54"/>
      <c r="AA77" s="54"/>
      <c r="AB77" s="54"/>
      <c r="AC77" s="54"/>
      <c r="AD77" s="77"/>
      <c r="AE77" s="54"/>
      <c r="AF77" s="54"/>
      <c r="AG77" s="54"/>
      <c r="AH77" s="81"/>
      <c r="AI77" s="82"/>
      <c r="AJ77" s="83"/>
      <c r="AK77" s="75">
        <f t="shared" si="4"/>
        <v>37</v>
      </c>
      <c r="AL77" s="4">
        <f t="shared" si="5"/>
        <v>0</v>
      </c>
      <c r="AM77" s="4">
        <f t="shared" si="6"/>
        <v>1</v>
      </c>
      <c r="AN77" s="4">
        <f t="shared" si="7"/>
        <v>4</v>
      </c>
    </row>
    <row r="78" spans="2:40" x14ac:dyDescent="0.25">
      <c r="B78" s="103" t="s">
        <v>132</v>
      </c>
      <c r="C78" s="74" t="s">
        <v>318</v>
      </c>
      <c r="D78" s="75">
        <f>[4]ABRIL!AF78</f>
        <v>11</v>
      </c>
      <c r="E78" s="76"/>
      <c r="F78" s="76"/>
      <c r="G78" s="76"/>
      <c r="H78" s="76"/>
      <c r="I78" s="77"/>
      <c r="J78" s="78"/>
      <c r="K78" s="76"/>
      <c r="L78" s="76"/>
      <c r="M78" s="76"/>
      <c r="N78" s="76"/>
      <c r="O78" s="79"/>
      <c r="P78" s="76"/>
      <c r="Q78" s="76"/>
      <c r="R78" s="76"/>
      <c r="S78" s="80"/>
      <c r="T78" s="76">
        <v>1</v>
      </c>
      <c r="U78" s="76"/>
      <c r="V78" s="76"/>
      <c r="W78" s="77"/>
      <c r="X78" s="78"/>
      <c r="Y78" s="54"/>
      <c r="Z78" s="54"/>
      <c r="AA78" s="54"/>
      <c r="AB78" s="54"/>
      <c r="AC78" s="54"/>
      <c r="AD78" s="77"/>
      <c r="AE78" s="54"/>
      <c r="AF78" s="54"/>
      <c r="AG78" s="54"/>
      <c r="AH78" s="81"/>
      <c r="AI78" s="82"/>
      <c r="AJ78" s="83"/>
      <c r="AK78" s="75">
        <f t="shared" si="4"/>
        <v>10</v>
      </c>
      <c r="AL78" s="4">
        <f t="shared" si="5"/>
        <v>0</v>
      </c>
      <c r="AM78" s="4">
        <f t="shared" si="6"/>
        <v>1</v>
      </c>
      <c r="AN78" s="4">
        <f t="shared" si="7"/>
        <v>0</v>
      </c>
    </row>
    <row r="79" spans="2:40" x14ac:dyDescent="0.25">
      <c r="B79" s="103" t="s">
        <v>319</v>
      </c>
      <c r="C79" s="105" t="s">
        <v>320</v>
      </c>
      <c r="D79" s="75">
        <f>[4]ABRIL!AF79</f>
        <v>30</v>
      </c>
      <c r="E79" s="95"/>
      <c r="F79" s="95"/>
      <c r="G79" s="95"/>
      <c r="H79" s="95"/>
      <c r="I79" s="96"/>
      <c r="J79" s="97"/>
      <c r="K79" s="95"/>
      <c r="L79" s="95"/>
      <c r="M79" s="95"/>
      <c r="N79" s="95"/>
      <c r="O79" s="98"/>
      <c r="P79" s="95"/>
      <c r="Q79" s="95"/>
      <c r="R79" s="95"/>
      <c r="S79" s="99"/>
      <c r="T79" s="95"/>
      <c r="U79" s="95"/>
      <c r="V79" s="95"/>
      <c r="W79" s="96"/>
      <c r="X79" s="97"/>
      <c r="Y79" s="55"/>
      <c r="Z79" s="55"/>
      <c r="AA79" s="55"/>
      <c r="AB79" s="55"/>
      <c r="AC79" s="55"/>
      <c r="AD79" s="96"/>
      <c r="AE79" s="55"/>
      <c r="AF79" s="55"/>
      <c r="AG79" s="55"/>
      <c r="AH79" s="81"/>
      <c r="AI79" s="100"/>
      <c r="AJ79" s="101"/>
      <c r="AK79" s="75">
        <f t="shared" si="4"/>
        <v>30</v>
      </c>
      <c r="AL79" s="4">
        <f t="shared" si="5"/>
        <v>0</v>
      </c>
      <c r="AM79" s="4">
        <f t="shared" si="6"/>
        <v>0</v>
      </c>
      <c r="AN79" s="4">
        <f t="shared" si="7"/>
        <v>0</v>
      </c>
    </row>
    <row r="80" spans="2:40" x14ac:dyDescent="0.25">
      <c r="B80" s="103" t="s">
        <v>321</v>
      </c>
      <c r="C80" s="105" t="s">
        <v>322</v>
      </c>
      <c r="D80" s="75">
        <f>[4]ABRIL!AF80</f>
        <v>20</v>
      </c>
      <c r="E80" s="95"/>
      <c r="F80" s="95"/>
      <c r="G80" s="95"/>
      <c r="H80" s="95"/>
      <c r="I80" s="96"/>
      <c r="J80" s="97"/>
      <c r="K80" s="95"/>
      <c r="L80" s="95"/>
      <c r="M80" s="95"/>
      <c r="N80" s="95"/>
      <c r="O80" s="98"/>
      <c r="P80" s="95"/>
      <c r="Q80" s="95"/>
      <c r="R80" s="95"/>
      <c r="S80" s="99"/>
      <c r="T80" s="95"/>
      <c r="U80" s="95"/>
      <c r="V80" s="95"/>
      <c r="W80" s="96"/>
      <c r="X80" s="97">
        <v>6</v>
      </c>
      <c r="Y80" s="55"/>
      <c r="Z80" s="55"/>
      <c r="AA80" s="55"/>
      <c r="AB80" s="55"/>
      <c r="AC80" s="55"/>
      <c r="AD80" s="96"/>
      <c r="AE80" s="55"/>
      <c r="AF80" s="55"/>
      <c r="AG80" s="55"/>
      <c r="AH80" s="81"/>
      <c r="AI80" s="100"/>
      <c r="AJ80" s="101"/>
      <c r="AK80" s="75">
        <f t="shared" si="4"/>
        <v>14</v>
      </c>
      <c r="AL80" s="4">
        <f t="shared" si="5"/>
        <v>0</v>
      </c>
      <c r="AM80" s="4">
        <f t="shared" si="6"/>
        <v>0</v>
      </c>
      <c r="AN80" s="4">
        <f t="shared" si="7"/>
        <v>6</v>
      </c>
    </row>
    <row r="81" spans="2:40" x14ac:dyDescent="0.25">
      <c r="B81" s="103" t="s">
        <v>323</v>
      </c>
      <c r="C81" s="105" t="s">
        <v>324</v>
      </c>
      <c r="D81" s="75">
        <f>[4]ABRIL!AF81</f>
        <v>0</v>
      </c>
      <c r="E81" s="95"/>
      <c r="F81" s="95"/>
      <c r="G81" s="95"/>
      <c r="H81" s="95"/>
      <c r="I81" s="96"/>
      <c r="J81" s="97"/>
      <c r="K81" s="95"/>
      <c r="L81" s="95"/>
      <c r="M81" s="95"/>
      <c r="N81" s="95"/>
      <c r="O81" s="98"/>
      <c r="P81" s="95"/>
      <c r="Q81" s="95"/>
      <c r="R81" s="95"/>
      <c r="S81" s="99"/>
      <c r="T81" s="95"/>
      <c r="U81" s="95"/>
      <c r="V81" s="95"/>
      <c r="W81" s="96"/>
      <c r="X81" s="97"/>
      <c r="Y81" s="55"/>
      <c r="Z81" s="55"/>
      <c r="AA81" s="55"/>
      <c r="AB81" s="55"/>
      <c r="AC81" s="55"/>
      <c r="AD81" s="96"/>
      <c r="AE81" s="55"/>
      <c r="AF81" s="55"/>
      <c r="AG81" s="55"/>
      <c r="AH81" s="81"/>
      <c r="AI81" s="100"/>
      <c r="AJ81" s="101"/>
      <c r="AK81" s="75">
        <f t="shared" si="4"/>
        <v>0</v>
      </c>
      <c r="AL81" s="4">
        <f t="shared" si="5"/>
        <v>0</v>
      </c>
      <c r="AM81" s="4">
        <f t="shared" si="6"/>
        <v>0</v>
      </c>
      <c r="AN81" s="4">
        <f t="shared" si="7"/>
        <v>0</v>
      </c>
    </row>
    <row r="82" spans="2:40" x14ac:dyDescent="0.25">
      <c r="B82" s="103" t="s">
        <v>325</v>
      </c>
      <c r="C82" s="105" t="s">
        <v>326</v>
      </c>
      <c r="D82" s="75">
        <f>[4]ABRIL!AF82</f>
        <v>3</v>
      </c>
      <c r="E82" s="76"/>
      <c r="F82" s="76"/>
      <c r="G82" s="76"/>
      <c r="H82" s="76"/>
      <c r="I82" s="77"/>
      <c r="J82" s="78"/>
      <c r="K82" s="76"/>
      <c r="L82" s="76"/>
      <c r="M82" s="76"/>
      <c r="N82" s="76"/>
      <c r="O82" s="79"/>
      <c r="P82" s="76"/>
      <c r="Q82" s="76"/>
      <c r="R82" s="76"/>
      <c r="S82" s="80"/>
      <c r="T82" s="76"/>
      <c r="U82" s="76"/>
      <c r="V82" s="76"/>
      <c r="W82" s="77"/>
      <c r="X82" s="78"/>
      <c r="Y82" s="54"/>
      <c r="Z82" s="54"/>
      <c r="AA82" s="54"/>
      <c r="AB82" s="54"/>
      <c r="AC82" s="54"/>
      <c r="AD82" s="77"/>
      <c r="AE82" s="54"/>
      <c r="AF82" s="54"/>
      <c r="AG82" s="54"/>
      <c r="AH82" s="81"/>
      <c r="AI82" s="82"/>
      <c r="AJ82" s="83"/>
      <c r="AK82" s="75">
        <f t="shared" si="4"/>
        <v>3</v>
      </c>
      <c r="AL82" s="4">
        <f t="shared" si="5"/>
        <v>0</v>
      </c>
      <c r="AM82" s="4">
        <f t="shared" si="6"/>
        <v>0</v>
      </c>
      <c r="AN82" s="4">
        <f t="shared" si="7"/>
        <v>0</v>
      </c>
    </row>
    <row r="83" spans="2:40" x14ac:dyDescent="0.25">
      <c r="B83" s="103" t="s">
        <v>139</v>
      </c>
      <c r="C83" s="74" t="s">
        <v>327</v>
      </c>
      <c r="D83" s="75">
        <f>[4]ABRIL!AF83</f>
        <v>4</v>
      </c>
      <c r="E83" s="76"/>
      <c r="F83" s="76"/>
      <c r="G83" s="76"/>
      <c r="H83" s="76">
        <v>1</v>
      </c>
      <c r="I83" s="77"/>
      <c r="J83" s="78"/>
      <c r="K83" s="76">
        <v>1</v>
      </c>
      <c r="L83" s="76"/>
      <c r="M83" s="76"/>
      <c r="N83" s="76"/>
      <c r="O83" s="79"/>
      <c r="P83" s="76"/>
      <c r="Q83" s="76"/>
      <c r="R83" s="76"/>
      <c r="S83" s="80"/>
      <c r="T83" s="76"/>
      <c r="U83" s="76"/>
      <c r="V83" s="76"/>
      <c r="W83" s="77"/>
      <c r="X83" s="78"/>
      <c r="Y83" s="54"/>
      <c r="Z83" s="54"/>
      <c r="AA83" s="54"/>
      <c r="AB83" s="54"/>
      <c r="AC83" s="54"/>
      <c r="AD83" s="77"/>
      <c r="AE83" s="54"/>
      <c r="AF83" s="54"/>
      <c r="AG83" s="54"/>
      <c r="AH83" s="81"/>
      <c r="AI83" s="82"/>
      <c r="AJ83" s="83"/>
      <c r="AK83" s="75">
        <f t="shared" si="4"/>
        <v>2</v>
      </c>
      <c r="AL83" s="4">
        <f t="shared" si="5"/>
        <v>0</v>
      </c>
      <c r="AM83" s="4">
        <f t="shared" si="6"/>
        <v>2</v>
      </c>
      <c r="AN83" s="4">
        <f t="shared" si="7"/>
        <v>0</v>
      </c>
    </row>
    <row r="84" spans="2:40" x14ac:dyDescent="0.25">
      <c r="B84" s="103" t="s">
        <v>328</v>
      </c>
      <c r="C84" s="74" t="s">
        <v>329</v>
      </c>
      <c r="D84" s="75">
        <f>[4]ABRIL!AF84</f>
        <v>4</v>
      </c>
      <c r="E84" s="76"/>
      <c r="F84" s="76"/>
      <c r="G84" s="76"/>
      <c r="H84" s="76"/>
      <c r="I84" s="77"/>
      <c r="J84" s="78">
        <v>1</v>
      </c>
      <c r="K84" s="76"/>
      <c r="L84" s="76"/>
      <c r="M84" s="76"/>
      <c r="N84" s="76"/>
      <c r="O84" s="79"/>
      <c r="P84" s="76"/>
      <c r="Q84" s="76"/>
      <c r="R84" s="76"/>
      <c r="S84" s="80"/>
      <c r="T84" s="76"/>
      <c r="U84" s="76"/>
      <c r="V84" s="76"/>
      <c r="W84" s="77"/>
      <c r="X84" s="78"/>
      <c r="Y84" s="54"/>
      <c r="Z84" s="54"/>
      <c r="AA84" s="54"/>
      <c r="AB84" s="54"/>
      <c r="AC84" s="54"/>
      <c r="AD84" s="77"/>
      <c r="AE84" s="54"/>
      <c r="AF84" s="54"/>
      <c r="AG84" s="54"/>
      <c r="AH84" s="81"/>
      <c r="AI84" s="82"/>
      <c r="AJ84" s="83"/>
      <c r="AK84" s="75">
        <f t="shared" si="4"/>
        <v>3</v>
      </c>
      <c r="AL84" s="4">
        <f t="shared" si="5"/>
        <v>0</v>
      </c>
      <c r="AM84" s="4">
        <f t="shared" si="6"/>
        <v>0</v>
      </c>
      <c r="AN84" s="4">
        <f t="shared" si="7"/>
        <v>1</v>
      </c>
    </row>
    <row r="85" spans="2:40" x14ac:dyDescent="0.25">
      <c r="B85" s="103" t="s">
        <v>330</v>
      </c>
      <c r="C85" s="104" t="s">
        <v>331</v>
      </c>
      <c r="D85" s="75">
        <f>[4]ABRIL!AF85</f>
        <v>3</v>
      </c>
      <c r="E85" s="76"/>
      <c r="F85" s="76"/>
      <c r="G85" s="76"/>
      <c r="H85" s="76"/>
      <c r="I85" s="77"/>
      <c r="J85" s="78"/>
      <c r="K85" s="76"/>
      <c r="L85" s="76"/>
      <c r="M85" s="76"/>
      <c r="N85" s="76"/>
      <c r="O85" s="79"/>
      <c r="P85" s="76"/>
      <c r="Q85" s="76"/>
      <c r="R85" s="76"/>
      <c r="S85" s="80"/>
      <c r="T85" s="76"/>
      <c r="U85" s="76"/>
      <c r="V85" s="76"/>
      <c r="W85" s="77"/>
      <c r="X85" s="78"/>
      <c r="Y85" s="54"/>
      <c r="Z85" s="54"/>
      <c r="AA85" s="54"/>
      <c r="AB85" s="54"/>
      <c r="AC85" s="54"/>
      <c r="AD85" s="77"/>
      <c r="AE85" s="54"/>
      <c r="AF85" s="54"/>
      <c r="AG85" s="54"/>
      <c r="AH85" s="81"/>
      <c r="AI85" s="82"/>
      <c r="AJ85" s="83"/>
      <c r="AK85" s="75">
        <f t="shared" si="4"/>
        <v>3</v>
      </c>
      <c r="AL85" s="4">
        <f t="shared" si="5"/>
        <v>0</v>
      </c>
      <c r="AM85" s="4">
        <f t="shared" si="6"/>
        <v>0</v>
      </c>
      <c r="AN85" s="4">
        <f t="shared" si="7"/>
        <v>0</v>
      </c>
    </row>
    <row r="86" spans="2:40" x14ac:dyDescent="0.25">
      <c r="B86" s="103" t="s">
        <v>138</v>
      </c>
      <c r="C86" s="104" t="s">
        <v>332</v>
      </c>
      <c r="D86" s="75">
        <f>[4]ABRIL!AF86</f>
        <v>2</v>
      </c>
      <c r="E86" s="76"/>
      <c r="F86" s="76"/>
      <c r="G86" s="76"/>
      <c r="H86" s="76">
        <v>1</v>
      </c>
      <c r="I86" s="77"/>
      <c r="J86" s="78">
        <v>1</v>
      </c>
      <c r="K86" s="76"/>
      <c r="L86" s="76"/>
      <c r="M86" s="76"/>
      <c r="N86" s="76"/>
      <c r="O86" s="79"/>
      <c r="P86" s="76"/>
      <c r="Q86" s="76"/>
      <c r="R86" s="76"/>
      <c r="S86" s="80"/>
      <c r="T86" s="76"/>
      <c r="U86" s="76"/>
      <c r="V86" s="76"/>
      <c r="W86" s="77"/>
      <c r="X86" s="78"/>
      <c r="Y86" s="54"/>
      <c r="Z86" s="54"/>
      <c r="AA86" s="54"/>
      <c r="AB86" s="54"/>
      <c r="AC86" s="54"/>
      <c r="AD86" s="77"/>
      <c r="AE86" s="54"/>
      <c r="AF86" s="54"/>
      <c r="AG86" s="54"/>
      <c r="AH86" s="81"/>
      <c r="AI86" s="82"/>
      <c r="AJ86" s="83"/>
      <c r="AK86" s="75">
        <f t="shared" si="4"/>
        <v>0</v>
      </c>
      <c r="AL86" s="4">
        <f t="shared" si="5"/>
        <v>0</v>
      </c>
      <c r="AM86" s="4">
        <f t="shared" si="6"/>
        <v>1</v>
      </c>
      <c r="AN86" s="4">
        <f t="shared" si="7"/>
        <v>1</v>
      </c>
    </row>
    <row r="87" spans="2:40" x14ac:dyDescent="0.25">
      <c r="B87" s="103" t="s">
        <v>333</v>
      </c>
      <c r="C87" s="104" t="s">
        <v>334</v>
      </c>
      <c r="D87" s="75">
        <f>[4]ABRIL!AF87</f>
        <v>2</v>
      </c>
      <c r="E87" s="76"/>
      <c r="F87" s="76"/>
      <c r="G87" s="76"/>
      <c r="H87" s="76"/>
      <c r="I87" s="77"/>
      <c r="J87" s="78"/>
      <c r="K87" s="76"/>
      <c r="L87" s="76"/>
      <c r="M87" s="76"/>
      <c r="N87" s="76"/>
      <c r="O87" s="79"/>
      <c r="P87" s="76"/>
      <c r="Q87" s="76"/>
      <c r="R87" s="76"/>
      <c r="S87" s="80"/>
      <c r="T87" s="76"/>
      <c r="U87" s="76"/>
      <c r="V87" s="76"/>
      <c r="W87" s="77"/>
      <c r="X87" s="78"/>
      <c r="Y87" s="54"/>
      <c r="Z87" s="54"/>
      <c r="AA87" s="54"/>
      <c r="AB87" s="54"/>
      <c r="AC87" s="54"/>
      <c r="AD87" s="77"/>
      <c r="AE87" s="54"/>
      <c r="AF87" s="54"/>
      <c r="AG87" s="54"/>
      <c r="AH87" s="81"/>
      <c r="AI87" s="82"/>
      <c r="AJ87" s="83"/>
      <c r="AK87" s="75">
        <f t="shared" si="4"/>
        <v>2</v>
      </c>
      <c r="AL87" s="4">
        <f t="shared" si="5"/>
        <v>0</v>
      </c>
      <c r="AM87" s="4">
        <f t="shared" si="6"/>
        <v>0</v>
      </c>
      <c r="AN87" s="4">
        <f t="shared" si="7"/>
        <v>0</v>
      </c>
    </row>
    <row r="88" spans="2:40" x14ac:dyDescent="0.25">
      <c r="B88" s="103" t="s">
        <v>103</v>
      </c>
      <c r="C88" s="104" t="s">
        <v>335</v>
      </c>
      <c r="D88" s="75"/>
      <c r="E88" s="76"/>
      <c r="F88" s="76"/>
      <c r="G88" s="76"/>
      <c r="H88" s="76"/>
      <c r="I88" s="77">
        <v>20</v>
      </c>
      <c r="J88" s="78">
        <v>1</v>
      </c>
      <c r="K88" s="76"/>
      <c r="L88" s="76"/>
      <c r="M88" s="76"/>
      <c r="N88" s="76"/>
      <c r="O88" s="79"/>
      <c r="P88" s="76"/>
      <c r="Q88" s="76"/>
      <c r="R88" s="76"/>
      <c r="S88" s="80"/>
      <c r="T88" s="76"/>
      <c r="U88" s="76"/>
      <c r="V88" s="76"/>
      <c r="W88" s="77"/>
      <c r="X88" s="78"/>
      <c r="Y88" s="54"/>
      <c r="Z88" s="54">
        <v>4</v>
      </c>
      <c r="AA88" s="54"/>
      <c r="AB88" s="54"/>
      <c r="AC88" s="54"/>
      <c r="AD88" s="77"/>
      <c r="AE88" s="54">
        <v>1</v>
      </c>
      <c r="AF88" s="54">
        <v>1</v>
      </c>
      <c r="AG88" s="54"/>
      <c r="AH88" s="81">
        <v>1</v>
      </c>
      <c r="AI88" s="82">
        <v>1</v>
      </c>
      <c r="AJ88" s="83"/>
      <c r="AK88" s="75">
        <f t="shared" si="4"/>
        <v>11</v>
      </c>
      <c r="AL88" s="4">
        <f t="shared" si="5"/>
        <v>20</v>
      </c>
      <c r="AM88" s="4">
        <f t="shared" si="6"/>
        <v>6</v>
      </c>
      <c r="AN88" s="4">
        <f t="shared" si="7"/>
        <v>1</v>
      </c>
    </row>
    <row r="89" spans="2:40" x14ac:dyDescent="0.25">
      <c r="B89" s="103" t="s">
        <v>54</v>
      </c>
      <c r="C89" s="74" t="s">
        <v>336</v>
      </c>
      <c r="D89" s="75"/>
      <c r="E89" s="76"/>
      <c r="F89" s="76"/>
      <c r="G89" s="76"/>
      <c r="H89" s="76"/>
      <c r="I89" s="77"/>
      <c r="J89" s="78"/>
      <c r="K89" s="76"/>
      <c r="L89" s="76"/>
      <c r="M89" s="76"/>
      <c r="N89" s="76"/>
      <c r="O89" s="79">
        <v>30</v>
      </c>
      <c r="P89" s="76">
        <v>3</v>
      </c>
      <c r="Q89" s="76"/>
      <c r="R89" s="76">
        <v>4</v>
      </c>
      <c r="S89" s="80"/>
      <c r="T89" s="76"/>
      <c r="U89" s="76"/>
      <c r="V89" s="76"/>
      <c r="W89" s="77"/>
      <c r="X89" s="78"/>
      <c r="Y89" s="54">
        <v>2</v>
      </c>
      <c r="Z89" s="54">
        <v>2</v>
      </c>
      <c r="AA89" s="54"/>
      <c r="AB89" s="54"/>
      <c r="AC89" s="54">
        <v>1</v>
      </c>
      <c r="AD89" s="77"/>
      <c r="AE89" s="54"/>
      <c r="AF89" s="54">
        <v>2</v>
      </c>
      <c r="AG89" s="54"/>
      <c r="AH89" s="81"/>
      <c r="AI89" s="82"/>
      <c r="AJ89" s="83"/>
      <c r="AK89" s="75">
        <f t="shared" si="4"/>
        <v>16</v>
      </c>
      <c r="AL89" s="4">
        <f t="shared" si="5"/>
        <v>30</v>
      </c>
      <c r="AM89" s="4">
        <f t="shared" si="6"/>
        <v>14</v>
      </c>
      <c r="AN89" s="4">
        <f t="shared" si="7"/>
        <v>0</v>
      </c>
    </row>
    <row r="90" spans="2:40" x14ac:dyDescent="0.25">
      <c r="B90" s="103" t="s">
        <v>55</v>
      </c>
      <c r="C90" s="74" t="s">
        <v>337</v>
      </c>
      <c r="D90" s="75"/>
      <c r="E90" s="76"/>
      <c r="F90" s="76"/>
      <c r="G90" s="76"/>
      <c r="H90" s="76"/>
      <c r="I90" s="77"/>
      <c r="J90" s="78"/>
      <c r="K90" s="76"/>
      <c r="L90" s="76"/>
      <c r="M90" s="76"/>
      <c r="N90" s="76"/>
      <c r="O90" s="79">
        <v>20</v>
      </c>
      <c r="P90" s="76">
        <v>3</v>
      </c>
      <c r="Q90" s="76"/>
      <c r="R90" s="76">
        <v>5</v>
      </c>
      <c r="S90" s="80"/>
      <c r="T90" s="76"/>
      <c r="U90" s="76"/>
      <c r="V90" s="76"/>
      <c r="W90" s="77"/>
      <c r="X90" s="78"/>
      <c r="Y90" s="54">
        <v>2</v>
      </c>
      <c r="Z90" s="54">
        <v>2</v>
      </c>
      <c r="AA90" s="54">
        <v>1</v>
      </c>
      <c r="AB90" s="54"/>
      <c r="AC90" s="54">
        <v>2</v>
      </c>
      <c r="AD90" s="77"/>
      <c r="AE90" s="54">
        <v>2</v>
      </c>
      <c r="AF90" s="54">
        <v>3</v>
      </c>
      <c r="AG90" s="54"/>
      <c r="AH90" s="81"/>
      <c r="AI90" s="82"/>
      <c r="AJ90" s="83"/>
      <c r="AK90" s="75">
        <f t="shared" si="4"/>
        <v>0</v>
      </c>
      <c r="AL90" s="4">
        <f t="shared" si="5"/>
        <v>20</v>
      </c>
      <c r="AM90" s="4">
        <f t="shared" si="6"/>
        <v>20</v>
      </c>
      <c r="AN90" s="4">
        <f t="shared" si="7"/>
        <v>0</v>
      </c>
    </row>
    <row r="91" spans="2:40" x14ac:dyDescent="0.25">
      <c r="B91" s="106" t="s">
        <v>338</v>
      </c>
      <c r="C91" s="74" t="s">
        <v>339</v>
      </c>
      <c r="D91" s="75"/>
      <c r="E91" s="76"/>
      <c r="F91" s="76"/>
      <c r="G91" s="76"/>
      <c r="H91" s="76"/>
      <c r="I91" s="77"/>
      <c r="J91" s="78"/>
      <c r="K91" s="76"/>
      <c r="L91" s="76"/>
      <c r="M91" s="76"/>
      <c r="N91" s="76"/>
      <c r="O91" s="79"/>
      <c r="P91" s="76"/>
      <c r="Q91" s="76"/>
      <c r="R91" s="76"/>
      <c r="S91" s="80"/>
      <c r="T91" s="76"/>
      <c r="U91" s="76"/>
      <c r="V91" s="76"/>
      <c r="W91" s="77">
        <v>14</v>
      </c>
      <c r="X91" s="78">
        <v>3</v>
      </c>
      <c r="Y91" s="54"/>
      <c r="Z91" s="54"/>
      <c r="AA91" s="54"/>
      <c r="AB91" s="54"/>
      <c r="AC91" s="54"/>
      <c r="AD91" s="77"/>
      <c r="AE91" s="54"/>
      <c r="AF91" s="54"/>
      <c r="AG91" s="54"/>
      <c r="AH91" s="81">
        <v>1</v>
      </c>
      <c r="AI91" s="82"/>
      <c r="AJ91" s="83"/>
      <c r="AK91" s="75">
        <f t="shared" si="4"/>
        <v>10</v>
      </c>
      <c r="AL91" s="4">
        <f t="shared" si="5"/>
        <v>14</v>
      </c>
      <c r="AM91" s="4">
        <f t="shared" si="6"/>
        <v>0</v>
      </c>
      <c r="AN91" s="4">
        <f t="shared" si="7"/>
        <v>3</v>
      </c>
    </row>
    <row r="92" spans="2:40" x14ac:dyDescent="0.25">
      <c r="B92" s="106" t="s">
        <v>340</v>
      </c>
      <c r="C92" s="104" t="s">
        <v>341</v>
      </c>
      <c r="D92" s="75"/>
      <c r="E92" s="76"/>
      <c r="F92" s="76"/>
      <c r="G92" s="76"/>
      <c r="H92" s="76"/>
      <c r="I92" s="77"/>
      <c r="J92" s="78"/>
      <c r="K92" s="76"/>
      <c r="L92" s="76"/>
      <c r="M92" s="76"/>
      <c r="N92" s="76"/>
      <c r="O92" s="79"/>
      <c r="P92" s="76"/>
      <c r="Q92" s="76"/>
      <c r="R92" s="76"/>
      <c r="S92" s="80"/>
      <c r="T92" s="76"/>
      <c r="U92" s="76"/>
      <c r="V92" s="76"/>
      <c r="W92" s="77">
        <v>50</v>
      </c>
      <c r="X92" s="78">
        <v>8</v>
      </c>
      <c r="Y92" s="54"/>
      <c r="Z92" s="54"/>
      <c r="AA92" s="54"/>
      <c r="AB92" s="54"/>
      <c r="AC92" s="54"/>
      <c r="AD92" s="77"/>
      <c r="AE92" s="54"/>
      <c r="AF92" s="54"/>
      <c r="AG92" s="54"/>
      <c r="AH92" s="81"/>
      <c r="AI92" s="82">
        <v>1</v>
      </c>
      <c r="AJ92" s="83"/>
      <c r="AK92" s="75">
        <f t="shared" si="4"/>
        <v>41</v>
      </c>
      <c r="AL92" s="4">
        <f t="shared" si="5"/>
        <v>50</v>
      </c>
      <c r="AM92" s="4">
        <f t="shared" si="6"/>
        <v>0</v>
      </c>
      <c r="AN92" s="4">
        <f t="shared" si="7"/>
        <v>8</v>
      </c>
    </row>
    <row r="93" spans="2:40" x14ac:dyDescent="0.25">
      <c r="B93" s="106" t="s">
        <v>342</v>
      </c>
      <c r="C93" s="104" t="s">
        <v>343</v>
      </c>
      <c r="D93" s="75"/>
      <c r="E93" s="76"/>
      <c r="F93" s="76"/>
      <c r="G93" s="76"/>
      <c r="H93" s="76"/>
      <c r="I93" s="77"/>
      <c r="J93" s="78"/>
      <c r="K93" s="76"/>
      <c r="L93" s="76"/>
      <c r="M93" s="76"/>
      <c r="N93" s="76"/>
      <c r="O93" s="79"/>
      <c r="P93" s="76"/>
      <c r="Q93" s="76"/>
      <c r="R93" s="76"/>
      <c r="S93" s="80"/>
      <c r="T93" s="76"/>
      <c r="U93" s="76"/>
      <c r="V93" s="76"/>
      <c r="W93" s="77">
        <v>50</v>
      </c>
      <c r="X93" s="78">
        <v>3</v>
      </c>
      <c r="Y93" s="54"/>
      <c r="Z93" s="54"/>
      <c r="AA93" s="54"/>
      <c r="AB93" s="54"/>
      <c r="AC93" s="54"/>
      <c r="AD93" s="77"/>
      <c r="AE93" s="54"/>
      <c r="AF93" s="54"/>
      <c r="AG93" s="54"/>
      <c r="AH93" s="81">
        <v>1</v>
      </c>
      <c r="AI93" s="82"/>
      <c r="AJ93" s="83"/>
      <c r="AK93" s="75">
        <f t="shared" si="4"/>
        <v>46</v>
      </c>
      <c r="AL93" s="4">
        <f t="shared" si="5"/>
        <v>50</v>
      </c>
      <c r="AM93" s="4">
        <f t="shared" si="6"/>
        <v>0</v>
      </c>
      <c r="AN93" s="4">
        <f t="shared" si="7"/>
        <v>3</v>
      </c>
    </row>
    <row r="94" spans="2:40" x14ac:dyDescent="0.25">
      <c r="B94" s="106" t="s">
        <v>153</v>
      </c>
      <c r="C94" s="104" t="s">
        <v>344</v>
      </c>
      <c r="D94" s="75"/>
      <c r="E94" s="76"/>
      <c r="F94" s="76"/>
      <c r="G94" s="76"/>
      <c r="H94" s="76"/>
      <c r="I94" s="77"/>
      <c r="J94" s="78"/>
      <c r="K94" s="76"/>
      <c r="L94" s="76"/>
      <c r="M94" s="76"/>
      <c r="N94" s="76"/>
      <c r="O94" s="79"/>
      <c r="P94" s="76"/>
      <c r="Q94" s="76"/>
      <c r="R94" s="76"/>
      <c r="S94" s="80"/>
      <c r="T94" s="76"/>
      <c r="U94" s="76"/>
      <c r="V94" s="76"/>
      <c r="W94" s="77"/>
      <c r="X94" s="78"/>
      <c r="Y94" s="54"/>
      <c r="Z94" s="54"/>
      <c r="AA94" s="54"/>
      <c r="AB94" s="54"/>
      <c r="AC94" s="54"/>
      <c r="AD94" s="77">
        <v>35</v>
      </c>
      <c r="AE94" s="54"/>
      <c r="AF94" s="54"/>
      <c r="AG94" s="54">
        <v>15</v>
      </c>
      <c r="AH94" s="81"/>
      <c r="AI94" s="82">
        <v>1</v>
      </c>
      <c r="AJ94" s="83"/>
      <c r="AK94" s="75">
        <f>D94-E94-F94-G94-H94+I94-J94-K94-L94-M94-N94+O94-P94-Q94-R94-S94-T94-U94-V94+W94-X94-Y94-Z94-AA94-AB94-AC94+AD94-AE94-AF94-AG94-AH94-AI94-AJ94</f>
        <v>19</v>
      </c>
      <c r="AL94" s="4">
        <f t="shared" si="5"/>
        <v>35</v>
      </c>
      <c r="AM94" s="4">
        <f t="shared" si="6"/>
        <v>15</v>
      </c>
      <c r="AN94" s="4">
        <f t="shared" si="7"/>
        <v>0</v>
      </c>
    </row>
    <row r="95" spans="2:40" x14ac:dyDescent="0.25">
      <c r="B95" s="106" t="s">
        <v>155</v>
      </c>
      <c r="C95" s="104" t="s">
        <v>345</v>
      </c>
      <c r="D95" s="75"/>
      <c r="E95" s="76"/>
      <c r="F95" s="76"/>
      <c r="G95" s="76"/>
      <c r="H95" s="76"/>
      <c r="I95" s="77"/>
      <c r="J95" s="78"/>
      <c r="K95" s="76"/>
      <c r="L95" s="76"/>
      <c r="M95" s="76"/>
      <c r="N95" s="76"/>
      <c r="O95" s="79"/>
      <c r="P95" s="76"/>
      <c r="Q95" s="76"/>
      <c r="R95" s="76"/>
      <c r="S95" s="80"/>
      <c r="T95" s="76"/>
      <c r="U95" s="76"/>
      <c r="V95" s="76"/>
      <c r="W95" s="77"/>
      <c r="X95" s="78"/>
      <c r="Y95" s="54"/>
      <c r="Z95" s="54"/>
      <c r="AA95" s="54"/>
      <c r="AB95" s="54"/>
      <c r="AC95" s="54"/>
      <c r="AD95" s="77">
        <v>30</v>
      </c>
      <c r="AE95" s="54"/>
      <c r="AF95" s="54"/>
      <c r="AG95" s="54">
        <v>3</v>
      </c>
      <c r="AH95" s="81"/>
      <c r="AI95" s="82"/>
      <c r="AJ95" s="83"/>
      <c r="AK95" s="75">
        <f t="shared" si="4"/>
        <v>27</v>
      </c>
      <c r="AL95" s="4">
        <f t="shared" si="5"/>
        <v>30</v>
      </c>
      <c r="AM95" s="4">
        <f t="shared" si="6"/>
        <v>3</v>
      </c>
      <c r="AN95" s="4">
        <f t="shared" si="7"/>
        <v>0</v>
      </c>
    </row>
    <row r="96" spans="2:40" x14ac:dyDescent="0.25">
      <c r="B96" s="106" t="s">
        <v>154</v>
      </c>
      <c r="C96" s="104" t="s">
        <v>346</v>
      </c>
      <c r="D96" s="75"/>
      <c r="E96" s="76"/>
      <c r="F96" s="76"/>
      <c r="G96" s="76"/>
      <c r="H96" s="76"/>
      <c r="I96" s="77"/>
      <c r="J96" s="78"/>
      <c r="K96" s="76"/>
      <c r="L96" s="76"/>
      <c r="M96" s="76"/>
      <c r="N96" s="76"/>
      <c r="O96" s="79"/>
      <c r="P96" s="76"/>
      <c r="Q96" s="76"/>
      <c r="R96" s="76"/>
      <c r="S96" s="80"/>
      <c r="T96" s="76"/>
      <c r="U96" s="76"/>
      <c r="V96" s="76"/>
      <c r="W96" s="77"/>
      <c r="X96" s="78"/>
      <c r="Y96" s="54"/>
      <c r="Z96" s="54"/>
      <c r="AA96" s="54"/>
      <c r="AB96" s="54"/>
      <c r="AC96" s="54"/>
      <c r="AD96" s="77">
        <v>35</v>
      </c>
      <c r="AE96" s="54"/>
      <c r="AF96" s="54"/>
      <c r="AG96" s="54">
        <v>13</v>
      </c>
      <c r="AH96" s="81">
        <v>1</v>
      </c>
      <c r="AI96" s="82"/>
      <c r="AJ96" s="83"/>
      <c r="AK96" s="75">
        <f t="shared" si="4"/>
        <v>21</v>
      </c>
      <c r="AL96" s="4">
        <f t="shared" si="5"/>
        <v>35</v>
      </c>
      <c r="AM96" s="4">
        <f t="shared" si="6"/>
        <v>13</v>
      </c>
      <c r="AN96" s="4">
        <f t="shared" si="7"/>
        <v>0</v>
      </c>
    </row>
    <row r="97" spans="2:40" x14ac:dyDescent="0.25">
      <c r="B97" s="106" t="s">
        <v>347</v>
      </c>
      <c r="C97" s="104" t="s">
        <v>348</v>
      </c>
      <c r="D97" s="75"/>
      <c r="E97" s="76"/>
      <c r="F97" s="76"/>
      <c r="G97" s="76"/>
      <c r="H97" s="76"/>
      <c r="I97" s="77"/>
      <c r="J97" s="78"/>
      <c r="K97" s="76"/>
      <c r="L97" s="76"/>
      <c r="M97" s="76"/>
      <c r="N97" s="76"/>
      <c r="O97" s="79"/>
      <c r="P97" s="76"/>
      <c r="Q97" s="76"/>
      <c r="R97" s="76"/>
      <c r="S97" s="80"/>
      <c r="T97" s="76"/>
      <c r="U97" s="76"/>
      <c r="V97" s="76"/>
      <c r="W97" s="77"/>
      <c r="X97" s="78"/>
      <c r="Y97" s="54"/>
      <c r="Z97" s="54"/>
      <c r="AA97" s="54"/>
      <c r="AB97" s="54"/>
      <c r="AC97" s="54"/>
      <c r="AD97" s="77">
        <v>20</v>
      </c>
      <c r="AE97" s="54"/>
      <c r="AF97" s="54"/>
      <c r="AG97" s="54"/>
      <c r="AH97" s="81"/>
      <c r="AI97" s="82"/>
      <c r="AJ97" s="83"/>
      <c r="AK97" s="75">
        <f t="shared" si="4"/>
        <v>20</v>
      </c>
      <c r="AL97" s="4">
        <f t="shared" si="5"/>
        <v>20</v>
      </c>
      <c r="AM97" s="4">
        <f t="shared" si="6"/>
        <v>0</v>
      </c>
      <c r="AN97" s="4">
        <f t="shared" si="7"/>
        <v>0</v>
      </c>
    </row>
    <row r="98" spans="2:40" x14ac:dyDescent="0.25">
      <c r="B98" s="57"/>
      <c r="C98" s="107" t="s">
        <v>32</v>
      </c>
      <c r="D98" s="75">
        <f t="shared" ref="D98:AN98" si="8">SUM(D3:D97)</f>
        <v>2203</v>
      </c>
      <c r="E98" s="54">
        <f t="shared" si="8"/>
        <v>44</v>
      </c>
      <c r="F98" s="54">
        <f t="shared" si="8"/>
        <v>19</v>
      </c>
      <c r="G98" s="54">
        <f t="shared" si="8"/>
        <v>30</v>
      </c>
      <c r="H98" s="54">
        <f t="shared" si="8"/>
        <v>19</v>
      </c>
      <c r="I98" s="77">
        <f t="shared" si="8"/>
        <v>350</v>
      </c>
      <c r="J98" s="78">
        <f t="shared" si="8"/>
        <v>148</v>
      </c>
      <c r="K98" s="54">
        <f t="shared" si="8"/>
        <v>16</v>
      </c>
      <c r="L98" s="54">
        <f t="shared" si="8"/>
        <v>33</v>
      </c>
      <c r="M98" s="54">
        <f t="shared" si="8"/>
        <v>48</v>
      </c>
      <c r="N98" s="54">
        <f t="shared" si="8"/>
        <v>48</v>
      </c>
      <c r="O98" s="77">
        <f t="shared" si="8"/>
        <v>50</v>
      </c>
      <c r="P98" s="54">
        <f t="shared" si="8"/>
        <v>35</v>
      </c>
      <c r="Q98" s="54">
        <f t="shared" si="8"/>
        <v>35</v>
      </c>
      <c r="R98" s="54">
        <f t="shared" si="8"/>
        <v>57</v>
      </c>
      <c r="S98" s="54">
        <f t="shared" si="8"/>
        <v>16</v>
      </c>
      <c r="T98" s="54">
        <f t="shared" si="8"/>
        <v>23</v>
      </c>
      <c r="U98" s="54">
        <f t="shared" si="8"/>
        <v>11</v>
      </c>
      <c r="V98" s="54">
        <f t="shared" si="8"/>
        <v>12</v>
      </c>
      <c r="W98" s="77">
        <f t="shared" si="8"/>
        <v>114</v>
      </c>
      <c r="X98" s="78">
        <f t="shared" si="8"/>
        <v>191</v>
      </c>
      <c r="Y98" s="54">
        <f t="shared" si="8"/>
        <v>14</v>
      </c>
      <c r="Z98" s="54">
        <f t="shared" si="8"/>
        <v>63</v>
      </c>
      <c r="AA98" s="54">
        <f t="shared" si="8"/>
        <v>12</v>
      </c>
      <c r="AB98" s="54">
        <f t="shared" si="8"/>
        <v>24</v>
      </c>
      <c r="AC98" s="54">
        <f t="shared" si="8"/>
        <v>46</v>
      </c>
      <c r="AD98" s="77">
        <f t="shared" si="8"/>
        <v>120</v>
      </c>
      <c r="AE98" s="54">
        <f t="shared" si="8"/>
        <v>26</v>
      </c>
      <c r="AF98" s="54">
        <f t="shared" si="8"/>
        <v>38</v>
      </c>
      <c r="AG98" s="54">
        <f t="shared" si="8"/>
        <v>39</v>
      </c>
      <c r="AH98" s="54">
        <f t="shared" si="8"/>
        <v>4</v>
      </c>
      <c r="AI98" s="54">
        <f t="shared" si="8"/>
        <v>11</v>
      </c>
      <c r="AJ98" s="54">
        <f t="shared" si="8"/>
        <v>3</v>
      </c>
      <c r="AK98" s="75">
        <f t="shared" si="8"/>
        <v>1772</v>
      </c>
      <c r="AL98" s="108">
        <f t="shared" si="8"/>
        <v>634</v>
      </c>
      <c r="AM98" s="75">
        <f t="shared" si="8"/>
        <v>708</v>
      </c>
      <c r="AN98" s="109">
        <f t="shared" si="8"/>
        <v>339</v>
      </c>
    </row>
    <row r="100" spans="2:40" x14ac:dyDescent="0.25">
      <c r="C100" s="125"/>
      <c r="D100" s="58" t="s">
        <v>378</v>
      </c>
    </row>
    <row r="101" spans="2:40" x14ac:dyDescent="0.25">
      <c r="C101" s="126"/>
      <c r="D101" s="58" t="s">
        <v>379</v>
      </c>
    </row>
    <row r="102" spans="2:40" x14ac:dyDescent="0.25">
      <c r="C102" s="127"/>
      <c r="D102" s="58" t="s">
        <v>380</v>
      </c>
    </row>
    <row r="103" spans="2:40" x14ac:dyDescent="0.25">
      <c r="C103" s="128"/>
      <c r="D103" s="58" t="s">
        <v>381</v>
      </c>
    </row>
    <row r="104" spans="2:40" x14ac:dyDescent="0.25">
      <c r="C104" s="129"/>
      <c r="D104" s="58" t="s">
        <v>382</v>
      </c>
    </row>
    <row r="105" spans="2:40" x14ac:dyDescent="0.25">
      <c r="C105" s="130"/>
      <c r="D105" s="58" t="s">
        <v>229</v>
      </c>
    </row>
    <row r="106" spans="2:40" x14ac:dyDescent="0.25">
      <c r="C106" s="131"/>
      <c r="D106" s="58" t="s">
        <v>383</v>
      </c>
    </row>
  </sheetData>
  <hyperlinks>
    <hyperlink ref="B3" location="'000001'!A1" display="000001"/>
    <hyperlink ref="B16" location="'000014'!A1" display="000014"/>
    <hyperlink ref="B4" location="'000002'!A1" display="000002"/>
    <hyperlink ref="B5" location="'000003'!A1" display="000003"/>
    <hyperlink ref="B6" location="'000004'!A1" display="000004"/>
    <hyperlink ref="B7" location="'000005'!A1" display="000005"/>
    <hyperlink ref="B8" location="'000006'!A1" display="000006"/>
    <hyperlink ref="B9" location="'000007'!A1" display="000007"/>
    <hyperlink ref="B10" location="'000008'!A1" display="000008"/>
    <hyperlink ref="B11" location="'000009'!A1" display="000009"/>
    <hyperlink ref="B12" location="'000010'!A1" display="000010"/>
    <hyperlink ref="B13" location="'000011'!A1" display="000011"/>
    <hyperlink ref="B14" location="'000012'!A1" display="000012"/>
    <hyperlink ref="B15" location="'000013'!A1" display="000013"/>
    <hyperlink ref="B17" location="'000015'!A1" display="000015"/>
    <hyperlink ref="B18" location="'000016'!A1" display="000016"/>
    <hyperlink ref="B19" location="'000017'!A1" display="000017"/>
    <hyperlink ref="B20" location="'000018'!A1" display="000018"/>
    <hyperlink ref="B21" location="'000019'!A1" display="000019"/>
    <hyperlink ref="B22" location="'000020'!A1" display="000020"/>
    <hyperlink ref="B23" location="'000021'!A1" display="000021"/>
    <hyperlink ref="B24" location="'000022'!A1" display="000022"/>
    <hyperlink ref="B25" location="'000023'!A1" display="000023"/>
    <hyperlink ref="B27" location="'000025'!A1" display="000025"/>
    <hyperlink ref="B29" location="'000027'!A1" display="000027"/>
    <hyperlink ref="B31" location="'000029'!A1" display="000029"/>
    <hyperlink ref="B33" location="'000031'!A1" display="000031"/>
    <hyperlink ref="B35" location="'000033'!A1" display="000033"/>
    <hyperlink ref="B37" location="'000035'!A1" display="000035"/>
    <hyperlink ref="B39" location="'000037'!A1" display="000037"/>
    <hyperlink ref="B41" location="'000039'!A1" display="000039"/>
    <hyperlink ref="B26" location="'000024'!A1" display="000024"/>
    <hyperlink ref="B28" location="'000026'!A1" display="000026"/>
    <hyperlink ref="B30" location="'000028'!A1" display="000028"/>
    <hyperlink ref="B32" location="'000030'!A1" display="000030"/>
    <hyperlink ref="B34" location="'000032'!A1" display="000032"/>
    <hyperlink ref="B36" location="'000034'!A1" display="000034"/>
    <hyperlink ref="B38" location="'000036'!A1" display="000036"/>
    <hyperlink ref="B40" location="'000038'!A1" display="000038"/>
    <hyperlink ref="B42" location="'000040'!A1" display="000040"/>
    <hyperlink ref="B43" location="'000041'!A1" display="000041"/>
    <hyperlink ref="B44" location="'000042'!A1" display="000042"/>
    <hyperlink ref="B45" location="'000043'!A1" display="000043"/>
    <hyperlink ref="B46" location="'000044'!A1" display="000044"/>
    <hyperlink ref="B47" location="'000045'!A1" display="000045"/>
    <hyperlink ref="B48" location="'000046'!A1" display="000046"/>
    <hyperlink ref="B49" location="'000047'!A1" display="000047"/>
    <hyperlink ref="B50" location="'000048'!A1" display="000048"/>
    <hyperlink ref="B51" location="'000049'!A1" display="000049"/>
    <hyperlink ref="B52" location="'000050'!A1" display="000050"/>
    <hyperlink ref="B53" location="'000051'!A1" display="000051"/>
    <hyperlink ref="B54" location="'000052'!A1" display="000052"/>
    <hyperlink ref="B55" location="'000053'!A1" display="000053"/>
    <hyperlink ref="B56" location="'000054'!A1" display="000054"/>
    <hyperlink ref="B57" location="'000055'!A1" display="000055"/>
    <hyperlink ref="B58" location="'000056'!A1" display="000056"/>
    <hyperlink ref="B59" location="'000057'!A1" display="000057"/>
    <hyperlink ref="B60" location="'000058'!A1" display="000058"/>
    <hyperlink ref="B61" location="'000059'!A1" display="000059"/>
    <hyperlink ref="B62" location="'000060'!A1" display="000060"/>
    <hyperlink ref="B63" location="'000061'!A1" display="000061"/>
    <hyperlink ref="B64" location="'000062'!A1" display="000062"/>
    <hyperlink ref="B65" location="'000063'!A1" display="000063"/>
    <hyperlink ref="B66" location="'000064'!A1" display="000064"/>
    <hyperlink ref="B67" location="'000065'!A1" display="000065"/>
    <hyperlink ref="B68" location="'000066'!A1" display="000066"/>
    <hyperlink ref="B69" location="'000067'!A1" display="000067"/>
    <hyperlink ref="B70" location="'000068'!A1" display="000068"/>
    <hyperlink ref="B71" location="'000069'!A1" display="000069"/>
    <hyperlink ref="B72" location="'000070'!A1" display="000070"/>
    <hyperlink ref="B73" location="'000071'!A1" display="000071"/>
    <hyperlink ref="B74" location="'000072'!A1" display="000072"/>
    <hyperlink ref="B75" location="'000073'!A1" display="000073"/>
    <hyperlink ref="B76" location="'000074'!A1" display="000074"/>
    <hyperlink ref="B77" location="'000075'!A1" display="000075"/>
    <hyperlink ref="B78" location="'000076'!A1" display="000076"/>
    <hyperlink ref="B79" location="'000077'!A1" display="000077"/>
    <hyperlink ref="B80" location="'000078'!A1" display="000078"/>
    <hyperlink ref="B81" location="'000079'!A1" display="000079"/>
    <hyperlink ref="B82" location="'000080'!A1" display="000080"/>
    <hyperlink ref="B83" location="'000081'!A1" display="000081"/>
    <hyperlink ref="B84" location="'000082'!A1" display="000082"/>
    <hyperlink ref="B85" location="'000083'!A1" display="000083"/>
    <hyperlink ref="B86" location="'000084'!A1" display="000084"/>
    <hyperlink ref="B87" location="'000085'!A1" display="000085"/>
    <hyperlink ref="B88" location="'000086'!A1" display="000086"/>
    <hyperlink ref="B89" location="'000087'!A1" display="000087"/>
    <hyperlink ref="B90" location="'000088'!A1" display="000088"/>
    <hyperlink ref="B91" location="'000089'!A1" display="000089"/>
    <hyperlink ref="B92" location="'000090'!A1" display="000090"/>
    <hyperlink ref="B93" location="'000091'!A1" display="000091"/>
    <hyperlink ref="B94" location="'000092'!A1" display="000092"/>
    <hyperlink ref="B96" location="'000094'!A1" display="000094"/>
    <hyperlink ref="B95" location="'000093'!A1" display="000093"/>
    <hyperlink ref="B97" location="'000095'!A1" display="0000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ABRIL</vt:lpstr>
      <vt:lpstr>ANANIA</vt:lpstr>
      <vt:lpstr>RESUMEN ANANIA</vt:lpstr>
      <vt:lpstr>JUAN CARLOS</vt:lpstr>
      <vt:lpstr>RESUMEN JUANCARLOS</vt:lpstr>
      <vt:lpstr>EXON ILLAQUITA</vt:lpstr>
      <vt:lpstr>EISTENCIAS ALMACEN ABRIL</vt:lpstr>
      <vt:lpstr>EISTENCIAS ALMACEN MAYO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Full name</cp:lastModifiedBy>
  <cp:lastPrinted>2019-05-27T23:10:26Z</cp:lastPrinted>
  <dcterms:created xsi:type="dcterms:W3CDTF">2019-05-27T22:56:09Z</dcterms:created>
  <dcterms:modified xsi:type="dcterms:W3CDTF">2019-05-24T15:54:34Z</dcterms:modified>
</cp:coreProperties>
</file>