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4" sheetId="4" r:id="rId7"/>
    <sheet state="visible" name="5" sheetId="5" r:id="rId8"/>
    <sheet state="visible" name="6" sheetId="6" r:id="rId9"/>
    <sheet state="visible" name="7" sheetId="7" r:id="rId10"/>
    <sheet state="visible" name="8" sheetId="8" r:id="rId11"/>
    <sheet state="visible" name="9" sheetId="9" r:id="rId12"/>
    <sheet state="visible" name="10" sheetId="10" r:id="rId13"/>
    <sheet state="visible" name="11" sheetId="11" r:id="rId14"/>
  </sheets>
  <definedNames/>
  <calcPr/>
  <extLst>
    <ext uri="GoogleSheetsCustomDataVersion1">
      <go:sheetsCustomData xmlns:go="http://customooxmlschemas.google.com/" r:id="rId15" roundtripDataSignature="AMtx7mg6G6AOP32faV3xMbK/ZNsw3Pjf1Q=="/>
    </ext>
  </extLst>
</workbook>
</file>

<file path=xl/sharedStrings.xml><?xml version="1.0" encoding="utf-8"?>
<sst xmlns="http://schemas.openxmlformats.org/spreadsheetml/2006/main" count="492" uniqueCount="296">
  <si>
    <t>Direccionamiento lógico</t>
  </si>
  <si>
    <t>Total:</t>
  </si>
  <si>
    <t>8 páginas</t>
  </si>
  <si>
    <t>(PROCESO)</t>
  </si>
  <si>
    <t>Nro página</t>
  </si>
  <si>
    <t>Offset</t>
  </si>
  <si>
    <t>Pág: 4 bytes</t>
  </si>
  <si>
    <t>Tamaño página</t>
  </si>
  <si>
    <t>1024 bytes</t>
  </si>
  <si>
    <t>Dirección lógica</t>
  </si>
  <si>
    <t>2^2</t>
  </si>
  <si>
    <t>Total frames</t>
  </si>
  <si>
    <t>RAM TOTAL</t>
  </si>
  <si>
    <t>(13 bits) =&gt;</t>
  </si>
  <si>
    <t>(3 bits)</t>
  </si>
  <si>
    <t>(10 bits)</t>
  </si>
  <si>
    <t>"00"</t>
  </si>
  <si>
    <t>Tamaño frame</t>
  </si>
  <si>
    <t>"01"</t>
  </si>
  <si>
    <t>Nro frame</t>
  </si>
  <si>
    <t>"10"</t>
  </si>
  <si>
    <t>Dirección fisica</t>
  </si>
  <si>
    <t>"11"</t>
  </si>
  <si>
    <t>(15 bits) =&gt;</t>
  </si>
  <si>
    <t>(5 bits)</t>
  </si>
  <si>
    <t>DL &lt;= DF</t>
  </si>
  <si>
    <t>13 &lt;= 15</t>
  </si>
  <si>
    <t>Direccion física = Tamaño pagina * Nro. frame + Offset</t>
  </si>
  <si>
    <t>RAM</t>
  </si>
  <si>
    <t>256 KiB</t>
  </si>
  <si>
    <t>Nro Página</t>
  </si>
  <si>
    <t>Tamaño DL</t>
  </si>
  <si>
    <t>20 bits</t>
  </si>
  <si>
    <t>DL</t>
  </si>
  <si>
    <t>1 MiB</t>
  </si>
  <si>
    <t>4 KiB</t>
  </si>
  <si>
    <t>DL: 20 bits</t>
  </si>
  <si>
    <t>8 bits</t>
  </si>
  <si>
    <t>12 bits</t>
  </si>
  <si>
    <t>DF</t>
  </si>
  <si>
    <t>DF: 18 bits</t>
  </si>
  <si>
    <t>6 bits</t>
  </si>
  <si>
    <t># Frame</t>
  </si>
  <si>
    <t>Respuesta: el maximo de un prog es min(DL, DF) = 256 Kbytes</t>
  </si>
  <si>
    <t>256KiB/4KiB=64</t>
  </si>
  <si>
    <t>2^6</t>
  </si>
  <si>
    <t>3) Dada la siguiente tabla de segmentos, determine las direcciones físicas:</t>
  </si>
  <si>
    <t>Otra forma de expresar lo mismo</t>
  </si>
  <si>
    <t>Segmento</t>
  </si>
  <si>
    <t>Base</t>
  </si>
  <si>
    <t>Largo</t>
  </si>
  <si>
    <t>Dirección física</t>
  </si>
  <si>
    <t>Límite</t>
  </si>
  <si>
    <t>0, 430</t>
  </si>
  <si>
    <t>2, 500</t>
  </si>
  <si>
    <r>
      <rPr>
        <b/>
      </rPr>
      <t>∄</t>
    </r>
    <r>
      <t xml:space="preserve"> (590)</t>
    </r>
  </si>
  <si>
    <t>Direccionamiento inválido</t>
  </si>
  <si>
    <t># Segmento, Offset</t>
  </si>
  <si>
    <t>Base seg + Offset</t>
  </si>
  <si>
    <t>4) Considere una máquina con direcciones de 18 bits.</t>
  </si>
  <si>
    <t>Los primeros 2 bits se utilizan para identificar el segmento, y los últimos 16, el offset dentro del segmento.</t>
  </si>
  <si>
    <t>Asumir que las bases y los limites de la tabla de segmentos están configuradas de la siguiente forma:</t>
  </si>
  <si>
    <t>Protección</t>
  </si>
  <si>
    <t>00000h</t>
  </si>
  <si>
    <t>0ABCDh</t>
  </si>
  <si>
    <t>Read-only</t>
  </si>
  <si>
    <t>1B000h</t>
  </si>
  <si>
    <t>007FFh</t>
  </si>
  <si>
    <t>Exec-only</t>
  </si>
  <si>
    <t>1B800h</t>
  </si>
  <si>
    <t>00FFFh</t>
  </si>
  <si>
    <t>Read-write</t>
  </si>
  <si>
    <t>30000h</t>
  </si>
  <si>
    <t>01234h</t>
  </si>
  <si>
    <t xml:space="preserve">Responder en forma clara y concisa que sucede cuando el proceso intenta escribir en cada
una de las siguientes direcciones virtuales: 20000h, 10000h, 0BEEFh, 00ACEh.
</t>
  </si>
  <si>
    <t>1) 20000h</t>
  </si>
  <si>
    <t>2) 10000h</t>
  </si>
  <si>
    <t>3) 0BEEFh</t>
  </si>
  <si>
    <t>4) 00ACEh</t>
  </si>
  <si>
    <t>RAM:</t>
  </si>
  <si>
    <t>128KiB</t>
  </si>
  <si>
    <t>1 MB</t>
  </si>
  <si>
    <t>"= 1Mb"</t>
  </si>
  <si>
    <t>30 bits</t>
  </si>
  <si>
    <t>"&gt; 1Mb"</t>
  </si>
  <si>
    <t>40 bits</t>
  </si>
  <si>
    <t># FRAME</t>
  </si>
  <si>
    <t>Proc/Pág</t>
  </si>
  <si>
    <t>A0</t>
  </si>
  <si>
    <t>B0</t>
  </si>
  <si>
    <t>C5</t>
  </si>
  <si>
    <t>A1</t>
  </si>
  <si>
    <t>A2</t>
  </si>
  <si>
    <t>C3</t>
  </si>
  <si>
    <t>C1</t>
  </si>
  <si>
    <t>B2</t>
  </si>
  <si>
    <t>C4</t>
  </si>
  <si>
    <t>3) Tablas de pág.</t>
  </si>
  <si>
    <t>A</t>
  </si>
  <si>
    <t>B</t>
  </si>
  <si>
    <t>C</t>
  </si>
  <si>
    <t>*</t>
  </si>
  <si>
    <t>Direcciones de 16 bits</t>
  </si>
  <si>
    <t>2^16 = 2^X * 2^9</t>
  </si>
  <si>
    <t>2^16 = 64 KB</t>
  </si>
  <si>
    <t>MF 32 KB</t>
  </si>
  <si>
    <t>2^X = 128</t>
  </si>
  <si>
    <t>Paginas 0,5 KB</t>
  </si>
  <si>
    <t>--&gt; 2^9</t>
  </si>
  <si>
    <t>X = 7</t>
  </si>
  <si>
    <t>* No existen. A tiene 4 pág, B tiene 3 y C tiene 6. Ver tamaño de cada proceso.</t>
  </si>
  <si>
    <t>1) --&gt; 128 páginas</t>
  </si>
  <si>
    <t>2) a) Tabla de páginas</t>
  </si>
  <si>
    <t>Nro marco</t>
  </si>
  <si>
    <t>Bit presencia</t>
  </si>
  <si>
    <t>Bit modificado</t>
  </si>
  <si>
    <t>b) Bitvector</t>
  </si>
  <si>
    <t>64 KB / 0,5 KB</t>
  </si>
  <si>
    <t>-&gt; 128 bits</t>
  </si>
  <si>
    <t>-&gt; 16 bytes</t>
  </si>
  <si>
    <t>Cant. frames = Tam. MF / Tam. Pág.</t>
  </si>
  <si>
    <t>(MF / Tamaño de Frame)</t>
  </si>
  <si>
    <t>Ult ref</t>
  </si>
  <si>
    <t>Permisos</t>
  </si>
  <si>
    <t xml:space="preserve">7) Un esquema de memoria virtual tiene un tamaño de página de 1024 bytes y la memoria física tiene 4 marcos de
página. La Tabla de páginas de un proceso es:
</t>
  </si>
  <si>
    <t xml:space="preserve">¿Cuáles son las direcciones físicas de las siguientes direcciones virtuales (expresadas en decimal)?
</t>
  </si>
  <si>
    <t>Página virtual</t>
  </si>
  <si>
    <t>Marco</t>
  </si>
  <si>
    <t>DV</t>
  </si>
  <si>
    <t>Página *</t>
  </si>
  <si>
    <t>Desplazamiento</t>
  </si>
  <si>
    <t>Dir. Virtual</t>
  </si>
  <si>
    <t>Tam Frame o Pag</t>
  </si>
  <si>
    <t>Page Fault</t>
  </si>
  <si>
    <t>-</t>
  </si>
  <si>
    <t>Página</t>
  </si>
  <si>
    <t>Offset//</t>
  </si>
  <si>
    <t>Ejemplo:</t>
  </si>
  <si>
    <t>- 4 * 1024</t>
  </si>
  <si>
    <t>-&gt; Pág.</t>
  </si>
  <si>
    <t>* Parte entera = Página</t>
  </si>
  <si>
    <t>Offset &lt;-</t>
  </si>
  <si>
    <t>3//</t>
  </si>
  <si>
    <t>* Parte decimal = Offset</t>
  </si>
  <si>
    <t>8) Un proceso de 8 páginas está ejecutando en un sistema de memoria virtual,</t>
  </si>
  <si>
    <t xml:space="preserve">con asignación fija de 4 marcos por proceso y alcance local. </t>
  </si>
  <si>
    <t>Si se considera que la memoria está inicialmente vacía, determinar el número de fallos de página que ocurren al referenciarse las siguientes páginas:</t>
  </si>
  <si>
    <t>A)</t>
  </si>
  <si>
    <t xml:space="preserve">B) Proponga para el algoritmo Clock un formato para la entrada de la tabla de páginas, </t>
  </si>
  <si>
    <t>ÓPTIMO</t>
  </si>
  <si>
    <t>sabiendo que los procesos pueden leer/escribir/ejecutar siempre y cuando los permisos de la página lo permitan,</t>
  </si>
  <si>
    <t>con una memoria física de 64 KiB y frames de 2 KiB.</t>
  </si>
  <si>
    <t>(índice)</t>
  </si>
  <si>
    <t>Nro Pagina</t>
  </si>
  <si>
    <t>Nro de Frame</t>
  </si>
  <si>
    <t>Bit Presencia</t>
  </si>
  <si>
    <t>Bit Modificado</t>
  </si>
  <si>
    <t>Bit de uso</t>
  </si>
  <si>
    <t>Permisos (RWX)</t>
  </si>
  <si>
    <t>TOTAL PF</t>
  </si>
  <si>
    <t>Min 3 bits</t>
  </si>
  <si>
    <t>5 bits</t>
  </si>
  <si>
    <t>1bit</t>
  </si>
  <si>
    <t>1 bit</t>
  </si>
  <si>
    <t>3 bits</t>
  </si>
  <si>
    <t>PAGE FAULT</t>
  </si>
  <si>
    <t>F</t>
  </si>
  <si>
    <r>
      <rPr>
        <b/>
        <color rgb="FFFF0000"/>
      </rPr>
      <t>4</t>
    </r>
    <r>
      <rPr>
        <b/>
      </rPr>
      <t xml:space="preserve"> + 2</t>
    </r>
  </si>
  <si>
    <t>FIFO</t>
  </si>
  <si>
    <t>DF =&gt; 16 bits (2^16 -&gt; 64 KB)</t>
  </si>
  <si>
    <t>Offset =&gt; 11 bits (2 ^ 11 -&gt; 2KB)</t>
  </si>
  <si>
    <r>
      <rPr>
        <b/>
        <color rgb="FFFF0000"/>
      </rPr>
      <t>4</t>
    </r>
    <r>
      <rPr>
        <b/>
      </rPr>
      <t xml:space="preserve"> + 3</t>
    </r>
  </si>
  <si>
    <t>LRU</t>
  </si>
  <si>
    <r>
      <rPr>
        <b/>
        <color rgb="FFFF0000"/>
      </rPr>
      <t>4</t>
    </r>
    <r>
      <rPr>
        <b/>
      </rPr>
      <t xml:space="preserve"> + 4</t>
    </r>
  </si>
  <si>
    <t>CLOCK</t>
  </si>
  <si>
    <t>0*</t>
  </si>
  <si>
    <t>3*</t>
  </si>
  <si>
    <t>1*</t>
  </si>
  <si>
    <t>&gt; 1</t>
  </si>
  <si>
    <t>&gt; 1*</t>
  </si>
  <si>
    <t>7*</t>
  </si>
  <si>
    <t>&gt; 7</t>
  </si>
  <si>
    <t>2*</t>
  </si>
  <si>
    <t>&gt; 2*</t>
  </si>
  <si>
    <r>
      <rPr>
        <b/>
        <color rgb="FFFF0000"/>
      </rPr>
      <t>4</t>
    </r>
    <r>
      <rPr>
        <b/>
      </rPr>
      <t xml:space="preserve"> + 3</t>
    </r>
  </si>
  <si>
    <r>
      <t xml:space="preserve">F </t>
    </r>
    <r>
      <rPr>
        <color rgb="FF000000"/>
      </rPr>
      <t>= Inevitable</t>
    </r>
  </si>
  <si>
    <t xml:space="preserve"> &gt; : Puntero </t>
  </si>
  <si>
    <t>Procesador: 32 bits</t>
  </si>
  <si>
    <t>A) Clock Modif.</t>
  </si>
  <si>
    <t>Página: 8KB de tamaño.</t>
  </si>
  <si>
    <t>Accesos:</t>
  </si>
  <si>
    <t>Inicio</t>
  </si>
  <si>
    <t>Asignación de frames es fija (4 frames por proceso)</t>
  </si>
  <si>
    <t>100 (Read)</t>
  </si>
  <si>
    <t>14 u m</t>
  </si>
  <si>
    <t>&gt; 14 u m</t>
  </si>
  <si>
    <t>14 m</t>
  </si>
  <si>
    <t>&gt; 14 m</t>
  </si>
  <si>
    <t>17 u m</t>
  </si>
  <si>
    <t xml:space="preserve">Se está ejecutando un proceso de 159KB de tamaño con </t>
  </si>
  <si>
    <t>122950 (Write)</t>
  </si>
  <si>
    <t>17 u</t>
  </si>
  <si>
    <t>15 u m</t>
  </si>
  <si>
    <t>&gt; 15 u m</t>
  </si>
  <si>
    <t>la siguiente asignación actual de frames:</t>
  </si>
  <si>
    <t>98306 (Read)</t>
  </si>
  <si>
    <t>19 u m</t>
  </si>
  <si>
    <t>&gt; 19 m</t>
  </si>
  <si>
    <t>19 m</t>
  </si>
  <si>
    <t>139264 (Write)</t>
  </si>
  <si>
    <t>&gt; -</t>
  </si>
  <si>
    <t>0 u</t>
  </si>
  <si>
    <t>12 u</t>
  </si>
  <si>
    <t>A) Indicar el estado de las páginas en memoria luego de cada referencia.</t>
  </si>
  <si>
    <t>122880 (Read)</t>
  </si>
  <si>
    <t>Acceso Inválido</t>
  </si>
  <si>
    <t>Puntero (si aplica)</t>
  </si>
  <si>
    <t>Pág (Num. desde 0)</t>
  </si>
  <si>
    <t>Uso</t>
  </si>
  <si>
    <t>Modificado</t>
  </si>
  <si>
    <t>Instante de referencia</t>
  </si>
  <si>
    <t>155650 (Write)</t>
  </si>
  <si>
    <t>E*</t>
  </si>
  <si>
    <t>172100 (Read)</t>
  </si>
  <si>
    <t>E*:</t>
  </si>
  <si>
    <t>Se tuvo que escribir la página 14 en disco antes de reemplazarla,</t>
  </si>
  <si>
    <t>ya que tenía el bit de modificado en 1.</t>
  </si>
  <si>
    <t>---&gt;</t>
  </si>
  <si>
    <t>Entonces se requiere:</t>
  </si>
  <si>
    <t>- leer la pág 14 de RAM (frame 1) y guardarla en disco.</t>
  </si>
  <si>
    <t>- leer la pág 17 de disco y dejarla en frame 1 de RAM.</t>
  </si>
  <si>
    <t>B) Dejando a un lado el costo de ejecución e implementación de un algoritmo de sustitución.</t>
  </si>
  <si>
    <t>(esto no pasa, por ej, en el acceso 122950, ya que se reemplaza a la pág 17 que no necesita guardarse antes)</t>
  </si>
  <si>
    <t>Indicar cuál de los dos algoritmos presenta un mejor rendimiento con la secuencia de referencias dada.</t>
  </si>
  <si>
    <t>¿Qué criterio tiene en cuenta para tomar esa decisión?</t>
  </si>
  <si>
    <t>P1</t>
  </si>
  <si>
    <t>P2</t>
  </si>
  <si>
    <t>P3</t>
  </si>
  <si>
    <t>Sentencia ej:</t>
  </si>
  <si>
    <t>cont</t>
  </si>
  <si>
    <t>=</t>
  </si>
  <si>
    <t>a</t>
  </si>
  <si>
    <t>+</t>
  </si>
  <si>
    <t>b</t>
  </si>
  <si>
    <t>10) Se tienen dos procesos, P1 y P2 que generan respectivamente las siguientes secuencias de referencias a memoria:
P1: 10 11 0 3 4 11 0 3 4 11 0 3 4
P2: 10 11 12 13 14 15 16 17 18
Si se le asignan 4 frames a cada proceso, y sabiendo que el mecanismo de sustitución de páginas es LRU, y que se le agrega una TLB con capacidad de 4 páginas, con algoritmo de sustitución FIFO. 
Indique:
  a)En cada caso, ¿Cuántos accesos a la TLB, a memoria y a disco se producen?
  b)¿En alguno de los casos sirve tener una caché? Justifique. (Tenga en cuenta el concepto de localidad)</t>
  </si>
  <si>
    <t>Asumimos que todos los accesos son de lectura</t>
  </si>
  <si>
    <t>Frame</t>
  </si>
  <si>
    <t>TLB -&gt;</t>
  </si>
  <si>
    <t>Nro Frame</t>
  </si>
  <si>
    <t>Page fault?</t>
  </si>
  <si>
    <t>PF</t>
  </si>
  <si>
    <t>Acc disco</t>
  </si>
  <si>
    <t>Acc memoria</t>
  </si>
  <si>
    <t>Acc TLB</t>
  </si>
  <si>
    <t>0000</t>
  </si>
  <si>
    <t>S0</t>
  </si>
  <si>
    <t>S1</t>
  </si>
  <si>
    <t>S2</t>
  </si>
  <si>
    <t>FFFF</t>
  </si>
  <si>
    <t>D</t>
  </si>
  <si>
    <t>E</t>
  </si>
  <si>
    <t>TS</t>
  </si>
  <si>
    <t>200A</t>
  </si>
  <si>
    <t>001|0 0000 0000 1010</t>
  </si>
  <si>
    <t>0FA1h</t>
  </si>
  <si>
    <t>003Fh</t>
  </si>
  <si>
    <t>--&gt;</t>
  </si>
  <si>
    <t>3 bits para el nro de segmento | 13 bits para el desplazamiento</t>
  </si>
  <si>
    <t>0FE1h</t>
  </si>
  <si>
    <t>001Eh</t>
  </si>
  <si>
    <t>FF80h</t>
  </si>
  <si>
    <t>007Fh</t>
  </si>
  <si>
    <t>000E</t>
  </si>
  <si>
    <r>
      <t xml:space="preserve">000 | </t>
    </r>
    <r>
      <rPr>
        <b/>
      </rPr>
      <t>0 0000 0000 1110</t>
    </r>
  </si>
  <si>
    <t>DF -&gt; BASE + OFFSET</t>
  </si>
  <si>
    <t>0FAF</t>
  </si>
  <si>
    <t>000   0 1111 1010 1111</t>
  </si>
  <si>
    <t>BASE -&gt; DF - OFFSET</t>
  </si>
  <si>
    <t>(resto offset)</t>
  </si>
  <si>
    <t>000   0 1111 1010 0001</t>
  </si>
  <si>
    <t>FFF7</t>
  </si>
  <si>
    <r>
      <t xml:space="preserve">010 | </t>
    </r>
    <r>
      <rPr>
        <b/>
      </rPr>
      <t>0 0000 0111 0111</t>
    </r>
  </si>
  <si>
    <t>0077</t>
  </si>
  <si>
    <t>FF80</t>
  </si>
  <si>
    <t>111   1 1111 1111 0111</t>
  </si>
  <si>
    <t>0FA1</t>
  </si>
  <si>
    <t>007F</t>
  </si>
  <si>
    <t>111   1 1111 1000 0000</t>
  </si>
  <si>
    <t>201E</t>
  </si>
  <si>
    <r>
      <t xml:space="preserve">001 | </t>
    </r>
    <r>
      <rPr>
        <b/>
      </rPr>
      <t>0 0000 0001 1110</t>
    </r>
  </si>
  <si>
    <t>0FFF</t>
  </si>
  <si>
    <t>0FE1</t>
  </si>
  <si>
    <t>000   0 1111 1111 1111</t>
  </si>
  <si>
    <t>001E</t>
  </si>
  <si>
    <t>000   0 1111 1110 0001</t>
  </si>
  <si>
    <t>0040 - 1 = 003F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</si>
</sst>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, m"/>
    <numFmt numFmtId="165" formatCode="m yyyy"/>
  </numFmts>
  <fonts count="16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b/>
      <sz val="12.0"/>
      <color rgb="FF000000"/>
      <name val="Arial"/>
    </font>
    <font>
      <sz val="14.0"/>
      <color theme="1"/>
      <name val="Arial"/>
    </font>
    <font>
      <b/>
      <sz val="14.0"/>
      <color theme="1"/>
      <name val="Arial"/>
    </font>
    <font>
      <sz val="14.0"/>
      <color rgb="FF000000"/>
      <name val="Arial"/>
    </font>
    <font>
      <sz val="12.0"/>
      <color rgb="FF000000"/>
      <name val="Arial"/>
    </font>
    <font>
      <b/>
      <sz val="12.0"/>
      <color rgb="FFFF0000"/>
      <name val="Arial"/>
    </font>
    <font>
      <sz val="11.0"/>
      <name val="Arial"/>
    </font>
    <font>
      <sz val="12.0"/>
      <name val="Arial"/>
    </font>
    <font>
      <sz val="12.0"/>
    </font>
    <font>
      <b/>
      <color theme="1"/>
      <name val="Arial"/>
    </font>
    <font/>
    <font>
      <b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2" fontId="2" numFmtId="0" xfId="0" applyAlignment="1" applyFont="1">
      <alignment horizontal="right"/>
    </xf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Border="1" applyFont="1"/>
    <xf borderId="0" fillId="5" fontId="1" numFmtId="0" xfId="0" applyFill="1" applyFont="1"/>
    <xf borderId="0" fillId="5" fontId="2" numFmtId="0" xfId="0" applyAlignment="1" applyFont="1">
      <alignment horizontal="right"/>
    </xf>
    <xf borderId="1" fillId="4" fontId="1" numFmtId="0" xfId="0" applyBorder="1" applyFont="1"/>
    <xf borderId="1" fillId="0" fontId="2" numFmtId="0" xfId="0" applyAlignment="1" applyBorder="1" applyFont="1">
      <alignment horizontal="right"/>
    </xf>
    <xf borderId="0" fillId="5" fontId="2" numFmtId="0" xfId="0" applyFont="1"/>
    <xf borderId="0" fillId="6" fontId="1" numFmtId="0" xfId="0" applyFill="1" applyFont="1"/>
    <xf borderId="0" fillId="0" fontId="1" numFmtId="0" xfId="0" applyAlignment="1" applyFont="1">
      <alignment horizontal="center"/>
    </xf>
    <xf borderId="0" fillId="3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6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3" numFmtId="0" xfId="0" applyFont="1"/>
    <xf borderId="1" fillId="4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3" numFmtId="164" xfId="0" applyFont="1" applyNumberFormat="1"/>
    <xf borderId="0" fillId="7" fontId="4" numFmtId="0" xfId="0" applyAlignment="1" applyFill="1" applyFont="1">
      <alignment horizontal="left"/>
    </xf>
    <xf borderId="0" fillId="6" fontId="2" numFmtId="0" xfId="0" applyFont="1"/>
    <xf borderId="0" fillId="0" fontId="5" numFmtId="0" xfId="0" applyFont="1"/>
    <xf borderId="1" fillId="0" fontId="5" numFmtId="0" xfId="0" applyBorder="1" applyFont="1"/>
    <xf borderId="1" fillId="3" fontId="5" numFmtId="0" xfId="0" applyBorder="1" applyFont="1"/>
    <xf borderId="1" fillId="4" fontId="5" numFmtId="0" xfId="0" applyBorder="1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7" fontId="7" numFmtId="0" xfId="0" applyAlignment="1" applyFont="1">
      <alignment horizontal="center"/>
    </xf>
    <xf borderId="0" fillId="7" fontId="7" numFmtId="0" xfId="0" applyAlignment="1" applyFont="1">
      <alignment horizontal="left"/>
    </xf>
    <xf borderId="0" fillId="0" fontId="5" numFmtId="0" xfId="0" applyAlignment="1" applyFont="1">
      <alignment readingOrder="0"/>
    </xf>
    <xf borderId="0" fillId="6" fontId="5" numFmtId="0" xfId="0" applyFont="1"/>
    <xf borderId="0" fillId="0" fontId="3" numFmtId="0" xfId="0" applyAlignment="1" applyFont="1">
      <alignment readingOrder="0"/>
    </xf>
    <xf borderId="2" fillId="4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" fillId="2" fontId="2" numFmtId="0" xfId="0" applyBorder="1" applyFont="1"/>
    <xf borderId="0" fillId="2" fontId="2" numFmtId="0" xfId="0" applyFont="1"/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7" fontId="4" numFmtId="0" xfId="0" applyFont="1"/>
    <xf borderId="0" fillId="0" fontId="1" numFmtId="0" xfId="0" applyAlignment="1" applyFont="1">
      <alignment horizontal="right"/>
    </xf>
    <xf borderId="1" fillId="6" fontId="1" numFmtId="0" xfId="0" applyAlignment="1" applyBorder="1" applyFont="1">
      <alignment horizontal="center"/>
    </xf>
    <xf borderId="0" fillId="7" fontId="4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7" fontId="8" numFmtId="0" xfId="0" applyAlignment="1" applyFont="1">
      <alignment horizontal="left"/>
    </xf>
    <xf borderId="0" fillId="8" fontId="1" numFmtId="0" xfId="0" applyAlignment="1" applyFill="1" applyFont="1">
      <alignment horizontal="center"/>
    </xf>
    <xf borderId="0" fillId="0" fontId="2" numFmtId="0" xfId="0" applyAlignment="1" applyFont="1">
      <alignment horizontal="left"/>
    </xf>
    <xf quotePrefix="1" borderId="0" fillId="0" fontId="2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9" fontId="2" numFmtId="0" xfId="0" applyAlignment="1" applyBorder="1" applyFill="1" applyFont="1">
      <alignment readingOrder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quotePrefix="1" borderId="0" fillId="0" fontId="3" numFmtId="0" xfId="0" applyAlignment="1" applyFont="1">
      <alignment horizontal="right"/>
    </xf>
    <xf borderId="2" fillId="0" fontId="3" numFmtId="0" xfId="0" applyBorder="1" applyFont="1"/>
    <xf borderId="0" fillId="0" fontId="1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6" fillId="0" fontId="3" numFmtId="0" xfId="0" applyBorder="1" applyFont="1"/>
    <xf borderId="2" fillId="0" fontId="3" numFmtId="0" xfId="0" applyAlignment="1" applyBorder="1" applyFont="1">
      <alignment horizontal="center"/>
    </xf>
    <xf borderId="6" fillId="0" fontId="14" numFmtId="0" xfId="0" applyBorder="1" applyFont="1"/>
    <xf borderId="7" fillId="0" fontId="14" numFmtId="0" xfId="0" applyBorder="1" applyFont="1"/>
    <xf borderId="1" fillId="0" fontId="3" numFmtId="0" xfId="0" applyAlignment="1" applyBorder="1" applyFont="1">
      <alignment horizontal="center"/>
    </xf>
    <xf borderId="0" fillId="0" fontId="14" numFmtId="0" xfId="0" applyAlignment="1" applyFont="1">
      <alignment readingOrder="0"/>
    </xf>
    <xf borderId="1" fillId="0" fontId="15" numFmtId="0" xfId="0" applyAlignment="1" applyBorder="1" applyFont="1">
      <alignment horizontal="center"/>
    </xf>
    <xf borderId="0" fillId="0" fontId="13" numFmtId="0" xfId="0" applyFont="1"/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4" numFmtId="165" xfId="0" applyAlignment="1" applyFont="1" applyNumberFormat="1">
      <alignment readingOrder="0"/>
    </xf>
    <xf borderId="0" fillId="0" fontId="14" numFmtId="49" xfId="0" applyAlignment="1" applyFont="1" applyNumberFormat="1">
      <alignment readingOrder="0"/>
    </xf>
    <xf borderId="0" fillId="0" fontId="1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114300</xdr:rowOff>
    </xdr:from>
    <xdr:ext cx="9048750" cy="1771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-180975</xdr:rowOff>
    </xdr:from>
    <xdr:ext cx="6391275" cy="30670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76200</xdr:rowOff>
    </xdr:from>
    <xdr:ext cx="8801100" cy="1381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9</xdr:row>
      <xdr:rowOff>19050</xdr:rowOff>
    </xdr:from>
    <xdr:ext cx="2990850" cy="2000250"/>
    <xdr:pic>
      <xdr:nvPicPr>
        <xdr:cNvPr id="0" name="image3.gif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763125" cy="64770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96175" cy="28860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7.29"/>
    <col customWidth="1" min="4" max="4" width="12.0"/>
    <col customWidth="1" min="5" max="5" width="14.0"/>
    <col customWidth="1" min="6" max="6" width="7.0"/>
    <col customWidth="1" min="7" max="7" width="18.14"/>
    <col customWidth="1" min="8" max="8" width="12.0"/>
    <col customWidth="1" min="9" max="9" width="9.14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3" t="s">
        <v>3</v>
      </c>
      <c r="F1" s="2"/>
      <c r="G1" s="2"/>
      <c r="H1" s="5" t="s">
        <v>4</v>
      </c>
      <c r="I1" s="5" t="s">
        <v>5</v>
      </c>
      <c r="J1" s="2"/>
      <c r="K1" s="6" t="s">
        <v>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3" t="s">
        <v>7</v>
      </c>
      <c r="D2" s="4" t="s">
        <v>8</v>
      </c>
      <c r="E2" s="3"/>
      <c r="F2" s="2"/>
      <c r="G2" s="6" t="s">
        <v>9</v>
      </c>
      <c r="H2" s="7">
        <f>2^3</f>
        <v>8</v>
      </c>
      <c r="I2" s="7">
        <f>2^10</f>
        <v>1024</v>
      </c>
      <c r="J2" s="2"/>
      <c r="K2" s="7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8" t="s">
        <v>11</v>
      </c>
      <c r="D3" s="9">
        <v>32.0</v>
      </c>
      <c r="E3" s="8" t="s">
        <v>12</v>
      </c>
      <c r="F3" s="2"/>
      <c r="G3" s="10" t="s">
        <v>13</v>
      </c>
      <c r="H3" s="11" t="s">
        <v>14</v>
      </c>
      <c r="I3" s="11" t="s">
        <v>15</v>
      </c>
      <c r="J3" s="2"/>
      <c r="K3" s="7" t="s">
        <v>16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8" t="s">
        <v>17</v>
      </c>
      <c r="D4" s="9" t="s">
        <v>8</v>
      </c>
      <c r="E4" s="12"/>
      <c r="F4" s="2"/>
      <c r="G4" s="2"/>
      <c r="H4" s="2"/>
      <c r="I4" s="2"/>
      <c r="J4" s="2"/>
      <c r="K4" s="7" t="s">
        <v>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5" t="s">
        <v>19</v>
      </c>
      <c r="I5" s="5" t="s">
        <v>5</v>
      </c>
      <c r="J5" s="2"/>
      <c r="K5" s="7" t="s">
        <v>20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/>
      <c r="D6" s="2"/>
      <c r="E6" s="2"/>
      <c r="F6" s="2"/>
      <c r="G6" s="6" t="s">
        <v>21</v>
      </c>
      <c r="H6" s="7">
        <f>2^5</f>
        <v>32</v>
      </c>
      <c r="I6" s="7">
        <f>2^10</f>
        <v>1024</v>
      </c>
      <c r="J6" s="2"/>
      <c r="K6" s="7" t="s">
        <v>22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1"/>
      <c r="E7" s="2"/>
      <c r="F7" s="2"/>
      <c r="G7" s="10" t="s">
        <v>23</v>
      </c>
      <c r="H7" s="11" t="s">
        <v>24</v>
      </c>
      <c r="I7" s="11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 t="s">
        <v>25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 t="s">
        <v>26</v>
      </c>
      <c r="E10" s="2"/>
      <c r="F10" s="1"/>
      <c r="G10" s="1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6" width="4.0"/>
    <col customWidth="1" min="7" max="14" width="3.57"/>
    <col customWidth="1" min="16" max="16" width="8.0"/>
    <col customWidth="1" min="17" max="17" width="12.29"/>
    <col customWidth="1" min="18" max="18" width="12.0"/>
  </cols>
  <sheetData>
    <row r="1" ht="15.75" customHeight="1">
      <c r="A1" s="60" t="s">
        <v>244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.75" customHeight="1">
      <c r="A3" s="61" t="s">
        <v>245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5.75" customHeight="1">
      <c r="A5" s="62" t="s">
        <v>246</v>
      </c>
      <c r="B5" s="62">
        <v>10.0</v>
      </c>
      <c r="C5" s="62">
        <v>11.0</v>
      </c>
      <c r="D5" s="62">
        <v>0.0</v>
      </c>
      <c r="E5" s="62">
        <v>3.0</v>
      </c>
      <c r="F5" s="62">
        <v>4.0</v>
      </c>
      <c r="G5" s="62">
        <v>11.0</v>
      </c>
      <c r="H5" s="62">
        <v>0.0</v>
      </c>
      <c r="I5" s="62">
        <v>3.0</v>
      </c>
      <c r="J5" s="62">
        <v>4.0</v>
      </c>
      <c r="K5" s="62">
        <v>11.0</v>
      </c>
      <c r="L5" s="62">
        <v>0.0</v>
      </c>
      <c r="M5" s="62">
        <v>3.0</v>
      </c>
      <c r="N5" s="62">
        <v>4.0</v>
      </c>
      <c r="O5" s="2"/>
      <c r="P5" s="61" t="s">
        <v>247</v>
      </c>
      <c r="Q5" s="62" t="s">
        <v>4</v>
      </c>
      <c r="R5" s="62" t="s">
        <v>248</v>
      </c>
      <c r="S5" s="2"/>
      <c r="T5" s="61"/>
      <c r="U5" s="61"/>
      <c r="V5" s="61"/>
    </row>
    <row r="6" ht="15.75" customHeight="1">
      <c r="A6" s="62">
        <v>0.0</v>
      </c>
      <c r="B6" s="62">
        <v>10.0</v>
      </c>
      <c r="C6" s="62">
        <v>10.0</v>
      </c>
      <c r="D6" s="62">
        <v>10.0</v>
      </c>
      <c r="E6" s="63">
        <v>10.0</v>
      </c>
      <c r="F6" s="62">
        <v>4.0</v>
      </c>
      <c r="G6" s="62">
        <v>4.0</v>
      </c>
      <c r="H6" s="62">
        <v>4.0</v>
      </c>
      <c r="I6" s="62">
        <v>4.0</v>
      </c>
      <c r="J6" s="62">
        <v>4.0</v>
      </c>
      <c r="K6" s="62">
        <v>4.0</v>
      </c>
      <c r="L6" s="62">
        <v>4.0</v>
      </c>
      <c r="M6" s="62">
        <v>4.0</v>
      </c>
      <c r="N6" s="62">
        <v>4.0</v>
      </c>
      <c r="O6" s="2"/>
      <c r="P6" s="2"/>
      <c r="Q6" s="62">
        <v>4.0</v>
      </c>
      <c r="R6" s="62">
        <v>0.0</v>
      </c>
      <c r="S6" s="2"/>
      <c r="T6" s="2"/>
      <c r="U6" s="61"/>
      <c r="V6" s="61"/>
    </row>
    <row r="7" ht="15.75" customHeight="1">
      <c r="A7" s="62">
        <v>1.0</v>
      </c>
      <c r="B7" s="7"/>
      <c r="C7" s="62">
        <v>11.0</v>
      </c>
      <c r="D7" s="62">
        <v>11.0</v>
      </c>
      <c r="E7" s="62">
        <v>11.0</v>
      </c>
      <c r="F7" s="62">
        <v>11.0</v>
      </c>
      <c r="G7" s="62">
        <v>11.0</v>
      </c>
      <c r="H7" s="62">
        <v>11.0</v>
      </c>
      <c r="I7" s="62">
        <v>11.0</v>
      </c>
      <c r="J7" s="62">
        <v>11.0</v>
      </c>
      <c r="K7" s="62">
        <v>11.0</v>
      </c>
      <c r="L7" s="62">
        <v>11.0</v>
      </c>
      <c r="M7" s="62">
        <v>11.0</v>
      </c>
      <c r="N7" s="62">
        <v>11.0</v>
      </c>
      <c r="O7" s="2"/>
      <c r="P7" s="2"/>
      <c r="Q7" s="62">
        <v>11.0</v>
      </c>
      <c r="R7" s="62">
        <v>1.0</v>
      </c>
      <c r="S7" s="2"/>
      <c r="T7" s="2"/>
      <c r="U7" s="61"/>
      <c r="V7" s="61"/>
    </row>
    <row r="8" ht="15.75" customHeight="1">
      <c r="A8" s="62">
        <v>2.0</v>
      </c>
      <c r="B8" s="7"/>
      <c r="C8" s="7"/>
      <c r="D8" s="62">
        <v>0.0</v>
      </c>
      <c r="E8" s="62">
        <v>0.0</v>
      </c>
      <c r="F8" s="62">
        <v>0.0</v>
      </c>
      <c r="G8" s="62">
        <v>0.0</v>
      </c>
      <c r="H8" s="62">
        <v>0.0</v>
      </c>
      <c r="I8" s="62">
        <v>0.0</v>
      </c>
      <c r="J8" s="62">
        <v>0.0</v>
      </c>
      <c r="K8" s="62">
        <v>0.0</v>
      </c>
      <c r="L8" s="62">
        <v>0.0</v>
      </c>
      <c r="M8" s="62">
        <v>0.0</v>
      </c>
      <c r="N8" s="62">
        <v>0.0</v>
      </c>
      <c r="O8" s="2"/>
      <c r="P8" s="2"/>
      <c r="Q8" s="62">
        <v>0.0</v>
      </c>
      <c r="R8" s="62">
        <v>2.0</v>
      </c>
      <c r="S8" s="2"/>
      <c r="T8" s="2"/>
      <c r="U8" s="61"/>
      <c r="V8" s="61"/>
    </row>
    <row r="9" ht="15.75" customHeight="1">
      <c r="A9" s="62">
        <v>3.0</v>
      </c>
      <c r="B9" s="7"/>
      <c r="C9" s="7"/>
      <c r="D9" s="7"/>
      <c r="E9" s="62">
        <v>3.0</v>
      </c>
      <c r="F9" s="62">
        <v>3.0</v>
      </c>
      <c r="G9" s="62">
        <v>3.0</v>
      </c>
      <c r="H9" s="62">
        <v>3.0</v>
      </c>
      <c r="I9" s="62">
        <v>3.0</v>
      </c>
      <c r="J9" s="62">
        <v>3.0</v>
      </c>
      <c r="K9" s="62">
        <v>3.0</v>
      </c>
      <c r="L9" s="62">
        <v>3.0</v>
      </c>
      <c r="M9" s="62">
        <v>3.0</v>
      </c>
      <c r="N9" s="62">
        <v>3.0</v>
      </c>
      <c r="O9" s="2"/>
      <c r="P9" s="2"/>
      <c r="Q9" s="62">
        <v>3.0</v>
      </c>
      <c r="R9" s="62">
        <v>3.0</v>
      </c>
      <c r="S9" s="2"/>
      <c r="T9" s="2"/>
      <c r="U9" s="61"/>
      <c r="V9" s="61"/>
    </row>
    <row r="10" ht="15.75" customHeight="1">
      <c r="A10" s="62" t="s">
        <v>249</v>
      </c>
      <c r="B10" s="61" t="s">
        <v>250</v>
      </c>
      <c r="C10" s="61" t="s">
        <v>250</v>
      </c>
      <c r="D10" s="61" t="s">
        <v>250</v>
      </c>
      <c r="E10" s="61" t="s">
        <v>250</v>
      </c>
      <c r="F10" s="61" t="s">
        <v>250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5.75" customHeight="1">
      <c r="A11" s="62" t="s">
        <v>251</v>
      </c>
      <c r="B11" s="61">
        <v>1.0</v>
      </c>
      <c r="C11" s="61">
        <v>1.0</v>
      </c>
      <c r="D11" s="61">
        <v>1.0</v>
      </c>
      <c r="E11" s="61">
        <v>1.0</v>
      </c>
      <c r="F11" s="61">
        <v>1.0</v>
      </c>
      <c r="G11" s="2"/>
      <c r="H11" s="2"/>
      <c r="I11" s="2"/>
      <c r="J11" s="2"/>
      <c r="K11" s="2"/>
      <c r="L11" s="2"/>
      <c r="M11" s="2"/>
      <c r="N11" s="2"/>
      <c r="O11" s="61">
        <v>5.0</v>
      </c>
      <c r="P11" s="2"/>
      <c r="Q11" s="2"/>
      <c r="R11" s="2"/>
      <c r="S11" s="2"/>
      <c r="T11" s="2"/>
      <c r="U11" s="2"/>
    </row>
    <row r="12" ht="15.75" customHeight="1">
      <c r="A12" s="64" t="s">
        <v>252</v>
      </c>
      <c r="B12" s="61">
        <v>2.0</v>
      </c>
      <c r="C12" s="61">
        <v>2.0</v>
      </c>
      <c r="D12" s="61">
        <v>2.0</v>
      </c>
      <c r="E12" s="61">
        <v>2.0</v>
      </c>
      <c r="F12" s="61">
        <v>2.0</v>
      </c>
      <c r="G12" s="61">
        <v>1.0</v>
      </c>
      <c r="H12" s="61">
        <v>1.0</v>
      </c>
      <c r="I12" s="61">
        <v>1.0</v>
      </c>
      <c r="J12" s="61">
        <v>1.0</v>
      </c>
      <c r="K12" s="61">
        <v>1.0</v>
      </c>
      <c r="L12" s="65">
        <v>1.0</v>
      </c>
      <c r="M12" s="65">
        <v>1.0</v>
      </c>
      <c r="N12" s="65">
        <v>1.0</v>
      </c>
      <c r="O12" s="61">
        <v>18.0</v>
      </c>
      <c r="P12" s="2"/>
      <c r="Q12" s="2"/>
      <c r="R12" s="2"/>
      <c r="S12" s="2"/>
      <c r="T12" s="2"/>
      <c r="U12" s="2"/>
    </row>
    <row r="13" ht="15.75" customHeight="1">
      <c r="A13" s="62" t="s">
        <v>253</v>
      </c>
      <c r="B13" s="61">
        <v>2.0</v>
      </c>
      <c r="C13" s="61">
        <v>2.0</v>
      </c>
      <c r="D13" s="61">
        <v>2.0</v>
      </c>
      <c r="E13" s="61">
        <v>2.0</v>
      </c>
      <c r="F13" s="61">
        <v>2.0</v>
      </c>
      <c r="G13" s="61">
        <v>1.0</v>
      </c>
      <c r="H13" s="61">
        <v>1.0</v>
      </c>
      <c r="I13" s="61">
        <v>1.0</v>
      </c>
      <c r="J13" s="61">
        <v>1.0</v>
      </c>
      <c r="K13" s="61">
        <v>1.0</v>
      </c>
      <c r="L13" s="65">
        <v>1.0</v>
      </c>
      <c r="M13" s="65">
        <v>1.0</v>
      </c>
      <c r="N13" s="65">
        <v>1.0</v>
      </c>
      <c r="O13" s="61">
        <v>18.0</v>
      </c>
      <c r="P13" s="2"/>
      <c r="Q13" s="2"/>
      <c r="R13" s="2"/>
      <c r="S13" s="2"/>
      <c r="T13" s="2"/>
      <c r="U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s="2"/>
      <c r="P14" s="2"/>
      <c r="Q14" s="2"/>
      <c r="R14" s="2"/>
      <c r="S14" s="2"/>
      <c r="T14" s="2"/>
      <c r="U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O15" s="2"/>
      <c r="P15" s="2"/>
      <c r="Q15" s="2"/>
      <c r="R15" s="2"/>
      <c r="S15" s="2"/>
      <c r="T15" s="2"/>
      <c r="U15" s="2"/>
    </row>
    <row r="16" ht="15.75" customHeight="1">
      <c r="A16" s="62" t="s">
        <v>246</v>
      </c>
      <c r="B16" s="62">
        <v>10.0</v>
      </c>
      <c r="C16" s="62">
        <v>11.0</v>
      </c>
      <c r="D16" s="62">
        <v>12.0</v>
      </c>
      <c r="E16" s="62">
        <v>13.0</v>
      </c>
      <c r="F16" s="62">
        <v>14.0</v>
      </c>
      <c r="G16" s="62">
        <v>15.0</v>
      </c>
      <c r="H16" s="62">
        <v>16.0</v>
      </c>
      <c r="I16" s="62">
        <v>17.0</v>
      </c>
      <c r="J16" s="62">
        <v>18.0</v>
      </c>
      <c r="K16" s="62"/>
      <c r="L16" s="62"/>
      <c r="M16" s="62"/>
      <c r="N16" s="62"/>
      <c r="O16" s="2"/>
      <c r="P16" s="61" t="s">
        <v>247</v>
      </c>
      <c r="Q16" s="62" t="s">
        <v>4</v>
      </c>
      <c r="R16" s="62" t="s">
        <v>248</v>
      </c>
      <c r="S16" s="2"/>
      <c r="T16" s="2"/>
      <c r="U16" s="2"/>
    </row>
    <row r="17" ht="15.75" customHeight="1">
      <c r="A17" s="62">
        <v>0.0</v>
      </c>
      <c r="B17" s="62">
        <v>10.0</v>
      </c>
      <c r="C17" s="62">
        <v>10.0</v>
      </c>
      <c r="D17" s="62">
        <v>10.0</v>
      </c>
      <c r="E17" s="63">
        <v>10.0</v>
      </c>
      <c r="F17" s="62">
        <v>14.0</v>
      </c>
      <c r="G17" s="62">
        <v>14.0</v>
      </c>
      <c r="H17" s="62">
        <v>14.0</v>
      </c>
      <c r="I17" s="63">
        <v>14.0</v>
      </c>
      <c r="J17" s="62">
        <v>18.0</v>
      </c>
      <c r="K17" s="62"/>
      <c r="L17" s="62"/>
      <c r="M17" s="62"/>
      <c r="N17" s="62"/>
      <c r="O17" s="2"/>
      <c r="P17" s="2"/>
      <c r="Q17" s="62">
        <v>18.0</v>
      </c>
      <c r="R17" s="62">
        <v>0.0</v>
      </c>
      <c r="S17" s="2"/>
      <c r="T17" s="2"/>
      <c r="U17" s="2"/>
    </row>
    <row r="18" ht="15.75" customHeight="1">
      <c r="A18" s="62">
        <v>1.0</v>
      </c>
      <c r="B18" s="7"/>
      <c r="C18" s="62">
        <v>11.0</v>
      </c>
      <c r="D18" s="62">
        <v>11.0</v>
      </c>
      <c r="E18" s="62">
        <v>11.0</v>
      </c>
      <c r="F18" s="63">
        <v>11.0</v>
      </c>
      <c r="G18" s="62">
        <v>15.0</v>
      </c>
      <c r="H18" s="62">
        <v>15.0</v>
      </c>
      <c r="I18" s="62">
        <v>15.0</v>
      </c>
      <c r="J18" s="62">
        <v>15.0</v>
      </c>
      <c r="K18" s="62"/>
      <c r="L18" s="62"/>
      <c r="M18" s="62"/>
      <c r="N18" s="62"/>
      <c r="O18" s="2"/>
      <c r="P18" s="2"/>
      <c r="Q18" s="62">
        <v>15.0</v>
      </c>
      <c r="R18" s="62">
        <v>1.0</v>
      </c>
      <c r="S18" s="2"/>
      <c r="T18" s="2"/>
      <c r="U18" s="2"/>
    </row>
    <row r="19" ht="15.75" customHeight="1">
      <c r="A19" s="62">
        <v>2.0</v>
      </c>
      <c r="B19" s="7"/>
      <c r="C19" s="7"/>
      <c r="D19" s="62">
        <v>12.0</v>
      </c>
      <c r="E19" s="62">
        <v>12.0</v>
      </c>
      <c r="F19" s="62">
        <v>12.0</v>
      </c>
      <c r="G19" s="63">
        <v>12.0</v>
      </c>
      <c r="H19" s="62">
        <v>16.0</v>
      </c>
      <c r="I19" s="62">
        <v>16.0</v>
      </c>
      <c r="J19" s="62">
        <v>16.0</v>
      </c>
      <c r="K19" s="62"/>
      <c r="L19" s="62"/>
      <c r="M19" s="62"/>
      <c r="N19" s="62"/>
      <c r="O19" s="2"/>
      <c r="P19" s="2"/>
      <c r="Q19" s="62">
        <v>16.0</v>
      </c>
      <c r="R19" s="62">
        <v>2.0</v>
      </c>
      <c r="S19" s="2"/>
      <c r="T19" s="2"/>
      <c r="U19" s="2"/>
    </row>
    <row r="20" ht="15.75" customHeight="1">
      <c r="A20" s="62">
        <v>3.0</v>
      </c>
      <c r="B20" s="7"/>
      <c r="C20" s="7"/>
      <c r="D20" s="7"/>
      <c r="E20" s="62">
        <v>13.0</v>
      </c>
      <c r="F20" s="62">
        <v>13.0</v>
      </c>
      <c r="G20" s="62">
        <v>13.0</v>
      </c>
      <c r="H20" s="63">
        <v>13.0</v>
      </c>
      <c r="I20" s="62">
        <v>17.0</v>
      </c>
      <c r="J20" s="62">
        <v>17.0</v>
      </c>
      <c r="K20" s="62"/>
      <c r="L20" s="62"/>
      <c r="M20" s="62"/>
      <c r="N20" s="62"/>
      <c r="O20" s="2"/>
      <c r="P20" s="2"/>
      <c r="Q20" s="62">
        <v>17.0</v>
      </c>
      <c r="R20" s="62">
        <v>3.0</v>
      </c>
      <c r="S20" s="2"/>
      <c r="T20" s="2"/>
      <c r="U20" s="2"/>
    </row>
    <row r="21" ht="15.75" customHeight="1">
      <c r="A21" s="62" t="s">
        <v>249</v>
      </c>
      <c r="B21" s="61" t="s">
        <v>250</v>
      </c>
      <c r="C21" s="61" t="s">
        <v>250</v>
      </c>
      <c r="D21" s="61" t="s">
        <v>250</v>
      </c>
      <c r="E21" s="61" t="s">
        <v>250</v>
      </c>
      <c r="F21" s="61" t="s">
        <v>250</v>
      </c>
      <c r="G21" s="61" t="s">
        <v>250</v>
      </c>
      <c r="H21" s="61" t="s">
        <v>250</v>
      </c>
      <c r="I21" s="61" t="s">
        <v>250</v>
      </c>
      <c r="J21" s="61" t="s">
        <v>250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62" t="s">
        <v>251</v>
      </c>
      <c r="B22" s="61">
        <v>1.0</v>
      </c>
      <c r="C22" s="61">
        <v>1.0</v>
      </c>
      <c r="D22" s="61">
        <v>1.0</v>
      </c>
      <c r="E22" s="61">
        <v>1.0</v>
      </c>
      <c r="F22" s="61">
        <v>1.0</v>
      </c>
      <c r="G22" s="61">
        <v>1.0</v>
      </c>
      <c r="H22" s="61">
        <v>1.0</v>
      </c>
      <c r="I22" s="61">
        <v>1.0</v>
      </c>
      <c r="J22" s="61">
        <v>1.0</v>
      </c>
      <c r="K22" s="2"/>
      <c r="L22" s="2"/>
      <c r="M22" s="2"/>
      <c r="N22" s="2"/>
      <c r="O22" s="61">
        <v>9.0</v>
      </c>
      <c r="P22" s="2"/>
      <c r="Q22" s="2"/>
      <c r="R22" s="2"/>
      <c r="S22" s="2"/>
      <c r="T22" s="2"/>
      <c r="U22" s="2"/>
    </row>
    <row r="23" ht="15.75" customHeight="1">
      <c r="A23" s="64" t="s">
        <v>252</v>
      </c>
      <c r="B23" s="61">
        <v>2.0</v>
      </c>
      <c r="C23" s="61">
        <v>2.0</v>
      </c>
      <c r="D23" s="61">
        <v>2.0</v>
      </c>
      <c r="E23" s="61">
        <v>2.0</v>
      </c>
      <c r="F23" s="61">
        <v>2.0</v>
      </c>
      <c r="G23" s="61">
        <v>2.0</v>
      </c>
      <c r="H23" s="61">
        <v>2.0</v>
      </c>
      <c r="I23" s="61">
        <v>2.0</v>
      </c>
      <c r="J23" s="61">
        <v>2.0</v>
      </c>
      <c r="K23" s="61"/>
      <c r="L23" s="65"/>
      <c r="M23" s="65"/>
      <c r="N23" s="65"/>
      <c r="O23" s="61">
        <v>18.0</v>
      </c>
      <c r="P23" s="2"/>
      <c r="Q23" s="2"/>
      <c r="R23" s="2"/>
      <c r="S23" s="2"/>
      <c r="T23" s="2"/>
      <c r="U23" s="2"/>
    </row>
    <row r="24" ht="15.75" customHeight="1">
      <c r="A24" s="62" t="s">
        <v>253</v>
      </c>
      <c r="B24" s="61">
        <v>2.0</v>
      </c>
      <c r="C24" s="61">
        <v>2.0</v>
      </c>
      <c r="D24" s="61">
        <v>2.0</v>
      </c>
      <c r="E24" s="61">
        <v>2.0</v>
      </c>
      <c r="F24" s="61">
        <v>2.0</v>
      </c>
      <c r="G24" s="61">
        <v>2.0</v>
      </c>
      <c r="H24" s="61">
        <v>2.0</v>
      </c>
      <c r="I24" s="61">
        <v>2.0</v>
      </c>
      <c r="J24" s="61">
        <v>2.0</v>
      </c>
      <c r="K24" s="61"/>
      <c r="L24" s="65"/>
      <c r="M24" s="65"/>
      <c r="N24" s="65"/>
      <c r="O24" s="61">
        <v>18.0</v>
      </c>
      <c r="P24" s="2"/>
      <c r="Q24" s="2"/>
      <c r="R24" s="2"/>
      <c r="S24" s="2"/>
      <c r="T24" s="2"/>
      <c r="U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1" max="15" width="4.14"/>
  </cols>
  <sheetData>
    <row r="1" ht="15.75" customHeight="1"/>
    <row r="2" ht="15.75" customHeight="1">
      <c r="H2" s="66" t="s">
        <v>254</v>
      </c>
      <c r="I2" s="67"/>
      <c r="K2" s="68">
        <v>0.0</v>
      </c>
      <c r="L2" s="69">
        <v>0.0</v>
      </c>
      <c r="M2" s="69">
        <v>0.0</v>
      </c>
      <c r="N2" s="69">
        <v>0.0</v>
      </c>
      <c r="O2" s="69">
        <v>0.0</v>
      </c>
    </row>
    <row r="3" ht="15.75" customHeight="1">
      <c r="H3" s="70"/>
      <c r="I3" s="71"/>
      <c r="K3" s="68">
        <v>1.0</v>
      </c>
      <c r="L3" s="69">
        <v>0.0</v>
      </c>
      <c r="M3" s="69">
        <v>0.0</v>
      </c>
      <c r="N3" s="69">
        <v>0.0</v>
      </c>
      <c r="O3" s="69">
        <v>1.0</v>
      </c>
    </row>
    <row r="4" ht="15.75" customHeight="1">
      <c r="H4" s="70"/>
      <c r="I4" s="72" t="s">
        <v>255</v>
      </c>
      <c r="K4" s="68">
        <v>2.0</v>
      </c>
      <c r="L4" s="69">
        <v>0.0</v>
      </c>
      <c r="M4" s="69">
        <v>0.0</v>
      </c>
      <c r="N4" s="69">
        <v>1.0</v>
      </c>
      <c r="O4" s="69">
        <v>0.0</v>
      </c>
    </row>
    <row r="5" ht="15.75" customHeight="1">
      <c r="H5" s="70"/>
      <c r="I5" s="73"/>
      <c r="K5" s="68">
        <v>3.0</v>
      </c>
      <c r="L5" s="69">
        <v>0.0</v>
      </c>
      <c r="M5" s="69">
        <v>0.0</v>
      </c>
      <c r="N5" s="69">
        <v>1.0</v>
      </c>
      <c r="O5" s="69">
        <v>1.0</v>
      </c>
    </row>
    <row r="6" ht="15.75" customHeight="1">
      <c r="H6" s="70"/>
      <c r="I6" s="72" t="s">
        <v>256</v>
      </c>
      <c r="K6" s="68">
        <v>4.0</v>
      </c>
      <c r="L6" s="69">
        <v>0.0</v>
      </c>
      <c r="M6" s="69">
        <v>1.0</v>
      </c>
      <c r="N6" s="69">
        <v>0.0</v>
      </c>
      <c r="O6" s="69">
        <v>0.0</v>
      </c>
    </row>
    <row r="7" ht="15.75" customHeight="1">
      <c r="H7" s="70"/>
      <c r="I7" s="74"/>
      <c r="K7" s="68">
        <v>5.0</v>
      </c>
      <c r="L7" s="69">
        <v>0.0</v>
      </c>
      <c r="M7" s="69">
        <v>1.0</v>
      </c>
      <c r="N7" s="69">
        <v>0.0</v>
      </c>
      <c r="O7" s="69">
        <v>1.0</v>
      </c>
    </row>
    <row r="8" ht="15.75" customHeight="1">
      <c r="H8" s="70"/>
      <c r="I8" s="71"/>
      <c r="K8" s="68">
        <v>6.0</v>
      </c>
      <c r="L8" s="69">
        <v>0.0</v>
      </c>
      <c r="M8" s="69">
        <v>1.0</v>
      </c>
      <c r="N8" s="69">
        <v>1.0</v>
      </c>
      <c r="O8" s="69">
        <v>0.0</v>
      </c>
    </row>
    <row r="9" ht="15.75" customHeight="1">
      <c r="H9" s="70"/>
      <c r="I9" s="71"/>
      <c r="K9" s="68">
        <v>7.0</v>
      </c>
      <c r="L9" s="69">
        <v>0.0</v>
      </c>
      <c r="M9" s="69">
        <v>1.0</v>
      </c>
      <c r="N9" s="69">
        <v>1.0</v>
      </c>
      <c r="O9" s="69">
        <v>1.0</v>
      </c>
    </row>
    <row r="10" ht="15.75" customHeight="1">
      <c r="H10" s="70"/>
      <c r="I10" s="71"/>
      <c r="K10" s="68">
        <v>8.0</v>
      </c>
      <c r="L10" s="69">
        <v>1.0</v>
      </c>
      <c r="M10" s="69">
        <v>0.0</v>
      </c>
      <c r="N10" s="69">
        <v>0.0</v>
      </c>
      <c r="O10" s="69">
        <v>0.0</v>
      </c>
    </row>
    <row r="11" ht="15.75" customHeight="1">
      <c r="H11" s="70"/>
      <c r="I11" s="72" t="s">
        <v>257</v>
      </c>
      <c r="K11" s="68">
        <v>9.0</v>
      </c>
      <c r="L11" s="69">
        <v>1.0</v>
      </c>
      <c r="M11" s="69">
        <v>0.0</v>
      </c>
      <c r="N11" s="69">
        <v>0.0</v>
      </c>
      <c r="O11" s="69">
        <v>1.0</v>
      </c>
    </row>
    <row r="12" ht="15.75" customHeight="1">
      <c r="H12" s="70" t="s">
        <v>258</v>
      </c>
      <c r="I12" s="74"/>
      <c r="K12" s="68" t="s">
        <v>98</v>
      </c>
      <c r="L12" s="69">
        <v>1.0</v>
      </c>
      <c r="M12" s="69">
        <v>0.0</v>
      </c>
      <c r="N12" s="69">
        <v>1.0</v>
      </c>
      <c r="O12" s="69">
        <v>0.0</v>
      </c>
    </row>
    <row r="13" ht="15.75" customHeight="1">
      <c r="K13" s="68" t="s">
        <v>99</v>
      </c>
      <c r="L13" s="69">
        <v>1.0</v>
      </c>
      <c r="M13" s="69">
        <v>0.0</v>
      </c>
      <c r="N13" s="69">
        <v>1.0</v>
      </c>
      <c r="O13" s="69">
        <v>1.0</v>
      </c>
    </row>
    <row r="14" ht="15.75" customHeight="1">
      <c r="K14" s="68" t="s">
        <v>100</v>
      </c>
      <c r="L14" s="69">
        <v>1.0</v>
      </c>
      <c r="M14" s="69">
        <v>1.0</v>
      </c>
      <c r="N14" s="69">
        <v>0.0</v>
      </c>
      <c r="O14" s="69">
        <v>0.0</v>
      </c>
    </row>
    <row r="15" ht="15.75" customHeight="1">
      <c r="K15" s="68" t="s">
        <v>259</v>
      </c>
      <c r="L15" s="69">
        <v>1.0</v>
      </c>
      <c r="M15" s="69">
        <v>1.0</v>
      </c>
      <c r="N15" s="69">
        <v>0.0</v>
      </c>
      <c r="O15" s="69">
        <v>1.0</v>
      </c>
    </row>
    <row r="16" ht="15.75" customHeight="1">
      <c r="K16" s="68" t="s">
        <v>260</v>
      </c>
      <c r="L16" s="69">
        <v>1.0</v>
      </c>
      <c r="M16" s="69">
        <v>1.0</v>
      </c>
      <c r="N16" s="69">
        <v>1.0</v>
      </c>
      <c r="O16" s="69">
        <v>0.0</v>
      </c>
    </row>
    <row r="17" ht="15.75" customHeight="1">
      <c r="K17" s="68" t="s">
        <v>166</v>
      </c>
      <c r="L17" s="69">
        <v>1.0</v>
      </c>
      <c r="M17" s="69">
        <v>1.0</v>
      </c>
      <c r="N17" s="69">
        <v>1.0</v>
      </c>
      <c r="O17" s="69">
        <v>1.0</v>
      </c>
    </row>
    <row r="18" ht="15.75" customHeight="1">
      <c r="H18" s="75" t="s">
        <v>261</v>
      </c>
      <c r="I18" s="75" t="s">
        <v>49</v>
      </c>
      <c r="J18" s="75" t="s">
        <v>52</v>
      </c>
    </row>
    <row r="19" ht="15.75" customHeight="1">
      <c r="A19" s="19" t="s">
        <v>33</v>
      </c>
      <c r="B19" s="19" t="s">
        <v>262</v>
      </c>
      <c r="C19" s="76" t="s">
        <v>263</v>
      </c>
      <c r="H19" s="75">
        <v>0.0</v>
      </c>
      <c r="I19" s="77" t="s">
        <v>264</v>
      </c>
      <c r="J19" s="77" t="s">
        <v>265</v>
      </c>
    </row>
    <row r="20" ht="15.75" customHeight="1">
      <c r="A20" s="19" t="s">
        <v>266</v>
      </c>
      <c r="B20" s="19" t="s">
        <v>267</v>
      </c>
      <c r="H20" s="75">
        <v>1.0</v>
      </c>
      <c r="I20" s="77" t="s">
        <v>268</v>
      </c>
      <c r="J20" s="77" t="s">
        <v>269</v>
      </c>
    </row>
    <row r="21" ht="15.75" customHeight="1">
      <c r="H21" s="75">
        <v>2.0</v>
      </c>
      <c r="I21" s="77" t="s">
        <v>270</v>
      </c>
      <c r="J21" s="77" t="s">
        <v>271</v>
      </c>
    </row>
    <row r="22" ht="15.75" customHeight="1">
      <c r="A22" s="19" t="s">
        <v>33</v>
      </c>
      <c r="B22" s="19" t="s">
        <v>272</v>
      </c>
      <c r="C22" s="19" t="s">
        <v>273</v>
      </c>
      <c r="F22" s="19" t="s">
        <v>274</v>
      </c>
    </row>
    <row r="23" ht="15.75" customHeight="1">
      <c r="A23" s="19" t="s">
        <v>39</v>
      </c>
      <c r="B23" s="19" t="s">
        <v>275</v>
      </c>
      <c r="C23" s="78" t="s">
        <v>276</v>
      </c>
      <c r="F23" s="19" t="s">
        <v>277</v>
      </c>
    </row>
    <row r="24" ht="15.75" customHeight="1">
      <c r="B24" s="19" t="s">
        <v>278</v>
      </c>
      <c r="C24" s="19" t="s">
        <v>279</v>
      </c>
    </row>
    <row r="25" ht="15.75" customHeight="1">
      <c r="H25" s="76" t="s">
        <v>275</v>
      </c>
      <c r="I25" s="39" t="s">
        <v>280</v>
      </c>
      <c r="J25" s="39" t="s">
        <v>258</v>
      </c>
    </row>
    <row r="26" ht="15.75" customHeight="1">
      <c r="A26" s="19" t="s">
        <v>33</v>
      </c>
      <c r="B26" s="79">
        <v>4077.0</v>
      </c>
      <c r="C26" s="19" t="s">
        <v>281</v>
      </c>
      <c r="G26" s="39" t="s">
        <v>134</v>
      </c>
      <c r="H26" s="39" t="s">
        <v>272</v>
      </c>
      <c r="I26" s="80" t="s">
        <v>282</v>
      </c>
      <c r="J26" s="39" t="s">
        <v>283</v>
      </c>
    </row>
    <row r="27" ht="15.75" customHeight="1">
      <c r="A27" s="19" t="s">
        <v>39</v>
      </c>
      <c r="B27" s="19" t="s">
        <v>280</v>
      </c>
      <c r="C27" s="78" t="s">
        <v>284</v>
      </c>
      <c r="H27" s="81" t="s">
        <v>285</v>
      </c>
      <c r="I27" s="81" t="s">
        <v>283</v>
      </c>
      <c r="J27" s="81" t="s">
        <v>286</v>
      </c>
    </row>
    <row r="28" ht="15.75" customHeight="1">
      <c r="B28" s="19" t="s">
        <v>278</v>
      </c>
      <c r="C28" s="19" t="s">
        <v>287</v>
      </c>
    </row>
    <row r="29" ht="15.75" customHeight="1">
      <c r="G29" s="82"/>
    </row>
    <row r="30" ht="15.75" customHeight="1">
      <c r="A30" s="19" t="s">
        <v>33</v>
      </c>
      <c r="B30" s="19" t="s">
        <v>288</v>
      </c>
      <c r="C30" s="19" t="s">
        <v>289</v>
      </c>
      <c r="H30" s="39" t="s">
        <v>290</v>
      </c>
      <c r="I30" s="39" t="s">
        <v>291</v>
      </c>
    </row>
    <row r="31" ht="15.75" customHeight="1">
      <c r="B31" s="19" t="s">
        <v>290</v>
      </c>
      <c r="C31" s="78" t="s">
        <v>292</v>
      </c>
      <c r="H31" s="83" t="s">
        <v>293</v>
      </c>
      <c r="I31" s="39" t="s">
        <v>285</v>
      </c>
    </row>
    <row r="32" ht="15.75" customHeight="1">
      <c r="B32" s="19" t="s">
        <v>278</v>
      </c>
      <c r="C32" s="19" t="s">
        <v>294</v>
      </c>
      <c r="H32" s="81" t="s">
        <v>291</v>
      </c>
      <c r="I32" s="84" t="s">
        <v>295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4:I5"/>
    <mergeCell ref="I6:I7"/>
    <mergeCell ref="I11:I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5" width="14.43"/>
    <col customWidth="1" min="6" max="6" width="12.29"/>
    <col customWidth="1" min="7" max="7" width="7.71"/>
    <col customWidth="1" min="9" max="9" width="9.86"/>
    <col customWidth="1" min="10" max="10" width="11.14"/>
  </cols>
  <sheetData>
    <row r="1" ht="15.75" customHeight="1">
      <c r="A1" s="2"/>
      <c r="B1" s="13" t="s">
        <v>28</v>
      </c>
      <c r="C1" s="14" t="s">
        <v>29</v>
      </c>
      <c r="D1" s="2"/>
      <c r="E1" s="2"/>
      <c r="F1" s="15" t="s">
        <v>30</v>
      </c>
      <c r="G1" s="15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13" t="s">
        <v>31</v>
      </c>
      <c r="C2" s="14" t="s">
        <v>32</v>
      </c>
      <c r="D2" s="2"/>
      <c r="E2" s="2"/>
      <c r="F2" s="16">
        <f>2^8</f>
        <v>256</v>
      </c>
      <c r="G2" s="16">
        <f>2^12</f>
        <v>4096</v>
      </c>
      <c r="H2" s="16" t="s">
        <v>33</v>
      </c>
      <c r="I2" s="2">
        <f>256*4096</f>
        <v>1048576</v>
      </c>
      <c r="J2" s="2" t="s">
        <v>34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13" t="s">
        <v>7</v>
      </c>
      <c r="C3" s="14" t="s">
        <v>35</v>
      </c>
      <c r="D3" s="2"/>
      <c r="E3" s="2" t="s">
        <v>36</v>
      </c>
      <c r="F3" s="16" t="s">
        <v>37</v>
      </c>
      <c r="G3" s="16" t="s">
        <v>38</v>
      </c>
      <c r="H3" s="16" t="s">
        <v>39</v>
      </c>
      <c r="I3" s="2">
        <f>64*4096</f>
        <v>262144</v>
      </c>
      <c r="J3" s="2" t="s">
        <v>29</v>
      </c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 t="s">
        <v>40</v>
      </c>
      <c r="F4" s="17" t="s">
        <v>41</v>
      </c>
      <c r="G4" s="16" t="s">
        <v>38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17" t="s">
        <v>42</v>
      </c>
      <c r="G5" s="2"/>
      <c r="H5" s="1" t="s">
        <v>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/>
      <c r="C6" s="2" t="s">
        <v>44</v>
      </c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 t="s">
        <v>45</v>
      </c>
      <c r="D7" s="2"/>
      <c r="E7" s="2"/>
      <c r="F7" s="2"/>
      <c r="G7" s="2"/>
      <c r="H7" s="1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8"/>
      <c r="B8" s="18"/>
      <c r="C8" s="18"/>
      <c r="D8" s="2"/>
      <c r="E8" s="2"/>
      <c r="F8" s="2"/>
      <c r="G8" s="2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8"/>
      <c r="B9" s="18"/>
      <c r="C9" s="1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8"/>
      <c r="B10" s="18"/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8"/>
      <c r="B11" s="18"/>
      <c r="C11" s="1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1.86"/>
    <col customWidth="1" min="3" max="3" width="13.43"/>
    <col customWidth="1" min="4" max="5" width="14.43"/>
    <col customWidth="1" min="6" max="6" width="18.43"/>
    <col customWidth="1" min="7" max="7" width="17.57"/>
  </cols>
  <sheetData>
    <row r="1" ht="15.75" customHeight="1">
      <c r="A1" s="1" t="s">
        <v>46</v>
      </c>
      <c r="B1" s="1"/>
    </row>
    <row r="2" ht="15.75" customHeight="1"/>
    <row r="3" ht="15.75" customHeight="1">
      <c r="J3" s="19" t="s">
        <v>47</v>
      </c>
    </row>
    <row r="4" ht="15.75" customHeight="1">
      <c r="B4" s="20" t="s">
        <v>48</v>
      </c>
      <c r="C4" s="20" t="s">
        <v>49</v>
      </c>
      <c r="D4" s="20" t="s">
        <v>50</v>
      </c>
      <c r="E4" s="21"/>
      <c r="F4" s="20" t="s">
        <v>9</v>
      </c>
      <c r="G4" s="20" t="s">
        <v>51</v>
      </c>
      <c r="J4" s="20" t="s">
        <v>48</v>
      </c>
      <c r="K4" s="20" t="s">
        <v>49</v>
      </c>
      <c r="L4" s="20" t="s">
        <v>52</v>
      </c>
    </row>
    <row r="5" ht="15.75" customHeight="1">
      <c r="B5" s="22">
        <v>0.0</v>
      </c>
      <c r="C5" s="22">
        <v>219.0</v>
      </c>
      <c r="D5" s="22">
        <v>600.0</v>
      </c>
      <c r="E5" s="2"/>
      <c r="F5" s="22" t="s">
        <v>53</v>
      </c>
      <c r="G5" s="22">
        <f>C5+430</f>
        <v>649</v>
      </c>
      <c r="J5" s="22">
        <v>0.0</v>
      </c>
      <c r="K5" s="22">
        <v>219.0</v>
      </c>
      <c r="L5" s="22">
        <f t="shared" ref="L5:L8" si="1">K5+D5</f>
        <v>819</v>
      </c>
    </row>
    <row r="6" ht="15.75" customHeight="1">
      <c r="B6" s="22">
        <v>1.0</v>
      </c>
      <c r="C6" s="22">
        <v>2300.0</v>
      </c>
      <c r="D6" s="22">
        <v>14.0</v>
      </c>
      <c r="E6" s="2"/>
      <c r="F6" s="23">
        <v>44105.0</v>
      </c>
      <c r="G6" s="22">
        <f>C6+10</f>
        <v>2310</v>
      </c>
      <c r="J6" s="22">
        <v>1.0</v>
      </c>
      <c r="K6" s="22">
        <v>2300.0</v>
      </c>
      <c r="L6" s="22">
        <f t="shared" si="1"/>
        <v>2314</v>
      </c>
    </row>
    <row r="7" ht="15.75" customHeight="1">
      <c r="B7" s="22">
        <v>2.0</v>
      </c>
      <c r="C7" s="22">
        <v>90.0</v>
      </c>
      <c r="D7" s="22">
        <v>100.0</v>
      </c>
      <c r="E7" s="2"/>
      <c r="F7" s="22" t="s">
        <v>54</v>
      </c>
      <c r="G7" s="22" t="s">
        <v>55</v>
      </c>
      <c r="H7" s="19" t="s">
        <v>56</v>
      </c>
      <c r="J7" s="22">
        <v>2.0</v>
      </c>
      <c r="K7" s="22">
        <v>90.0</v>
      </c>
      <c r="L7" s="22">
        <f t="shared" si="1"/>
        <v>190</v>
      </c>
    </row>
    <row r="8" ht="15.75" customHeight="1">
      <c r="B8" s="22">
        <v>3.0</v>
      </c>
      <c r="C8" s="22">
        <v>1327.0</v>
      </c>
      <c r="D8" s="22">
        <v>580.0</v>
      </c>
      <c r="E8" s="2"/>
      <c r="F8" s="22"/>
      <c r="G8" s="22"/>
      <c r="J8" s="22">
        <v>3.0</v>
      </c>
      <c r="K8" s="22">
        <v>1327.0</v>
      </c>
      <c r="L8" s="22">
        <f t="shared" si="1"/>
        <v>1907</v>
      </c>
    </row>
    <row r="9" ht="15.75" customHeight="1"/>
    <row r="10" ht="15.75" customHeight="1">
      <c r="F10" s="19" t="s">
        <v>57</v>
      </c>
      <c r="G10" s="19" t="s">
        <v>58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C16" s="2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6" width="14.43"/>
  </cols>
  <sheetData>
    <row r="1" ht="15.75" customHeight="1">
      <c r="A1" s="1" t="s">
        <v>59</v>
      </c>
    </row>
    <row r="2" ht="15.75" customHeight="1">
      <c r="A2" s="25" t="s">
        <v>60</v>
      </c>
    </row>
    <row r="3" ht="15.75" customHeight="1">
      <c r="A3" s="1" t="s">
        <v>61</v>
      </c>
    </row>
    <row r="4" ht="15.75" customHeight="1"/>
    <row r="5" ht="15.75" customHeight="1">
      <c r="B5" s="20" t="s">
        <v>48</v>
      </c>
      <c r="C5" s="20" t="s">
        <v>49</v>
      </c>
      <c r="D5" s="20" t="s">
        <v>50</v>
      </c>
      <c r="E5" s="20" t="s">
        <v>62</v>
      </c>
    </row>
    <row r="6" ht="15.75" customHeight="1">
      <c r="B6" s="22">
        <v>0.0</v>
      </c>
      <c r="C6" s="22" t="s">
        <v>63</v>
      </c>
      <c r="D6" s="22" t="s">
        <v>64</v>
      </c>
      <c r="E6" s="22" t="s">
        <v>65</v>
      </c>
    </row>
    <row r="7" ht="15.75" customHeight="1">
      <c r="B7" s="22">
        <v>1.0</v>
      </c>
      <c r="C7" s="22" t="s">
        <v>66</v>
      </c>
      <c r="D7" s="22" t="s">
        <v>67</v>
      </c>
      <c r="E7" s="22" t="s">
        <v>68</v>
      </c>
    </row>
    <row r="8" ht="15.75" customHeight="1">
      <c r="B8" s="22">
        <v>2.0</v>
      </c>
      <c r="C8" s="22" t="s">
        <v>69</v>
      </c>
      <c r="D8" s="22" t="s">
        <v>70</v>
      </c>
      <c r="E8" s="22" t="s">
        <v>71</v>
      </c>
    </row>
    <row r="9" ht="15.75" customHeight="1">
      <c r="B9" s="22">
        <v>3.0</v>
      </c>
      <c r="C9" s="22" t="s">
        <v>72</v>
      </c>
      <c r="D9" s="22" t="s">
        <v>73</v>
      </c>
      <c r="E9" s="22" t="s">
        <v>71</v>
      </c>
    </row>
    <row r="10" ht="15.75" customHeight="1"/>
    <row r="11" ht="15.75" customHeight="1">
      <c r="A11" s="1" t="s">
        <v>74</v>
      </c>
    </row>
    <row r="12" ht="15.75" customHeight="1">
      <c r="B12" s="25" t="s">
        <v>75</v>
      </c>
    </row>
    <row r="13" ht="15.75" customHeight="1"/>
    <row r="14" ht="15.75" customHeight="1"/>
    <row r="15" ht="15.75" customHeight="1">
      <c r="B15" s="25" t="s">
        <v>76</v>
      </c>
    </row>
    <row r="16" ht="15.75" customHeight="1"/>
    <row r="17" ht="15.75" customHeight="1"/>
    <row r="18" ht="15.75" customHeight="1">
      <c r="B18" s="25" t="s">
        <v>77</v>
      </c>
    </row>
    <row r="19" ht="15.75" customHeight="1"/>
    <row r="20" ht="15.75" customHeight="1"/>
    <row r="21" ht="15.75" customHeight="1">
      <c r="B21" s="25" t="s">
        <v>78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3" t="s">
        <v>79</v>
      </c>
      <c r="C5" s="26" t="s">
        <v>80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">
        <f>2^20</f>
        <v>1048576</v>
      </c>
      <c r="C6" s="2" t="s">
        <v>81</v>
      </c>
      <c r="D6" s="2"/>
      <c r="E6" s="2" t="s">
        <v>32</v>
      </c>
      <c r="F6" s="2" t="s">
        <v>82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"/>
      <c r="C7" s="2"/>
      <c r="D7" s="2"/>
      <c r="E7" s="2" t="s">
        <v>83</v>
      </c>
      <c r="F7" s="2" t="s">
        <v>84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 t="s">
        <v>85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57"/>
    <col customWidth="1" min="3" max="3" width="13.86"/>
    <col customWidth="1" min="4" max="4" width="15.57"/>
    <col customWidth="1" min="5" max="5" width="16.14"/>
    <col customWidth="1" min="6" max="6" width="17.43"/>
    <col customWidth="1" min="8" max="8" width="6.43"/>
    <col customWidth="1" min="9" max="11" width="10.86"/>
  </cols>
  <sheetData>
    <row r="1" ht="15.75" customHeight="1"/>
    <row r="2" ht="15.75" customHeight="1">
      <c r="J2" s="20" t="s">
        <v>86</v>
      </c>
      <c r="K2" s="20" t="s">
        <v>87</v>
      </c>
    </row>
    <row r="3" ht="15.75" customHeight="1">
      <c r="J3" s="20">
        <v>0.0</v>
      </c>
      <c r="K3" s="22" t="s">
        <v>88</v>
      </c>
    </row>
    <row r="4" ht="15.75" customHeight="1">
      <c r="J4" s="20">
        <v>1.0</v>
      </c>
      <c r="K4" s="22" t="s">
        <v>89</v>
      </c>
    </row>
    <row r="5" ht="15.75" customHeight="1">
      <c r="J5" s="20">
        <v>2.0</v>
      </c>
      <c r="K5" s="22" t="s">
        <v>90</v>
      </c>
    </row>
    <row r="6" ht="15.75" customHeight="1">
      <c r="J6" s="20">
        <v>3.0</v>
      </c>
      <c r="K6" s="22" t="s">
        <v>91</v>
      </c>
    </row>
    <row r="7" ht="15.75" customHeight="1">
      <c r="J7" s="20">
        <v>4.0</v>
      </c>
      <c r="K7" s="22" t="s">
        <v>92</v>
      </c>
    </row>
    <row r="8" ht="15.75" customHeight="1">
      <c r="J8" s="20">
        <v>5.0</v>
      </c>
      <c r="K8" s="22" t="s">
        <v>93</v>
      </c>
    </row>
    <row r="9" ht="15.75" customHeight="1">
      <c r="J9" s="20">
        <v>6.0</v>
      </c>
      <c r="K9" s="22" t="s">
        <v>94</v>
      </c>
    </row>
    <row r="10" ht="15.75" customHeight="1">
      <c r="J10" s="20">
        <v>7.0</v>
      </c>
      <c r="K10" s="22" t="s">
        <v>95</v>
      </c>
    </row>
    <row r="11" ht="15.75" customHeight="1">
      <c r="J11" s="20">
        <v>8.0</v>
      </c>
      <c r="K11" s="22" t="s">
        <v>96</v>
      </c>
    </row>
    <row r="12" ht="15.75" customHeight="1">
      <c r="H12" s="27"/>
      <c r="I12" s="27"/>
      <c r="J12" s="27"/>
      <c r="K12" s="27"/>
      <c r="L12" s="27"/>
    </row>
    <row r="13" ht="15.75" customHeight="1">
      <c r="H13" s="27" t="s">
        <v>97</v>
      </c>
      <c r="J13" s="27"/>
      <c r="K13" s="27"/>
      <c r="L13" s="27"/>
    </row>
    <row r="14" ht="15.75" customHeight="1">
      <c r="H14" s="28"/>
      <c r="I14" s="29" t="s">
        <v>98</v>
      </c>
      <c r="J14" s="29" t="s">
        <v>99</v>
      </c>
      <c r="K14" s="29" t="s">
        <v>100</v>
      </c>
      <c r="L14" s="27"/>
    </row>
    <row r="15" ht="15.75" customHeight="1">
      <c r="H15" s="30">
        <v>0.0</v>
      </c>
      <c r="I15" s="31">
        <v>0.0</v>
      </c>
      <c r="J15" s="31">
        <v>1.0</v>
      </c>
      <c r="K15" s="31"/>
      <c r="L15" s="27"/>
    </row>
    <row r="16" ht="15.75" customHeight="1">
      <c r="H16" s="30">
        <v>1.0</v>
      </c>
      <c r="I16" s="31">
        <v>3.0</v>
      </c>
      <c r="J16" s="31"/>
      <c r="K16" s="32">
        <v>6.0</v>
      </c>
      <c r="L16" s="27"/>
    </row>
    <row r="17" ht="15.75" customHeight="1">
      <c r="H17" s="30">
        <v>2.0</v>
      </c>
      <c r="I17" s="31">
        <v>4.0</v>
      </c>
      <c r="J17" s="31">
        <v>7.0</v>
      </c>
      <c r="K17" s="31"/>
      <c r="L17" s="27"/>
    </row>
    <row r="18" ht="15.75" customHeight="1">
      <c r="A18" s="27"/>
      <c r="B18" s="27"/>
      <c r="C18" s="27"/>
      <c r="D18" s="27"/>
      <c r="E18" s="27"/>
      <c r="F18" s="27"/>
      <c r="G18" s="27"/>
      <c r="H18" s="30">
        <v>3.0</v>
      </c>
      <c r="I18" s="31"/>
      <c r="J18" s="33" t="s">
        <v>101</v>
      </c>
      <c r="K18" s="31">
        <v>5.0</v>
      </c>
      <c r="L18" s="27"/>
    </row>
    <row r="19" ht="15.75" customHeight="1">
      <c r="A19" s="27"/>
      <c r="B19" s="34" t="s">
        <v>102</v>
      </c>
      <c r="C19" s="27"/>
      <c r="D19" s="27" t="s">
        <v>103</v>
      </c>
      <c r="E19" s="27"/>
      <c r="F19" s="27" t="s">
        <v>104</v>
      </c>
      <c r="G19" s="27"/>
      <c r="H19" s="30">
        <v>4.0</v>
      </c>
      <c r="I19" s="35" t="s">
        <v>101</v>
      </c>
      <c r="J19" s="33" t="s">
        <v>101</v>
      </c>
      <c r="K19" s="31">
        <v>8.0</v>
      </c>
      <c r="L19" s="27"/>
    </row>
    <row r="20" ht="15.75" customHeight="1">
      <c r="A20" s="27"/>
      <c r="B20" s="34" t="s">
        <v>105</v>
      </c>
      <c r="C20" s="27"/>
      <c r="D20" s="27" t="s">
        <v>106</v>
      </c>
      <c r="E20" s="27"/>
      <c r="F20" s="27"/>
      <c r="G20" s="27"/>
      <c r="H20" s="30">
        <v>5.0</v>
      </c>
      <c r="I20" s="35" t="s">
        <v>101</v>
      </c>
      <c r="J20" s="35" t="s">
        <v>101</v>
      </c>
      <c r="K20" s="31">
        <v>2.0</v>
      </c>
      <c r="L20" s="27"/>
    </row>
    <row r="21" ht="15.75" customHeight="1">
      <c r="A21" s="27"/>
      <c r="B21" s="34" t="s">
        <v>107</v>
      </c>
      <c r="C21" s="34" t="s">
        <v>108</v>
      </c>
      <c r="D21" s="27" t="s">
        <v>109</v>
      </c>
      <c r="E21" s="27"/>
      <c r="F21" s="27"/>
      <c r="G21" s="27"/>
      <c r="H21" s="27"/>
      <c r="I21" s="27"/>
      <c r="J21" s="27"/>
      <c r="K21" s="27"/>
      <c r="L21" s="27"/>
    </row>
    <row r="22" ht="15.75" customHeight="1">
      <c r="A22" s="27"/>
      <c r="B22" s="27"/>
      <c r="C22" s="27"/>
      <c r="D22" s="27"/>
      <c r="E22" s="27"/>
      <c r="F22" s="27"/>
      <c r="G22" s="27"/>
      <c r="H22" s="36" t="s">
        <v>110</v>
      </c>
    </row>
    <row r="23" ht="15.75" customHeight="1">
      <c r="A23" s="27"/>
      <c r="B23" s="27" t="s">
        <v>111</v>
      </c>
      <c r="C23" s="27"/>
      <c r="D23" s="27"/>
      <c r="E23" s="27"/>
      <c r="F23" s="27"/>
      <c r="G23" s="27"/>
      <c r="H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</row>
    <row r="25" ht="15.75" customHeight="1">
      <c r="A25" s="27"/>
      <c r="B25" s="37" t="s">
        <v>112</v>
      </c>
      <c r="C25" s="38" t="s">
        <v>4</v>
      </c>
      <c r="D25" s="27" t="s">
        <v>113</v>
      </c>
      <c r="E25" s="27" t="s">
        <v>114</v>
      </c>
      <c r="F25" s="27" t="s">
        <v>115</v>
      </c>
      <c r="G25" s="27"/>
      <c r="H25" s="27"/>
    </row>
    <row r="26" ht="15.75" customHeight="1">
      <c r="A26" s="27"/>
      <c r="B26" s="27"/>
      <c r="C26" s="27"/>
      <c r="D26" s="27"/>
      <c r="E26" s="27"/>
      <c r="F26" s="37"/>
      <c r="G26" s="27"/>
      <c r="H26" s="36"/>
    </row>
    <row r="27" ht="15.75" customHeight="1">
      <c r="A27" s="27"/>
      <c r="B27" s="37" t="s">
        <v>116</v>
      </c>
      <c r="C27" s="27" t="s">
        <v>117</v>
      </c>
      <c r="D27" s="27"/>
      <c r="E27" s="27" t="s">
        <v>118</v>
      </c>
      <c r="F27" s="37" t="s">
        <v>119</v>
      </c>
      <c r="G27" s="27"/>
      <c r="H27" s="36" t="s">
        <v>120</v>
      </c>
    </row>
    <row r="28" ht="15.75" customHeight="1">
      <c r="A28" s="27"/>
      <c r="B28" s="27"/>
      <c r="C28" s="27" t="s">
        <v>121</v>
      </c>
      <c r="D28" s="27"/>
      <c r="E28" s="27"/>
      <c r="F28" s="27"/>
      <c r="G28" s="27"/>
      <c r="H28" s="27"/>
      <c r="I28" s="36"/>
    </row>
    <row r="29" ht="15.75" customHeight="1">
      <c r="A29" s="27"/>
      <c r="B29" s="27"/>
      <c r="C29" s="27"/>
      <c r="D29" s="27"/>
      <c r="E29" s="27"/>
      <c r="F29" s="27"/>
      <c r="G29" s="27"/>
      <c r="H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</row>
    <row r="31" ht="15.75" customHeight="1">
      <c r="D31" s="27" t="s">
        <v>113</v>
      </c>
      <c r="E31" s="27" t="s">
        <v>114</v>
      </c>
      <c r="F31" s="27" t="s">
        <v>115</v>
      </c>
      <c r="G31" s="27" t="s">
        <v>122</v>
      </c>
      <c r="H31" s="27" t="s">
        <v>123</v>
      </c>
    </row>
    <row r="32" ht="15.75" customHeight="1">
      <c r="C32" s="39">
        <v>0.0</v>
      </c>
      <c r="D32" s="39">
        <v>3.0</v>
      </c>
      <c r="E32" s="39">
        <v>1.0</v>
      </c>
      <c r="F32" s="39">
        <v>1.0</v>
      </c>
    </row>
    <row r="33" ht="15.75" customHeight="1">
      <c r="C33" s="39">
        <v>1.0</v>
      </c>
      <c r="D33" s="39">
        <v>5.0</v>
      </c>
      <c r="E33" s="39">
        <v>1.0</v>
      </c>
      <c r="F33" s="39">
        <v>0.0</v>
      </c>
    </row>
    <row r="34" ht="15.75" customHeight="1">
      <c r="C34" s="39">
        <v>2.0</v>
      </c>
      <c r="D34" s="39">
        <v>7.0</v>
      </c>
      <c r="E34" s="39">
        <v>0.0</v>
      </c>
      <c r="F34" s="39">
        <v>0.0</v>
      </c>
    </row>
    <row r="35" ht="15.75" customHeight="1">
      <c r="C35" s="39">
        <v>3.0</v>
      </c>
      <c r="D35" s="39">
        <v>2.0</v>
      </c>
      <c r="E35" s="39">
        <v>1.0</v>
      </c>
      <c r="F35" s="39">
        <v>1.0</v>
      </c>
    </row>
    <row r="36" ht="15.75" customHeight="1">
      <c r="C36" s="39">
        <v>4.0</v>
      </c>
      <c r="D36" s="39">
        <v>2.0</v>
      </c>
      <c r="E36" s="39">
        <v>0.0</v>
      </c>
      <c r="F36" s="39">
        <v>1.0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71"/>
    <col customWidth="1" min="3" max="3" width="14.43"/>
    <col customWidth="1" min="4" max="4" width="5.43"/>
    <col customWidth="1" min="5" max="6" width="14.43"/>
    <col customWidth="1" min="8" max="8" width="18.14"/>
    <col customWidth="1" min="11" max="11" width="12.29"/>
    <col customWidth="1" min="12" max="12" width="19.57"/>
  </cols>
  <sheetData>
    <row r="1" ht="15.75" customHeight="1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1" t="s">
        <v>125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0" t="s">
        <v>126</v>
      </c>
      <c r="C3" s="20" t="s">
        <v>127</v>
      </c>
      <c r="D3" s="2"/>
      <c r="E3" s="20" t="s">
        <v>128</v>
      </c>
      <c r="F3" s="20" t="s">
        <v>39</v>
      </c>
      <c r="G3" s="40" t="s">
        <v>129</v>
      </c>
      <c r="H3" s="40" t="s">
        <v>130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2">
        <v>0.0</v>
      </c>
      <c r="C4" s="22">
        <v>3.0</v>
      </c>
      <c r="D4" s="2"/>
      <c r="E4" s="22">
        <v>0.0</v>
      </c>
      <c r="F4" s="41">
        <f>3*1024+H4</f>
        <v>3072</v>
      </c>
      <c r="G4" s="7">
        <f t="shared" ref="G4:G9" si="1">TRUNC(E4/1024,0)</f>
        <v>0</v>
      </c>
      <c r="H4" s="7">
        <v>0.0</v>
      </c>
      <c r="I4" s="2"/>
      <c r="J4" s="2"/>
      <c r="K4" s="14" t="s">
        <v>131</v>
      </c>
      <c r="L4" s="42" t="s">
        <v>132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2">
        <v>1.0</v>
      </c>
      <c r="C5" s="22">
        <v>1.0</v>
      </c>
      <c r="D5" s="2"/>
      <c r="E5" s="43">
        <v>3728.0</v>
      </c>
      <c r="F5" s="41" t="s">
        <v>133</v>
      </c>
      <c r="G5" s="7">
        <f t="shared" si="1"/>
        <v>3</v>
      </c>
      <c r="H5" s="11" t="s">
        <v>134</v>
      </c>
      <c r="I5" s="2"/>
      <c r="J5" s="2"/>
      <c r="K5" s="14"/>
      <c r="L5" s="14" t="s">
        <v>135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2">
        <v>2.0</v>
      </c>
      <c r="C6" s="22" t="s">
        <v>134</v>
      </c>
      <c r="D6" s="2"/>
      <c r="E6" s="22">
        <v>1024.0</v>
      </c>
      <c r="F6" s="41">
        <f>C5*1024+H6</f>
        <v>1024</v>
      </c>
      <c r="G6" s="7">
        <f t="shared" si="1"/>
        <v>1</v>
      </c>
      <c r="H6" s="7">
        <v>0.0</v>
      </c>
      <c r="I6" s="2"/>
      <c r="J6" s="2"/>
      <c r="K6" s="14" t="s">
        <v>136</v>
      </c>
      <c r="L6" s="1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2">
        <v>3.0</v>
      </c>
      <c r="C7" s="22" t="s">
        <v>134</v>
      </c>
      <c r="D7" s="2"/>
      <c r="E7" s="22">
        <v>1025.0</v>
      </c>
      <c r="F7" s="41">
        <f>C5*1024+H7</f>
        <v>1025</v>
      </c>
      <c r="G7" s="7">
        <f t="shared" si="1"/>
        <v>1</v>
      </c>
      <c r="H7" s="7">
        <f t="shared" ref="H7:H8" si="2">mod(E7,1024)</f>
        <v>1</v>
      </c>
      <c r="I7" s="2"/>
      <c r="J7" s="2"/>
      <c r="K7" s="21"/>
      <c r="L7" s="2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2">
        <v>4.0</v>
      </c>
      <c r="C8" s="22">
        <v>2.0</v>
      </c>
      <c r="D8" s="2"/>
      <c r="E8" s="44">
        <v>4099.0</v>
      </c>
      <c r="F8" s="45">
        <f>C8*1024+H8</f>
        <v>2051</v>
      </c>
      <c r="G8" s="46">
        <f t="shared" si="1"/>
        <v>4</v>
      </c>
      <c r="H8" s="46">
        <f t="shared" si="2"/>
        <v>3</v>
      </c>
      <c r="I8" s="2"/>
      <c r="J8" s="47" t="s">
        <v>137</v>
      </c>
      <c r="K8" s="21"/>
      <c r="L8" s="2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2">
        <v>5.0</v>
      </c>
      <c r="C9" s="22" t="s">
        <v>134</v>
      </c>
      <c r="D9" s="2"/>
      <c r="E9" s="22">
        <v>7800.0</v>
      </c>
      <c r="F9" s="41" t="s">
        <v>133</v>
      </c>
      <c r="G9" s="7">
        <f t="shared" si="1"/>
        <v>7</v>
      </c>
      <c r="H9" s="11" t="s">
        <v>134</v>
      </c>
      <c r="I9" s="2"/>
      <c r="J9" s="2"/>
      <c r="K9" s="14">
        <v>4099.0</v>
      </c>
      <c r="L9" s="42">
        <v>1024.0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2">
        <v>6.0</v>
      </c>
      <c r="C10" s="22">
        <v>0.0</v>
      </c>
      <c r="D10" s="2"/>
      <c r="E10" s="2"/>
      <c r="F10" s="2"/>
      <c r="G10" s="2"/>
      <c r="H10" s="2"/>
      <c r="I10" s="2"/>
      <c r="J10" s="2"/>
      <c r="K10" s="48" t="s">
        <v>138</v>
      </c>
      <c r="L10" s="14">
        <v>4.0</v>
      </c>
      <c r="M10" s="2" t="s">
        <v>139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2">
        <v>7.0</v>
      </c>
      <c r="C11" s="22" t="s">
        <v>134</v>
      </c>
      <c r="D11" s="2"/>
      <c r="E11" s="2"/>
      <c r="F11" s="2"/>
      <c r="G11" s="2" t="s">
        <v>140</v>
      </c>
      <c r="H11" s="2"/>
      <c r="I11" s="2"/>
      <c r="J11" s="16" t="s">
        <v>141</v>
      </c>
      <c r="K11" s="14" t="s">
        <v>142</v>
      </c>
      <c r="L11" s="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 t="s">
        <v>143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5.71"/>
    <col customWidth="1" min="3" max="16" width="6.14"/>
    <col customWidth="1" min="17" max="17" width="11.86"/>
    <col customWidth="1" min="18" max="18" width="6.0"/>
    <col customWidth="1" min="20" max="20" width="15.57"/>
    <col customWidth="1" min="21" max="21" width="15.29"/>
    <col customWidth="1" min="22" max="22" width="16.43"/>
    <col customWidth="1" min="23" max="23" width="11.86"/>
    <col customWidth="1" min="24" max="24" width="18.43"/>
  </cols>
  <sheetData>
    <row r="1" ht="15.75" customHeight="1">
      <c r="A1" s="1" t="s">
        <v>144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5" t="s">
        <v>145</v>
      </c>
      <c r="B2" s="2"/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5" t="s">
        <v>146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/>
      <c r="B5" s="49" t="s">
        <v>147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148</v>
      </c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/>
      <c r="B6" s="14" t="s">
        <v>149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50" t="s">
        <v>150</v>
      </c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/>
      <c r="B7" s="20" t="s">
        <v>86</v>
      </c>
      <c r="C7" s="20">
        <v>0.0</v>
      </c>
      <c r="D7" s="20">
        <v>1.0</v>
      </c>
      <c r="E7" s="20">
        <v>7.0</v>
      </c>
      <c r="F7" s="20">
        <v>2.0</v>
      </c>
      <c r="G7" s="20">
        <v>3.0</v>
      </c>
      <c r="H7" s="20">
        <v>2.0</v>
      </c>
      <c r="I7" s="20">
        <v>7.0</v>
      </c>
      <c r="J7" s="20">
        <v>1.0</v>
      </c>
      <c r="K7" s="20">
        <v>0.0</v>
      </c>
      <c r="L7" s="20">
        <v>3.0</v>
      </c>
      <c r="M7" s="20">
        <v>0.0</v>
      </c>
      <c r="N7" s="20">
        <v>2.0</v>
      </c>
      <c r="O7" s="20">
        <v>3.0</v>
      </c>
      <c r="P7" s="20">
        <v>1.0</v>
      </c>
      <c r="Q7" s="14"/>
      <c r="R7" s="51"/>
      <c r="S7" s="50" t="s">
        <v>151</v>
      </c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/>
      <c r="B8" s="20">
        <v>0.0</v>
      </c>
      <c r="C8" s="22">
        <v>0.0</v>
      </c>
      <c r="D8" s="22">
        <v>0.0</v>
      </c>
      <c r="E8" s="22">
        <v>0.0</v>
      </c>
      <c r="F8" s="22">
        <v>0.0</v>
      </c>
      <c r="G8" s="52">
        <v>3.0</v>
      </c>
      <c r="H8" s="22">
        <v>3.0</v>
      </c>
      <c r="I8" s="22">
        <v>3.0</v>
      </c>
      <c r="J8" s="22">
        <v>3.0</v>
      </c>
      <c r="K8" s="22">
        <v>3.0</v>
      </c>
      <c r="L8" s="22">
        <v>3.0</v>
      </c>
      <c r="M8" s="22">
        <v>3.0</v>
      </c>
      <c r="N8" s="22">
        <v>3.0</v>
      </c>
      <c r="O8" s="22">
        <v>3.0</v>
      </c>
      <c r="P8" s="22">
        <v>3.0</v>
      </c>
      <c r="Q8" s="2"/>
      <c r="R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/>
      <c r="B9" s="20">
        <v>1.0</v>
      </c>
      <c r="C9" s="22" t="s">
        <v>134</v>
      </c>
      <c r="D9" s="22">
        <v>1.0</v>
      </c>
      <c r="E9" s="22">
        <v>1.0</v>
      </c>
      <c r="F9" s="22">
        <v>1.0</v>
      </c>
      <c r="G9" s="22">
        <v>1.0</v>
      </c>
      <c r="H9" s="22">
        <v>1.0</v>
      </c>
      <c r="I9" s="22">
        <v>1.0</v>
      </c>
      <c r="J9" s="22">
        <v>1.0</v>
      </c>
      <c r="K9" s="22">
        <v>1.0</v>
      </c>
      <c r="L9" s="22">
        <v>1.0</v>
      </c>
      <c r="M9" s="22">
        <v>1.0</v>
      </c>
      <c r="N9" s="22">
        <v>1.0</v>
      </c>
      <c r="O9" s="22">
        <v>1.0</v>
      </c>
      <c r="P9" s="22">
        <v>1.0</v>
      </c>
      <c r="Q9" s="2"/>
      <c r="R9" s="2"/>
      <c r="S9" s="2" t="s">
        <v>152</v>
      </c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/>
      <c r="B10" s="20">
        <v>2.0</v>
      </c>
      <c r="C10" s="22" t="s">
        <v>134</v>
      </c>
      <c r="D10" s="22" t="s">
        <v>134</v>
      </c>
      <c r="E10" s="22">
        <v>7.0</v>
      </c>
      <c r="F10" s="22">
        <v>7.0</v>
      </c>
      <c r="G10" s="22">
        <v>7.0</v>
      </c>
      <c r="H10" s="22">
        <v>7.0</v>
      </c>
      <c r="I10" s="22">
        <v>7.0</v>
      </c>
      <c r="J10" s="22">
        <v>7.0</v>
      </c>
      <c r="K10" s="52">
        <v>0.0</v>
      </c>
      <c r="L10" s="22">
        <v>0.0</v>
      </c>
      <c r="M10" s="22">
        <v>0.0</v>
      </c>
      <c r="N10" s="22">
        <v>0.0</v>
      </c>
      <c r="O10" s="22">
        <v>0.0</v>
      </c>
      <c r="P10" s="22">
        <v>0.0</v>
      </c>
      <c r="Q10" s="2"/>
      <c r="R10" s="2"/>
      <c r="S10" s="20" t="s">
        <v>153</v>
      </c>
      <c r="T10" s="20" t="s">
        <v>154</v>
      </c>
      <c r="U10" s="20" t="s">
        <v>155</v>
      </c>
      <c r="V10" s="20" t="s">
        <v>156</v>
      </c>
      <c r="W10" s="20" t="s">
        <v>157</v>
      </c>
      <c r="X10" s="20" t="s">
        <v>158</v>
      </c>
      <c r="Y10" s="2"/>
      <c r="Z10" s="2"/>
      <c r="AA10" s="2"/>
      <c r="AB10" s="2"/>
    </row>
    <row r="11" ht="15.75" customHeight="1">
      <c r="A11" s="2"/>
      <c r="B11" s="20">
        <v>3.0</v>
      </c>
      <c r="C11" s="22" t="s">
        <v>134</v>
      </c>
      <c r="D11" s="22" t="s">
        <v>134</v>
      </c>
      <c r="E11" s="22" t="s">
        <v>134</v>
      </c>
      <c r="F11" s="22">
        <v>2.0</v>
      </c>
      <c r="G11" s="22">
        <v>2.0</v>
      </c>
      <c r="H11" s="22">
        <v>2.0</v>
      </c>
      <c r="I11" s="22">
        <v>2.0</v>
      </c>
      <c r="J11" s="22">
        <v>2.0</v>
      </c>
      <c r="K11" s="22">
        <v>2.0</v>
      </c>
      <c r="L11" s="22">
        <v>2.0</v>
      </c>
      <c r="M11" s="22">
        <v>2.0</v>
      </c>
      <c r="N11" s="22">
        <v>2.0</v>
      </c>
      <c r="O11" s="22">
        <v>2.0</v>
      </c>
      <c r="P11" s="22">
        <v>2.0</v>
      </c>
      <c r="Q11" s="53" t="s">
        <v>159</v>
      </c>
      <c r="R11" s="2"/>
      <c r="S11" s="22" t="s">
        <v>160</v>
      </c>
      <c r="T11" s="22" t="s">
        <v>161</v>
      </c>
      <c r="U11" s="22" t="s">
        <v>162</v>
      </c>
      <c r="V11" s="22" t="s">
        <v>163</v>
      </c>
      <c r="W11" s="22" t="s">
        <v>163</v>
      </c>
      <c r="X11" s="22" t="s">
        <v>164</v>
      </c>
      <c r="Y11" s="2"/>
      <c r="Z11" s="2"/>
      <c r="AA11" s="2"/>
      <c r="AB11" s="2"/>
    </row>
    <row r="12" ht="15.75" customHeight="1">
      <c r="A12" s="2"/>
      <c r="B12" s="1" t="s">
        <v>165</v>
      </c>
      <c r="C12" s="54" t="s">
        <v>166</v>
      </c>
      <c r="D12" s="54" t="s">
        <v>166</v>
      </c>
      <c r="E12" s="54" t="s">
        <v>166</v>
      </c>
      <c r="F12" s="54" t="s">
        <v>166</v>
      </c>
      <c r="G12" s="14" t="s">
        <v>166</v>
      </c>
      <c r="H12" s="14"/>
      <c r="I12" s="14"/>
      <c r="J12" s="14"/>
      <c r="K12" s="14" t="s">
        <v>166</v>
      </c>
      <c r="L12" s="21"/>
      <c r="M12" s="21"/>
      <c r="N12" s="21"/>
      <c r="O12" s="21"/>
      <c r="P12" s="21"/>
      <c r="Q12" s="2" t="s">
        <v>167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/>
      <c r="B14" s="14" t="s">
        <v>168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A15" s="2"/>
      <c r="B15" s="20" t="s">
        <v>86</v>
      </c>
      <c r="C15" s="20">
        <v>0.0</v>
      </c>
      <c r="D15" s="20">
        <v>1.0</v>
      </c>
      <c r="E15" s="20">
        <v>7.0</v>
      </c>
      <c r="F15" s="20">
        <v>2.0</v>
      </c>
      <c r="G15" s="20">
        <v>3.0</v>
      </c>
      <c r="H15" s="20">
        <v>2.0</v>
      </c>
      <c r="I15" s="20">
        <v>7.0</v>
      </c>
      <c r="J15" s="20">
        <v>1.0</v>
      </c>
      <c r="K15" s="20">
        <v>0.0</v>
      </c>
      <c r="L15" s="20">
        <v>3.0</v>
      </c>
      <c r="M15" s="20">
        <v>0.0</v>
      </c>
      <c r="N15" s="20">
        <v>2.0</v>
      </c>
      <c r="O15" s="20">
        <v>3.0</v>
      </c>
      <c r="P15" s="20">
        <v>1.0</v>
      </c>
      <c r="Q15" s="2"/>
      <c r="R15" s="2"/>
      <c r="S15" s="2" t="s">
        <v>169</v>
      </c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A16" s="2"/>
      <c r="B16" s="20">
        <v>0.0</v>
      </c>
      <c r="C16" s="22">
        <v>0.0</v>
      </c>
      <c r="D16" s="22">
        <v>0.0</v>
      </c>
      <c r="E16" s="22">
        <v>0.0</v>
      </c>
      <c r="F16" s="22">
        <v>0.0</v>
      </c>
      <c r="G16" s="52">
        <v>3.0</v>
      </c>
      <c r="H16" s="22">
        <v>3.0</v>
      </c>
      <c r="I16" s="22">
        <v>3.0</v>
      </c>
      <c r="J16" s="22">
        <v>3.0</v>
      </c>
      <c r="K16" s="22">
        <v>3.0</v>
      </c>
      <c r="L16" s="22">
        <v>3.0</v>
      </c>
      <c r="M16" s="22">
        <v>3.0</v>
      </c>
      <c r="N16" s="22">
        <v>3.0</v>
      </c>
      <c r="O16" s="22">
        <v>3.0</v>
      </c>
      <c r="P16" s="22">
        <v>3.0</v>
      </c>
      <c r="Q16" s="2"/>
      <c r="R16" s="2"/>
      <c r="S16" s="2" t="s">
        <v>170</v>
      </c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A17" s="2"/>
      <c r="B17" s="20">
        <v>1.0</v>
      </c>
      <c r="C17" s="22" t="s">
        <v>134</v>
      </c>
      <c r="D17" s="22">
        <v>1.0</v>
      </c>
      <c r="E17" s="22">
        <v>1.0</v>
      </c>
      <c r="F17" s="22">
        <v>1.0</v>
      </c>
      <c r="G17" s="22">
        <v>1.0</v>
      </c>
      <c r="H17" s="22">
        <v>1.0</v>
      </c>
      <c r="I17" s="22">
        <v>1.0</v>
      </c>
      <c r="J17" s="22">
        <v>1.0</v>
      </c>
      <c r="K17" s="5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A18" s="2"/>
      <c r="B18" s="20">
        <v>2.0</v>
      </c>
      <c r="C18" s="22" t="s">
        <v>134</v>
      </c>
      <c r="D18" s="22" t="s">
        <v>134</v>
      </c>
      <c r="E18" s="22">
        <v>7.0</v>
      </c>
      <c r="F18" s="22">
        <v>7.0</v>
      </c>
      <c r="G18" s="22">
        <v>7.0</v>
      </c>
      <c r="H18" s="22">
        <v>7.0</v>
      </c>
      <c r="I18" s="22">
        <v>7.0</v>
      </c>
      <c r="J18" s="22">
        <v>7.0</v>
      </c>
      <c r="K18" s="22">
        <v>7.0</v>
      </c>
      <c r="L18" s="22">
        <v>7.0</v>
      </c>
      <c r="M18" s="22">
        <v>7.0</v>
      </c>
      <c r="N18" s="22">
        <v>7.0</v>
      </c>
      <c r="O18" s="22">
        <v>7.0</v>
      </c>
      <c r="P18" s="52">
        <v>1.0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A19" s="2"/>
      <c r="B19" s="20">
        <v>3.0</v>
      </c>
      <c r="C19" s="22" t="s">
        <v>134</v>
      </c>
      <c r="D19" s="22" t="s">
        <v>134</v>
      </c>
      <c r="E19" s="22" t="s">
        <v>134</v>
      </c>
      <c r="F19" s="22">
        <v>2.0</v>
      </c>
      <c r="G19" s="22">
        <v>2.0</v>
      </c>
      <c r="H19" s="22">
        <v>2.0</v>
      </c>
      <c r="I19" s="22">
        <v>2.0</v>
      </c>
      <c r="J19" s="22">
        <v>2.0</v>
      </c>
      <c r="K19" s="22">
        <v>2.0</v>
      </c>
      <c r="L19" s="22">
        <v>2.0</v>
      </c>
      <c r="M19" s="22">
        <v>2.0</v>
      </c>
      <c r="N19" s="22">
        <v>2.0</v>
      </c>
      <c r="O19" s="22">
        <v>2.0</v>
      </c>
      <c r="P19" s="22">
        <v>2.0</v>
      </c>
      <c r="Q19" s="53" t="s">
        <v>159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A20" s="2"/>
      <c r="B20" s="1" t="s">
        <v>165</v>
      </c>
      <c r="C20" s="54" t="s">
        <v>166</v>
      </c>
      <c r="D20" s="54" t="s">
        <v>166</v>
      </c>
      <c r="E20" s="54" t="s">
        <v>166</v>
      </c>
      <c r="F20" s="54" t="s">
        <v>166</v>
      </c>
      <c r="G20" s="14" t="s">
        <v>166</v>
      </c>
      <c r="H20" s="14"/>
      <c r="I20" s="14"/>
      <c r="J20" s="14"/>
      <c r="K20" s="14" t="s">
        <v>166</v>
      </c>
      <c r="L20" s="14"/>
      <c r="M20" s="14"/>
      <c r="N20" s="14"/>
      <c r="O20" s="14"/>
      <c r="P20" s="14" t="s">
        <v>166</v>
      </c>
      <c r="Q20" s="2" t="s">
        <v>171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14" t="s">
        <v>172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0" t="s">
        <v>86</v>
      </c>
      <c r="C23" s="20">
        <v>0.0</v>
      </c>
      <c r="D23" s="20">
        <v>1.0</v>
      </c>
      <c r="E23" s="20">
        <v>7.0</v>
      </c>
      <c r="F23" s="20">
        <v>2.0</v>
      </c>
      <c r="G23" s="20">
        <v>3.0</v>
      </c>
      <c r="H23" s="20">
        <v>2.0</v>
      </c>
      <c r="I23" s="20">
        <v>7.0</v>
      </c>
      <c r="J23" s="20">
        <v>1.0</v>
      </c>
      <c r="K23" s="20">
        <v>0.0</v>
      </c>
      <c r="L23" s="20">
        <v>3.0</v>
      </c>
      <c r="M23" s="20">
        <v>0.0</v>
      </c>
      <c r="N23" s="20">
        <v>2.0</v>
      </c>
      <c r="O23" s="20">
        <v>3.0</v>
      </c>
      <c r="P23" s="20">
        <v>1.0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0">
        <v>0.0</v>
      </c>
      <c r="C24" s="22">
        <v>0.0</v>
      </c>
      <c r="D24" s="22">
        <v>0.0</v>
      </c>
      <c r="E24" s="22">
        <v>0.0</v>
      </c>
      <c r="F24" s="22">
        <v>0.0</v>
      </c>
      <c r="G24" s="52">
        <v>3.0</v>
      </c>
      <c r="H24" s="22">
        <v>3.0</v>
      </c>
      <c r="I24" s="22">
        <v>3.0</v>
      </c>
      <c r="J24" s="22">
        <v>3.0</v>
      </c>
      <c r="K24" s="52">
        <v>0.0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0">
        <v>1.0</v>
      </c>
      <c r="C25" s="22" t="s">
        <v>134</v>
      </c>
      <c r="D25" s="22">
        <v>1.0</v>
      </c>
      <c r="E25" s="22">
        <v>1.0</v>
      </c>
      <c r="F25" s="22">
        <v>1.0</v>
      </c>
      <c r="G25" s="22">
        <v>1.0</v>
      </c>
      <c r="H25" s="22">
        <v>1.0</v>
      </c>
      <c r="I25" s="22">
        <v>1.0</v>
      </c>
      <c r="J25" s="22">
        <v>1.0</v>
      </c>
      <c r="K25" s="22">
        <v>1.0</v>
      </c>
      <c r="L25" s="22">
        <v>1.0</v>
      </c>
      <c r="M25" s="22">
        <v>1.0</v>
      </c>
      <c r="N25" s="22">
        <v>1.0</v>
      </c>
      <c r="O25" s="22">
        <v>1.0</v>
      </c>
      <c r="P25" s="22">
        <v>1.0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0">
        <v>2.0</v>
      </c>
      <c r="C26" s="22" t="s">
        <v>134</v>
      </c>
      <c r="D26" s="22" t="s">
        <v>134</v>
      </c>
      <c r="E26" s="22">
        <v>7.0</v>
      </c>
      <c r="F26" s="22">
        <v>7.0</v>
      </c>
      <c r="G26" s="22">
        <v>7.0</v>
      </c>
      <c r="H26" s="22">
        <v>7.0</v>
      </c>
      <c r="I26" s="22">
        <v>7.0</v>
      </c>
      <c r="J26" s="22">
        <v>7.0</v>
      </c>
      <c r="K26" s="22">
        <v>7.0</v>
      </c>
      <c r="L26" s="22">
        <v>7.0</v>
      </c>
      <c r="M26" s="22">
        <v>7.0</v>
      </c>
      <c r="N26" s="52">
        <v>2.0</v>
      </c>
      <c r="O26" s="22">
        <v>2.0</v>
      </c>
      <c r="P26" s="22">
        <v>2.0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0">
        <v>3.0</v>
      </c>
      <c r="C27" s="22" t="s">
        <v>134</v>
      </c>
      <c r="D27" s="22" t="s">
        <v>134</v>
      </c>
      <c r="E27" s="22" t="s">
        <v>134</v>
      </c>
      <c r="F27" s="22">
        <v>2.0</v>
      </c>
      <c r="G27" s="22">
        <v>2.0</v>
      </c>
      <c r="H27" s="22">
        <v>2.0</v>
      </c>
      <c r="I27" s="22">
        <v>2.0</v>
      </c>
      <c r="J27" s="22">
        <v>2.0</v>
      </c>
      <c r="K27" s="22">
        <v>2.0</v>
      </c>
      <c r="L27" s="52">
        <v>3.0</v>
      </c>
      <c r="M27" s="22">
        <v>3.0</v>
      </c>
      <c r="N27" s="22">
        <v>3.0</v>
      </c>
      <c r="O27" s="22">
        <v>3.0</v>
      </c>
      <c r="P27" s="22">
        <v>3.0</v>
      </c>
      <c r="Q27" s="53" t="s">
        <v>159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1" t="s">
        <v>165</v>
      </c>
      <c r="C28" s="54" t="s">
        <v>166</v>
      </c>
      <c r="D28" s="54" t="s">
        <v>166</v>
      </c>
      <c r="E28" s="54" t="s">
        <v>166</v>
      </c>
      <c r="F28" s="54" t="s">
        <v>166</v>
      </c>
      <c r="G28" s="14" t="s">
        <v>166</v>
      </c>
      <c r="H28" s="14"/>
      <c r="I28" s="14"/>
      <c r="J28" s="14"/>
      <c r="K28" s="14" t="s">
        <v>166</v>
      </c>
      <c r="L28" s="14" t="s">
        <v>166</v>
      </c>
      <c r="M28" s="14"/>
      <c r="N28" s="14" t="s">
        <v>166</v>
      </c>
      <c r="O28" s="14"/>
      <c r="P28" s="14"/>
      <c r="Q28" s="2" t="s">
        <v>173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53" t="s">
        <v>174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0" t="s">
        <v>86</v>
      </c>
      <c r="C31" s="20">
        <v>0.0</v>
      </c>
      <c r="D31" s="20">
        <v>1.0</v>
      </c>
      <c r="E31" s="20">
        <v>7.0</v>
      </c>
      <c r="F31" s="20">
        <v>2.0</v>
      </c>
      <c r="G31" s="20">
        <v>3.0</v>
      </c>
      <c r="H31" s="20">
        <v>2.0</v>
      </c>
      <c r="I31" s="20">
        <v>7.0</v>
      </c>
      <c r="J31" s="20">
        <v>1.0</v>
      </c>
      <c r="K31" s="20">
        <v>0.0</v>
      </c>
      <c r="L31" s="20">
        <v>3.0</v>
      </c>
      <c r="M31" s="20">
        <v>0.0</v>
      </c>
      <c r="N31" s="20">
        <v>2.0</v>
      </c>
      <c r="O31" s="20">
        <v>3.0</v>
      </c>
      <c r="P31" s="20">
        <v>1.0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0">
        <v>0.0</v>
      </c>
      <c r="C32" s="22" t="s">
        <v>175</v>
      </c>
      <c r="D32" s="22" t="s">
        <v>175</v>
      </c>
      <c r="E32" s="22" t="s">
        <v>175</v>
      </c>
      <c r="F32" s="22" t="s">
        <v>175</v>
      </c>
      <c r="G32" s="52" t="s">
        <v>176</v>
      </c>
      <c r="H32" s="22" t="s">
        <v>176</v>
      </c>
      <c r="I32" s="22" t="s">
        <v>176</v>
      </c>
      <c r="J32" s="22" t="s">
        <v>176</v>
      </c>
      <c r="K32" s="22">
        <v>3.0</v>
      </c>
      <c r="L32" s="22" t="s">
        <v>176</v>
      </c>
      <c r="M32" s="22" t="s">
        <v>176</v>
      </c>
      <c r="N32" s="22" t="s">
        <v>176</v>
      </c>
      <c r="O32" s="22" t="s">
        <v>176</v>
      </c>
      <c r="P32" s="22" t="s">
        <v>176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0">
        <v>1.0</v>
      </c>
      <c r="C33" s="22" t="s">
        <v>134</v>
      </c>
      <c r="D33" s="22" t="s">
        <v>177</v>
      </c>
      <c r="E33" s="22" t="s">
        <v>177</v>
      </c>
      <c r="F33" s="22" t="s">
        <v>177</v>
      </c>
      <c r="G33" s="22" t="s">
        <v>178</v>
      </c>
      <c r="H33" s="22" t="s">
        <v>178</v>
      </c>
      <c r="I33" s="22" t="s">
        <v>178</v>
      </c>
      <c r="J33" s="22" t="s">
        <v>179</v>
      </c>
      <c r="K33" s="52" t="s">
        <v>175</v>
      </c>
      <c r="L33" s="22" t="s">
        <v>175</v>
      </c>
      <c r="M33" s="22" t="s">
        <v>175</v>
      </c>
      <c r="N33" s="22" t="s">
        <v>175</v>
      </c>
      <c r="O33" s="22" t="s">
        <v>175</v>
      </c>
      <c r="P33" s="22" t="s">
        <v>175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0">
        <v>2.0</v>
      </c>
      <c r="C34" s="22" t="s">
        <v>134</v>
      </c>
      <c r="D34" s="22" t="s">
        <v>134</v>
      </c>
      <c r="E34" s="22" t="s">
        <v>180</v>
      </c>
      <c r="F34" s="22" t="s">
        <v>180</v>
      </c>
      <c r="G34" s="22">
        <v>7.0</v>
      </c>
      <c r="H34" s="22">
        <v>7.0</v>
      </c>
      <c r="I34" s="22" t="s">
        <v>180</v>
      </c>
      <c r="J34" s="22" t="s">
        <v>180</v>
      </c>
      <c r="K34" s="22" t="s">
        <v>181</v>
      </c>
      <c r="L34" s="22" t="s">
        <v>181</v>
      </c>
      <c r="M34" s="22" t="s">
        <v>181</v>
      </c>
      <c r="N34" s="22" t="s">
        <v>181</v>
      </c>
      <c r="O34" s="22" t="s">
        <v>181</v>
      </c>
      <c r="P34" s="52" t="s">
        <v>177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0">
        <v>3.0</v>
      </c>
      <c r="C35" s="22" t="s">
        <v>134</v>
      </c>
      <c r="D35" s="22" t="s">
        <v>134</v>
      </c>
      <c r="E35" s="22" t="s">
        <v>134</v>
      </c>
      <c r="F35" s="22" t="s">
        <v>182</v>
      </c>
      <c r="G35" s="22">
        <v>2.0</v>
      </c>
      <c r="H35" s="22" t="s">
        <v>182</v>
      </c>
      <c r="I35" s="22" t="s">
        <v>182</v>
      </c>
      <c r="J35" s="22" t="s">
        <v>182</v>
      </c>
      <c r="K35" s="22">
        <v>2.0</v>
      </c>
      <c r="L35" s="22">
        <v>2.0</v>
      </c>
      <c r="M35" s="22">
        <v>2.0</v>
      </c>
      <c r="N35" s="22" t="s">
        <v>182</v>
      </c>
      <c r="O35" s="22" t="s">
        <v>182</v>
      </c>
      <c r="P35" s="22" t="s">
        <v>183</v>
      </c>
      <c r="Q35" s="53" t="s">
        <v>159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1" t="s">
        <v>165</v>
      </c>
      <c r="C36" s="54" t="s">
        <v>166</v>
      </c>
      <c r="D36" s="54" t="s">
        <v>166</v>
      </c>
      <c r="E36" s="54" t="s">
        <v>166</v>
      </c>
      <c r="F36" s="54" t="s">
        <v>166</v>
      </c>
      <c r="G36" s="14" t="s">
        <v>166</v>
      </c>
      <c r="H36" s="14"/>
      <c r="I36" s="14"/>
      <c r="J36" s="14"/>
      <c r="K36" s="14" t="s">
        <v>166</v>
      </c>
      <c r="L36" s="14"/>
      <c r="M36" s="14"/>
      <c r="N36" s="14"/>
      <c r="O36" s="14"/>
      <c r="P36" s="14" t="s">
        <v>166</v>
      </c>
      <c r="Q36" s="2" t="s">
        <v>184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55" t="s">
        <v>185</v>
      </c>
      <c r="C38" s="2"/>
      <c r="D38" s="53" t="s">
        <v>186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7.71"/>
    <col customWidth="1" min="3" max="3" width="21.86"/>
    <col customWidth="1" min="4" max="4" width="5.29"/>
    <col customWidth="1" min="5" max="5" width="12.86"/>
    <col customWidth="1" min="6" max="6" width="24.14"/>
    <col customWidth="1" min="7" max="7" width="4.43"/>
    <col customWidth="1" min="8" max="8" width="16.0"/>
    <col customWidth="1" min="9" max="9" width="17.43"/>
    <col customWidth="1" min="10" max="10" width="7.71"/>
    <col customWidth="1" min="11" max="11" width="8.0"/>
    <col customWidth="1" min="13" max="13" width="15.86"/>
    <col customWidth="1" min="14" max="14" width="14.71"/>
    <col customWidth="1" min="15" max="15" width="15.86"/>
    <col customWidth="1" min="16" max="16" width="16.0"/>
    <col customWidth="1" min="17" max="17" width="15.86"/>
    <col customWidth="1" min="18" max="18" width="16.0"/>
    <col customWidth="1" min="19" max="19" width="12.29"/>
  </cols>
  <sheetData>
    <row r="1" ht="15.75" customHeight="1">
      <c r="A1" s="2" t="s">
        <v>187</v>
      </c>
      <c r="B1" s="2"/>
      <c r="C1" s="2"/>
      <c r="D1" s="2"/>
      <c r="E1" s="2"/>
      <c r="F1" s="2"/>
      <c r="G1" s="2"/>
      <c r="I1" s="1" t="s">
        <v>188</v>
      </c>
      <c r="J1" s="2"/>
      <c r="K1" s="2"/>
      <c r="L1" s="2" t="str">
        <f>H3</f>
        <v>100 (Read)</v>
      </c>
      <c r="M1" s="2" t="str">
        <f>H4</f>
        <v>122950 (Write)</v>
      </c>
      <c r="N1" s="2" t="str">
        <f>H5</f>
        <v>98306 (Read)</v>
      </c>
      <c r="O1" s="2" t="str">
        <f>H6</f>
        <v>139264 (Write)</v>
      </c>
      <c r="P1" s="2" t="str">
        <f>H7</f>
        <v>122880 (Read)</v>
      </c>
      <c r="Q1" s="2" t="str">
        <f>H8</f>
        <v>155650 (Write)</v>
      </c>
      <c r="R1" s="2" t="str">
        <f>H9</f>
        <v>172100 (Read)</v>
      </c>
      <c r="S1" s="2" t="str">
        <f>H10</f>
        <v>100 (Read)</v>
      </c>
      <c r="T1" s="2"/>
      <c r="U1" s="2"/>
      <c r="V1" s="2"/>
      <c r="W1" s="2"/>
      <c r="X1" s="2"/>
      <c r="Y1" s="2"/>
      <c r="Z1" s="2"/>
    </row>
    <row r="2" ht="15.75" customHeight="1">
      <c r="A2" s="2" t="s">
        <v>189</v>
      </c>
      <c r="B2" s="2"/>
      <c r="C2" s="2"/>
      <c r="D2" s="2"/>
      <c r="E2" s="2"/>
      <c r="F2" s="2"/>
      <c r="G2" s="2"/>
      <c r="H2" s="1" t="s">
        <v>190</v>
      </c>
      <c r="I2" s="2"/>
      <c r="J2" s="20" t="s">
        <v>127</v>
      </c>
      <c r="K2" s="20" t="s">
        <v>191</v>
      </c>
      <c r="L2" s="20">
        <f>TRUNC(100 / 8192)</f>
        <v>0</v>
      </c>
      <c r="M2" s="20">
        <f>TRUNC(122950/8192)</f>
        <v>15</v>
      </c>
      <c r="N2" s="20">
        <f>TRUNC(98306/8192)</f>
        <v>12</v>
      </c>
      <c r="O2" s="20">
        <f>TRUNC(139264/8192)</f>
        <v>17</v>
      </c>
      <c r="P2" s="20">
        <f>TRUNC(122880/8192)</f>
        <v>15</v>
      </c>
      <c r="Q2" s="20">
        <f>TRUNC(155650/8192)</f>
        <v>19</v>
      </c>
      <c r="R2" s="20">
        <f>TRUNC(172100/8192)</f>
        <v>21</v>
      </c>
      <c r="S2" s="20">
        <f>TRUNC(100 / 8192)</f>
        <v>0</v>
      </c>
      <c r="T2" s="2"/>
      <c r="U2" s="2"/>
      <c r="V2" s="2"/>
      <c r="W2" s="2"/>
      <c r="X2" s="2"/>
      <c r="Y2" s="2"/>
      <c r="Z2" s="2"/>
    </row>
    <row r="3" ht="15.75" customHeight="1">
      <c r="A3" s="2" t="s">
        <v>192</v>
      </c>
      <c r="B3" s="2"/>
      <c r="C3" s="2"/>
      <c r="D3" s="2"/>
      <c r="E3" s="2"/>
      <c r="F3" s="2"/>
      <c r="G3" s="2"/>
      <c r="H3" s="2" t="s">
        <v>193</v>
      </c>
      <c r="I3" s="2"/>
      <c r="J3" s="22">
        <v>1.0</v>
      </c>
      <c r="K3" s="22" t="s">
        <v>194</v>
      </c>
      <c r="L3" s="22" t="s">
        <v>195</v>
      </c>
      <c r="M3" s="22" t="s">
        <v>196</v>
      </c>
      <c r="N3" s="22" t="s">
        <v>197</v>
      </c>
      <c r="O3" s="52" t="s">
        <v>198</v>
      </c>
      <c r="P3" s="22" t="s">
        <v>198</v>
      </c>
      <c r="Q3" s="22" t="s">
        <v>198</v>
      </c>
      <c r="R3" s="22"/>
      <c r="S3" s="22"/>
      <c r="T3" s="2"/>
      <c r="U3" s="2"/>
      <c r="V3" s="2"/>
      <c r="W3" s="2"/>
      <c r="X3" s="2"/>
      <c r="Y3" s="2"/>
      <c r="Z3" s="2"/>
    </row>
    <row r="4" ht="15.75" customHeight="1">
      <c r="A4" s="1" t="s">
        <v>199</v>
      </c>
      <c r="B4" s="2"/>
      <c r="C4" s="2"/>
      <c r="D4" s="2"/>
      <c r="E4" s="2"/>
      <c r="F4" s="2"/>
      <c r="G4" s="2"/>
      <c r="H4" s="56" t="s">
        <v>200</v>
      </c>
      <c r="I4" s="2"/>
      <c r="J4" s="22">
        <v>3.0</v>
      </c>
      <c r="K4" s="22" t="s">
        <v>201</v>
      </c>
      <c r="L4" s="22" t="s">
        <v>201</v>
      </c>
      <c r="M4" s="52" t="s">
        <v>202</v>
      </c>
      <c r="N4" s="22" t="s">
        <v>202</v>
      </c>
      <c r="O4" s="22" t="s">
        <v>203</v>
      </c>
      <c r="P4" s="22" t="s">
        <v>203</v>
      </c>
      <c r="Q4" s="22" t="s">
        <v>203</v>
      </c>
      <c r="R4" s="22"/>
      <c r="S4" s="22"/>
      <c r="T4" s="2"/>
      <c r="U4" s="2"/>
      <c r="V4" s="2"/>
      <c r="W4" s="2"/>
      <c r="X4" s="2"/>
      <c r="Y4" s="2"/>
      <c r="Z4" s="2"/>
    </row>
    <row r="5" ht="15.75" customHeight="1">
      <c r="A5" s="1" t="s">
        <v>204</v>
      </c>
      <c r="B5" s="2"/>
      <c r="C5" s="2"/>
      <c r="D5" s="2"/>
      <c r="E5" s="2"/>
      <c r="F5" s="2"/>
      <c r="G5" s="2"/>
      <c r="H5" s="56" t="s">
        <v>205</v>
      </c>
      <c r="I5" s="2"/>
      <c r="J5" s="22">
        <v>5.0</v>
      </c>
      <c r="K5" s="22" t="s">
        <v>206</v>
      </c>
      <c r="L5" s="22" t="s">
        <v>206</v>
      </c>
      <c r="M5" s="22" t="s">
        <v>207</v>
      </c>
      <c r="N5" s="22" t="s">
        <v>208</v>
      </c>
      <c r="O5" s="22" t="s">
        <v>208</v>
      </c>
      <c r="P5" s="22" t="s">
        <v>208</v>
      </c>
      <c r="Q5" s="22" t="s">
        <v>206</v>
      </c>
      <c r="R5" s="22"/>
      <c r="S5" s="22"/>
      <c r="T5" s="2"/>
      <c r="U5" s="2"/>
      <c r="V5" s="2"/>
      <c r="W5" s="2"/>
      <c r="X5" s="2"/>
      <c r="Y5" s="2"/>
      <c r="Z5" s="2"/>
    </row>
    <row r="6" ht="15.75" customHeight="1">
      <c r="H6" s="2" t="s">
        <v>209</v>
      </c>
      <c r="I6" s="2"/>
      <c r="J6" s="22">
        <v>8.0</v>
      </c>
      <c r="K6" s="22" t="s">
        <v>210</v>
      </c>
      <c r="L6" s="52" t="s">
        <v>211</v>
      </c>
      <c r="M6" s="22">
        <v>0.0</v>
      </c>
      <c r="N6" s="52" t="s">
        <v>212</v>
      </c>
      <c r="O6" s="22" t="s">
        <v>212</v>
      </c>
      <c r="P6" s="22" t="s">
        <v>212</v>
      </c>
      <c r="Q6" s="22" t="s">
        <v>212</v>
      </c>
      <c r="R6" s="22"/>
      <c r="S6" s="22"/>
      <c r="T6" s="2"/>
      <c r="U6" s="2"/>
      <c r="V6" s="2"/>
      <c r="W6" s="2"/>
      <c r="X6" s="2"/>
      <c r="Y6" s="2"/>
      <c r="Z6" s="2"/>
    </row>
    <row r="7" ht="15.75" customHeight="1">
      <c r="A7" s="1" t="s">
        <v>213</v>
      </c>
      <c r="B7" s="2"/>
      <c r="C7" s="2"/>
      <c r="D7" s="2"/>
      <c r="E7" s="2"/>
      <c r="F7" s="2"/>
      <c r="G7" s="2"/>
      <c r="H7" s="2" t="s">
        <v>214</v>
      </c>
      <c r="I7" s="2"/>
      <c r="J7" s="21"/>
      <c r="K7" s="21"/>
      <c r="L7" s="14" t="s">
        <v>166</v>
      </c>
      <c r="M7" s="14" t="s">
        <v>166</v>
      </c>
      <c r="N7" s="14" t="s">
        <v>166</v>
      </c>
      <c r="O7" s="14" t="s">
        <v>166</v>
      </c>
      <c r="P7" s="21"/>
      <c r="Q7" s="21"/>
      <c r="R7" s="14" t="s">
        <v>215</v>
      </c>
      <c r="S7" s="21"/>
      <c r="T7" s="21"/>
      <c r="U7" s="21"/>
      <c r="V7" s="21"/>
      <c r="W7" s="21"/>
      <c r="X7" s="21"/>
      <c r="Y7" s="2"/>
      <c r="Z7" s="2"/>
    </row>
    <row r="8" ht="15.75" customHeight="1">
      <c r="A8" s="10" t="s">
        <v>216</v>
      </c>
      <c r="B8" s="10" t="s">
        <v>127</v>
      </c>
      <c r="C8" s="10" t="s">
        <v>217</v>
      </c>
      <c r="D8" s="10" t="s">
        <v>218</v>
      </c>
      <c r="E8" s="10" t="s">
        <v>219</v>
      </c>
      <c r="F8" s="10" t="s">
        <v>220</v>
      </c>
      <c r="G8" s="2"/>
      <c r="H8" s="56" t="s">
        <v>221</v>
      </c>
      <c r="I8" s="2"/>
      <c r="J8" s="21"/>
      <c r="K8" s="21"/>
      <c r="L8" s="21"/>
      <c r="M8" s="21"/>
      <c r="N8" s="21"/>
      <c r="O8" s="57" t="s">
        <v>222</v>
      </c>
      <c r="P8" s="21"/>
      <c r="Q8" s="21"/>
      <c r="R8" s="21"/>
      <c r="S8" s="21"/>
      <c r="T8" s="21"/>
      <c r="U8" s="21"/>
      <c r="V8" s="21"/>
      <c r="W8" s="21"/>
      <c r="X8" s="21"/>
      <c r="Y8" s="2"/>
      <c r="Z8" s="2"/>
    </row>
    <row r="9" ht="15.75" customHeight="1">
      <c r="A9" s="22"/>
      <c r="B9" s="22">
        <v>1.0</v>
      </c>
      <c r="C9" s="22">
        <v>14.0</v>
      </c>
      <c r="D9" s="22">
        <v>1.0</v>
      </c>
      <c r="E9" s="22">
        <v>1.0</v>
      </c>
      <c r="F9" s="22">
        <v>28.0</v>
      </c>
      <c r="G9" s="2"/>
      <c r="H9" s="2" t="s">
        <v>223</v>
      </c>
      <c r="I9" s="2"/>
      <c r="J9" s="21"/>
      <c r="K9" s="21"/>
      <c r="L9" s="21"/>
      <c r="M9" s="21"/>
      <c r="N9" s="21"/>
      <c r="O9" s="21"/>
      <c r="P9" s="21"/>
      <c r="Q9" s="21"/>
      <c r="R9" s="21">
        <f>159 / 8</f>
        <v>19.875</v>
      </c>
      <c r="S9" s="21"/>
      <c r="T9" s="21"/>
      <c r="U9" s="21"/>
      <c r="V9" s="21"/>
      <c r="W9" s="21"/>
      <c r="X9" s="21"/>
      <c r="Y9" s="2"/>
      <c r="Z9" s="2"/>
    </row>
    <row r="10" ht="15.75" customHeight="1">
      <c r="A10" s="22"/>
      <c r="B10" s="22">
        <v>3.0</v>
      </c>
      <c r="C10" s="22">
        <v>17.0</v>
      </c>
      <c r="D10" s="22">
        <v>1.0</v>
      </c>
      <c r="E10" s="22">
        <v>0.0</v>
      </c>
      <c r="F10" s="22">
        <v>3.0</v>
      </c>
      <c r="G10" s="2"/>
      <c r="H10" s="56" t="s">
        <v>193</v>
      </c>
      <c r="I10" s="2"/>
      <c r="J10" s="57" t="s">
        <v>224</v>
      </c>
      <c r="K10" s="58" t="s">
        <v>225</v>
      </c>
      <c r="L10" s="21"/>
      <c r="M10" s="21"/>
      <c r="N10" s="21"/>
      <c r="O10" s="21"/>
      <c r="P10" s="21"/>
      <c r="Q10" s="21">
        <f>mod(155650,8192)</f>
        <v>2</v>
      </c>
      <c r="R10" s="21"/>
      <c r="S10" s="21"/>
      <c r="T10" s="21"/>
      <c r="U10" s="21"/>
      <c r="V10" s="21"/>
      <c r="W10" s="21"/>
      <c r="X10" s="21"/>
      <c r="Y10" s="2"/>
      <c r="Z10" s="2"/>
    </row>
    <row r="11" ht="15.75" customHeight="1">
      <c r="A11" s="22"/>
      <c r="B11" s="22">
        <v>5.0</v>
      </c>
      <c r="C11" s="22">
        <v>19.0</v>
      </c>
      <c r="D11" s="22">
        <v>1.0</v>
      </c>
      <c r="E11" s="22">
        <v>1.0</v>
      </c>
      <c r="F11" s="22">
        <v>15.0</v>
      </c>
      <c r="G11" s="2"/>
      <c r="I11" s="2"/>
      <c r="J11" s="21"/>
      <c r="K11" s="58" t="s">
        <v>226</v>
      </c>
      <c r="L11" s="21"/>
      <c r="M11" s="21"/>
      <c r="N11" s="21"/>
      <c r="O11" s="21"/>
      <c r="P11" s="21" t="s">
        <v>39</v>
      </c>
      <c r="Q11" s="21">
        <f>8192*J4 + Q10</f>
        <v>24578</v>
      </c>
      <c r="R11" s="21"/>
      <c r="S11" s="21"/>
      <c r="T11" s="21"/>
      <c r="U11" s="21"/>
      <c r="V11" s="21"/>
      <c r="W11" s="21"/>
      <c r="X11" s="21"/>
      <c r="Y11" s="2"/>
      <c r="Z11" s="2"/>
    </row>
    <row r="12" ht="15.75" customHeight="1">
      <c r="A12" s="22" t="s">
        <v>227</v>
      </c>
      <c r="B12" s="22">
        <v>8.0</v>
      </c>
      <c r="C12" s="22" t="s">
        <v>134</v>
      </c>
      <c r="D12" s="22" t="s">
        <v>134</v>
      </c>
      <c r="E12" s="22" t="s">
        <v>134</v>
      </c>
      <c r="F12" s="22" t="s">
        <v>134</v>
      </c>
      <c r="G12" s="2"/>
      <c r="I12" s="2"/>
      <c r="J12" s="21"/>
      <c r="K12" s="58" t="s">
        <v>228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"/>
      <c r="Z12" s="2"/>
    </row>
    <row r="13" ht="15.75" customHeight="1">
      <c r="G13" s="2"/>
      <c r="I13" s="2"/>
      <c r="J13" s="21"/>
      <c r="K13" s="56" t="s">
        <v>229</v>
      </c>
      <c r="R13" s="21"/>
      <c r="S13" s="21"/>
      <c r="T13" s="21"/>
      <c r="U13" s="21"/>
      <c r="V13" s="21"/>
      <c r="W13" s="21"/>
      <c r="X13" s="21"/>
      <c r="Y13" s="2"/>
      <c r="Z13" s="2"/>
    </row>
    <row r="14" ht="15.75" customHeight="1">
      <c r="G14" s="2"/>
      <c r="H14" s="2"/>
      <c r="I14" s="2"/>
      <c r="J14" s="21"/>
      <c r="K14" s="56" t="s">
        <v>230</v>
      </c>
      <c r="R14" s="21"/>
      <c r="S14" s="21"/>
      <c r="T14" s="21"/>
      <c r="U14" s="21"/>
      <c r="V14" s="21"/>
      <c r="W14" s="21"/>
      <c r="X14" s="21"/>
      <c r="Y14" s="2"/>
      <c r="Z14" s="2"/>
    </row>
    <row r="15" ht="15.75" customHeight="1">
      <c r="A15" s="1" t="s">
        <v>231</v>
      </c>
      <c r="G15" s="2"/>
      <c r="H15" s="2"/>
      <c r="I15" s="2"/>
      <c r="J15" s="21"/>
      <c r="K15" s="58" t="s">
        <v>232</v>
      </c>
      <c r="R15" s="21"/>
      <c r="S15" s="21"/>
      <c r="T15" s="21"/>
      <c r="U15" s="21"/>
      <c r="V15" s="21"/>
      <c r="W15" s="21"/>
      <c r="X15" s="21"/>
      <c r="Y15" s="2"/>
      <c r="Z15" s="2"/>
    </row>
    <row r="16" ht="15.75" customHeight="1">
      <c r="A16" s="25" t="s">
        <v>233</v>
      </c>
      <c r="G16" s="2"/>
      <c r="H16" s="2"/>
      <c r="I16" s="2"/>
      <c r="J16" s="21"/>
      <c r="K16" s="21"/>
      <c r="R16" s="21"/>
      <c r="S16" s="21"/>
      <c r="T16" s="21"/>
      <c r="U16" s="21"/>
      <c r="V16" s="21"/>
      <c r="W16" s="21"/>
      <c r="X16" s="21"/>
      <c r="Y16" s="2"/>
      <c r="Z16" s="2"/>
    </row>
    <row r="17" ht="15.75" customHeight="1">
      <c r="A17" s="25" t="s">
        <v>234</v>
      </c>
      <c r="B17" s="2"/>
      <c r="C17" s="2"/>
      <c r="D17" s="2"/>
      <c r="E17" s="2"/>
      <c r="F17" s="2"/>
      <c r="G17" s="2"/>
      <c r="H17" s="2"/>
      <c r="I17" s="2"/>
      <c r="J17" s="21"/>
      <c r="K17" s="21"/>
      <c r="L17" s="21"/>
      <c r="M17" s="21" t="s">
        <v>235</v>
      </c>
      <c r="N17" s="21"/>
      <c r="O17" s="21" t="s">
        <v>236</v>
      </c>
      <c r="P17" s="21"/>
      <c r="Q17" s="21" t="s">
        <v>237</v>
      </c>
      <c r="R17" s="21"/>
      <c r="S17" s="21"/>
      <c r="T17" s="21"/>
      <c r="U17" s="21"/>
      <c r="V17" s="21"/>
      <c r="W17" s="21"/>
      <c r="X17" s="21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1"/>
      <c r="K18" s="21"/>
      <c r="L18" s="21" t="s">
        <v>238</v>
      </c>
      <c r="M18" s="21" t="s">
        <v>239</v>
      </c>
      <c r="N18" s="59" t="s">
        <v>240</v>
      </c>
      <c r="O18" s="21" t="s">
        <v>241</v>
      </c>
      <c r="P18" s="59" t="s">
        <v>242</v>
      </c>
      <c r="Q18" s="21" t="s">
        <v>243</v>
      </c>
      <c r="R18" s="21"/>
      <c r="S18" s="21"/>
      <c r="T18" s="21"/>
      <c r="U18" s="21"/>
      <c r="V18" s="21"/>
      <c r="W18" s="21"/>
      <c r="X18" s="21"/>
      <c r="Y18" s="2"/>
      <c r="Z18" s="2"/>
    </row>
    <row r="19" ht="15.75" customHeight="1">
      <c r="C19" s="2"/>
      <c r="D19" s="2"/>
      <c r="E19" s="2"/>
      <c r="F19" s="2"/>
      <c r="G19" s="2"/>
      <c r="H19" s="2"/>
      <c r="I19" s="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"/>
      <c r="Z19" s="2"/>
    </row>
    <row r="20" ht="15.75" customHeight="1">
      <c r="C20" s="2"/>
      <c r="D20" s="2"/>
      <c r="E20" s="2"/>
      <c r="F20" s="2"/>
      <c r="G20" s="2"/>
      <c r="H20" s="2"/>
      <c r="I20" s="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"/>
      <c r="Z20" s="2"/>
    </row>
    <row r="21" ht="15.75" customHeight="1">
      <c r="C21" s="2"/>
      <c r="D21" s="2"/>
      <c r="E21" s="2"/>
      <c r="F21" s="2"/>
      <c r="G21" s="2"/>
      <c r="H21" s="2"/>
      <c r="I21" s="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"/>
      <c r="Z21" s="2"/>
    </row>
    <row r="22" ht="15.75" customHeight="1">
      <c r="C22" s="2"/>
      <c r="D22" s="2"/>
      <c r="E22" s="2"/>
      <c r="F22" s="2"/>
      <c r="G22" s="2"/>
      <c r="H22" s="2"/>
      <c r="I22" s="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