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Ej2" sheetId="2" r:id="rId5"/>
    <sheet state="visible" name="Ej3" sheetId="3" r:id="rId6"/>
    <sheet state="visible" name="Ej4" sheetId="4" r:id="rId7"/>
    <sheet state="visible" name="Ej5" sheetId="5" r:id="rId8"/>
    <sheet state="visible" name="Ej7" sheetId="6" r:id="rId9"/>
    <sheet state="visible" name="Copia de Ej7" sheetId="7" r:id="rId10"/>
    <sheet state="visible" name="Ej8" sheetId="8" r:id="rId11"/>
    <sheet state="visible" name="Ej9" sheetId="9" r:id="rId12"/>
    <sheet state="visible" name="Ej10" sheetId="10" r:id="rId13"/>
  </sheets>
  <definedNames/>
  <calcPr/>
</workbook>
</file>

<file path=xl/sharedStrings.xml><?xml version="1.0" encoding="utf-8"?>
<sst xmlns="http://schemas.openxmlformats.org/spreadsheetml/2006/main" count="231" uniqueCount="173">
  <si>
    <t>FAT 12</t>
  </si>
  <si>
    <t>ENTRADAS MAX</t>
  </si>
  <si>
    <t>FAT 16</t>
  </si>
  <si>
    <t>FAT 32</t>
  </si>
  <si>
    <t>TAM BLOQUE</t>
  </si>
  <si>
    <t>2^12 x 2^ 9</t>
  </si>
  <si>
    <t>2^21</t>
  </si>
  <si>
    <t>2MB</t>
  </si>
  <si>
    <t>2^12 x 2^16</t>
  </si>
  <si>
    <t>2^28</t>
  </si>
  <si>
    <t>256MB</t>
  </si>
  <si>
    <t>2^16 x 2^12</t>
  </si>
  <si>
    <t>2^16 x 2^22</t>
  </si>
  <si>
    <t>2^38</t>
  </si>
  <si>
    <t>256GB</t>
  </si>
  <si>
    <t>2^28 x 2^10</t>
  </si>
  <si>
    <t>256 GB</t>
  </si>
  <si>
    <t>2^26 x 2^12</t>
  </si>
  <si>
    <t>Clusters 8KB</t>
  </si>
  <si>
    <t>a</t>
  </si>
  <si>
    <t>2^12 * 2^13 = 2^25</t>
  </si>
  <si>
    <t>32 MB</t>
  </si>
  <si>
    <t>b</t>
  </si>
  <si>
    <t>2^27 = 2^14 x 2^13</t>
  </si>
  <si>
    <t>--&gt; aproximo FAT 14 a FAT 16</t>
  </si>
  <si>
    <t>2^27 = 2^12 x 2^15</t>
  </si>
  <si>
    <t>Disco de 8GB</t>
  </si>
  <si>
    <t>A)</t>
  </si>
  <si>
    <t>2^33 / 2^12 =</t>
  </si>
  <si>
    <t>Clusters de 4KB</t>
  </si>
  <si>
    <t>B)</t>
  </si>
  <si>
    <t>2^21 x 32 bits (4 bytes)</t>
  </si>
  <si>
    <t>2^21 x 2^2 =</t>
  </si>
  <si>
    <t>2^23</t>
  </si>
  <si>
    <t>8 MB</t>
  </si>
  <si>
    <t>8 GB</t>
  </si>
  <si>
    <t>8 MB x 2</t>
  </si>
  <si>
    <t>X</t>
  </si>
  <si>
    <t>C)</t>
  </si>
  <si>
    <t>se desperdician 7 / 11</t>
  </si>
  <si>
    <t>Disco de 4 GB</t>
  </si>
  <si>
    <t>a)</t>
  </si>
  <si>
    <t>2^32 = 2^16 (por FAT16) x 2^n (tam cluster)</t>
  </si>
  <si>
    <t>n = 16</t>
  </si>
  <si>
    <t>2^16 = 64 KB</t>
  </si>
  <si>
    <t>b)</t>
  </si>
  <si>
    <t>1 MB = 2^20</t>
  </si>
  <si>
    <t>Z</t>
  </si>
  <si>
    <t>2^4 bloques de 2^16</t>
  </si>
  <si>
    <t>16 bloques</t>
  </si>
  <si>
    <t>2^16 x 2^n</t>
  </si>
  <si>
    <t>n = 4</t>
  </si>
  <si>
    <t>1KB</t>
  </si>
  <si>
    <t>64KB</t>
  </si>
  <si>
    <t>20KB</t>
  </si>
  <si>
    <t>1MB</t>
  </si>
  <si>
    <t>Disco 512 GB</t>
  </si>
  <si>
    <t>---&gt; FAT 32 aprovecha sólo 28 bits</t>
  </si>
  <si>
    <t>Teorico FS</t>
  </si>
  <si>
    <t>Real FS</t>
  </si>
  <si>
    <t>1) Cluster de 1KB</t>
  </si>
  <si>
    <t>2^39 =&gt; 2^28 x 2^10</t>
  </si>
  <si>
    <t>2) Cluster de 4KB</t>
  </si>
  <si>
    <t>2^39 =&gt; 2^28 x 2^12</t>
  </si>
  <si>
    <t>2^40</t>
  </si>
  <si>
    <t>1 TB</t>
  </si>
  <si>
    <t>512 GB</t>
  </si>
  <si>
    <t>Tam FS = Tam máx archivo</t>
  </si>
  <si>
    <t>SOLO PARA FAT</t>
  </si>
  <si>
    <t>Bloques de 1KB</t>
  </si>
  <si>
    <t>Punteros de 4 bytes</t>
  </si>
  <si>
    <t>---&gt;</t>
  </si>
  <si>
    <t>32 bits</t>
  </si>
  <si>
    <t>TAM FS = 2^32 x 2^10B</t>
  </si>
  <si>
    <t>= 2^42 B = 4 TB</t>
  </si>
  <si>
    <t>PTR x Bloque</t>
  </si>
  <si>
    <t>10 = K</t>
  </si>
  <si>
    <t>= 1KB / 4 B</t>
  </si>
  <si>
    <t>20 = M</t>
  </si>
  <si>
    <t>a) 12 ptr directos</t>
  </si>
  <si>
    <t xml:space="preserve">--&gt; </t>
  </si>
  <si>
    <t>12 x 1 KB = 12 KB</t>
  </si>
  <si>
    <t>= 2^10 / 2^2</t>
  </si>
  <si>
    <t>30 = G</t>
  </si>
  <si>
    <t>b) 12 dir + 1 IS</t>
  </si>
  <si>
    <t>12 x 1 KB + 256 x 1KB = 268 KB</t>
  </si>
  <si>
    <t>= 2^8</t>
  </si>
  <si>
    <t>40 = T</t>
  </si>
  <si>
    <t>c) 12 dir + 1 IS + 1 ID + 1 IT</t>
  </si>
  <si>
    <t>12 x 1 KB + (2^8)^1 x 1KB + (2^8)^2 x 1KB + (2^8)^3 x 1KB</t>
  </si>
  <si>
    <t>= 256</t>
  </si>
  <si>
    <t>50 = P</t>
  </si>
  <si>
    <t>12 x 1 KB + 256 x 1 KB + 2^16 x 2^10 B + 2^24 x 2^10 B</t>
  </si>
  <si>
    <t>60 = H / E</t>
  </si>
  <si>
    <t>268 KB + 2^26 B + 2^34 B = 268 KB + 64 MB + 16 GB</t>
  </si>
  <si>
    <t>70 = Z</t>
  </si>
  <si>
    <t>A</t>
  </si>
  <si>
    <t>B</t>
  </si>
  <si>
    <t>C</t>
  </si>
  <si>
    <t>D</t>
  </si>
  <si>
    <t>E</t>
  </si>
  <si>
    <t>F</t>
  </si>
  <si>
    <t>Bloques de 4KB</t>
  </si>
  <si>
    <t>TAM FS = 2^32 x 2^12B</t>
  </si>
  <si>
    <t>= 2^44 B = 16 TB</t>
  </si>
  <si>
    <t>= 4KB / 4 B</t>
  </si>
  <si>
    <t>= 2^12 / 2^2</t>
  </si>
  <si>
    <t>= 2^10</t>
  </si>
  <si>
    <t>12 x 4 KB + (2^10)^1 x 4KB + (2^10)^2 x 4KB + (2^10)^3 x 4KB</t>
  </si>
  <si>
    <t>=1024</t>
  </si>
  <si>
    <t>12 x 4 KB + 2^10 x 4 KB + 2^20 x 2^12 B + 2^30 x 2^12 B</t>
  </si>
  <si>
    <t>48KB + 4MB + 4GB + 4TB</t>
  </si>
  <si>
    <t>PTR x bloque</t>
  </si>
  <si>
    <t>SOY UN DATO</t>
  </si>
  <si>
    <t>Ptr de 8 bytes</t>
  </si>
  <si>
    <t>1KB / 8 B</t>
  </si>
  <si>
    <t>Archivo de 30 MB</t>
  </si>
  <si>
    <t>2^10 / 2^3</t>
  </si>
  <si>
    <t>...</t>
  </si>
  <si>
    <t>2^7 -&gt; 128</t>
  </si>
  <si>
    <t>INODO</t>
  </si>
  <si>
    <t>10 directos</t>
  </si>
  <si>
    <t>10 KB</t>
  </si>
  <si>
    <t>IT</t>
  </si>
  <si>
    <t>1 IS</t>
  </si>
  <si>
    <t>128 KB</t>
  </si>
  <si>
    <t>1 ID</t>
  </si>
  <si>
    <t>(2^7)^2 x 2^10 B</t>
  </si>
  <si>
    <t>2^24B = 16 MB</t>
  </si>
  <si>
    <t>1 IT</t>
  </si>
  <si>
    <t>(2^7)^3 x 2^10 B</t>
  </si>
  <si>
    <t>2^31B = 2 GB</t>
  </si>
  <si>
    <t>Opcion 1 --&gt; 10 D + 2 IS + 2 ID</t>
  </si>
  <si>
    <t>Opcion 2 -&gt; 2 ID</t>
  </si>
  <si>
    <t>Opcion 3 -&gt; 1 IT</t>
  </si>
  <si>
    <t>PTR de 8 bytes</t>
  </si>
  <si>
    <t>4KB / 8 B</t>
  </si>
  <si>
    <t>Inodo 12 1 1 1</t>
  </si>
  <si>
    <t>2^12 / 2^3</t>
  </si>
  <si>
    <t>2^9 = 512</t>
  </si>
  <si>
    <t>a) 16777227</t>
  </si>
  <si>
    <t>12 Directos</t>
  </si>
  <si>
    <t>IS</t>
  </si>
  <si>
    <t>ID</t>
  </si>
  <si>
    <t>Tengo que hacer -&gt; 2 ID + 1 Dato</t>
  </si>
  <si>
    <t>b) de 0 a 250180</t>
  </si>
  <si>
    <t>62 bloques de datos + 1 IS</t>
  </si>
  <si>
    <t>Dir</t>
  </si>
  <si>
    <t>12 --&gt; 0 .. 11</t>
  </si>
  <si>
    <t>50 --&gt; 12 .. 61</t>
  </si>
  <si>
    <t>+ IS metadata</t>
  </si>
  <si>
    <t>­ Indique el máximo espacio direccionable y el tamaño máximo de un archivo (tanto teórico como real) de un sistema
ext2 con un disco de 10 TiB, asumiendo que el inodo está conformado con 10 punteros directos, 2 indirectos dobles y 2
indirectos triples (los bloques son de 4 KiB y los punteros de 8 bytes)</t>
  </si>
  <si>
    <t>10 dir</t>
  </si>
  <si>
    <t>10 x 4KB</t>
  </si>
  <si>
    <t>40 KB</t>
  </si>
  <si>
    <t>T FS</t>
  </si>
  <si>
    <t>4KB / 8B</t>
  </si>
  <si>
    <t>2 ID</t>
  </si>
  <si>
    <t>2 [(2^9)^2 x 2^12 B]</t>
  </si>
  <si>
    <t>2^31 B --&gt; 2 GB</t>
  </si>
  <si>
    <t>2^64 x 2^12</t>
  </si>
  <si>
    <t>2^76 --&gt; 64 ZB</t>
  </si>
  <si>
    <t>2^9 --- 512</t>
  </si>
  <si>
    <t>2 IT</t>
  </si>
  <si>
    <t>2 [(2^9)^3 x 2^12 B]</t>
  </si>
  <si>
    <t>2^40 B --&gt; 1 TB</t>
  </si>
  <si>
    <t>TM Arch teórico</t>
  </si>
  <si>
    <t>1 TB + 2 GB + 40 KB</t>
  </si>
  <si>
    <t>TM FS teórico</t>
  </si>
  <si>
    <t>64 ZB</t>
  </si>
  <si>
    <t>TM Arch real</t>
  </si>
  <si>
    <t>TM FS real</t>
  </si>
  <si>
    <t>10 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</si>
</sst>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quotePrefix="1"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quotePrefix="1" borderId="0" fillId="4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4" fillId="4" fontId="1" numFmtId="0" xfId="0" applyAlignment="1" applyBorder="1" applyFont="1">
      <alignment readingOrder="0"/>
    </xf>
    <xf borderId="5" fillId="0" fontId="1" numFmtId="0" xfId="0" applyBorder="1" applyFont="1"/>
    <xf borderId="4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6" fillId="0" fontId="1" numFmtId="0" xfId="0" applyBorder="1" applyFont="1"/>
    <xf borderId="0" fillId="6" fontId="1" numFmtId="0" xfId="0" applyAlignment="1" applyFill="1" applyFont="1">
      <alignment readingOrder="0"/>
    </xf>
    <xf borderId="0" fillId="4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9</xdr:row>
      <xdr:rowOff>19050</xdr:rowOff>
    </xdr:from>
    <xdr:ext cx="5934075" cy="4076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9</xdr:row>
      <xdr:rowOff>19050</xdr:rowOff>
    </xdr:from>
    <xdr:ext cx="5934075" cy="4076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1</xdr:row>
      <xdr:rowOff>47625</xdr:rowOff>
    </xdr:from>
    <xdr:ext cx="5934075" cy="4076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1" t="s">
        <v>0</v>
      </c>
      <c r="B1" s="1" t="s">
        <v>1</v>
      </c>
      <c r="C1" s="2">
        <f>2^12</f>
        <v>4096</v>
      </c>
      <c r="D1" s="1">
        <v>12.0</v>
      </c>
      <c r="E1" s="2">
        <f t="shared" ref="E1:E3" si="1">C1*D1</f>
        <v>49152</v>
      </c>
    </row>
    <row r="2">
      <c r="A2" s="1" t="s">
        <v>2</v>
      </c>
      <c r="B2" s="1" t="s">
        <v>1</v>
      </c>
      <c r="C2" s="2">
        <f>2^16</f>
        <v>65536</v>
      </c>
      <c r="D2" s="1">
        <v>16.0</v>
      </c>
      <c r="E2" s="2">
        <f t="shared" si="1"/>
        <v>1048576</v>
      </c>
      <c r="F2" s="2">
        <f t="shared" ref="F2:F3" si="2">E2/8</f>
        <v>131072</v>
      </c>
      <c r="G2" s="2">
        <f t="shared" ref="G2:G3" si="3">F2/1024</f>
        <v>128</v>
      </c>
    </row>
    <row r="3">
      <c r="A3" s="1" t="s">
        <v>3</v>
      </c>
      <c r="B3" s="1" t="s">
        <v>1</v>
      </c>
      <c r="C3" s="2">
        <f>2^28</f>
        <v>268435456</v>
      </c>
      <c r="D3" s="1">
        <v>32.0</v>
      </c>
      <c r="E3" s="2">
        <f t="shared" si="1"/>
        <v>8589934592</v>
      </c>
      <c r="F3" s="2">
        <f t="shared" si="2"/>
        <v>1073741824</v>
      </c>
      <c r="G3" s="2">
        <f t="shared" si="3"/>
        <v>1048576</v>
      </c>
      <c r="H3" s="2">
        <f>G3/1024</f>
        <v>1024</v>
      </c>
    </row>
    <row r="6">
      <c r="B6" s="1" t="s">
        <v>4</v>
      </c>
      <c r="C6" s="1">
        <v>0.5</v>
      </c>
      <c r="D6" s="2">
        <f>C1*C6</f>
        <v>2048</v>
      </c>
      <c r="E6" s="3" t="s">
        <v>5</v>
      </c>
      <c r="F6" s="3" t="s">
        <v>6</v>
      </c>
      <c r="G6" s="4" t="s">
        <v>7</v>
      </c>
    </row>
    <row r="7">
      <c r="C7" s="1">
        <f>2^6</f>
        <v>64</v>
      </c>
      <c r="E7" s="3" t="s">
        <v>8</v>
      </c>
      <c r="F7" s="4" t="s">
        <v>9</v>
      </c>
      <c r="G7" s="4" t="s">
        <v>10</v>
      </c>
    </row>
    <row r="8">
      <c r="E8" s="5"/>
      <c r="F8" s="5"/>
      <c r="G8" s="5"/>
    </row>
    <row r="9">
      <c r="E9" s="5"/>
      <c r="F9" s="5"/>
      <c r="G9" s="5"/>
    </row>
    <row r="10">
      <c r="C10" s="2">
        <f>2^2</f>
        <v>4</v>
      </c>
      <c r="E10" s="3" t="s">
        <v>11</v>
      </c>
      <c r="F10" s="4" t="s">
        <v>9</v>
      </c>
      <c r="G10" s="4" t="s">
        <v>10</v>
      </c>
    </row>
    <row r="11">
      <c r="C11" s="2">
        <f>2^12</f>
        <v>4096</v>
      </c>
      <c r="E11" s="4" t="s">
        <v>12</v>
      </c>
      <c r="F11" s="4" t="s">
        <v>13</v>
      </c>
      <c r="G11" s="4" t="s">
        <v>14</v>
      </c>
    </row>
    <row r="12">
      <c r="E12" s="5"/>
      <c r="F12" s="5"/>
      <c r="G12" s="5"/>
    </row>
    <row r="13">
      <c r="C13" s="1">
        <v>1.0</v>
      </c>
      <c r="E13" s="4" t="s">
        <v>15</v>
      </c>
      <c r="F13" s="4" t="s">
        <v>13</v>
      </c>
      <c r="G13" s="4" t="s">
        <v>16</v>
      </c>
    </row>
    <row r="14">
      <c r="C14" s="1">
        <v>4.0</v>
      </c>
      <c r="E14" s="4" t="s">
        <v>17</v>
      </c>
      <c r="F14" s="5"/>
      <c r="G14" s="5"/>
    </row>
    <row r="15">
      <c r="E15" s="5"/>
      <c r="F15" s="5"/>
      <c r="G15" s="5"/>
    </row>
    <row r="16">
      <c r="E16" s="5"/>
      <c r="F16" s="5"/>
      <c r="G16" s="5"/>
    </row>
    <row r="17">
      <c r="E17" s="5"/>
      <c r="F17" s="5"/>
      <c r="G17" s="5"/>
    </row>
    <row r="18">
      <c r="E18" s="5"/>
      <c r="F18" s="5"/>
      <c r="G18" s="5"/>
    </row>
    <row r="19">
      <c r="E19" s="5"/>
      <c r="F19" s="5"/>
      <c r="G19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151</v>
      </c>
    </row>
    <row r="3">
      <c r="A3" s="1" t="s">
        <v>112</v>
      </c>
      <c r="C3" s="13" t="s">
        <v>152</v>
      </c>
      <c r="D3" s="13" t="s">
        <v>153</v>
      </c>
      <c r="E3" s="13" t="s">
        <v>154</v>
      </c>
      <c r="G3" s="27" t="s">
        <v>155</v>
      </c>
      <c r="H3" s="28"/>
    </row>
    <row r="4">
      <c r="A4" s="1" t="s">
        <v>156</v>
      </c>
      <c r="C4" s="13" t="s">
        <v>157</v>
      </c>
      <c r="D4" s="13" t="s">
        <v>158</v>
      </c>
      <c r="E4" s="13" t="s">
        <v>159</v>
      </c>
      <c r="G4" s="27" t="s">
        <v>160</v>
      </c>
      <c r="H4" s="27" t="s">
        <v>161</v>
      </c>
    </row>
    <row r="5">
      <c r="A5" s="1" t="s">
        <v>162</v>
      </c>
      <c r="C5" s="13" t="s">
        <v>163</v>
      </c>
      <c r="D5" s="13" t="s">
        <v>164</v>
      </c>
      <c r="E5" s="13" t="s">
        <v>165</v>
      </c>
    </row>
    <row r="7">
      <c r="A7" s="16" t="s">
        <v>166</v>
      </c>
      <c r="B7" s="16" t="s">
        <v>167</v>
      </c>
      <c r="C7" s="26"/>
      <c r="D7" s="16" t="s">
        <v>168</v>
      </c>
      <c r="E7" s="16" t="s">
        <v>169</v>
      </c>
    </row>
    <row r="8">
      <c r="A8" s="16" t="s">
        <v>170</v>
      </c>
      <c r="B8" s="16" t="s">
        <v>167</v>
      </c>
      <c r="C8" s="26"/>
      <c r="D8" s="16" t="s">
        <v>171</v>
      </c>
      <c r="E8" s="16" t="s">
        <v>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8.38"/>
  </cols>
  <sheetData>
    <row r="1">
      <c r="A1" s="1" t="s">
        <v>0</v>
      </c>
      <c r="B1" s="1" t="s">
        <v>18</v>
      </c>
    </row>
    <row r="3">
      <c r="A3" s="1" t="s">
        <v>19</v>
      </c>
      <c r="B3" s="2">
        <f>2^12 * 2^13</f>
        <v>33554432</v>
      </c>
      <c r="C3" s="1" t="s">
        <v>20</v>
      </c>
      <c r="D3" s="1" t="s">
        <v>21</v>
      </c>
    </row>
    <row r="5">
      <c r="A5" s="1" t="s">
        <v>22</v>
      </c>
      <c r="B5" s="1" t="s">
        <v>23</v>
      </c>
      <c r="C5" s="1" t="s">
        <v>24</v>
      </c>
    </row>
    <row r="6">
      <c r="B6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  <row r="2">
      <c r="A2" s="1" t="s">
        <v>3</v>
      </c>
      <c r="B2" s="1" t="s">
        <v>27</v>
      </c>
      <c r="C2" s="1" t="s">
        <v>28</v>
      </c>
      <c r="D2" s="1" t="s">
        <v>6</v>
      </c>
    </row>
    <row r="3">
      <c r="A3" s="1" t="s">
        <v>29</v>
      </c>
    </row>
    <row r="4">
      <c r="B4" s="1" t="s">
        <v>30</v>
      </c>
      <c r="C4" s="1" t="s">
        <v>31</v>
      </c>
    </row>
    <row r="5">
      <c r="C5" s="1" t="s">
        <v>32</v>
      </c>
      <c r="D5" s="1" t="s">
        <v>33</v>
      </c>
      <c r="E5" s="1" t="s">
        <v>34</v>
      </c>
    </row>
    <row r="7">
      <c r="C7" s="1" t="s">
        <v>35</v>
      </c>
      <c r="D7" s="6">
        <v>1.0</v>
      </c>
    </row>
    <row r="8">
      <c r="C8" s="1" t="s">
        <v>36</v>
      </c>
      <c r="D8" s="7" t="s">
        <v>37</v>
      </c>
    </row>
    <row r="10">
      <c r="B10" s="1" t="s">
        <v>38</v>
      </c>
      <c r="C10" s="1" t="s"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40</v>
      </c>
    </row>
    <row r="2">
      <c r="A2" s="1" t="s">
        <v>2</v>
      </c>
      <c r="G2" s="8" t="s">
        <v>37</v>
      </c>
    </row>
    <row r="3">
      <c r="G3" s="9" t="s">
        <v>37</v>
      </c>
    </row>
    <row r="4">
      <c r="A4" s="1" t="s">
        <v>41</v>
      </c>
      <c r="B4" s="1" t="s">
        <v>42</v>
      </c>
      <c r="G4" s="9" t="s">
        <v>37</v>
      </c>
    </row>
    <row r="5">
      <c r="B5" s="1" t="s">
        <v>43</v>
      </c>
      <c r="G5" s="9" t="s">
        <v>37</v>
      </c>
    </row>
    <row r="6">
      <c r="B6" s="1" t="s">
        <v>44</v>
      </c>
      <c r="G6" s="9"/>
    </row>
    <row r="7">
      <c r="G7" s="9"/>
    </row>
    <row r="8">
      <c r="A8" s="1" t="s">
        <v>45</v>
      </c>
      <c r="B8" s="1" t="s">
        <v>46</v>
      </c>
      <c r="G8" s="9" t="s">
        <v>47</v>
      </c>
    </row>
    <row r="9">
      <c r="B9" s="1" t="s">
        <v>48</v>
      </c>
      <c r="D9" s="1" t="s">
        <v>49</v>
      </c>
      <c r="G9" s="9" t="s">
        <v>47</v>
      </c>
    </row>
    <row r="10">
      <c r="B10" s="1" t="s">
        <v>50</v>
      </c>
      <c r="G10" s="9"/>
    </row>
    <row r="11">
      <c r="B11" s="1" t="s">
        <v>51</v>
      </c>
      <c r="G11" s="9"/>
    </row>
    <row r="12">
      <c r="G12" s="9"/>
    </row>
    <row r="13">
      <c r="B13" s="1" t="s">
        <v>52</v>
      </c>
      <c r="C13" s="10" t="s">
        <v>53</v>
      </c>
      <c r="G13" s="11"/>
    </row>
    <row r="14">
      <c r="B14" s="1" t="s">
        <v>54</v>
      </c>
      <c r="C14" s="10" t="s">
        <v>53</v>
      </c>
    </row>
    <row r="15">
      <c r="B15" s="1" t="s">
        <v>55</v>
      </c>
      <c r="C15" s="1" t="s"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1" t="s">
        <v>56</v>
      </c>
    </row>
    <row r="2">
      <c r="A2" s="1" t="s">
        <v>3</v>
      </c>
      <c r="B2" s="1" t="s">
        <v>57</v>
      </c>
    </row>
    <row r="3">
      <c r="F3" s="12" t="s">
        <v>58</v>
      </c>
      <c r="G3" s="12" t="s">
        <v>59</v>
      </c>
    </row>
    <row r="4">
      <c r="A4" s="1" t="s">
        <v>60</v>
      </c>
      <c r="C4" s="1" t="s">
        <v>61</v>
      </c>
      <c r="D4" s="1" t="s">
        <v>13</v>
      </c>
      <c r="E4" s="1" t="s">
        <v>16</v>
      </c>
      <c r="F4" s="1" t="s">
        <v>16</v>
      </c>
      <c r="G4" s="1" t="s">
        <v>16</v>
      </c>
    </row>
    <row r="5">
      <c r="A5" s="1" t="s">
        <v>62</v>
      </c>
      <c r="C5" s="1" t="s">
        <v>63</v>
      </c>
      <c r="D5" s="1" t="s">
        <v>64</v>
      </c>
      <c r="E5" s="1" t="s">
        <v>65</v>
      </c>
      <c r="F5" s="1" t="s">
        <v>65</v>
      </c>
      <c r="G5" s="1" t="s">
        <v>66</v>
      </c>
    </row>
    <row r="8">
      <c r="F8" s="13" t="s">
        <v>67</v>
      </c>
      <c r="G8" s="14"/>
    </row>
    <row r="9">
      <c r="F9" s="13" t="s">
        <v>68</v>
      </c>
      <c r="G9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5.75"/>
    <col customWidth="1" min="4" max="4" width="18.38"/>
    <col customWidth="1" min="8" max="8" width="5.0"/>
    <col customWidth="1" min="11" max="14" width="3.5"/>
  </cols>
  <sheetData>
    <row r="1">
      <c r="A1" s="1" t="s">
        <v>69</v>
      </c>
    </row>
    <row r="2">
      <c r="A2" s="1" t="s">
        <v>70</v>
      </c>
      <c r="B2" s="1" t="s">
        <v>71</v>
      </c>
      <c r="C2" s="1" t="s">
        <v>72</v>
      </c>
      <c r="D2" s="1" t="s">
        <v>73</v>
      </c>
      <c r="E2" s="15" t="s">
        <v>74</v>
      </c>
      <c r="G2" s="16" t="s">
        <v>75</v>
      </c>
      <c r="I2" s="17" t="s">
        <v>76</v>
      </c>
      <c r="J2" s="12">
        <v>0.0</v>
      </c>
      <c r="K2" s="1">
        <v>0.0</v>
      </c>
      <c r="L2" s="1">
        <v>0.0</v>
      </c>
      <c r="M2" s="1">
        <v>0.0</v>
      </c>
      <c r="N2" s="1">
        <v>0.0</v>
      </c>
    </row>
    <row r="3">
      <c r="G3" s="18" t="s">
        <v>77</v>
      </c>
      <c r="I3" s="17" t="s">
        <v>78</v>
      </c>
      <c r="J3" s="12">
        <v>1.0</v>
      </c>
      <c r="K3" s="1">
        <v>0.0</v>
      </c>
      <c r="L3" s="1">
        <v>0.0</v>
      </c>
      <c r="M3" s="1">
        <v>0.0</v>
      </c>
      <c r="N3" s="1">
        <v>1.0</v>
      </c>
    </row>
    <row r="4">
      <c r="A4" s="1" t="s">
        <v>79</v>
      </c>
      <c r="B4" s="1" t="s">
        <v>80</v>
      </c>
      <c r="C4" s="1" t="s">
        <v>81</v>
      </c>
      <c r="G4" s="18" t="s">
        <v>82</v>
      </c>
      <c r="I4" s="17" t="s">
        <v>83</v>
      </c>
      <c r="J4" s="12">
        <v>2.0</v>
      </c>
      <c r="K4" s="1">
        <v>0.0</v>
      </c>
      <c r="L4" s="1">
        <v>0.0</v>
      </c>
      <c r="M4" s="1">
        <v>1.0</v>
      </c>
      <c r="N4" s="1">
        <v>0.0</v>
      </c>
    </row>
    <row r="5">
      <c r="A5" s="1" t="s">
        <v>84</v>
      </c>
      <c r="B5" s="1" t="s">
        <v>80</v>
      </c>
      <c r="C5" s="1" t="s">
        <v>85</v>
      </c>
      <c r="G5" s="18" t="s">
        <v>86</v>
      </c>
      <c r="I5" s="17" t="s">
        <v>87</v>
      </c>
      <c r="J5" s="12">
        <v>3.0</v>
      </c>
      <c r="K5" s="1">
        <v>0.0</v>
      </c>
      <c r="L5" s="1">
        <v>0.0</v>
      </c>
      <c r="M5" s="1">
        <v>1.0</v>
      </c>
      <c r="N5" s="1">
        <v>1.0</v>
      </c>
    </row>
    <row r="6">
      <c r="A6" s="1" t="s">
        <v>88</v>
      </c>
      <c r="B6" s="1" t="s">
        <v>80</v>
      </c>
      <c r="C6" s="1" t="s">
        <v>89</v>
      </c>
      <c r="G6" s="18" t="s">
        <v>90</v>
      </c>
      <c r="I6" s="17" t="s">
        <v>91</v>
      </c>
      <c r="J6" s="12">
        <v>4.0</v>
      </c>
      <c r="K6" s="1">
        <v>0.0</v>
      </c>
      <c r="L6" s="1">
        <v>1.0</v>
      </c>
      <c r="M6" s="1">
        <v>0.0</v>
      </c>
      <c r="N6" s="1">
        <v>0.0</v>
      </c>
    </row>
    <row r="7">
      <c r="C7" s="1" t="s">
        <v>92</v>
      </c>
      <c r="I7" s="17" t="s">
        <v>93</v>
      </c>
      <c r="J7" s="12">
        <v>5.0</v>
      </c>
      <c r="K7" s="1">
        <v>0.0</v>
      </c>
      <c r="L7" s="1">
        <v>1.0</v>
      </c>
      <c r="M7" s="1">
        <v>0.0</v>
      </c>
      <c r="N7" s="1">
        <v>1.0</v>
      </c>
    </row>
    <row r="8">
      <c r="C8" s="1" t="s">
        <v>94</v>
      </c>
      <c r="I8" s="17" t="s">
        <v>95</v>
      </c>
      <c r="J8" s="12">
        <v>6.0</v>
      </c>
      <c r="K8" s="1">
        <v>0.0</v>
      </c>
      <c r="L8" s="1">
        <v>1.0</v>
      </c>
      <c r="M8" s="1">
        <v>1.0</v>
      </c>
      <c r="N8" s="1">
        <v>0.0</v>
      </c>
    </row>
    <row r="9">
      <c r="J9" s="12">
        <v>7.0</v>
      </c>
      <c r="K9" s="1">
        <v>0.0</v>
      </c>
      <c r="L9" s="1">
        <v>1.0</v>
      </c>
      <c r="M9" s="1">
        <v>1.0</v>
      </c>
      <c r="N9" s="1">
        <v>1.0</v>
      </c>
    </row>
    <row r="10">
      <c r="J10" s="12">
        <v>8.0</v>
      </c>
      <c r="K10" s="1">
        <v>1.0</v>
      </c>
      <c r="L10" s="1">
        <v>0.0</v>
      </c>
      <c r="M10" s="1">
        <v>0.0</v>
      </c>
      <c r="N10" s="1">
        <v>0.0</v>
      </c>
    </row>
    <row r="11">
      <c r="J11" s="12">
        <v>9.0</v>
      </c>
      <c r="K11" s="1">
        <v>1.0</v>
      </c>
      <c r="L11" s="1">
        <v>0.0</v>
      </c>
      <c r="M11" s="1">
        <v>0.0</v>
      </c>
      <c r="N11" s="1">
        <v>1.0</v>
      </c>
    </row>
    <row r="12">
      <c r="J12" s="19" t="s">
        <v>96</v>
      </c>
      <c r="K12" s="1">
        <v>1.0</v>
      </c>
      <c r="L12" s="1">
        <v>0.0</v>
      </c>
      <c r="M12" s="1">
        <v>1.0</v>
      </c>
      <c r="N12" s="1">
        <v>0.0</v>
      </c>
    </row>
    <row r="13">
      <c r="J13" s="19" t="s">
        <v>97</v>
      </c>
      <c r="K13" s="1">
        <v>1.0</v>
      </c>
      <c r="L13" s="1">
        <v>0.0</v>
      </c>
      <c r="M13" s="1">
        <v>1.0</v>
      </c>
      <c r="N13" s="1">
        <v>1.0</v>
      </c>
    </row>
    <row r="14">
      <c r="J14" s="19" t="s">
        <v>98</v>
      </c>
      <c r="K14" s="1">
        <v>1.0</v>
      </c>
      <c r="L14" s="1">
        <v>1.0</v>
      </c>
      <c r="M14" s="1">
        <v>0.0</v>
      </c>
      <c r="N14" s="1">
        <v>0.0</v>
      </c>
    </row>
    <row r="15">
      <c r="J15" s="19" t="s">
        <v>99</v>
      </c>
      <c r="K15" s="1">
        <v>1.0</v>
      </c>
      <c r="L15" s="1">
        <v>1.0</v>
      </c>
      <c r="M15" s="1">
        <v>0.0</v>
      </c>
      <c r="N15" s="1">
        <v>1.0</v>
      </c>
    </row>
    <row r="16">
      <c r="J16" s="19" t="s">
        <v>100</v>
      </c>
      <c r="K16" s="1">
        <v>1.0</v>
      </c>
      <c r="L16" s="1">
        <v>1.0</v>
      </c>
      <c r="M16" s="1">
        <v>1.0</v>
      </c>
      <c r="N16" s="1">
        <v>0.0</v>
      </c>
    </row>
    <row r="17">
      <c r="J17" s="19" t="s">
        <v>101</v>
      </c>
      <c r="K17" s="1">
        <v>1.0</v>
      </c>
      <c r="L17" s="1">
        <v>1.0</v>
      </c>
      <c r="M17" s="1">
        <v>1.0</v>
      </c>
      <c r="N17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5.75"/>
    <col customWidth="1" min="4" max="4" width="18.38"/>
    <col customWidth="1" min="8" max="8" width="5.0"/>
    <col customWidth="1" min="11" max="14" width="3.5"/>
  </cols>
  <sheetData>
    <row r="1">
      <c r="A1" s="1" t="s">
        <v>102</v>
      </c>
    </row>
    <row r="2">
      <c r="A2" s="1" t="s">
        <v>70</v>
      </c>
      <c r="B2" s="1" t="s">
        <v>71</v>
      </c>
      <c r="C2" s="1" t="s">
        <v>72</v>
      </c>
      <c r="D2" s="1" t="s">
        <v>103</v>
      </c>
      <c r="E2" s="15" t="s">
        <v>104</v>
      </c>
      <c r="G2" s="16" t="s">
        <v>75</v>
      </c>
      <c r="I2" s="17" t="s">
        <v>76</v>
      </c>
      <c r="J2" s="12">
        <v>0.0</v>
      </c>
      <c r="K2" s="1">
        <v>0.0</v>
      </c>
      <c r="L2" s="1">
        <v>0.0</v>
      </c>
      <c r="M2" s="1">
        <v>0.0</v>
      </c>
      <c r="N2" s="1">
        <v>0.0</v>
      </c>
    </row>
    <row r="3">
      <c r="G3" s="18" t="s">
        <v>105</v>
      </c>
      <c r="I3" s="17" t="s">
        <v>78</v>
      </c>
      <c r="J3" s="12">
        <v>1.0</v>
      </c>
      <c r="K3" s="1">
        <v>0.0</v>
      </c>
      <c r="L3" s="1">
        <v>0.0</v>
      </c>
      <c r="M3" s="1">
        <v>0.0</v>
      </c>
      <c r="N3" s="1">
        <v>1.0</v>
      </c>
    </row>
    <row r="4">
      <c r="A4" s="1" t="s">
        <v>79</v>
      </c>
      <c r="B4" s="1" t="s">
        <v>80</v>
      </c>
      <c r="G4" s="18" t="s">
        <v>106</v>
      </c>
      <c r="I4" s="17" t="s">
        <v>83</v>
      </c>
      <c r="J4" s="12">
        <v>2.0</v>
      </c>
      <c r="K4" s="1">
        <v>0.0</v>
      </c>
      <c r="L4" s="1">
        <v>0.0</v>
      </c>
      <c r="M4" s="1">
        <v>1.0</v>
      </c>
      <c r="N4" s="1">
        <v>0.0</v>
      </c>
    </row>
    <row r="5">
      <c r="A5" s="1" t="s">
        <v>84</v>
      </c>
      <c r="B5" s="1" t="s">
        <v>80</v>
      </c>
      <c r="G5" s="18" t="s">
        <v>107</v>
      </c>
      <c r="I5" s="17" t="s">
        <v>87</v>
      </c>
      <c r="J5" s="12">
        <v>3.0</v>
      </c>
      <c r="K5" s="1">
        <v>0.0</v>
      </c>
      <c r="L5" s="1">
        <v>0.0</v>
      </c>
      <c r="M5" s="1">
        <v>1.0</v>
      </c>
      <c r="N5" s="1">
        <v>1.0</v>
      </c>
    </row>
    <row r="6">
      <c r="A6" s="1" t="s">
        <v>88</v>
      </c>
      <c r="B6" s="1" t="s">
        <v>80</v>
      </c>
      <c r="C6" s="1" t="s">
        <v>108</v>
      </c>
      <c r="G6" s="18" t="s">
        <v>109</v>
      </c>
      <c r="J6" s="12">
        <v>4.0</v>
      </c>
      <c r="K6" s="1">
        <v>0.0</v>
      </c>
      <c r="L6" s="1">
        <v>1.0</v>
      </c>
      <c r="M6" s="1">
        <v>0.0</v>
      </c>
      <c r="N6" s="1">
        <v>0.0</v>
      </c>
    </row>
    <row r="7">
      <c r="C7" s="1" t="s">
        <v>110</v>
      </c>
      <c r="J7" s="12">
        <v>5.0</v>
      </c>
      <c r="K7" s="1">
        <v>0.0</v>
      </c>
      <c r="L7" s="1">
        <v>1.0</v>
      </c>
      <c r="M7" s="1">
        <v>0.0</v>
      </c>
      <c r="N7" s="1">
        <v>1.0</v>
      </c>
    </row>
    <row r="8">
      <c r="C8" s="1" t="s">
        <v>111</v>
      </c>
      <c r="J8" s="12">
        <v>6.0</v>
      </c>
      <c r="K8" s="1">
        <v>0.0</v>
      </c>
      <c r="L8" s="1">
        <v>1.0</v>
      </c>
      <c r="M8" s="1">
        <v>1.0</v>
      </c>
      <c r="N8" s="1">
        <v>0.0</v>
      </c>
    </row>
    <row r="9">
      <c r="J9" s="12">
        <v>7.0</v>
      </c>
      <c r="K9" s="1">
        <v>0.0</v>
      </c>
      <c r="L9" s="1">
        <v>1.0</v>
      </c>
      <c r="M9" s="1">
        <v>1.0</v>
      </c>
      <c r="N9" s="1">
        <v>1.0</v>
      </c>
    </row>
    <row r="10">
      <c r="J10" s="12">
        <v>8.0</v>
      </c>
      <c r="K10" s="1">
        <v>1.0</v>
      </c>
      <c r="L10" s="1">
        <v>0.0</v>
      </c>
      <c r="M10" s="1">
        <v>0.0</v>
      </c>
      <c r="N10" s="1">
        <v>0.0</v>
      </c>
    </row>
    <row r="11">
      <c r="J11" s="12">
        <v>9.0</v>
      </c>
      <c r="K11" s="1">
        <v>1.0</v>
      </c>
      <c r="L11" s="1">
        <v>0.0</v>
      </c>
      <c r="M11" s="1">
        <v>0.0</v>
      </c>
      <c r="N11" s="1">
        <v>1.0</v>
      </c>
    </row>
    <row r="12">
      <c r="J12" s="19" t="s">
        <v>96</v>
      </c>
      <c r="K12" s="1">
        <v>1.0</v>
      </c>
      <c r="L12" s="1">
        <v>0.0</v>
      </c>
      <c r="M12" s="1">
        <v>1.0</v>
      </c>
      <c r="N12" s="1">
        <v>0.0</v>
      </c>
    </row>
    <row r="13">
      <c r="J13" s="19" t="s">
        <v>97</v>
      </c>
      <c r="K13" s="1">
        <v>1.0</v>
      </c>
      <c r="L13" s="1">
        <v>0.0</v>
      </c>
      <c r="M13" s="1">
        <v>1.0</v>
      </c>
      <c r="N13" s="1">
        <v>1.0</v>
      </c>
    </row>
    <row r="14">
      <c r="J14" s="19" t="s">
        <v>98</v>
      </c>
      <c r="K14" s="1">
        <v>1.0</v>
      </c>
      <c r="L14" s="1">
        <v>1.0</v>
      </c>
      <c r="M14" s="1">
        <v>0.0</v>
      </c>
      <c r="N14" s="1">
        <v>0.0</v>
      </c>
    </row>
    <row r="15">
      <c r="J15" s="19" t="s">
        <v>99</v>
      </c>
      <c r="K15" s="1">
        <v>1.0</v>
      </c>
      <c r="L15" s="1">
        <v>1.0</v>
      </c>
      <c r="M15" s="1">
        <v>0.0</v>
      </c>
      <c r="N15" s="1">
        <v>1.0</v>
      </c>
    </row>
    <row r="16">
      <c r="J16" s="19" t="s">
        <v>100</v>
      </c>
      <c r="K16" s="1">
        <v>1.0</v>
      </c>
      <c r="L16" s="1">
        <v>1.0</v>
      </c>
      <c r="M16" s="1">
        <v>1.0</v>
      </c>
      <c r="N16" s="1">
        <v>0.0</v>
      </c>
    </row>
    <row r="17">
      <c r="J17" s="19" t="s">
        <v>101</v>
      </c>
      <c r="K17" s="1">
        <v>1.0</v>
      </c>
      <c r="L17" s="1">
        <v>1.0</v>
      </c>
      <c r="M17" s="1">
        <v>1.0</v>
      </c>
      <c r="N17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A1" s="1" t="s">
        <v>69</v>
      </c>
      <c r="C1" s="16" t="s">
        <v>112</v>
      </c>
      <c r="J1" s="20">
        <v>0.0</v>
      </c>
      <c r="K1" s="21"/>
      <c r="L1" s="22" t="s">
        <v>113</v>
      </c>
    </row>
    <row r="2">
      <c r="A2" s="1" t="s">
        <v>114</v>
      </c>
      <c r="C2" s="16" t="s">
        <v>115</v>
      </c>
      <c r="J2" s="20">
        <v>1.0</v>
      </c>
      <c r="L2" s="22" t="s">
        <v>113</v>
      </c>
    </row>
    <row r="3">
      <c r="A3" s="1" t="s">
        <v>116</v>
      </c>
      <c r="C3" s="16" t="s">
        <v>117</v>
      </c>
      <c r="H3" s="20">
        <v>0.0</v>
      </c>
      <c r="I3" s="21"/>
      <c r="J3" s="20" t="s">
        <v>118</v>
      </c>
      <c r="L3" s="22" t="s">
        <v>113</v>
      </c>
    </row>
    <row r="4">
      <c r="C4" s="16" t="s">
        <v>119</v>
      </c>
      <c r="E4" s="23" t="s">
        <v>120</v>
      </c>
      <c r="H4" s="20">
        <v>1.0</v>
      </c>
      <c r="J4" s="20">
        <v>126.0</v>
      </c>
      <c r="L4" s="22" t="s">
        <v>113</v>
      </c>
    </row>
    <row r="5">
      <c r="A5" s="1" t="s">
        <v>121</v>
      </c>
      <c r="B5" s="1" t="s">
        <v>122</v>
      </c>
      <c r="E5" s="23" t="s">
        <v>123</v>
      </c>
      <c r="F5" s="20">
        <v>0.0</v>
      </c>
      <c r="G5" s="21"/>
      <c r="H5" s="20" t="s">
        <v>118</v>
      </c>
      <c r="J5" s="20">
        <v>127.0</v>
      </c>
    </row>
    <row r="6">
      <c r="A6" s="1" t="s">
        <v>124</v>
      </c>
      <c r="B6" s="1" t="s">
        <v>125</v>
      </c>
      <c r="F6" s="20">
        <v>1.0</v>
      </c>
      <c r="H6" s="20">
        <v>126.0</v>
      </c>
    </row>
    <row r="7">
      <c r="A7" s="1" t="s">
        <v>126</v>
      </c>
      <c r="B7" s="1" t="s">
        <v>127</v>
      </c>
      <c r="C7" s="1" t="s">
        <v>128</v>
      </c>
      <c r="F7" s="20" t="s">
        <v>118</v>
      </c>
      <c r="H7" s="20">
        <v>127.0</v>
      </c>
      <c r="I7" s="21"/>
      <c r="J7" s="23">
        <v>0.0</v>
      </c>
    </row>
    <row r="8">
      <c r="A8" s="1" t="s">
        <v>129</v>
      </c>
      <c r="B8" s="1" t="s">
        <v>130</v>
      </c>
      <c r="C8" s="1" t="s">
        <v>131</v>
      </c>
      <c r="F8" s="20">
        <v>126.0</v>
      </c>
      <c r="J8" s="23">
        <v>1.0</v>
      </c>
    </row>
    <row r="9">
      <c r="F9" s="20">
        <v>127.0</v>
      </c>
      <c r="J9" s="23" t="s">
        <v>118</v>
      </c>
    </row>
    <row r="10">
      <c r="A10" s="1" t="s">
        <v>132</v>
      </c>
      <c r="F10" s="24"/>
      <c r="J10" s="23">
        <v>126.0</v>
      </c>
    </row>
    <row r="11">
      <c r="A11" s="1" t="s">
        <v>133</v>
      </c>
      <c r="F11" s="24"/>
      <c r="H11" s="23">
        <v>0.0</v>
      </c>
      <c r="J11" s="23">
        <v>127.0</v>
      </c>
    </row>
    <row r="12">
      <c r="A12" s="13" t="s">
        <v>134</v>
      </c>
      <c r="F12" s="24"/>
      <c r="G12" s="21"/>
      <c r="H12" s="23">
        <v>1.0</v>
      </c>
    </row>
    <row r="13">
      <c r="H13" s="23" t="s">
        <v>118</v>
      </c>
    </row>
    <row r="14">
      <c r="H14" s="23">
        <v>126.0</v>
      </c>
      <c r="J14" s="23">
        <v>0.0</v>
      </c>
    </row>
    <row r="15">
      <c r="H15" s="23">
        <v>127.0</v>
      </c>
      <c r="I15" s="21"/>
      <c r="J15" s="23">
        <v>1.0</v>
      </c>
    </row>
    <row r="16">
      <c r="J16" s="23" t="s">
        <v>118</v>
      </c>
    </row>
    <row r="17">
      <c r="J17" s="23">
        <v>126.0</v>
      </c>
    </row>
    <row r="18">
      <c r="J18" s="23">
        <v>127.0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1" t="s">
        <v>102</v>
      </c>
      <c r="D1" s="25" t="s">
        <v>75</v>
      </c>
    </row>
    <row r="2">
      <c r="A2" s="1" t="s">
        <v>135</v>
      </c>
      <c r="D2" s="25" t="s">
        <v>136</v>
      </c>
    </row>
    <row r="3">
      <c r="A3" s="1" t="s">
        <v>137</v>
      </c>
      <c r="D3" s="25" t="s">
        <v>138</v>
      </c>
    </row>
    <row r="4">
      <c r="D4" s="25" t="s">
        <v>139</v>
      </c>
    </row>
    <row r="5">
      <c r="A5" s="1" t="s">
        <v>140</v>
      </c>
      <c r="C5" s="1" t="s">
        <v>141</v>
      </c>
      <c r="D5" s="1">
        <v>12.0</v>
      </c>
    </row>
    <row r="6">
      <c r="A6" s="14">
        <f> 16777227 / (4 * 2^10)</f>
        <v>4096.002686</v>
      </c>
      <c r="C6" s="16" t="s">
        <v>142</v>
      </c>
      <c r="D6" s="16">
        <v>512.0</v>
      </c>
    </row>
    <row r="7">
      <c r="C7" s="13" t="s">
        <v>143</v>
      </c>
      <c r="D7" s="14">
        <f>512^2</f>
        <v>262144</v>
      </c>
    </row>
    <row r="8">
      <c r="C8" s="1" t="s">
        <v>144</v>
      </c>
    </row>
    <row r="9">
      <c r="A9" s="1" t="s">
        <v>145</v>
      </c>
    </row>
    <row r="10">
      <c r="A10" s="26">
        <f>250180 / 4096</f>
        <v>61.07910156</v>
      </c>
    </row>
    <row r="11">
      <c r="A11" s="1" t="s">
        <v>146</v>
      </c>
      <c r="C11" s="1" t="s">
        <v>147</v>
      </c>
      <c r="D11" s="1" t="s">
        <v>148</v>
      </c>
    </row>
    <row r="12">
      <c r="C12" s="1" t="s">
        <v>142</v>
      </c>
      <c r="D12" s="1" t="s">
        <v>149</v>
      </c>
    </row>
    <row r="13">
      <c r="C13" s="15" t="s">
        <v>150</v>
      </c>
      <c r="D13" s="1">
        <v>1.0</v>
      </c>
    </row>
    <row r="14">
      <c r="D14" s="1">
        <v>63.0</v>
      </c>
    </row>
  </sheetData>
  <drawing r:id="rId1"/>
</worksheet>
</file>