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0" windowWidth="17070" windowHeight="89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44" i="1"/>
  <c r="K144"/>
  <c r="J144"/>
  <c r="L143"/>
  <c r="K143"/>
  <c r="J143"/>
  <c r="L142"/>
  <c r="K142"/>
  <c r="J142"/>
  <c r="L141"/>
  <c r="K141"/>
  <c r="J141"/>
  <c r="L140"/>
  <c r="K140"/>
  <c r="J140"/>
  <c r="L139"/>
  <c r="K139"/>
  <c r="J139"/>
  <c r="L138"/>
  <c r="K138"/>
  <c r="J138"/>
  <c r="L137"/>
  <c r="K137"/>
  <c r="J137"/>
  <c r="L136"/>
  <c r="K136"/>
  <c r="J136"/>
  <c r="L135"/>
  <c r="K135"/>
  <c r="J135"/>
  <c r="L134"/>
  <c r="K134"/>
  <c r="J134"/>
  <c r="C145"/>
  <c r="L208"/>
  <c r="K208"/>
  <c r="J208"/>
  <c r="L207"/>
  <c r="K207"/>
  <c r="J207"/>
  <c r="L206"/>
  <c r="K206"/>
  <c r="J206"/>
  <c r="L205"/>
  <c r="K205"/>
  <c r="J205"/>
  <c r="L204"/>
  <c r="K204"/>
  <c r="J204"/>
  <c r="L203"/>
  <c r="K203"/>
  <c r="J203"/>
  <c r="L12"/>
  <c r="K12"/>
  <c r="J12"/>
  <c r="L11"/>
  <c r="K11"/>
  <c r="J11"/>
  <c r="L10"/>
  <c r="K10"/>
  <c r="J10"/>
  <c r="L9"/>
  <c r="K9"/>
  <c r="J9"/>
  <c r="L8"/>
  <c r="K8"/>
  <c r="J8"/>
  <c r="L7"/>
  <c r="K7"/>
  <c r="J7"/>
  <c r="L6"/>
  <c r="K6"/>
  <c r="J6"/>
  <c r="L5"/>
  <c r="K5"/>
  <c r="J5"/>
  <c r="L4"/>
  <c r="K4"/>
  <c r="J4"/>
  <c r="L26"/>
  <c r="K26"/>
  <c r="J26"/>
  <c r="L25"/>
  <c r="K25"/>
  <c r="J25"/>
  <c r="L24"/>
  <c r="K24"/>
  <c r="J24"/>
  <c r="L23"/>
  <c r="K23"/>
  <c r="J23"/>
  <c r="L22"/>
  <c r="K22"/>
  <c r="J22"/>
  <c r="L21"/>
  <c r="K21"/>
  <c r="J21"/>
  <c r="L20"/>
  <c r="K20"/>
  <c r="J20"/>
  <c r="L19"/>
  <c r="K19"/>
  <c r="J19"/>
  <c r="L18"/>
  <c r="K18"/>
  <c r="J18"/>
  <c r="L17"/>
  <c r="K17"/>
  <c r="J17"/>
  <c r="L50"/>
  <c r="K50"/>
  <c r="J50"/>
  <c r="L49"/>
  <c r="K49"/>
  <c r="J49"/>
  <c r="L48"/>
  <c r="K48"/>
  <c r="J48"/>
  <c r="L47"/>
  <c r="K47"/>
  <c r="J47"/>
  <c r="L46"/>
  <c r="K46"/>
  <c r="J46"/>
  <c r="L45"/>
  <c r="K45"/>
  <c r="J45"/>
  <c r="L44"/>
  <c r="K44"/>
  <c r="J44"/>
  <c r="L43"/>
  <c r="K43"/>
  <c r="J43"/>
  <c r="L42"/>
  <c r="K42"/>
  <c r="J42"/>
  <c r="L41"/>
  <c r="K41"/>
  <c r="J41"/>
  <c r="L40"/>
  <c r="K40"/>
  <c r="J40"/>
  <c r="L66"/>
  <c r="K66"/>
  <c r="J66"/>
  <c r="L64"/>
  <c r="K64"/>
  <c r="J64"/>
  <c r="L63"/>
  <c r="K63"/>
  <c r="J63"/>
  <c r="L62"/>
  <c r="K62"/>
  <c r="J62"/>
  <c r="L61"/>
  <c r="K61"/>
  <c r="J61"/>
  <c r="L60"/>
  <c r="K60"/>
  <c r="J60"/>
  <c r="L59"/>
  <c r="K59"/>
  <c r="J59"/>
  <c r="L58"/>
  <c r="K58"/>
  <c r="J58"/>
  <c r="L57"/>
  <c r="K57"/>
  <c r="J57"/>
  <c r="L56"/>
  <c r="K56"/>
  <c r="J56"/>
  <c r="L55"/>
  <c r="K55"/>
  <c r="J55"/>
  <c r="L86"/>
  <c r="K86"/>
  <c r="J86"/>
  <c r="L85"/>
  <c r="K85"/>
  <c r="J85"/>
  <c r="L84"/>
  <c r="K84"/>
  <c r="J84"/>
  <c r="L83"/>
  <c r="K83"/>
  <c r="J83"/>
  <c r="L82"/>
  <c r="K82"/>
  <c r="J82"/>
  <c r="L81"/>
  <c r="K81"/>
  <c r="J81"/>
  <c r="L80"/>
  <c r="K80"/>
  <c r="J80"/>
  <c r="L79"/>
  <c r="K79"/>
  <c r="J79"/>
  <c r="L78"/>
  <c r="K78"/>
  <c r="J78"/>
  <c r="L77"/>
  <c r="K77"/>
  <c r="J77"/>
  <c r="L76"/>
  <c r="K76"/>
  <c r="J76"/>
  <c r="L96"/>
  <c r="K96"/>
  <c r="J96"/>
  <c r="L95"/>
  <c r="K95"/>
  <c r="J95"/>
  <c r="L94"/>
  <c r="K94"/>
  <c r="J94"/>
  <c r="L93"/>
  <c r="K93"/>
  <c r="J93"/>
  <c r="L92"/>
  <c r="K92"/>
  <c r="J92"/>
  <c r="L91"/>
  <c r="K91"/>
  <c r="J91"/>
  <c r="L112"/>
  <c r="K112"/>
  <c r="J112"/>
  <c r="L111"/>
  <c r="K111"/>
  <c r="J111"/>
  <c r="L110"/>
  <c r="K110"/>
  <c r="J110"/>
  <c r="L109"/>
  <c r="K109"/>
  <c r="J109"/>
  <c r="L108"/>
  <c r="K108"/>
  <c r="J108"/>
  <c r="L107"/>
  <c r="K107"/>
  <c r="J107"/>
  <c r="L106"/>
  <c r="K106"/>
  <c r="J106"/>
  <c r="L105"/>
  <c r="K105"/>
  <c r="J105"/>
  <c r="L104"/>
  <c r="K104"/>
  <c r="J104"/>
  <c r="L103"/>
  <c r="K103"/>
  <c r="J103"/>
  <c r="L102"/>
  <c r="K102"/>
  <c r="J102"/>
  <c r="L101"/>
  <c r="K101"/>
  <c r="J101"/>
  <c r="L127"/>
  <c r="K127"/>
  <c r="J127"/>
  <c r="L126"/>
  <c r="K126"/>
  <c r="J126"/>
  <c r="L125"/>
  <c r="K125"/>
  <c r="J125"/>
  <c r="L124"/>
  <c r="K124"/>
  <c r="J124"/>
  <c r="L123"/>
  <c r="K123"/>
  <c r="J123"/>
  <c r="L122"/>
  <c r="K122"/>
  <c r="J122"/>
  <c r="L121"/>
  <c r="K121"/>
  <c r="J121"/>
  <c r="L120"/>
  <c r="K120"/>
  <c r="J120"/>
  <c r="L119"/>
  <c r="K119"/>
  <c r="J119"/>
  <c r="L118"/>
  <c r="K118"/>
  <c r="J118"/>
  <c r="L117"/>
  <c r="K117"/>
  <c r="J117"/>
  <c r="L116"/>
  <c r="K116"/>
  <c r="J116"/>
  <c r="L133"/>
  <c r="K133"/>
  <c r="J133"/>
  <c r="M252" l="1"/>
  <c r="M251"/>
  <c r="M250"/>
  <c r="M249"/>
  <c r="M248"/>
  <c r="M247"/>
  <c r="M246"/>
  <c r="M245"/>
  <c r="M244"/>
  <c r="M243"/>
  <c r="M242"/>
  <c r="M241"/>
  <c r="M240"/>
  <c r="M239"/>
  <c r="M238"/>
  <c r="S253"/>
  <c r="T253"/>
  <c r="N253"/>
  <c r="O253"/>
  <c r="H253"/>
  <c r="I253"/>
  <c r="B253"/>
  <c r="C253"/>
  <c r="D253"/>
  <c r="E253"/>
  <c r="F253"/>
  <c r="G253"/>
  <c r="R252"/>
  <c r="Q252"/>
  <c r="L252"/>
  <c r="K252"/>
  <c r="J252"/>
  <c r="L251"/>
  <c r="L250"/>
  <c r="L249"/>
  <c r="L248"/>
  <c r="L247"/>
  <c r="L246"/>
  <c r="L245"/>
  <c r="L244"/>
  <c r="L243"/>
  <c r="L242"/>
  <c r="L241"/>
  <c r="L240"/>
  <c r="L239"/>
  <c r="L238"/>
  <c r="L233"/>
  <c r="L232"/>
  <c r="L231"/>
  <c r="L230"/>
  <c r="L229"/>
  <c r="L228"/>
  <c r="L220"/>
  <c r="L219"/>
  <c r="L218"/>
  <c r="L217"/>
  <c r="L216"/>
  <c r="L215"/>
  <c r="L214"/>
  <c r="L213"/>
  <c r="L198"/>
  <c r="L197"/>
  <c r="L196"/>
  <c r="L195"/>
  <c r="L194"/>
  <c r="L193"/>
  <c r="L192"/>
  <c r="L191"/>
  <c r="L190"/>
  <c r="L177"/>
  <c r="L176"/>
  <c r="L175"/>
  <c r="L174"/>
  <c r="L173"/>
  <c r="L172"/>
  <c r="L171"/>
  <c r="L170"/>
  <c r="L169"/>
  <c r="L168"/>
  <c r="L167"/>
  <c r="L162"/>
  <c r="L161"/>
  <c r="L160"/>
  <c r="L159"/>
  <c r="L158"/>
  <c r="L157"/>
  <c r="L156"/>
  <c r="L155"/>
  <c r="L154"/>
  <c r="L153"/>
  <c r="L152"/>
  <c r="T13"/>
  <c r="S13"/>
  <c r="O13"/>
  <c r="N13"/>
  <c r="I13"/>
  <c r="H13"/>
  <c r="L13" s="1"/>
  <c r="G13"/>
  <c r="F13"/>
  <c r="E13"/>
  <c r="D13"/>
  <c r="C13"/>
  <c r="B13"/>
  <c r="R12"/>
  <c r="Q12"/>
  <c r="P12"/>
  <c r="R11"/>
  <c r="Q11"/>
  <c r="P11"/>
  <c r="R10"/>
  <c r="Q10"/>
  <c r="P10"/>
  <c r="R9"/>
  <c r="Q9"/>
  <c r="P9"/>
  <c r="R8"/>
  <c r="Q8"/>
  <c r="P8"/>
  <c r="R7"/>
  <c r="Q7"/>
  <c r="P7"/>
  <c r="R6"/>
  <c r="Q6"/>
  <c r="P6"/>
  <c r="R5"/>
  <c r="Q5"/>
  <c r="P5"/>
  <c r="R4"/>
  <c r="Q4"/>
  <c r="P4"/>
  <c r="K13" l="1"/>
  <c r="J13"/>
  <c r="Q253"/>
  <c r="K253"/>
  <c r="M253"/>
  <c r="R253"/>
  <c r="J253"/>
  <c r="L253"/>
  <c r="P252"/>
  <c r="R13"/>
  <c r="P13"/>
  <c r="M13"/>
  <c r="Q13"/>
  <c r="P253" l="1"/>
  <c r="R251"/>
  <c r="Q251"/>
  <c r="K251"/>
  <c r="J251"/>
  <c r="K250"/>
  <c r="J250"/>
  <c r="K249"/>
  <c r="J249"/>
  <c r="K248"/>
  <c r="J248"/>
  <c r="K247"/>
  <c r="J247"/>
  <c r="K246"/>
  <c r="J246"/>
  <c r="K245"/>
  <c r="J245"/>
  <c r="K244"/>
  <c r="J244"/>
  <c r="K243"/>
  <c r="J243"/>
  <c r="K242"/>
  <c r="J242"/>
  <c r="K241"/>
  <c r="J241"/>
  <c r="K240"/>
  <c r="J240"/>
  <c r="K239"/>
  <c r="J239"/>
  <c r="K238"/>
  <c r="J238"/>
  <c r="P251" l="1"/>
  <c r="R50" l="1"/>
  <c r="R49"/>
  <c r="R48"/>
  <c r="R47"/>
  <c r="R46"/>
  <c r="R45"/>
  <c r="R44"/>
  <c r="R43"/>
  <c r="R42"/>
  <c r="R41"/>
  <c r="Q50"/>
  <c r="Q49"/>
  <c r="Q48"/>
  <c r="Q47"/>
  <c r="Q46"/>
  <c r="Q45"/>
  <c r="Q44"/>
  <c r="Q43"/>
  <c r="Q42"/>
  <c r="Q41"/>
  <c r="P50"/>
  <c r="P49"/>
  <c r="P48"/>
  <c r="P47"/>
  <c r="P46"/>
  <c r="P45"/>
  <c r="P44"/>
  <c r="P43"/>
  <c r="P42"/>
  <c r="P41"/>
  <c r="B51"/>
  <c r="C51"/>
  <c r="D51"/>
  <c r="E51"/>
  <c r="F51"/>
  <c r="G51"/>
  <c r="H51"/>
  <c r="L51" s="1"/>
  <c r="I51"/>
  <c r="N51"/>
  <c r="O51"/>
  <c r="R51" s="1"/>
  <c r="S51"/>
  <c r="T51"/>
  <c r="R40"/>
  <c r="Q40"/>
  <c r="P40"/>
  <c r="J51" l="1"/>
  <c r="K51"/>
  <c r="Q51"/>
  <c r="M51"/>
  <c r="P51"/>
  <c r="R249" l="1"/>
  <c r="Q249"/>
  <c r="R248"/>
  <c r="Q248"/>
  <c r="R247"/>
  <c r="Q247"/>
  <c r="R246"/>
  <c r="Q246"/>
  <c r="R245"/>
  <c r="Q245"/>
  <c r="R244"/>
  <c r="Q244"/>
  <c r="R243"/>
  <c r="Q243"/>
  <c r="R242"/>
  <c r="Q242"/>
  <c r="R241"/>
  <c r="Q241"/>
  <c r="R240"/>
  <c r="Q240"/>
  <c r="R239"/>
  <c r="Q239"/>
  <c r="R238"/>
  <c r="Q238"/>
  <c r="S145"/>
  <c r="S163"/>
  <c r="P246" l="1"/>
  <c r="P238"/>
  <c r="P242"/>
  <c r="P240"/>
  <c r="P248"/>
  <c r="P239"/>
  <c r="P243"/>
  <c r="P247"/>
  <c r="P241"/>
  <c r="P244"/>
  <c r="P249"/>
  <c r="P245"/>
  <c r="R233"/>
  <c r="Q233"/>
  <c r="R232"/>
  <c r="Q232"/>
  <c r="R231"/>
  <c r="Q231"/>
  <c r="R230"/>
  <c r="Q230"/>
  <c r="R229"/>
  <c r="Q229"/>
  <c r="R228"/>
  <c r="Q228"/>
  <c r="P231" l="1"/>
  <c r="P230"/>
  <c r="P229"/>
  <c r="P233"/>
  <c r="P232"/>
  <c r="R220"/>
  <c r="Q220"/>
  <c r="R219"/>
  <c r="Q219"/>
  <c r="R218"/>
  <c r="Q218"/>
  <c r="R217"/>
  <c r="Q217"/>
  <c r="R216"/>
  <c r="Q216"/>
  <c r="R215"/>
  <c r="Q215"/>
  <c r="R214"/>
  <c r="Q214"/>
  <c r="Q213"/>
  <c r="R213"/>
  <c r="R208"/>
  <c r="Q208"/>
  <c r="R207"/>
  <c r="Q207"/>
  <c r="R206"/>
  <c r="Q206"/>
  <c r="R205"/>
  <c r="Q205"/>
  <c r="R204"/>
  <c r="Q204"/>
  <c r="R203"/>
  <c r="Q203"/>
  <c r="O234"/>
  <c r="R64"/>
  <c r="Q64"/>
  <c r="P64"/>
  <c r="R63"/>
  <c r="Q63"/>
  <c r="P63"/>
  <c r="R62"/>
  <c r="Q62"/>
  <c r="P62"/>
  <c r="R61"/>
  <c r="Q61"/>
  <c r="P61"/>
  <c r="R60"/>
  <c r="Q60"/>
  <c r="P60"/>
  <c r="R59"/>
  <c r="Q59"/>
  <c r="P59"/>
  <c r="R58"/>
  <c r="Q58"/>
  <c r="P58"/>
  <c r="R57"/>
  <c r="Q57"/>
  <c r="P57"/>
  <c r="R56"/>
  <c r="Q56"/>
  <c r="P56"/>
  <c r="R55"/>
  <c r="Q55"/>
  <c r="P55"/>
  <c r="R86"/>
  <c r="Q86"/>
  <c r="P86"/>
  <c r="R85"/>
  <c r="Q85"/>
  <c r="P85"/>
  <c r="R84"/>
  <c r="Q84"/>
  <c r="P84"/>
  <c r="R83"/>
  <c r="Q83"/>
  <c r="P83"/>
  <c r="R82"/>
  <c r="Q82"/>
  <c r="P82"/>
  <c r="R81"/>
  <c r="Q81"/>
  <c r="P81"/>
  <c r="R80"/>
  <c r="Q80"/>
  <c r="P80"/>
  <c r="R79"/>
  <c r="Q79"/>
  <c r="P79"/>
  <c r="R78"/>
  <c r="Q78"/>
  <c r="P78"/>
  <c r="R77"/>
  <c r="Q77"/>
  <c r="P77"/>
  <c r="R76"/>
  <c r="Q76"/>
  <c r="P76"/>
  <c r="R96"/>
  <c r="Q96"/>
  <c r="P96"/>
  <c r="R95"/>
  <c r="Q95"/>
  <c r="P95"/>
  <c r="R94"/>
  <c r="Q94"/>
  <c r="P94"/>
  <c r="R93"/>
  <c r="Q93"/>
  <c r="P93"/>
  <c r="R92"/>
  <c r="Q92"/>
  <c r="P92"/>
  <c r="R91"/>
  <c r="Q91"/>
  <c r="P91"/>
  <c r="R112"/>
  <c r="Q112"/>
  <c r="P112"/>
  <c r="R111"/>
  <c r="Q111"/>
  <c r="P111"/>
  <c r="R110"/>
  <c r="Q110"/>
  <c r="P110"/>
  <c r="R109"/>
  <c r="Q109"/>
  <c r="P109"/>
  <c r="R108"/>
  <c r="Q108"/>
  <c r="P108"/>
  <c r="R107"/>
  <c r="Q107"/>
  <c r="P107"/>
  <c r="R106"/>
  <c r="Q106"/>
  <c r="P106"/>
  <c r="R105"/>
  <c r="Q105"/>
  <c r="P105"/>
  <c r="R104"/>
  <c r="Q104"/>
  <c r="P104"/>
  <c r="R103"/>
  <c r="Q103"/>
  <c r="P103"/>
  <c r="R102"/>
  <c r="Q102"/>
  <c r="P102"/>
  <c r="R101"/>
  <c r="Q101"/>
  <c r="P101"/>
  <c r="R127"/>
  <c r="Q127"/>
  <c r="P127"/>
  <c r="R126"/>
  <c r="Q126"/>
  <c r="P126"/>
  <c r="R125"/>
  <c r="Q125"/>
  <c r="P125"/>
  <c r="R124"/>
  <c r="Q124"/>
  <c r="P124"/>
  <c r="R123"/>
  <c r="Q123"/>
  <c r="P123"/>
  <c r="R122"/>
  <c r="Q122"/>
  <c r="P122"/>
  <c r="R121"/>
  <c r="Q121"/>
  <c r="P121"/>
  <c r="R120"/>
  <c r="Q120"/>
  <c r="P120"/>
  <c r="R119"/>
  <c r="Q119"/>
  <c r="P119"/>
  <c r="R118"/>
  <c r="Q118"/>
  <c r="P118"/>
  <c r="R117"/>
  <c r="Q117"/>
  <c r="P117"/>
  <c r="R116"/>
  <c r="Q116"/>
  <c r="P116"/>
  <c r="R144"/>
  <c r="Q144"/>
  <c r="P144"/>
  <c r="R143"/>
  <c r="Q143"/>
  <c r="P143"/>
  <c r="R142"/>
  <c r="Q142"/>
  <c r="P142"/>
  <c r="R141"/>
  <c r="Q141"/>
  <c r="P141"/>
  <c r="R140"/>
  <c r="Q140"/>
  <c r="P140"/>
  <c r="R139"/>
  <c r="Q139"/>
  <c r="P139"/>
  <c r="R138"/>
  <c r="Q138"/>
  <c r="P138"/>
  <c r="R137"/>
  <c r="Q137"/>
  <c r="P137"/>
  <c r="R136"/>
  <c r="Q136"/>
  <c r="P136"/>
  <c r="R135"/>
  <c r="Q135"/>
  <c r="P135"/>
  <c r="R134"/>
  <c r="Q134"/>
  <c r="P134"/>
  <c r="R133"/>
  <c r="Q133"/>
  <c r="P133"/>
  <c r="R162"/>
  <c r="Q162"/>
  <c r="P162"/>
  <c r="R161"/>
  <c r="Q161"/>
  <c r="P161"/>
  <c r="R160"/>
  <c r="Q160"/>
  <c r="P160"/>
  <c r="R159"/>
  <c r="Q159"/>
  <c r="P159"/>
  <c r="R158"/>
  <c r="Q158"/>
  <c r="P158"/>
  <c r="R157"/>
  <c r="Q157"/>
  <c r="P157"/>
  <c r="R156"/>
  <c r="Q156"/>
  <c r="P156"/>
  <c r="R155"/>
  <c r="Q155"/>
  <c r="P155"/>
  <c r="R154"/>
  <c r="Q154"/>
  <c r="P154"/>
  <c r="R153"/>
  <c r="Q153"/>
  <c r="P153"/>
  <c r="R152"/>
  <c r="Q152"/>
  <c r="P152"/>
  <c r="R177"/>
  <c r="R176"/>
  <c r="R175"/>
  <c r="R174"/>
  <c r="R173"/>
  <c r="R172"/>
  <c r="R171"/>
  <c r="R170"/>
  <c r="R169"/>
  <c r="R168"/>
  <c r="R167"/>
  <c r="Q177"/>
  <c r="Q176"/>
  <c r="Q175"/>
  <c r="Q174"/>
  <c r="Q173"/>
  <c r="Q172"/>
  <c r="Q171"/>
  <c r="Q170"/>
  <c r="Q169"/>
  <c r="Q168"/>
  <c r="Q167"/>
  <c r="R198"/>
  <c r="R197"/>
  <c r="R196"/>
  <c r="R195"/>
  <c r="R194"/>
  <c r="R193"/>
  <c r="R192"/>
  <c r="R191"/>
  <c r="R190"/>
  <c r="Q198"/>
  <c r="Q197"/>
  <c r="Q196"/>
  <c r="Q195"/>
  <c r="Q194"/>
  <c r="Q193"/>
  <c r="Q192"/>
  <c r="Q191"/>
  <c r="Q190"/>
  <c r="P207" l="1"/>
  <c r="P190"/>
  <c r="P214"/>
  <c r="P218"/>
  <c r="P177"/>
  <c r="P168"/>
  <c r="P216"/>
  <c r="P176"/>
  <c r="P167"/>
  <c r="P175"/>
  <c r="P174"/>
  <c r="P172"/>
  <c r="P198"/>
  <c r="P193"/>
  <c r="P197"/>
  <c r="P192"/>
  <c r="P191"/>
  <c r="P206"/>
  <c r="P173"/>
  <c r="P219"/>
  <c r="P196"/>
  <c r="P195"/>
  <c r="P170"/>
  <c r="P194"/>
  <c r="P169"/>
  <c r="P205"/>
  <c r="P171"/>
  <c r="P217"/>
  <c r="P220"/>
  <c r="P208"/>
  <c r="P215"/>
  <c r="P204"/>
  <c r="S209"/>
  <c r="S234"/>
  <c r="S87" l="1"/>
  <c r="T87"/>
  <c r="N87"/>
  <c r="O87"/>
  <c r="H87"/>
  <c r="L87" s="1"/>
  <c r="I87"/>
  <c r="F87"/>
  <c r="G87"/>
  <c r="B87"/>
  <c r="C87"/>
  <c r="D87"/>
  <c r="E87"/>
  <c r="M80"/>
  <c r="K87" l="1"/>
  <c r="J87"/>
  <c r="P87"/>
  <c r="Q87"/>
  <c r="R87"/>
  <c r="T112"/>
  <c r="T145"/>
  <c r="F178"/>
  <c r="G178"/>
  <c r="F112"/>
  <c r="G112"/>
  <c r="O221" l="1"/>
  <c r="S65" l="1"/>
  <c r="T65"/>
  <c r="N65"/>
  <c r="O65"/>
  <c r="C65" l="1"/>
  <c r="D65"/>
  <c r="E65"/>
  <c r="F65"/>
  <c r="G65"/>
  <c r="H65"/>
  <c r="L65" s="1"/>
  <c r="I65"/>
  <c r="S178"/>
  <c r="T178"/>
  <c r="O178"/>
  <c r="H178"/>
  <c r="I178"/>
  <c r="E178"/>
  <c r="C178"/>
  <c r="Q178" s="1"/>
  <c r="D178"/>
  <c r="B178"/>
  <c r="T163"/>
  <c r="N163"/>
  <c r="O163"/>
  <c r="H163"/>
  <c r="I163"/>
  <c r="F163"/>
  <c r="G163"/>
  <c r="D163"/>
  <c r="E163"/>
  <c r="C163"/>
  <c r="B163"/>
  <c r="N145"/>
  <c r="O145"/>
  <c r="I145"/>
  <c r="H145"/>
  <c r="F145"/>
  <c r="G145"/>
  <c r="D145"/>
  <c r="E145"/>
  <c r="B145"/>
  <c r="S128"/>
  <c r="T128"/>
  <c r="O128"/>
  <c r="N128"/>
  <c r="I128"/>
  <c r="H128"/>
  <c r="F128"/>
  <c r="G128"/>
  <c r="D128"/>
  <c r="E128"/>
  <c r="C128"/>
  <c r="B128"/>
  <c r="B112"/>
  <c r="T209"/>
  <c r="T199"/>
  <c r="S221"/>
  <c r="T221"/>
  <c r="T234"/>
  <c r="L128" l="1"/>
  <c r="R65"/>
  <c r="K65"/>
  <c r="J65"/>
  <c r="J128"/>
  <c r="K128"/>
  <c r="L145"/>
  <c r="K145"/>
  <c r="J145"/>
  <c r="L178"/>
  <c r="Q65"/>
  <c r="L163"/>
  <c r="P65"/>
  <c r="R128"/>
  <c r="P128"/>
  <c r="Q128"/>
  <c r="P163"/>
  <c r="Q163"/>
  <c r="P145"/>
  <c r="Q145"/>
  <c r="R178"/>
  <c r="P178" s="1"/>
  <c r="R163"/>
  <c r="R145"/>
  <c r="M128"/>
  <c r="M87" l="1"/>
  <c r="H97" l="1"/>
  <c r="L97" s="1"/>
  <c r="I97"/>
  <c r="S97"/>
  <c r="T97"/>
  <c r="N97"/>
  <c r="O97"/>
  <c r="B97"/>
  <c r="C97"/>
  <c r="D97"/>
  <c r="E97"/>
  <c r="F97"/>
  <c r="G97"/>
  <c r="N209"/>
  <c r="O209"/>
  <c r="B209"/>
  <c r="C209"/>
  <c r="D209"/>
  <c r="E209"/>
  <c r="F209"/>
  <c r="G209"/>
  <c r="H209"/>
  <c r="L209" s="1"/>
  <c r="I209"/>
  <c r="M206"/>
  <c r="M204"/>
  <c r="I221"/>
  <c r="H221"/>
  <c r="G221"/>
  <c r="F221"/>
  <c r="E221"/>
  <c r="D221"/>
  <c r="C221"/>
  <c r="B221"/>
  <c r="M220"/>
  <c r="K220"/>
  <c r="J220"/>
  <c r="M219"/>
  <c r="K219"/>
  <c r="J219"/>
  <c r="M218"/>
  <c r="K218"/>
  <c r="J218"/>
  <c r="M217"/>
  <c r="K217"/>
  <c r="J217"/>
  <c r="M216"/>
  <c r="K216"/>
  <c r="J216"/>
  <c r="M215"/>
  <c r="K215"/>
  <c r="J215"/>
  <c r="M214"/>
  <c r="K214"/>
  <c r="J214"/>
  <c r="M213"/>
  <c r="K213"/>
  <c r="J213"/>
  <c r="N234"/>
  <c r="I234"/>
  <c r="H234"/>
  <c r="G234"/>
  <c r="E234"/>
  <c r="D234"/>
  <c r="C234"/>
  <c r="R234" s="1"/>
  <c r="B234"/>
  <c r="M233"/>
  <c r="K233"/>
  <c r="J233"/>
  <c r="M232"/>
  <c r="K232"/>
  <c r="J232"/>
  <c r="M231"/>
  <c r="K231"/>
  <c r="J231"/>
  <c r="M230"/>
  <c r="K230"/>
  <c r="J230"/>
  <c r="M229"/>
  <c r="K229"/>
  <c r="J229"/>
  <c r="M228"/>
  <c r="K228"/>
  <c r="J228"/>
  <c r="J178"/>
  <c r="K173"/>
  <c r="J173"/>
  <c r="H199"/>
  <c r="I199"/>
  <c r="N199"/>
  <c r="O199"/>
  <c r="B199"/>
  <c r="C199"/>
  <c r="D199"/>
  <c r="E199"/>
  <c r="F199"/>
  <c r="G199"/>
  <c r="J190"/>
  <c r="K190"/>
  <c r="M190"/>
  <c r="J191"/>
  <c r="K191"/>
  <c r="M191"/>
  <c r="J192"/>
  <c r="K192"/>
  <c r="M192"/>
  <c r="J193"/>
  <c r="K193"/>
  <c r="M193"/>
  <c r="J194"/>
  <c r="K194"/>
  <c r="M194"/>
  <c r="J195"/>
  <c r="K195"/>
  <c r="M195"/>
  <c r="J196"/>
  <c r="K196"/>
  <c r="M196"/>
  <c r="J197"/>
  <c r="K197"/>
  <c r="M197"/>
  <c r="J198"/>
  <c r="K198"/>
  <c r="M198"/>
  <c r="J209" l="1"/>
  <c r="K209"/>
  <c r="K97"/>
  <c r="J97"/>
  <c r="L199"/>
  <c r="L221"/>
  <c r="L234"/>
  <c r="Q199"/>
  <c r="Q209"/>
  <c r="R199"/>
  <c r="R209"/>
  <c r="R97"/>
  <c r="Q234"/>
  <c r="P234" s="1"/>
  <c r="Q221"/>
  <c r="R221"/>
  <c r="P97"/>
  <c r="Q97"/>
  <c r="J199"/>
  <c r="P203"/>
  <c r="M97"/>
  <c r="P228"/>
  <c r="P213"/>
  <c r="J163"/>
  <c r="K221"/>
  <c r="J234"/>
  <c r="M221"/>
  <c r="J221"/>
  <c r="M234"/>
  <c r="M209"/>
  <c r="K234"/>
  <c r="M178"/>
  <c r="K178"/>
  <c r="M163"/>
  <c r="K163"/>
  <c r="M145"/>
  <c r="M199"/>
  <c r="K199"/>
  <c r="P199" l="1"/>
  <c r="P221"/>
  <c r="P209"/>
  <c r="M65"/>
  <c r="B65"/>
</calcChain>
</file>

<file path=xl/sharedStrings.xml><?xml version="1.0" encoding="utf-8"?>
<sst xmlns="http://schemas.openxmlformats.org/spreadsheetml/2006/main" count="528" uniqueCount="71">
  <si>
    <t>2012/13</t>
  </si>
  <si>
    <t>Inns</t>
  </si>
  <si>
    <t>Runs</t>
  </si>
  <si>
    <t>150-200</t>
  </si>
  <si>
    <t>200+</t>
  </si>
  <si>
    <t>bat 1st</t>
  </si>
  <si>
    <t>Bat 2nd</t>
  </si>
  <si>
    <t>balls</t>
  </si>
  <si>
    <t>Wkts</t>
  </si>
  <si>
    <t>R/O</t>
  </si>
  <si>
    <t>R/Wt</t>
  </si>
  <si>
    <t>R/Inns</t>
  </si>
  <si>
    <t>Fours</t>
  </si>
  <si>
    <t>Sixes</t>
  </si>
  <si>
    <t>% of runs</t>
  </si>
  <si>
    <t>% fours</t>
  </si>
  <si>
    <t>% sixes</t>
  </si>
  <si>
    <t>50 pp</t>
  </si>
  <si>
    <t>50 run</t>
  </si>
  <si>
    <t>Basin Reserve</t>
  </si>
  <si>
    <t>Mainpower Oval</t>
  </si>
  <si>
    <t>McLean Park</t>
  </si>
  <si>
    <t>University Oval</t>
  </si>
  <si>
    <t>Seddon Park</t>
  </si>
  <si>
    <t>Eden Park</t>
  </si>
  <si>
    <t>Aorangi Oval</t>
  </si>
  <si>
    <t>Saxton Oval</t>
  </si>
  <si>
    <t>Pukekura Park</t>
  </si>
  <si>
    <t>Queenstown</t>
  </si>
  <si>
    <t>Mt Maunganui</t>
  </si>
  <si>
    <t>Total</t>
  </si>
  <si>
    <t>2010/11</t>
  </si>
  <si>
    <t>Colin Maiden</t>
  </si>
  <si>
    <t>Village Green</t>
  </si>
  <si>
    <t>Invercargill</t>
  </si>
  <si>
    <t>Oamaru</t>
  </si>
  <si>
    <t>2009/10</t>
  </si>
  <si>
    <t>2008/09</t>
  </si>
  <si>
    <t>Palmerston North</t>
  </si>
  <si>
    <t>2011/12</t>
  </si>
  <si>
    <t>2013/14</t>
  </si>
  <si>
    <t>Hagley Oval</t>
  </si>
  <si>
    <t>2005/06</t>
  </si>
  <si>
    <t>%sixes</t>
  </si>
  <si>
    <t>2006/07</t>
  </si>
  <si>
    <t>Cobham Oval</t>
  </si>
  <si>
    <t>2007/08</t>
  </si>
  <si>
    <t xml:space="preserve">Westpac </t>
  </si>
  <si>
    <t>2014/15</t>
  </si>
  <si>
    <t>Eden Park Outer</t>
  </si>
  <si>
    <t>2015/16</t>
  </si>
  <si>
    <t>Westpac Stadium</t>
  </si>
  <si>
    <t>Molyneux Park</t>
  </si>
  <si>
    <t>Eden Park Outer  1 tie</t>
  </si>
  <si>
    <t>Pukekura Park  1 tie</t>
  </si>
  <si>
    <t>Colin Maiden  1 tie</t>
  </si>
  <si>
    <t>Yarrow Stadium   rain</t>
  </si>
  <si>
    <t xml:space="preserve">Eden Park  </t>
  </si>
  <si>
    <t>2016/17</t>
  </si>
  <si>
    <t xml:space="preserve">No </t>
  </si>
  <si>
    <t>result</t>
  </si>
  <si>
    <t>2017/18</t>
  </si>
  <si>
    <t>Queens Park</t>
  </si>
  <si>
    <t>2018/29</t>
  </si>
  <si>
    <t>bat 2nd</t>
  </si>
  <si>
    <t>2018/19</t>
  </si>
  <si>
    <t>2019/20</t>
  </si>
  <si>
    <t>S/R</t>
  </si>
  <si>
    <t>T20 Grounds 2005/06 to 2019/20</t>
  </si>
  <si>
    <t>Total/average</t>
  </si>
  <si>
    <t>correct</t>
  </si>
</sst>
</file>

<file path=xl/styles.xml><?xml version="1.0" encoding="utf-8"?>
<styleSheet xmlns="http://schemas.openxmlformats.org/spreadsheetml/2006/main">
  <fonts count="20">
    <font>
      <sz val="10"/>
      <color theme="1"/>
      <name val="Times New Roman"/>
      <family val="2"/>
    </font>
    <font>
      <sz val="10"/>
      <color theme="1"/>
      <name val="Times New Roman"/>
      <family val="1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Times New Roman"/>
      <family val="1"/>
    </font>
    <font>
      <b/>
      <sz val="12"/>
      <color theme="1"/>
      <name val="Times New Roman"/>
      <family val="1"/>
    </font>
    <font>
      <b/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Times New Roman"/>
      <family val="2"/>
    </font>
    <font>
      <b/>
      <sz val="9"/>
      <color theme="1"/>
      <name val="Times New Roman"/>
      <family val="1"/>
    </font>
    <font>
      <b/>
      <sz val="9"/>
      <color theme="1"/>
      <name val="Times New Roman"/>
      <family val="2"/>
    </font>
    <font>
      <sz val="8"/>
      <color theme="1"/>
      <name val="Times New Roman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0" xfId="0" applyFont="1"/>
    <xf numFmtId="2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0" fontId="5" fillId="0" borderId="1" xfId="0" applyFont="1" applyFill="1" applyBorder="1"/>
    <xf numFmtId="0" fontId="3" fillId="0" borderId="1" xfId="0" applyFont="1" applyFill="1" applyBorder="1"/>
    <xf numFmtId="0" fontId="5" fillId="0" borderId="1" xfId="0" applyFont="1" applyFill="1" applyBorder="1" applyAlignment="1">
      <alignment horizontal="left"/>
    </xf>
    <xf numFmtId="0" fontId="5" fillId="0" borderId="0" xfId="0" applyFont="1" applyBorder="1"/>
    <xf numFmtId="0" fontId="0" fillId="0" borderId="0" xfId="0"/>
    <xf numFmtId="0" fontId="7" fillId="0" borderId="1" xfId="0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Border="1"/>
    <xf numFmtId="0" fontId="5" fillId="0" borderId="0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/>
    <xf numFmtId="1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5" fillId="0" borderId="2" xfId="0" applyFont="1" applyFill="1" applyBorder="1" applyAlignment="1">
      <alignment horizontal="center"/>
    </xf>
    <xf numFmtId="0" fontId="5" fillId="0" borderId="1" xfId="0" applyFont="1" applyBorder="1"/>
    <xf numFmtId="0" fontId="5" fillId="0" borderId="0" xfId="0" applyFont="1" applyFill="1" applyBorder="1"/>
    <xf numFmtId="0" fontId="0" fillId="0" borderId="0" xfId="0" applyFill="1"/>
    <xf numFmtId="0" fontId="3" fillId="2" borderId="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1" xfId="0" applyFont="1" applyFill="1" applyBorder="1"/>
    <xf numFmtId="2" fontId="4" fillId="0" borderId="1" xfId="0" applyNumberFormat="1" applyFont="1" applyFill="1" applyBorder="1" applyAlignment="1">
      <alignment horizontal="center"/>
    </xf>
    <xf numFmtId="0" fontId="8" fillId="0" borderId="0" xfId="0" applyFont="1"/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1" xfId="0" applyFont="1" applyBorder="1"/>
    <xf numFmtId="0" fontId="4" fillId="0" borderId="0" xfId="0" applyFont="1" applyFill="1" applyBorder="1" applyAlignment="1">
      <alignment horizontal="left"/>
    </xf>
    <xf numFmtId="0" fontId="0" fillId="0" borderId="0" xfId="0" applyFill="1" applyBorder="1"/>
    <xf numFmtId="0" fontId="4" fillId="0" borderId="0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/>
    <xf numFmtId="0" fontId="2" fillId="0" borderId="2" xfId="0" applyFont="1" applyBorder="1"/>
    <xf numFmtId="0" fontId="3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Fill="1"/>
    <xf numFmtId="1" fontId="4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1" fillId="0" borderId="0" xfId="0" applyFont="1" applyFill="1" applyBorder="1"/>
    <xf numFmtId="10" fontId="2" fillId="0" borderId="1" xfId="0" applyNumberFormat="1" applyFont="1" applyBorder="1" applyAlignment="1">
      <alignment horizontal="center"/>
    </xf>
    <xf numFmtId="10" fontId="5" fillId="2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15" fillId="0" borderId="0" xfId="0" applyFont="1" applyFill="1" applyBorder="1"/>
    <xf numFmtId="0" fontId="0" fillId="0" borderId="0" xfId="0" applyFill="1" applyBorder="1" applyAlignment="1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16" fillId="2" borderId="1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10" fontId="14" fillId="0" borderId="1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0" fontId="2" fillId="0" borderId="2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10" fontId="5" fillId="0" borderId="0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0" fontId="14" fillId="0" borderId="0" xfId="0" applyFont="1"/>
    <xf numFmtId="0" fontId="12" fillId="0" borderId="1" xfId="0" applyFont="1" applyBorder="1" applyAlignment="1">
      <alignment horizontal="center"/>
    </xf>
    <xf numFmtId="0" fontId="19" fillId="0" borderId="1" xfId="0" applyFont="1" applyBorder="1"/>
    <xf numFmtId="0" fontId="14" fillId="0" borderId="1" xfId="0" applyFont="1" applyBorder="1" applyAlignment="1">
      <alignment horizontal="left"/>
    </xf>
    <xf numFmtId="2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0" fontId="5" fillId="2" borderId="2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2" fontId="12" fillId="0" borderId="1" xfId="0" applyNumberFormat="1" applyFont="1" applyFill="1" applyBorder="1" applyAlignment="1">
      <alignment horizontal="center"/>
    </xf>
    <xf numFmtId="1" fontId="12" fillId="0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9933"/>
      <color rgb="FF008000"/>
      <color rgb="FF00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70"/>
  <sheetViews>
    <sheetView tabSelected="1" topLeftCell="A124" workbookViewId="0">
      <selection activeCell="W137" sqref="W137"/>
    </sheetView>
  </sheetViews>
  <sheetFormatPr defaultRowHeight="13"/>
  <cols>
    <col min="1" max="1" width="12.5" customWidth="1"/>
    <col min="2" max="2" width="5" customWidth="1"/>
    <col min="3" max="4" width="6.796875" customWidth="1"/>
    <col min="5" max="5" width="5.69921875" customWidth="1"/>
    <col min="6" max="6" width="6.09765625" customWidth="1"/>
    <col min="7" max="8" width="7.19921875" customWidth="1"/>
    <col min="9" max="9" width="6" customWidth="1"/>
    <col min="10" max="10" width="6.09765625" customWidth="1"/>
    <col min="11" max="11" width="6.796875" customWidth="1"/>
    <col min="12" max="12" width="7" customWidth="1"/>
    <col min="13" max="13" width="7.3984375" customWidth="1"/>
    <col min="14" max="14" width="7.796875" customWidth="1"/>
    <col min="15" max="15" width="7.5" customWidth="1"/>
    <col min="16" max="16" width="8.59765625" customWidth="1"/>
    <col min="17" max="17" width="8" customWidth="1"/>
    <col min="18" max="18" width="7.296875" customWidth="1"/>
    <col min="19" max="19" width="5.5" customWidth="1"/>
    <col min="20" max="20" width="6.69921875" style="19" customWidth="1"/>
    <col min="21" max="21" width="5.8984375" customWidth="1"/>
    <col min="22" max="22" width="4.5" customWidth="1"/>
    <col min="23" max="23" width="4.8984375" customWidth="1"/>
    <col min="24" max="24" width="5.3984375" customWidth="1"/>
    <col min="25" max="25" width="5.69921875" customWidth="1"/>
    <col min="26" max="26" width="5.296875" customWidth="1"/>
    <col min="27" max="27" width="4.796875" customWidth="1"/>
  </cols>
  <sheetData>
    <row r="1" spans="1:20" s="19" customFormat="1" ht="15">
      <c r="A1" s="59" t="s">
        <v>68</v>
      </c>
      <c r="B1" s="59"/>
      <c r="C1" s="59"/>
      <c r="F1" s="110"/>
      <c r="G1" s="110"/>
      <c r="H1" s="110"/>
      <c r="I1" s="110"/>
      <c r="J1" s="111"/>
      <c r="K1" s="111"/>
      <c r="L1" s="110"/>
      <c r="M1" s="110"/>
      <c r="N1" s="110"/>
      <c r="O1" s="111"/>
      <c r="P1" s="111"/>
      <c r="Q1" s="111"/>
      <c r="R1" s="110"/>
      <c r="S1" s="25"/>
    </row>
    <row r="2" spans="1:20" s="19" customFormat="1" ht="15">
      <c r="A2" s="59"/>
      <c r="B2" s="59"/>
      <c r="C2" s="59"/>
      <c r="F2" s="110"/>
      <c r="G2" s="110"/>
      <c r="H2" s="110"/>
      <c r="I2" s="110"/>
      <c r="J2" s="143"/>
      <c r="K2" s="144"/>
      <c r="L2" s="144"/>
      <c r="M2" s="144"/>
      <c r="N2" s="144"/>
      <c r="O2" s="143"/>
      <c r="P2" s="143"/>
      <c r="Q2" s="111"/>
      <c r="R2" s="110"/>
      <c r="S2" s="25"/>
    </row>
    <row r="3" spans="1:20" s="19" customFormat="1">
      <c r="A3" s="132" t="s">
        <v>66</v>
      </c>
      <c r="B3" s="91" t="s">
        <v>1</v>
      </c>
      <c r="C3" s="91" t="s">
        <v>2</v>
      </c>
      <c r="D3" s="91" t="s">
        <v>3</v>
      </c>
      <c r="E3" s="91" t="s">
        <v>4</v>
      </c>
      <c r="F3" s="91" t="s">
        <v>5</v>
      </c>
      <c r="G3" s="91" t="s">
        <v>6</v>
      </c>
      <c r="H3" s="126" t="s">
        <v>7</v>
      </c>
      <c r="I3" s="126" t="s">
        <v>8</v>
      </c>
      <c r="J3" s="126" t="s">
        <v>9</v>
      </c>
      <c r="K3" s="126" t="s">
        <v>10</v>
      </c>
      <c r="L3" s="130" t="s">
        <v>67</v>
      </c>
      <c r="M3" s="126" t="s">
        <v>11</v>
      </c>
      <c r="N3" s="126" t="s">
        <v>12</v>
      </c>
      <c r="O3" s="126" t="s">
        <v>13</v>
      </c>
      <c r="P3" s="126" t="s">
        <v>14</v>
      </c>
      <c r="Q3" s="126" t="s">
        <v>15</v>
      </c>
      <c r="R3" s="126" t="s">
        <v>16</v>
      </c>
      <c r="S3" s="116" t="s">
        <v>17</v>
      </c>
      <c r="T3" s="116" t="s">
        <v>18</v>
      </c>
    </row>
    <row r="4" spans="1:20" s="19" customFormat="1">
      <c r="A4" s="131" t="s">
        <v>19</v>
      </c>
      <c r="B4" s="32">
        <v>12</v>
      </c>
      <c r="C4" s="32">
        <v>1967</v>
      </c>
      <c r="D4" s="32">
        <v>8</v>
      </c>
      <c r="E4" s="32">
        <v>0</v>
      </c>
      <c r="F4" s="32">
        <v>5</v>
      </c>
      <c r="G4" s="32">
        <v>1</v>
      </c>
      <c r="H4" s="32">
        <v>1419</v>
      </c>
      <c r="I4" s="32">
        <v>78</v>
      </c>
      <c r="J4" s="21">
        <f t="shared" ref="J4:J13" si="0">C4/(H4/6)</f>
        <v>8.3171247357293865</v>
      </c>
      <c r="K4" s="21">
        <f t="shared" ref="K4:K13" si="1">C4/I4</f>
        <v>25.217948717948719</v>
      </c>
      <c r="L4" s="21">
        <f t="shared" ref="L4:L13" si="2">H4/I4</f>
        <v>18.192307692307693</v>
      </c>
      <c r="M4" s="38">
        <v>163.91666666666666</v>
      </c>
      <c r="N4" s="32">
        <v>160</v>
      </c>
      <c r="O4" s="32">
        <v>59</v>
      </c>
      <c r="P4" s="21">
        <f t="shared" ref="P4:P13" si="3">(N4*4+O4*6)/C4*100</f>
        <v>50.533807829181498</v>
      </c>
      <c r="Q4" s="21">
        <f t="shared" ref="Q4:Q13" si="4">(N4*4)/C4*100</f>
        <v>32.536858159633958</v>
      </c>
      <c r="R4" s="21">
        <f t="shared" ref="R4:R13" si="5">(O4*6)/C4*100</f>
        <v>17.996949669547536</v>
      </c>
      <c r="S4" s="32">
        <v>11</v>
      </c>
      <c r="T4" s="32">
        <v>9</v>
      </c>
    </row>
    <row r="5" spans="1:20" s="19" customFormat="1">
      <c r="A5" s="131" t="s">
        <v>49</v>
      </c>
      <c r="B5" s="32">
        <v>10</v>
      </c>
      <c r="C5" s="32">
        <v>1688</v>
      </c>
      <c r="D5" s="32">
        <v>6</v>
      </c>
      <c r="E5" s="32">
        <v>1</v>
      </c>
      <c r="F5" s="32">
        <v>1</v>
      </c>
      <c r="G5" s="32">
        <v>4</v>
      </c>
      <c r="H5" s="32">
        <v>1179</v>
      </c>
      <c r="I5" s="32">
        <v>57</v>
      </c>
      <c r="J5" s="21">
        <f t="shared" si="0"/>
        <v>8.5903307888040707</v>
      </c>
      <c r="K5" s="21">
        <f t="shared" si="1"/>
        <v>29.614035087719298</v>
      </c>
      <c r="L5" s="21">
        <f t="shared" si="2"/>
        <v>20.684210526315791</v>
      </c>
      <c r="M5" s="38">
        <v>168.8</v>
      </c>
      <c r="N5" s="32">
        <v>140</v>
      </c>
      <c r="O5" s="32">
        <v>66</v>
      </c>
      <c r="P5" s="21">
        <f t="shared" si="3"/>
        <v>56.635071090047397</v>
      </c>
      <c r="Q5" s="21">
        <f t="shared" si="4"/>
        <v>33.175355450236964</v>
      </c>
      <c r="R5" s="21">
        <f t="shared" si="5"/>
        <v>23.459715639810426</v>
      </c>
      <c r="S5" s="32">
        <v>9</v>
      </c>
      <c r="T5" s="32">
        <v>10</v>
      </c>
    </row>
    <row r="6" spans="1:20" s="19" customFormat="1">
      <c r="A6" s="31" t="s">
        <v>41</v>
      </c>
      <c r="B6" s="32">
        <v>8</v>
      </c>
      <c r="C6" s="32">
        <v>1380</v>
      </c>
      <c r="D6" s="32">
        <v>6</v>
      </c>
      <c r="E6" s="32">
        <v>2</v>
      </c>
      <c r="F6" s="32">
        <v>1</v>
      </c>
      <c r="G6" s="32">
        <v>3</v>
      </c>
      <c r="H6" s="32">
        <v>936</v>
      </c>
      <c r="I6" s="32">
        <v>49</v>
      </c>
      <c r="J6" s="21">
        <f t="shared" si="0"/>
        <v>8.8461538461538467</v>
      </c>
      <c r="K6" s="21">
        <f t="shared" si="1"/>
        <v>28.163265306122447</v>
      </c>
      <c r="L6" s="21">
        <f t="shared" si="2"/>
        <v>19.102040816326532</v>
      </c>
      <c r="M6" s="38">
        <v>172.5</v>
      </c>
      <c r="N6" s="32">
        <v>118</v>
      </c>
      <c r="O6" s="32">
        <v>45</v>
      </c>
      <c r="P6" s="21">
        <f t="shared" si="3"/>
        <v>53.768115942028984</v>
      </c>
      <c r="Q6" s="21">
        <f t="shared" si="4"/>
        <v>34.202898550724633</v>
      </c>
      <c r="R6" s="21">
        <f t="shared" si="5"/>
        <v>19.565217391304348</v>
      </c>
      <c r="S6" s="32">
        <v>9</v>
      </c>
      <c r="T6" s="32">
        <v>9</v>
      </c>
    </row>
    <row r="7" spans="1:20" s="19" customFormat="1">
      <c r="A7" s="31" t="s">
        <v>21</v>
      </c>
      <c r="B7" s="32">
        <v>6</v>
      </c>
      <c r="C7" s="32">
        <v>990</v>
      </c>
      <c r="D7" s="32">
        <v>4</v>
      </c>
      <c r="E7" s="32">
        <v>1</v>
      </c>
      <c r="F7" s="32">
        <v>2</v>
      </c>
      <c r="G7" s="32">
        <v>1</v>
      </c>
      <c r="H7" s="32">
        <v>677</v>
      </c>
      <c r="I7" s="32">
        <v>44</v>
      </c>
      <c r="J7" s="21">
        <f t="shared" si="0"/>
        <v>8.7740029542097489</v>
      </c>
      <c r="K7" s="21">
        <f t="shared" si="1"/>
        <v>22.5</v>
      </c>
      <c r="L7" s="21">
        <f t="shared" si="2"/>
        <v>15.386363636363637</v>
      </c>
      <c r="M7" s="38">
        <v>165</v>
      </c>
      <c r="N7" s="32">
        <v>74</v>
      </c>
      <c r="O7" s="32">
        <v>47</v>
      </c>
      <c r="P7" s="21">
        <f t="shared" si="3"/>
        <v>58.383838383838381</v>
      </c>
      <c r="Q7" s="21">
        <f t="shared" si="4"/>
        <v>29.898989898989896</v>
      </c>
      <c r="R7" s="21">
        <f t="shared" si="5"/>
        <v>28.484848484848484</v>
      </c>
      <c r="S7" s="32">
        <v>1</v>
      </c>
      <c r="T7" s="32">
        <v>5</v>
      </c>
    </row>
    <row r="8" spans="1:20" s="19" customFormat="1">
      <c r="A8" s="31" t="s">
        <v>29</v>
      </c>
      <c r="B8" s="32">
        <v>4</v>
      </c>
      <c r="C8" s="32">
        <v>633</v>
      </c>
      <c r="D8" s="32">
        <v>4</v>
      </c>
      <c r="E8" s="32">
        <v>0</v>
      </c>
      <c r="F8" s="32"/>
      <c r="G8" s="32">
        <v>2</v>
      </c>
      <c r="H8" s="32">
        <v>472</v>
      </c>
      <c r="I8" s="32">
        <v>25</v>
      </c>
      <c r="J8" s="21">
        <f t="shared" si="0"/>
        <v>8.0466101694915242</v>
      </c>
      <c r="K8" s="21">
        <f t="shared" si="1"/>
        <v>25.32</v>
      </c>
      <c r="L8" s="21">
        <f t="shared" si="2"/>
        <v>18.88</v>
      </c>
      <c r="M8" s="38">
        <v>158.25</v>
      </c>
      <c r="N8" s="32">
        <v>59</v>
      </c>
      <c r="O8" s="32">
        <v>14</v>
      </c>
      <c r="P8" s="21">
        <f t="shared" si="3"/>
        <v>50.552922590837277</v>
      </c>
      <c r="Q8" s="21">
        <f t="shared" si="4"/>
        <v>37.282780410742497</v>
      </c>
      <c r="R8" s="21">
        <f t="shared" si="5"/>
        <v>13.270142180094787</v>
      </c>
      <c r="S8" s="32">
        <v>3</v>
      </c>
      <c r="T8" s="32">
        <v>0</v>
      </c>
    </row>
    <row r="9" spans="1:20" s="19" customFormat="1">
      <c r="A9" s="31" t="s">
        <v>52</v>
      </c>
      <c r="B9" s="32">
        <v>4</v>
      </c>
      <c r="C9" s="32">
        <v>693</v>
      </c>
      <c r="D9" s="32">
        <v>3</v>
      </c>
      <c r="E9" s="32">
        <v>0</v>
      </c>
      <c r="F9" s="32">
        <v>1</v>
      </c>
      <c r="G9" s="32">
        <v>1</v>
      </c>
      <c r="H9" s="32">
        <v>473</v>
      </c>
      <c r="I9" s="32">
        <v>27</v>
      </c>
      <c r="J9" s="21">
        <f t="shared" si="0"/>
        <v>8.7906976744186061</v>
      </c>
      <c r="K9" s="21">
        <f t="shared" si="1"/>
        <v>25.666666666666668</v>
      </c>
      <c r="L9" s="21">
        <f t="shared" si="2"/>
        <v>17.518518518518519</v>
      </c>
      <c r="M9" s="38">
        <v>173.25</v>
      </c>
      <c r="N9" s="32">
        <v>60</v>
      </c>
      <c r="O9" s="32">
        <v>24</v>
      </c>
      <c r="P9" s="21">
        <f t="shared" si="3"/>
        <v>55.411255411255411</v>
      </c>
      <c r="Q9" s="21">
        <f t="shared" si="4"/>
        <v>34.632034632034632</v>
      </c>
      <c r="R9" s="21">
        <f t="shared" si="5"/>
        <v>20.779220779220779</v>
      </c>
      <c r="S9" s="32">
        <v>3</v>
      </c>
      <c r="T9" s="32">
        <v>3</v>
      </c>
    </row>
    <row r="10" spans="1:20" s="19" customFormat="1">
      <c r="A10" s="31" t="s">
        <v>27</v>
      </c>
      <c r="B10" s="32">
        <v>4</v>
      </c>
      <c r="C10" s="32">
        <v>768</v>
      </c>
      <c r="D10" s="32">
        <v>4</v>
      </c>
      <c r="E10" s="32">
        <v>2</v>
      </c>
      <c r="F10" s="32">
        <v>2</v>
      </c>
      <c r="G10" s="32"/>
      <c r="H10" s="32">
        <v>469</v>
      </c>
      <c r="I10" s="32">
        <v>29</v>
      </c>
      <c r="J10" s="21">
        <f t="shared" si="0"/>
        <v>9.8251599147121524</v>
      </c>
      <c r="K10" s="21">
        <f t="shared" si="1"/>
        <v>26.482758620689655</v>
      </c>
      <c r="L10" s="21">
        <f t="shared" si="2"/>
        <v>16.172413793103448</v>
      </c>
      <c r="M10" s="38">
        <v>192</v>
      </c>
      <c r="N10" s="32">
        <v>59</v>
      </c>
      <c r="O10" s="32">
        <v>47</v>
      </c>
      <c r="P10" s="21">
        <f t="shared" si="3"/>
        <v>67.447916666666657</v>
      </c>
      <c r="Q10" s="21">
        <f t="shared" si="4"/>
        <v>30.729166666666668</v>
      </c>
      <c r="R10" s="21">
        <f t="shared" si="5"/>
        <v>36.71875</v>
      </c>
      <c r="S10" s="32">
        <v>5</v>
      </c>
      <c r="T10" s="32">
        <v>6</v>
      </c>
    </row>
    <row r="11" spans="1:20" s="19" customFormat="1">
      <c r="A11" s="31" t="s">
        <v>23</v>
      </c>
      <c r="B11" s="32">
        <v>4</v>
      </c>
      <c r="C11" s="32">
        <v>715</v>
      </c>
      <c r="D11" s="32">
        <v>4</v>
      </c>
      <c r="E11" s="32">
        <v>0</v>
      </c>
      <c r="F11" s="32">
        <v>2</v>
      </c>
      <c r="G11" s="32"/>
      <c r="H11" s="32">
        <v>478</v>
      </c>
      <c r="I11" s="32">
        <v>31</v>
      </c>
      <c r="J11" s="21">
        <f t="shared" si="0"/>
        <v>8.97489539748954</v>
      </c>
      <c r="K11" s="21">
        <f t="shared" si="1"/>
        <v>23.06451612903226</v>
      </c>
      <c r="L11" s="21">
        <f t="shared" si="2"/>
        <v>15.419354838709678</v>
      </c>
      <c r="M11" s="38">
        <v>135</v>
      </c>
      <c r="N11" s="32">
        <v>56</v>
      </c>
      <c r="O11" s="32">
        <v>33</v>
      </c>
      <c r="P11" s="21">
        <f t="shared" si="3"/>
        <v>59.020979020979027</v>
      </c>
      <c r="Q11" s="21">
        <f t="shared" si="4"/>
        <v>31.32867132867133</v>
      </c>
      <c r="R11" s="21">
        <f t="shared" si="5"/>
        <v>27.692307692307693</v>
      </c>
      <c r="S11" s="32">
        <v>3</v>
      </c>
      <c r="T11" s="32">
        <v>5</v>
      </c>
    </row>
    <row r="12" spans="1:20" s="19" customFormat="1">
      <c r="A12" s="31" t="s">
        <v>22</v>
      </c>
      <c r="B12" s="32">
        <v>6</v>
      </c>
      <c r="C12" s="32">
        <v>969</v>
      </c>
      <c r="D12" s="32">
        <v>4</v>
      </c>
      <c r="E12" s="32">
        <v>0</v>
      </c>
      <c r="F12" s="32"/>
      <c r="G12" s="32">
        <v>3</v>
      </c>
      <c r="H12" s="32">
        <v>683</v>
      </c>
      <c r="I12" s="32">
        <v>27</v>
      </c>
      <c r="J12" s="21">
        <f t="shared" si="0"/>
        <v>8.5124450951683759</v>
      </c>
      <c r="K12" s="21">
        <f t="shared" si="1"/>
        <v>35.888888888888886</v>
      </c>
      <c r="L12" s="21">
        <f t="shared" si="2"/>
        <v>25.296296296296298</v>
      </c>
      <c r="M12" s="38">
        <v>161.5</v>
      </c>
      <c r="N12" s="32">
        <v>82</v>
      </c>
      <c r="O12" s="32">
        <v>30</v>
      </c>
      <c r="P12" s="21">
        <f t="shared" si="3"/>
        <v>52.425180598555208</v>
      </c>
      <c r="Q12" s="21">
        <f t="shared" si="4"/>
        <v>33.849329205366359</v>
      </c>
      <c r="R12" s="21">
        <f t="shared" si="5"/>
        <v>18.575851393188856</v>
      </c>
      <c r="S12" s="32">
        <v>5</v>
      </c>
      <c r="T12" s="32">
        <v>7</v>
      </c>
    </row>
    <row r="13" spans="1:20" s="19" customFormat="1">
      <c r="A13" s="127" t="s">
        <v>30</v>
      </c>
      <c r="B13" s="54">
        <f t="shared" ref="B13:I13" si="6">SUM(B4:B12)</f>
        <v>58</v>
      </c>
      <c r="C13" s="54">
        <f t="shared" si="6"/>
        <v>9803</v>
      </c>
      <c r="D13" s="54">
        <f t="shared" si="6"/>
        <v>43</v>
      </c>
      <c r="E13" s="54">
        <f t="shared" si="6"/>
        <v>6</v>
      </c>
      <c r="F13" s="54">
        <f t="shared" si="6"/>
        <v>14</v>
      </c>
      <c r="G13" s="54">
        <f t="shared" si="6"/>
        <v>15</v>
      </c>
      <c r="H13" s="54">
        <f t="shared" si="6"/>
        <v>6786</v>
      </c>
      <c r="I13" s="54">
        <f t="shared" si="6"/>
        <v>367</v>
      </c>
      <c r="J13" s="7">
        <f t="shared" si="0"/>
        <v>8.6675508399646333</v>
      </c>
      <c r="K13" s="7">
        <f t="shared" si="1"/>
        <v>26.711171662125341</v>
      </c>
      <c r="L13" s="7">
        <f t="shared" si="2"/>
        <v>18.490463215258856</v>
      </c>
      <c r="M13" s="8">
        <f t="shared" ref="M13" si="7">C13/B13</f>
        <v>169.01724137931035</v>
      </c>
      <c r="N13" s="54">
        <f>SUM(N4:N12)</f>
        <v>808</v>
      </c>
      <c r="O13" s="54">
        <f>SUM(O4:O12)</f>
        <v>365</v>
      </c>
      <c r="P13" s="7">
        <f t="shared" si="3"/>
        <v>55.309599102315623</v>
      </c>
      <c r="Q13" s="7">
        <f t="shared" si="4"/>
        <v>32.969499132918493</v>
      </c>
      <c r="R13" s="7">
        <f t="shared" si="5"/>
        <v>22.340099969397123</v>
      </c>
      <c r="S13" s="54">
        <f>SUM(S4:S12)</f>
        <v>49</v>
      </c>
      <c r="T13" s="54">
        <f>SUM(T4:T12)</f>
        <v>54</v>
      </c>
    </row>
    <row r="14" spans="1:20" s="19" customFormat="1" ht="15">
      <c r="A14" s="59"/>
      <c r="B14" s="59"/>
      <c r="C14" s="59"/>
      <c r="F14" s="110"/>
      <c r="G14" s="110"/>
      <c r="H14" s="110"/>
      <c r="I14" s="110"/>
      <c r="J14" s="111"/>
      <c r="K14" s="111"/>
      <c r="L14" s="110"/>
      <c r="M14" s="110"/>
      <c r="N14" s="110"/>
      <c r="O14" s="111"/>
      <c r="P14" s="111"/>
      <c r="Q14" s="111"/>
      <c r="R14" s="110"/>
      <c r="S14" s="25"/>
    </row>
    <row r="15" spans="1:20" s="19" customFormat="1" ht="15">
      <c r="A15" s="59"/>
      <c r="B15" s="59"/>
      <c r="C15" s="59"/>
      <c r="F15" s="110"/>
      <c r="G15" s="110"/>
      <c r="H15" s="110"/>
      <c r="I15" s="110"/>
      <c r="J15" s="143"/>
      <c r="K15" s="144"/>
      <c r="L15" s="144"/>
      <c r="M15" s="144"/>
      <c r="N15" s="144"/>
      <c r="O15" s="143"/>
      <c r="P15" s="143"/>
      <c r="Q15" s="111"/>
      <c r="R15" s="110"/>
      <c r="S15" s="25"/>
    </row>
    <row r="16" spans="1:20" s="19" customFormat="1">
      <c r="A16" s="129" t="s">
        <v>63</v>
      </c>
      <c r="B16" s="91" t="s">
        <v>1</v>
      </c>
      <c r="C16" s="91" t="s">
        <v>2</v>
      </c>
      <c r="D16" s="91" t="s">
        <v>3</v>
      </c>
      <c r="E16" s="91" t="s">
        <v>4</v>
      </c>
      <c r="F16" s="91" t="s">
        <v>5</v>
      </c>
      <c r="G16" s="91" t="s">
        <v>64</v>
      </c>
      <c r="H16" s="126" t="s">
        <v>7</v>
      </c>
      <c r="I16" s="126" t="s">
        <v>8</v>
      </c>
      <c r="J16" s="126" t="s">
        <v>9</v>
      </c>
      <c r="K16" s="126" t="s">
        <v>10</v>
      </c>
      <c r="L16" s="130" t="s">
        <v>67</v>
      </c>
      <c r="M16" s="126" t="s">
        <v>11</v>
      </c>
      <c r="N16" s="126" t="s">
        <v>12</v>
      </c>
      <c r="O16" s="126" t="s">
        <v>13</v>
      </c>
      <c r="P16" s="126" t="s">
        <v>14</v>
      </c>
      <c r="Q16" s="126" t="s">
        <v>15</v>
      </c>
      <c r="R16" s="126" t="s">
        <v>16</v>
      </c>
      <c r="S16" s="126" t="s">
        <v>17</v>
      </c>
      <c r="T16" s="126" t="s">
        <v>18</v>
      </c>
    </row>
    <row r="17" spans="1:20" s="19" customFormat="1">
      <c r="A17" s="31" t="s">
        <v>19</v>
      </c>
      <c r="B17" s="36">
        <v>10</v>
      </c>
      <c r="C17" s="36">
        <v>1526</v>
      </c>
      <c r="D17" s="36">
        <v>6</v>
      </c>
      <c r="E17" s="36">
        <v>1</v>
      </c>
      <c r="F17" s="36">
        <v>4</v>
      </c>
      <c r="G17" s="36">
        <v>1</v>
      </c>
      <c r="H17" s="36">
        <v>1169</v>
      </c>
      <c r="I17" s="36">
        <v>75</v>
      </c>
      <c r="J17" s="21">
        <f t="shared" ref="J17:J26" si="8">C17/(H17/6)</f>
        <v>7.8323353293413174</v>
      </c>
      <c r="K17" s="21">
        <f t="shared" ref="K17:K26" si="9">C17/I17</f>
        <v>20.346666666666668</v>
      </c>
      <c r="L17" s="21">
        <f t="shared" ref="L17:L26" si="10">H17/I17</f>
        <v>15.586666666666666</v>
      </c>
      <c r="M17" s="35">
        <v>152.6</v>
      </c>
      <c r="N17" s="36">
        <v>142</v>
      </c>
      <c r="O17" s="36">
        <v>37</v>
      </c>
      <c r="P17" s="5">
        <v>51.769331585845343</v>
      </c>
      <c r="Q17" s="5">
        <v>37.22149410222805</v>
      </c>
      <c r="R17" s="5">
        <v>14.547837483617302</v>
      </c>
      <c r="S17" s="36">
        <v>8</v>
      </c>
      <c r="T17" s="36">
        <v>8</v>
      </c>
    </row>
    <row r="18" spans="1:20" s="19" customFormat="1">
      <c r="A18" s="31" t="s">
        <v>49</v>
      </c>
      <c r="B18" s="36">
        <v>10</v>
      </c>
      <c r="C18" s="36">
        <v>1722</v>
      </c>
      <c r="D18" s="36">
        <v>8</v>
      </c>
      <c r="E18" s="36">
        <v>1</v>
      </c>
      <c r="F18" s="36">
        <v>2</v>
      </c>
      <c r="G18" s="36">
        <v>3</v>
      </c>
      <c r="H18" s="36">
        <v>1166</v>
      </c>
      <c r="I18" s="36">
        <v>60</v>
      </c>
      <c r="J18" s="21">
        <f t="shared" si="8"/>
        <v>8.8610634648370485</v>
      </c>
      <c r="K18" s="21">
        <f t="shared" si="9"/>
        <v>28.7</v>
      </c>
      <c r="L18" s="21">
        <f t="shared" si="10"/>
        <v>19.433333333333334</v>
      </c>
      <c r="M18" s="35">
        <v>172.2</v>
      </c>
      <c r="N18" s="36">
        <v>138</v>
      </c>
      <c r="O18" s="36">
        <v>71</v>
      </c>
      <c r="P18" s="5">
        <v>56.79442508710801</v>
      </c>
      <c r="Q18" s="5">
        <v>32.055749128919857</v>
      </c>
      <c r="R18" s="5">
        <v>24.738675958188153</v>
      </c>
      <c r="S18" s="36">
        <v>9</v>
      </c>
      <c r="T18" s="36">
        <v>8</v>
      </c>
    </row>
    <row r="19" spans="1:20" s="19" customFormat="1">
      <c r="A19" s="31" t="s">
        <v>41</v>
      </c>
      <c r="B19" s="36">
        <v>10</v>
      </c>
      <c r="C19" s="36">
        <v>1446</v>
      </c>
      <c r="D19" s="36">
        <v>3</v>
      </c>
      <c r="E19" s="36">
        <v>0</v>
      </c>
      <c r="F19" s="36"/>
      <c r="G19" s="36">
        <v>5</v>
      </c>
      <c r="H19" s="36">
        <v>1145</v>
      </c>
      <c r="I19" s="36">
        <v>59</v>
      </c>
      <c r="J19" s="21">
        <f t="shared" si="8"/>
        <v>7.5772925764192136</v>
      </c>
      <c r="K19" s="21">
        <f t="shared" si="9"/>
        <v>24.508474576271187</v>
      </c>
      <c r="L19" s="21">
        <f t="shared" si="10"/>
        <v>19.406779661016948</v>
      </c>
      <c r="M19" s="35">
        <v>144.6</v>
      </c>
      <c r="N19" s="36">
        <v>134</v>
      </c>
      <c r="O19" s="36">
        <v>29</v>
      </c>
      <c r="P19" s="5">
        <v>49.100968188105114</v>
      </c>
      <c r="Q19" s="5">
        <v>37.067773167358233</v>
      </c>
      <c r="R19" s="5">
        <v>12.033195020746888</v>
      </c>
      <c r="S19" s="36">
        <v>7</v>
      </c>
      <c r="T19" s="36">
        <v>6</v>
      </c>
    </row>
    <row r="20" spans="1:20" s="19" customFormat="1">
      <c r="A20" s="31" t="s">
        <v>21</v>
      </c>
      <c r="B20" s="36">
        <v>4</v>
      </c>
      <c r="C20" s="36">
        <v>761</v>
      </c>
      <c r="D20" s="36">
        <v>3</v>
      </c>
      <c r="E20" s="36">
        <v>3</v>
      </c>
      <c r="F20" s="36">
        <v>2</v>
      </c>
      <c r="G20" s="36"/>
      <c r="H20" s="36">
        <v>447</v>
      </c>
      <c r="I20" s="36">
        <v>22</v>
      </c>
      <c r="J20" s="21">
        <f t="shared" si="8"/>
        <v>10.214765100671141</v>
      </c>
      <c r="K20" s="21">
        <f t="shared" si="9"/>
        <v>34.590909090909093</v>
      </c>
      <c r="L20" s="21">
        <f t="shared" si="10"/>
        <v>20.318181818181817</v>
      </c>
      <c r="M20" s="35">
        <v>190.25</v>
      </c>
      <c r="N20" s="36">
        <v>66</v>
      </c>
      <c r="O20" s="36">
        <v>33</v>
      </c>
      <c r="P20" s="5">
        <v>60.709592641261501</v>
      </c>
      <c r="Q20" s="5">
        <v>34.691195795006571</v>
      </c>
      <c r="R20" s="5">
        <v>26.018396846254927</v>
      </c>
      <c r="S20" s="36">
        <v>6</v>
      </c>
      <c r="T20" s="36">
        <v>6</v>
      </c>
    </row>
    <row r="21" spans="1:20" s="19" customFormat="1">
      <c r="A21" s="31" t="s">
        <v>29</v>
      </c>
      <c r="B21" s="36">
        <v>4</v>
      </c>
      <c r="C21" s="36">
        <v>614</v>
      </c>
      <c r="D21" s="36">
        <v>4</v>
      </c>
      <c r="E21" s="36">
        <v>0</v>
      </c>
      <c r="F21" s="36"/>
      <c r="G21" s="36">
        <v>2</v>
      </c>
      <c r="H21" s="36">
        <v>470</v>
      </c>
      <c r="I21" s="36">
        <v>27</v>
      </c>
      <c r="J21" s="21">
        <f t="shared" si="8"/>
        <v>7.8382978723404264</v>
      </c>
      <c r="K21" s="21">
        <f t="shared" si="9"/>
        <v>22.74074074074074</v>
      </c>
      <c r="L21" s="21">
        <f t="shared" si="10"/>
        <v>17.407407407407408</v>
      </c>
      <c r="M21" s="35">
        <v>153.5</v>
      </c>
      <c r="N21" s="36">
        <v>50</v>
      </c>
      <c r="O21" s="36">
        <v>21</v>
      </c>
      <c r="P21" s="5">
        <v>53.094462540716613</v>
      </c>
      <c r="Q21" s="5">
        <v>32.573289902280131</v>
      </c>
      <c r="R21" s="5">
        <v>20.521172638436482</v>
      </c>
      <c r="S21" s="36">
        <v>2</v>
      </c>
      <c r="T21" s="36">
        <v>2</v>
      </c>
    </row>
    <row r="22" spans="1:20" s="19" customFormat="1">
      <c r="A22" s="31" t="s">
        <v>52</v>
      </c>
      <c r="B22" s="36">
        <v>2</v>
      </c>
      <c r="C22" s="36">
        <v>200</v>
      </c>
      <c r="D22" s="36">
        <v>0</v>
      </c>
      <c r="E22" s="36">
        <v>0</v>
      </c>
      <c r="F22" s="36"/>
      <c r="G22" s="36">
        <v>1</v>
      </c>
      <c r="H22" s="36">
        <v>227</v>
      </c>
      <c r="I22" s="36">
        <v>12</v>
      </c>
      <c r="J22" s="21">
        <f t="shared" si="8"/>
        <v>5.2863436123348011</v>
      </c>
      <c r="K22" s="21">
        <f t="shared" si="9"/>
        <v>16.666666666666668</v>
      </c>
      <c r="L22" s="21">
        <f t="shared" si="10"/>
        <v>18.916666666666668</v>
      </c>
      <c r="M22" s="35">
        <v>100</v>
      </c>
      <c r="N22" s="36">
        <v>14</v>
      </c>
      <c r="O22" s="36">
        <v>2</v>
      </c>
      <c r="P22" s="5">
        <v>34</v>
      </c>
      <c r="Q22" s="5">
        <v>28.000000000000004</v>
      </c>
      <c r="R22" s="5">
        <v>6</v>
      </c>
      <c r="S22" s="36">
        <v>1</v>
      </c>
      <c r="T22" s="36">
        <v>0</v>
      </c>
    </row>
    <row r="23" spans="1:20" s="19" customFormat="1">
      <c r="A23" s="31" t="s">
        <v>27</v>
      </c>
      <c r="B23" s="36">
        <v>4</v>
      </c>
      <c r="C23" s="36">
        <v>494</v>
      </c>
      <c r="D23" s="36">
        <v>0</v>
      </c>
      <c r="E23" s="36">
        <v>0</v>
      </c>
      <c r="F23" s="36"/>
      <c r="G23" s="36">
        <v>2</v>
      </c>
      <c r="H23" s="36">
        <v>417</v>
      </c>
      <c r="I23" s="36">
        <v>26</v>
      </c>
      <c r="J23" s="21">
        <f t="shared" si="8"/>
        <v>7.1079136690647484</v>
      </c>
      <c r="K23" s="21">
        <f t="shared" si="9"/>
        <v>19</v>
      </c>
      <c r="L23" s="21">
        <f t="shared" si="10"/>
        <v>16.03846153846154</v>
      </c>
      <c r="M23" s="35">
        <v>123.5</v>
      </c>
      <c r="N23" s="36">
        <v>45</v>
      </c>
      <c r="O23" s="36">
        <v>21</v>
      </c>
      <c r="P23" s="5">
        <v>61.943319838056674</v>
      </c>
      <c r="Q23" s="5">
        <v>36.43724696356275</v>
      </c>
      <c r="R23" s="5">
        <v>25.506072874493928</v>
      </c>
      <c r="S23" s="36">
        <v>1</v>
      </c>
      <c r="T23" s="36">
        <v>2</v>
      </c>
    </row>
    <row r="24" spans="1:20" s="19" customFormat="1">
      <c r="A24" s="31" t="s">
        <v>23</v>
      </c>
      <c r="B24" s="36">
        <v>8</v>
      </c>
      <c r="C24" s="36">
        <v>1220</v>
      </c>
      <c r="D24" s="36">
        <v>5</v>
      </c>
      <c r="E24" s="36">
        <v>1</v>
      </c>
      <c r="F24" s="36">
        <v>4</v>
      </c>
      <c r="G24" s="36"/>
      <c r="H24" s="36">
        <v>875</v>
      </c>
      <c r="I24" s="36">
        <v>63</v>
      </c>
      <c r="J24" s="21">
        <f t="shared" si="8"/>
        <v>8.3657142857142848</v>
      </c>
      <c r="K24" s="21">
        <f t="shared" si="9"/>
        <v>19.365079365079364</v>
      </c>
      <c r="L24" s="21">
        <f t="shared" si="10"/>
        <v>13.888888888888889</v>
      </c>
      <c r="M24" s="35">
        <v>152.5</v>
      </c>
      <c r="N24" s="36">
        <v>102</v>
      </c>
      <c r="O24" s="36">
        <v>45</v>
      </c>
      <c r="P24" s="5">
        <v>55.573770491803273</v>
      </c>
      <c r="Q24" s="5">
        <v>33.442622950819676</v>
      </c>
      <c r="R24" s="5">
        <v>22.131147540983605</v>
      </c>
      <c r="S24" s="36">
        <v>5</v>
      </c>
      <c r="T24" s="36">
        <v>4</v>
      </c>
    </row>
    <row r="25" spans="1:20" s="19" customFormat="1">
      <c r="A25" s="31" t="s">
        <v>22</v>
      </c>
      <c r="B25" s="36">
        <v>4</v>
      </c>
      <c r="C25" s="36">
        <v>803</v>
      </c>
      <c r="D25" s="36">
        <v>4</v>
      </c>
      <c r="E25" s="36">
        <v>2</v>
      </c>
      <c r="F25" s="36">
        <v>1</v>
      </c>
      <c r="G25" s="36">
        <v>1</v>
      </c>
      <c r="H25" s="36">
        <v>481</v>
      </c>
      <c r="I25" s="36">
        <v>21</v>
      </c>
      <c r="J25" s="21">
        <f t="shared" si="8"/>
        <v>10.016632016632016</v>
      </c>
      <c r="K25" s="21">
        <f t="shared" si="9"/>
        <v>38.238095238095241</v>
      </c>
      <c r="L25" s="21">
        <f t="shared" si="10"/>
        <v>22.904761904761905</v>
      </c>
      <c r="M25" s="35">
        <v>200.75</v>
      </c>
      <c r="N25" s="36">
        <v>67</v>
      </c>
      <c r="O25" s="36">
        <v>32</v>
      </c>
      <c r="P25" s="5">
        <v>57.2851805728518</v>
      </c>
      <c r="Q25" s="5">
        <v>33.374844333748442</v>
      </c>
      <c r="R25" s="5">
        <v>23.910336239103362</v>
      </c>
      <c r="S25" s="36">
        <v>6</v>
      </c>
      <c r="T25" s="36">
        <v>4</v>
      </c>
    </row>
    <row r="26" spans="1:20" s="19" customFormat="1">
      <c r="A26" s="127" t="s">
        <v>30</v>
      </c>
      <c r="B26" s="54">
        <v>56</v>
      </c>
      <c r="C26" s="54">
        <v>8786</v>
      </c>
      <c r="D26" s="54">
        <v>33</v>
      </c>
      <c r="E26" s="54">
        <v>8</v>
      </c>
      <c r="F26" s="54">
        <v>13</v>
      </c>
      <c r="G26" s="54">
        <v>15</v>
      </c>
      <c r="H26" s="54">
        <v>6397</v>
      </c>
      <c r="I26" s="54">
        <v>365</v>
      </c>
      <c r="J26" s="7">
        <f t="shared" si="8"/>
        <v>8.2407378458652492</v>
      </c>
      <c r="K26" s="7">
        <f t="shared" si="9"/>
        <v>24.07123287671233</v>
      </c>
      <c r="L26" s="7">
        <f t="shared" si="10"/>
        <v>17.526027397260275</v>
      </c>
      <c r="M26" s="55">
        <v>156.89285714285714</v>
      </c>
      <c r="N26" s="54">
        <v>758</v>
      </c>
      <c r="O26" s="54">
        <v>291</v>
      </c>
      <c r="P26" s="128">
        <v>54.381971318005917</v>
      </c>
      <c r="Q26" s="128">
        <v>34.509446847256996</v>
      </c>
      <c r="R26" s="128">
        <v>19.872524470748917</v>
      </c>
      <c r="S26" s="54">
        <v>45</v>
      </c>
      <c r="T26" s="54">
        <v>40</v>
      </c>
    </row>
    <row r="27" spans="1:20" s="19" customFormat="1"/>
    <row r="28" spans="1:20" s="19" customFormat="1"/>
    <row r="29" spans="1:20" s="19" customFormat="1"/>
    <row r="30" spans="1:20" s="19" customFormat="1"/>
    <row r="31" spans="1:20" s="19" customFormat="1"/>
    <row r="32" spans="1:20" s="19" customFormat="1"/>
    <row r="33" spans="1:40" s="19" customFormat="1"/>
    <row r="34" spans="1:40" s="19" customFormat="1"/>
    <row r="35" spans="1:40" s="19" customFormat="1"/>
    <row r="36" spans="1:40" s="19" customFormat="1"/>
    <row r="37" spans="1:40" s="19" customFormat="1"/>
    <row r="38" spans="1:40" s="19" customFormat="1" ht="15">
      <c r="A38" s="59"/>
      <c r="B38" s="59"/>
      <c r="C38" s="59"/>
      <c r="F38" s="110"/>
      <c r="G38" s="110"/>
      <c r="H38" s="110"/>
      <c r="I38" s="110"/>
      <c r="J38" s="143"/>
      <c r="K38" s="144"/>
      <c r="L38" s="144"/>
      <c r="M38" s="144"/>
      <c r="N38" s="144"/>
      <c r="O38" s="143"/>
      <c r="P38" s="111"/>
      <c r="Q38" s="111"/>
      <c r="R38" s="110"/>
      <c r="S38" s="25"/>
    </row>
    <row r="39" spans="1:40" s="19" customFormat="1">
      <c r="A39" s="124" t="s">
        <v>61</v>
      </c>
      <c r="B39" s="116" t="s">
        <v>1</v>
      </c>
      <c r="C39" s="116" t="s">
        <v>2</v>
      </c>
      <c r="D39" s="116" t="s">
        <v>3</v>
      </c>
      <c r="E39" s="116" t="s">
        <v>4</v>
      </c>
      <c r="F39" s="116" t="s">
        <v>5</v>
      </c>
      <c r="G39" s="116" t="s">
        <v>6</v>
      </c>
      <c r="H39" s="117" t="s">
        <v>7</v>
      </c>
      <c r="I39" s="117" t="s">
        <v>8</v>
      </c>
      <c r="J39" s="117" t="s">
        <v>9</v>
      </c>
      <c r="K39" s="118" t="s">
        <v>10</v>
      </c>
      <c r="L39" s="130" t="s">
        <v>67</v>
      </c>
      <c r="M39" s="116" t="s">
        <v>11</v>
      </c>
      <c r="N39" s="116" t="s">
        <v>12</v>
      </c>
      <c r="O39" s="116" t="s">
        <v>13</v>
      </c>
      <c r="P39" s="117" t="s">
        <v>14</v>
      </c>
      <c r="Q39" s="118" t="s">
        <v>15</v>
      </c>
      <c r="R39" s="118" t="s">
        <v>16</v>
      </c>
      <c r="S39" s="119" t="s">
        <v>17</v>
      </c>
      <c r="T39" s="120" t="s">
        <v>18</v>
      </c>
    </row>
    <row r="40" spans="1:40" s="19" customFormat="1">
      <c r="A40" s="37" t="s">
        <v>19</v>
      </c>
      <c r="B40" s="32">
        <v>6</v>
      </c>
      <c r="C40" s="32">
        <v>925</v>
      </c>
      <c r="D40" s="32">
        <v>2</v>
      </c>
      <c r="E40" s="32">
        <v>0</v>
      </c>
      <c r="F40" s="32">
        <v>2</v>
      </c>
      <c r="G40" s="32">
        <v>1</v>
      </c>
      <c r="H40" s="34">
        <v>711</v>
      </c>
      <c r="I40" s="34">
        <v>40</v>
      </c>
      <c r="J40" s="21">
        <f t="shared" ref="J40:J51" si="11">C40/(H40/6)</f>
        <v>7.8059071729957807</v>
      </c>
      <c r="K40" s="21">
        <f t="shared" ref="K40:K51" si="12">C40/I40</f>
        <v>23.125</v>
      </c>
      <c r="L40" s="21">
        <f t="shared" ref="L40:L51" si="13">H40/I40</f>
        <v>17.774999999999999</v>
      </c>
      <c r="M40" s="34">
        <v>154.16666666666666</v>
      </c>
      <c r="N40" s="32">
        <v>74</v>
      </c>
      <c r="O40" s="32">
        <v>25</v>
      </c>
      <c r="P40" s="98">
        <f t="shared" ref="P40:P51" si="14">(N40*4+O40*6)/C40*1</f>
        <v>0.48216216216216218</v>
      </c>
      <c r="Q40" s="98">
        <f t="shared" ref="Q40:Q51" si="15">(N40*4)/C40*1</f>
        <v>0.32</v>
      </c>
      <c r="R40" s="122">
        <f t="shared" ref="R40:R51" si="16">(O40*6)/C40*1</f>
        <v>0.16216216216216217</v>
      </c>
      <c r="S40" s="34">
        <v>6</v>
      </c>
      <c r="T40" s="32">
        <v>3</v>
      </c>
    </row>
    <row r="41" spans="1:40" s="19" customFormat="1">
      <c r="A41" s="37" t="s">
        <v>49</v>
      </c>
      <c r="B41" s="32">
        <v>12</v>
      </c>
      <c r="C41" s="32">
        <v>2071</v>
      </c>
      <c r="D41" s="32">
        <v>7</v>
      </c>
      <c r="E41" s="32">
        <v>4</v>
      </c>
      <c r="F41" s="32">
        <v>1</v>
      </c>
      <c r="G41" s="32">
        <v>5</v>
      </c>
      <c r="H41" s="34">
        <v>1392</v>
      </c>
      <c r="I41" s="34">
        <v>82</v>
      </c>
      <c r="J41" s="21">
        <f t="shared" si="11"/>
        <v>8.9267241379310338</v>
      </c>
      <c r="K41" s="21">
        <f t="shared" si="12"/>
        <v>25.256097560975611</v>
      </c>
      <c r="L41" s="21">
        <f t="shared" si="13"/>
        <v>16.975609756097562</v>
      </c>
      <c r="M41" s="34">
        <v>172.58333333333334</v>
      </c>
      <c r="N41" s="32">
        <v>189</v>
      </c>
      <c r="O41" s="32">
        <v>80</v>
      </c>
      <c r="P41" s="98">
        <f t="shared" si="14"/>
        <v>0.59681313375181066</v>
      </c>
      <c r="Q41" s="98">
        <f t="shared" si="15"/>
        <v>0.36504104297440848</v>
      </c>
      <c r="R41" s="122">
        <f t="shared" si="16"/>
        <v>0.23177209077740221</v>
      </c>
      <c r="S41" s="34">
        <v>15</v>
      </c>
      <c r="T41" s="32">
        <v>12</v>
      </c>
    </row>
    <row r="42" spans="1:40" s="19" customFormat="1">
      <c r="A42" s="37" t="s">
        <v>41</v>
      </c>
      <c r="B42" s="32">
        <v>8</v>
      </c>
      <c r="C42" s="32">
        <v>1188</v>
      </c>
      <c r="D42" s="32">
        <v>6</v>
      </c>
      <c r="E42" s="32">
        <v>1</v>
      </c>
      <c r="F42" s="32">
        <v>3</v>
      </c>
      <c r="G42" s="32">
        <v>1</v>
      </c>
      <c r="H42" s="32">
        <v>838</v>
      </c>
      <c r="I42" s="32">
        <v>60</v>
      </c>
      <c r="J42" s="21">
        <f t="shared" si="11"/>
        <v>8.505966587112173</v>
      </c>
      <c r="K42" s="21">
        <f t="shared" si="12"/>
        <v>19.8</v>
      </c>
      <c r="L42" s="21">
        <f t="shared" si="13"/>
        <v>13.966666666666667</v>
      </c>
      <c r="M42" s="38">
        <v>148.5</v>
      </c>
      <c r="N42" s="32">
        <v>92</v>
      </c>
      <c r="O42" s="32">
        <v>38</v>
      </c>
      <c r="P42" s="98">
        <f t="shared" si="14"/>
        <v>0.50168350168350173</v>
      </c>
      <c r="Q42" s="98">
        <f t="shared" si="15"/>
        <v>0.30976430976430974</v>
      </c>
      <c r="R42" s="122">
        <f t="shared" si="16"/>
        <v>0.19191919191919191</v>
      </c>
      <c r="S42" s="32">
        <v>3</v>
      </c>
      <c r="T42" s="32">
        <v>3</v>
      </c>
      <c r="W42" s="71"/>
      <c r="X42" s="71"/>
      <c r="Y42" s="71"/>
      <c r="Z42" s="71"/>
      <c r="AA42" s="72"/>
      <c r="AB42" s="72"/>
      <c r="AC42" s="71"/>
      <c r="AD42" s="71"/>
      <c r="AE42" s="73"/>
      <c r="AF42" s="73"/>
      <c r="AG42" s="74"/>
      <c r="AH42" s="71"/>
      <c r="AI42" s="71"/>
      <c r="AJ42" s="73"/>
      <c r="AK42" s="73"/>
      <c r="AL42" s="73"/>
      <c r="AM42" s="71"/>
      <c r="AN42" s="71"/>
    </row>
    <row r="43" spans="1:40" s="19" customFormat="1">
      <c r="A43" s="37" t="s">
        <v>29</v>
      </c>
      <c r="B43" s="32">
        <v>4</v>
      </c>
      <c r="C43" s="32">
        <v>774</v>
      </c>
      <c r="D43" s="32">
        <v>4</v>
      </c>
      <c r="E43" s="32">
        <v>3</v>
      </c>
      <c r="F43" s="32">
        <v>2</v>
      </c>
      <c r="G43" s="32"/>
      <c r="H43" s="32">
        <v>481</v>
      </c>
      <c r="I43" s="32">
        <v>28</v>
      </c>
      <c r="J43" s="21">
        <f t="shared" si="11"/>
        <v>9.6548856548856552</v>
      </c>
      <c r="K43" s="21">
        <f t="shared" si="12"/>
        <v>27.642857142857142</v>
      </c>
      <c r="L43" s="21">
        <f t="shared" si="13"/>
        <v>17.178571428571427</v>
      </c>
      <c r="M43" s="38">
        <v>193.5</v>
      </c>
      <c r="N43" s="32">
        <v>60</v>
      </c>
      <c r="O43" s="32">
        <v>35</v>
      </c>
      <c r="P43" s="98">
        <f t="shared" si="14"/>
        <v>0.58139534883720934</v>
      </c>
      <c r="Q43" s="98">
        <f t="shared" si="15"/>
        <v>0.31007751937984496</v>
      </c>
      <c r="R43" s="122">
        <f t="shared" si="16"/>
        <v>0.27131782945736432</v>
      </c>
      <c r="S43" s="32">
        <v>6</v>
      </c>
      <c r="T43" s="32">
        <v>4</v>
      </c>
    </row>
    <row r="44" spans="1:40" s="19" customFormat="1">
      <c r="A44" s="37" t="s">
        <v>20</v>
      </c>
      <c r="B44" s="32">
        <v>2</v>
      </c>
      <c r="C44" s="32">
        <v>331</v>
      </c>
      <c r="D44" s="32">
        <v>2</v>
      </c>
      <c r="E44" s="32">
        <v>0</v>
      </c>
      <c r="F44" s="32">
        <v>1</v>
      </c>
      <c r="G44" s="32"/>
      <c r="H44" s="32">
        <v>243</v>
      </c>
      <c r="I44" s="32">
        <v>14</v>
      </c>
      <c r="J44" s="21">
        <f t="shared" si="11"/>
        <v>8.1728395061728403</v>
      </c>
      <c r="K44" s="21">
        <f t="shared" si="12"/>
        <v>23.642857142857142</v>
      </c>
      <c r="L44" s="21">
        <f t="shared" si="13"/>
        <v>17.357142857142858</v>
      </c>
      <c r="M44" s="38">
        <v>165.5</v>
      </c>
      <c r="N44" s="32">
        <v>22</v>
      </c>
      <c r="O44" s="32">
        <v>9</v>
      </c>
      <c r="P44" s="98">
        <f t="shared" si="14"/>
        <v>0.42900302114803623</v>
      </c>
      <c r="Q44" s="98">
        <f t="shared" si="15"/>
        <v>0.26586102719033233</v>
      </c>
      <c r="R44" s="122">
        <f t="shared" si="16"/>
        <v>0.16314199395770393</v>
      </c>
      <c r="S44" s="32">
        <v>3</v>
      </c>
      <c r="T44" s="32">
        <v>1</v>
      </c>
    </row>
    <row r="45" spans="1:40" s="19" customFormat="1">
      <c r="A45" s="37" t="s">
        <v>52</v>
      </c>
      <c r="B45" s="32">
        <v>4</v>
      </c>
      <c r="C45" s="32">
        <v>588</v>
      </c>
      <c r="D45" s="32">
        <v>1</v>
      </c>
      <c r="E45" s="32">
        <v>0</v>
      </c>
      <c r="F45" s="32"/>
      <c r="G45" s="32">
        <v>2</v>
      </c>
      <c r="H45" s="32">
        <v>459</v>
      </c>
      <c r="I45" s="32">
        <v>23</v>
      </c>
      <c r="J45" s="21">
        <f t="shared" si="11"/>
        <v>7.6862745098039218</v>
      </c>
      <c r="K45" s="21">
        <f t="shared" si="12"/>
        <v>25.565217391304348</v>
      </c>
      <c r="L45" s="21">
        <f t="shared" si="13"/>
        <v>19.956521739130434</v>
      </c>
      <c r="M45" s="38">
        <v>147</v>
      </c>
      <c r="N45" s="32">
        <v>39</v>
      </c>
      <c r="O45" s="32">
        <v>18</v>
      </c>
      <c r="P45" s="98">
        <f t="shared" si="14"/>
        <v>0.44897959183673469</v>
      </c>
      <c r="Q45" s="98">
        <f t="shared" si="15"/>
        <v>0.26530612244897961</v>
      </c>
      <c r="R45" s="122">
        <f t="shared" si="16"/>
        <v>0.18367346938775511</v>
      </c>
      <c r="S45" s="32">
        <v>2</v>
      </c>
      <c r="T45" s="32">
        <v>2</v>
      </c>
    </row>
    <row r="46" spans="1:40" s="19" customFormat="1">
      <c r="A46" s="37" t="s">
        <v>27</v>
      </c>
      <c r="B46" s="32">
        <v>6</v>
      </c>
      <c r="C46" s="32">
        <v>1025</v>
      </c>
      <c r="D46" s="32">
        <v>5</v>
      </c>
      <c r="E46" s="32">
        <v>1</v>
      </c>
      <c r="F46" s="32">
        <v>1</v>
      </c>
      <c r="G46" s="32">
        <v>2</v>
      </c>
      <c r="H46" s="32">
        <v>696</v>
      </c>
      <c r="I46" s="32">
        <v>45</v>
      </c>
      <c r="J46" s="21">
        <f t="shared" si="11"/>
        <v>8.8362068965517242</v>
      </c>
      <c r="K46" s="21">
        <f t="shared" si="12"/>
        <v>22.777777777777779</v>
      </c>
      <c r="L46" s="21">
        <f t="shared" si="13"/>
        <v>15.466666666666667</v>
      </c>
      <c r="M46" s="38">
        <v>170.83333333333334</v>
      </c>
      <c r="N46" s="32">
        <v>93</v>
      </c>
      <c r="O46" s="32">
        <v>50</v>
      </c>
      <c r="P46" s="98">
        <f t="shared" si="14"/>
        <v>0.655609756097561</v>
      </c>
      <c r="Q46" s="98">
        <f t="shared" si="15"/>
        <v>0.36292682926829267</v>
      </c>
      <c r="R46" s="122">
        <f t="shared" si="16"/>
        <v>0.29268292682926828</v>
      </c>
      <c r="S46" s="32">
        <v>6</v>
      </c>
      <c r="T46" s="32">
        <v>3</v>
      </c>
    </row>
    <row r="47" spans="1:40" s="19" customFormat="1">
      <c r="A47" s="37" t="s">
        <v>62</v>
      </c>
      <c r="B47" s="32">
        <v>2</v>
      </c>
      <c r="C47" s="32">
        <v>316</v>
      </c>
      <c r="D47" s="32">
        <v>1</v>
      </c>
      <c r="E47" s="32">
        <v>1</v>
      </c>
      <c r="F47" s="32">
        <v>1</v>
      </c>
      <c r="G47" s="32"/>
      <c r="H47" s="32">
        <v>203</v>
      </c>
      <c r="I47" s="32">
        <v>19</v>
      </c>
      <c r="J47" s="21">
        <f t="shared" si="11"/>
        <v>9.3399014778325125</v>
      </c>
      <c r="K47" s="21">
        <f t="shared" si="12"/>
        <v>16.631578947368421</v>
      </c>
      <c r="L47" s="21">
        <f t="shared" si="13"/>
        <v>10.684210526315789</v>
      </c>
      <c r="M47" s="38">
        <v>158</v>
      </c>
      <c r="N47" s="32">
        <v>29</v>
      </c>
      <c r="O47" s="32">
        <v>18</v>
      </c>
      <c r="P47" s="98">
        <f t="shared" si="14"/>
        <v>0.70886075949367089</v>
      </c>
      <c r="Q47" s="98">
        <f t="shared" si="15"/>
        <v>0.36708860759493672</v>
      </c>
      <c r="R47" s="122">
        <f t="shared" si="16"/>
        <v>0.34177215189873417</v>
      </c>
      <c r="S47" s="32">
        <v>2</v>
      </c>
      <c r="T47" s="32">
        <v>2</v>
      </c>
    </row>
    <row r="48" spans="1:40" s="19" customFormat="1">
      <c r="A48" s="37" t="s">
        <v>26</v>
      </c>
      <c r="B48" s="32">
        <v>2</v>
      </c>
      <c r="C48" s="32">
        <v>418</v>
      </c>
      <c r="D48" s="32">
        <v>2</v>
      </c>
      <c r="E48" s="32">
        <v>2</v>
      </c>
      <c r="F48" s="32">
        <v>1</v>
      </c>
      <c r="G48" s="32"/>
      <c r="H48" s="32">
        <v>243</v>
      </c>
      <c r="I48" s="32">
        <v>11</v>
      </c>
      <c r="J48" s="21">
        <f t="shared" si="11"/>
        <v>10.320987654320987</v>
      </c>
      <c r="K48" s="21">
        <f t="shared" si="12"/>
        <v>38</v>
      </c>
      <c r="L48" s="21">
        <f t="shared" si="13"/>
        <v>22.09090909090909</v>
      </c>
      <c r="M48" s="38">
        <v>209</v>
      </c>
      <c r="N48" s="32">
        <v>33</v>
      </c>
      <c r="O48" s="32">
        <v>23</v>
      </c>
      <c r="P48" s="98">
        <f t="shared" si="14"/>
        <v>0.64593301435406703</v>
      </c>
      <c r="Q48" s="98">
        <f t="shared" si="15"/>
        <v>0.31578947368421051</v>
      </c>
      <c r="R48" s="122">
        <f t="shared" si="16"/>
        <v>0.33014354066985646</v>
      </c>
      <c r="S48" s="32">
        <v>2</v>
      </c>
      <c r="T48" s="32">
        <v>4</v>
      </c>
    </row>
    <row r="49" spans="1:24" s="19" customFormat="1">
      <c r="A49" s="37" t="s">
        <v>23</v>
      </c>
      <c r="B49" s="32">
        <v>8</v>
      </c>
      <c r="C49" s="32">
        <v>1221</v>
      </c>
      <c r="D49" s="32">
        <v>4</v>
      </c>
      <c r="E49" s="32">
        <v>1</v>
      </c>
      <c r="F49" s="32">
        <v>2</v>
      </c>
      <c r="G49" s="32">
        <v>2</v>
      </c>
      <c r="H49" s="32">
        <v>858</v>
      </c>
      <c r="I49" s="32">
        <v>51</v>
      </c>
      <c r="J49" s="21">
        <f t="shared" si="11"/>
        <v>8.5384615384615383</v>
      </c>
      <c r="K49" s="21">
        <f t="shared" si="12"/>
        <v>23.941176470588236</v>
      </c>
      <c r="L49" s="21">
        <f t="shared" si="13"/>
        <v>16.823529411764707</v>
      </c>
      <c r="M49" s="38">
        <v>152.625</v>
      </c>
      <c r="N49" s="32">
        <v>111</v>
      </c>
      <c r="O49" s="32">
        <v>48</v>
      </c>
      <c r="P49" s="98">
        <f t="shared" si="14"/>
        <v>0.59950859950859947</v>
      </c>
      <c r="Q49" s="98">
        <f t="shared" si="15"/>
        <v>0.36363636363636365</v>
      </c>
      <c r="R49" s="122">
        <f t="shared" si="16"/>
        <v>0.23587223587223588</v>
      </c>
      <c r="S49" s="32">
        <v>8</v>
      </c>
      <c r="T49" s="32">
        <v>5</v>
      </c>
    </row>
    <row r="50" spans="1:24" s="19" customFormat="1">
      <c r="A50" s="37" t="s">
        <v>22</v>
      </c>
      <c r="B50" s="32">
        <v>2</v>
      </c>
      <c r="C50" s="32">
        <v>314</v>
      </c>
      <c r="D50" s="32">
        <v>2</v>
      </c>
      <c r="E50" s="32">
        <v>0</v>
      </c>
      <c r="F50" s="32"/>
      <c r="G50" s="32">
        <v>1</v>
      </c>
      <c r="H50" s="32">
        <v>217</v>
      </c>
      <c r="I50" s="32">
        <v>9</v>
      </c>
      <c r="J50" s="21">
        <f t="shared" si="11"/>
        <v>8.6820276497695854</v>
      </c>
      <c r="K50" s="21">
        <f t="shared" si="12"/>
        <v>34.888888888888886</v>
      </c>
      <c r="L50" s="21">
        <f t="shared" si="13"/>
        <v>24.111111111111111</v>
      </c>
      <c r="M50" s="38">
        <v>157</v>
      </c>
      <c r="N50" s="32">
        <v>31</v>
      </c>
      <c r="O50" s="32">
        <v>10</v>
      </c>
      <c r="P50" s="98">
        <f t="shared" si="14"/>
        <v>0.5859872611464968</v>
      </c>
      <c r="Q50" s="98">
        <f t="shared" si="15"/>
        <v>0.39490445859872614</v>
      </c>
      <c r="R50" s="122">
        <f t="shared" si="16"/>
        <v>0.19108280254777071</v>
      </c>
      <c r="S50" s="32">
        <v>2</v>
      </c>
      <c r="T50" s="32">
        <v>2</v>
      </c>
    </row>
    <row r="51" spans="1:24" s="19" customFormat="1">
      <c r="A51" s="123" t="s">
        <v>30</v>
      </c>
      <c r="B51" s="54">
        <f t="shared" ref="B51:I51" si="17">SUM(B40:B50)</f>
        <v>56</v>
      </c>
      <c r="C51" s="54">
        <f t="shared" si="17"/>
        <v>9171</v>
      </c>
      <c r="D51" s="54">
        <f t="shared" si="17"/>
        <v>36</v>
      </c>
      <c r="E51" s="54">
        <f t="shared" si="17"/>
        <v>13</v>
      </c>
      <c r="F51" s="54">
        <f t="shared" si="17"/>
        <v>14</v>
      </c>
      <c r="G51" s="54">
        <f t="shared" si="17"/>
        <v>14</v>
      </c>
      <c r="H51" s="55">
        <f t="shared" si="17"/>
        <v>6341</v>
      </c>
      <c r="I51" s="55">
        <f t="shared" si="17"/>
        <v>382</v>
      </c>
      <c r="J51" s="7">
        <f t="shared" si="11"/>
        <v>8.677811070809021</v>
      </c>
      <c r="K51" s="7">
        <f t="shared" si="12"/>
        <v>24.007853403141361</v>
      </c>
      <c r="L51" s="7">
        <f t="shared" si="13"/>
        <v>16.599476439790575</v>
      </c>
      <c r="M51" s="8">
        <f>C51/B51</f>
        <v>163.76785714285714</v>
      </c>
      <c r="N51" s="54">
        <f>SUM(N40:N50)</f>
        <v>773</v>
      </c>
      <c r="O51" s="54">
        <f>SUM(O40:O50)</f>
        <v>354</v>
      </c>
      <c r="P51" s="97">
        <f t="shared" si="14"/>
        <v>0.56874931850397992</v>
      </c>
      <c r="Q51" s="97">
        <f t="shared" si="15"/>
        <v>0.33714971104568747</v>
      </c>
      <c r="R51" s="142">
        <f t="shared" si="16"/>
        <v>0.23159960745829244</v>
      </c>
      <c r="S51" s="55">
        <f>SUM(S40:S50)</f>
        <v>55</v>
      </c>
      <c r="T51" s="54">
        <f>SUM(T40:T50)</f>
        <v>41</v>
      </c>
    </row>
    <row r="52" spans="1:24" s="19" customFormat="1"/>
    <row r="53" spans="1:24" s="19" customFormat="1" ht="15">
      <c r="A53" s="59"/>
      <c r="B53" s="59"/>
      <c r="C53" s="59"/>
      <c r="J53" s="53"/>
      <c r="K53" s="84"/>
      <c r="L53" s="84"/>
      <c r="M53" s="84"/>
      <c r="N53" s="145"/>
      <c r="O53" s="53"/>
      <c r="P53" s="53"/>
      <c r="T53" s="79"/>
      <c r="W53" s="25"/>
    </row>
    <row r="54" spans="1:24" s="19" customFormat="1">
      <c r="A54" s="56" t="s">
        <v>58</v>
      </c>
      <c r="B54" s="24" t="s">
        <v>1</v>
      </c>
      <c r="C54" s="24" t="s">
        <v>2</v>
      </c>
      <c r="D54" s="24" t="s">
        <v>3</v>
      </c>
      <c r="E54" s="24" t="s">
        <v>4</v>
      </c>
      <c r="F54" s="24" t="s">
        <v>5</v>
      </c>
      <c r="G54" s="24" t="s">
        <v>6</v>
      </c>
      <c r="H54" s="24" t="s">
        <v>7</v>
      </c>
      <c r="I54" s="24" t="s">
        <v>8</v>
      </c>
      <c r="J54" s="24" t="s">
        <v>9</v>
      </c>
      <c r="K54" s="24" t="s">
        <v>10</v>
      </c>
      <c r="L54" s="130" t="s">
        <v>67</v>
      </c>
      <c r="M54" s="29" t="s">
        <v>11</v>
      </c>
      <c r="N54" s="30" t="s">
        <v>12</v>
      </c>
      <c r="O54" s="30" t="s">
        <v>13</v>
      </c>
      <c r="P54" s="30" t="s">
        <v>14</v>
      </c>
      <c r="Q54" s="24" t="s">
        <v>15</v>
      </c>
      <c r="R54" s="24" t="s">
        <v>16</v>
      </c>
      <c r="S54" s="24" t="s">
        <v>17</v>
      </c>
      <c r="T54" s="24" t="s">
        <v>18</v>
      </c>
      <c r="W54" s="25"/>
    </row>
    <row r="55" spans="1:24" s="19" customFormat="1">
      <c r="A55" s="37" t="s">
        <v>19</v>
      </c>
      <c r="B55" s="32">
        <v>8</v>
      </c>
      <c r="C55" s="32">
        <v>1275</v>
      </c>
      <c r="D55" s="32">
        <v>5</v>
      </c>
      <c r="E55" s="32">
        <v>0</v>
      </c>
      <c r="F55" s="32">
        <v>2</v>
      </c>
      <c r="G55" s="32">
        <v>2</v>
      </c>
      <c r="H55" s="32">
        <v>933</v>
      </c>
      <c r="I55" s="32">
        <v>51</v>
      </c>
      <c r="J55" s="21">
        <f t="shared" ref="J55:J66" si="18">C55/(H55/6)</f>
        <v>8.19935691318328</v>
      </c>
      <c r="K55" s="21">
        <f t="shared" ref="K55:K66" si="19">C55/I55</f>
        <v>25</v>
      </c>
      <c r="L55" s="21">
        <f t="shared" ref="L55:L66" si="20">H55/I55</f>
        <v>18.294117647058822</v>
      </c>
      <c r="M55" s="38">
        <v>159.375</v>
      </c>
      <c r="N55" s="32">
        <v>118</v>
      </c>
      <c r="O55" s="32">
        <v>33</v>
      </c>
      <c r="P55" s="96">
        <f t="shared" ref="P55:P65" si="21">(N55*4+O55*6)/C55</f>
        <v>0.52549019607843139</v>
      </c>
      <c r="Q55" s="96">
        <f t="shared" ref="Q55:Q65" si="22">(N55*4)/C55</f>
        <v>0.37019607843137253</v>
      </c>
      <c r="R55" s="98">
        <f t="shared" ref="R55:R65" si="23">(O55*6)/C55</f>
        <v>0.15529411764705883</v>
      </c>
      <c r="S55" s="32">
        <v>6</v>
      </c>
      <c r="T55" s="32">
        <v>6</v>
      </c>
      <c r="W55" s="25"/>
    </row>
    <row r="56" spans="1:24" s="19" customFormat="1">
      <c r="A56" s="57" t="s">
        <v>49</v>
      </c>
      <c r="B56" s="32">
        <v>8</v>
      </c>
      <c r="C56" s="32">
        <v>1336</v>
      </c>
      <c r="D56" s="32">
        <v>7</v>
      </c>
      <c r="E56" s="32">
        <v>1</v>
      </c>
      <c r="F56" s="70">
        <v>4</v>
      </c>
      <c r="G56" s="32"/>
      <c r="H56" s="32">
        <v>885</v>
      </c>
      <c r="I56" s="32">
        <v>45</v>
      </c>
      <c r="J56" s="21">
        <f t="shared" si="18"/>
        <v>9.0576271186440671</v>
      </c>
      <c r="K56" s="21">
        <f t="shared" si="19"/>
        <v>29.68888888888889</v>
      </c>
      <c r="L56" s="21">
        <f t="shared" si="20"/>
        <v>19.666666666666668</v>
      </c>
      <c r="M56" s="34">
        <v>167</v>
      </c>
      <c r="N56" s="32">
        <v>109</v>
      </c>
      <c r="O56" s="32">
        <v>57</v>
      </c>
      <c r="P56" s="96">
        <f t="shared" si="21"/>
        <v>0.58233532934131738</v>
      </c>
      <c r="Q56" s="96">
        <f t="shared" si="22"/>
        <v>0.32634730538922158</v>
      </c>
      <c r="R56" s="98">
        <f t="shared" si="23"/>
        <v>0.2559880239520958</v>
      </c>
      <c r="S56" s="32">
        <v>8</v>
      </c>
      <c r="T56" s="32">
        <v>9</v>
      </c>
      <c r="W56" s="25"/>
    </row>
    <row r="57" spans="1:24" s="19" customFormat="1">
      <c r="A57" s="57" t="s">
        <v>41</v>
      </c>
      <c r="B57" s="32">
        <v>8</v>
      </c>
      <c r="C57" s="32">
        <v>1219</v>
      </c>
      <c r="D57" s="32">
        <v>6</v>
      </c>
      <c r="E57" s="32">
        <v>0</v>
      </c>
      <c r="F57" s="32">
        <v>2</v>
      </c>
      <c r="G57" s="32">
        <v>1</v>
      </c>
      <c r="H57" s="32">
        <v>958</v>
      </c>
      <c r="I57" s="32">
        <v>52</v>
      </c>
      <c r="J57" s="21">
        <f t="shared" si="18"/>
        <v>7.6346555323590817</v>
      </c>
      <c r="K57" s="21">
        <f t="shared" si="19"/>
        <v>23.442307692307693</v>
      </c>
      <c r="L57" s="21">
        <f t="shared" si="20"/>
        <v>18.423076923076923</v>
      </c>
      <c r="M57" s="34">
        <v>152.375</v>
      </c>
      <c r="N57" s="32">
        <v>90</v>
      </c>
      <c r="O57" s="32">
        <v>29</v>
      </c>
      <c r="P57" s="96">
        <f t="shared" si="21"/>
        <v>0.43806398687448728</v>
      </c>
      <c r="Q57" s="96">
        <f t="shared" si="22"/>
        <v>0.29532403609515995</v>
      </c>
      <c r="R57" s="98">
        <f t="shared" si="23"/>
        <v>0.14273995077932733</v>
      </c>
      <c r="S57" s="32">
        <v>6</v>
      </c>
      <c r="T57" s="32">
        <v>6</v>
      </c>
      <c r="W57" s="25"/>
    </row>
    <row r="58" spans="1:24" s="19" customFormat="1">
      <c r="A58" s="57" t="s">
        <v>21</v>
      </c>
      <c r="B58" s="32">
        <v>2</v>
      </c>
      <c r="C58" s="32">
        <v>327</v>
      </c>
      <c r="D58" s="32">
        <v>2</v>
      </c>
      <c r="E58" s="32">
        <v>0</v>
      </c>
      <c r="F58" s="32">
        <v>1</v>
      </c>
      <c r="G58" s="32"/>
      <c r="H58" s="32">
        <v>242</v>
      </c>
      <c r="I58" s="32">
        <v>14</v>
      </c>
      <c r="J58" s="21">
        <f t="shared" si="18"/>
        <v>8.1074380165289259</v>
      </c>
      <c r="K58" s="21">
        <f t="shared" si="19"/>
        <v>23.357142857142858</v>
      </c>
      <c r="L58" s="21">
        <f t="shared" si="20"/>
        <v>17.285714285714285</v>
      </c>
      <c r="M58" s="34">
        <v>163.5</v>
      </c>
      <c r="N58" s="32">
        <v>29</v>
      </c>
      <c r="O58" s="32">
        <v>9</v>
      </c>
      <c r="P58" s="96">
        <f t="shared" si="21"/>
        <v>0.51987767584097855</v>
      </c>
      <c r="Q58" s="96">
        <f t="shared" si="22"/>
        <v>0.35474006116207951</v>
      </c>
      <c r="R58" s="98">
        <f t="shared" si="23"/>
        <v>0.16513761467889909</v>
      </c>
      <c r="S58" s="32">
        <v>2</v>
      </c>
      <c r="T58" s="32">
        <v>1</v>
      </c>
      <c r="W58" s="25"/>
    </row>
    <row r="59" spans="1:24" s="19" customFormat="1">
      <c r="A59" s="57" t="s">
        <v>29</v>
      </c>
      <c r="B59" s="32">
        <v>6</v>
      </c>
      <c r="C59" s="32">
        <v>856</v>
      </c>
      <c r="D59" s="32">
        <v>2</v>
      </c>
      <c r="E59" s="32">
        <v>0</v>
      </c>
      <c r="F59" s="32"/>
      <c r="G59" s="70">
        <v>3</v>
      </c>
      <c r="H59" s="32">
        <v>667</v>
      </c>
      <c r="I59" s="32">
        <v>24</v>
      </c>
      <c r="J59" s="21">
        <f t="shared" si="18"/>
        <v>7.700149925037481</v>
      </c>
      <c r="K59" s="21">
        <f t="shared" si="19"/>
        <v>35.666666666666664</v>
      </c>
      <c r="L59" s="21">
        <f t="shared" si="20"/>
        <v>27.791666666666668</v>
      </c>
      <c r="M59" s="34">
        <v>142.66666666666666</v>
      </c>
      <c r="N59" s="32">
        <v>64</v>
      </c>
      <c r="O59" s="32">
        <v>21</v>
      </c>
      <c r="P59" s="96">
        <f t="shared" si="21"/>
        <v>0.44626168224299068</v>
      </c>
      <c r="Q59" s="96">
        <f t="shared" si="22"/>
        <v>0.29906542056074764</v>
      </c>
      <c r="R59" s="98">
        <f t="shared" si="23"/>
        <v>0.14719626168224298</v>
      </c>
      <c r="S59" s="32">
        <v>6</v>
      </c>
      <c r="T59" s="32">
        <v>4</v>
      </c>
      <c r="W59" s="25"/>
    </row>
    <row r="60" spans="1:24" s="19" customFormat="1">
      <c r="A60" s="37" t="s">
        <v>52</v>
      </c>
      <c r="B60" s="2">
        <v>4</v>
      </c>
      <c r="C60" s="2">
        <v>608</v>
      </c>
      <c r="D60" s="2">
        <v>3</v>
      </c>
      <c r="E60" s="2">
        <v>0</v>
      </c>
      <c r="F60" s="2">
        <v>1</v>
      </c>
      <c r="G60" s="2">
        <v>1</v>
      </c>
      <c r="H60" s="2">
        <v>463</v>
      </c>
      <c r="I60" s="2">
        <v>24</v>
      </c>
      <c r="J60" s="21">
        <f t="shared" si="18"/>
        <v>7.8790496760259172</v>
      </c>
      <c r="K60" s="21">
        <f t="shared" si="19"/>
        <v>25.333333333333332</v>
      </c>
      <c r="L60" s="21">
        <f t="shared" si="20"/>
        <v>19.291666666666668</v>
      </c>
      <c r="M60" s="38">
        <v>152</v>
      </c>
      <c r="N60" s="22">
        <v>53</v>
      </c>
      <c r="O60" s="22">
        <v>15</v>
      </c>
      <c r="P60" s="96">
        <f t="shared" si="21"/>
        <v>0.49671052631578949</v>
      </c>
      <c r="Q60" s="96">
        <f t="shared" si="22"/>
        <v>0.34868421052631576</v>
      </c>
      <c r="R60" s="98">
        <f t="shared" si="23"/>
        <v>0.14802631578947367</v>
      </c>
      <c r="S60" s="22">
        <v>1</v>
      </c>
      <c r="T60" s="22">
        <v>2</v>
      </c>
      <c r="W60" s="25"/>
    </row>
    <row r="61" spans="1:24">
      <c r="A61" s="37" t="s">
        <v>27</v>
      </c>
      <c r="B61" s="32">
        <v>10</v>
      </c>
      <c r="C61" s="32">
        <v>1817</v>
      </c>
      <c r="D61" s="32">
        <v>8</v>
      </c>
      <c r="E61" s="32">
        <v>3</v>
      </c>
      <c r="F61" s="70">
        <v>5</v>
      </c>
      <c r="G61" s="32"/>
      <c r="H61" s="32">
        <v>1134</v>
      </c>
      <c r="I61" s="32">
        <v>64</v>
      </c>
      <c r="J61" s="21">
        <f t="shared" si="18"/>
        <v>9.6137566137566139</v>
      </c>
      <c r="K61" s="21">
        <f t="shared" si="19"/>
        <v>28.390625</v>
      </c>
      <c r="L61" s="21">
        <f t="shared" si="20"/>
        <v>17.71875</v>
      </c>
      <c r="M61" s="38">
        <v>181.7</v>
      </c>
      <c r="N61" s="32">
        <v>152</v>
      </c>
      <c r="O61" s="32">
        <v>98</v>
      </c>
      <c r="P61" s="96">
        <f t="shared" si="21"/>
        <v>0.65822784810126578</v>
      </c>
      <c r="Q61" s="96">
        <f t="shared" si="22"/>
        <v>0.33461750137589436</v>
      </c>
      <c r="R61" s="98">
        <f t="shared" si="23"/>
        <v>0.32361034672537148</v>
      </c>
      <c r="S61" s="32">
        <v>9</v>
      </c>
      <c r="T61" s="32">
        <v>5</v>
      </c>
      <c r="U61" s="19"/>
      <c r="V61" s="19"/>
      <c r="W61" s="25"/>
    </row>
    <row r="62" spans="1:24">
      <c r="A62" s="57" t="s">
        <v>26</v>
      </c>
      <c r="B62" s="32">
        <v>2</v>
      </c>
      <c r="C62" s="32">
        <v>353</v>
      </c>
      <c r="D62" s="32">
        <v>2</v>
      </c>
      <c r="E62" s="32">
        <v>0</v>
      </c>
      <c r="F62" s="32">
        <v>1</v>
      </c>
      <c r="G62" s="32"/>
      <c r="H62" s="32">
        <v>240</v>
      </c>
      <c r="I62" s="32">
        <v>11</v>
      </c>
      <c r="J62" s="21">
        <f t="shared" si="18"/>
        <v>8.8249999999999993</v>
      </c>
      <c r="K62" s="21">
        <f t="shared" si="19"/>
        <v>32.090909090909093</v>
      </c>
      <c r="L62" s="21">
        <f t="shared" si="20"/>
        <v>21.818181818181817</v>
      </c>
      <c r="M62" s="34">
        <v>176.5</v>
      </c>
      <c r="N62" s="32">
        <v>33</v>
      </c>
      <c r="O62" s="32">
        <v>11</v>
      </c>
      <c r="P62" s="96">
        <f t="shared" si="21"/>
        <v>0.56090651558073656</v>
      </c>
      <c r="Q62" s="96">
        <f t="shared" si="22"/>
        <v>0.37393767705382436</v>
      </c>
      <c r="R62" s="98">
        <f t="shared" si="23"/>
        <v>0.18696883852691218</v>
      </c>
      <c r="S62" s="32">
        <v>3</v>
      </c>
      <c r="T62" s="32">
        <v>2</v>
      </c>
      <c r="U62" s="19"/>
      <c r="V62" s="19"/>
      <c r="W62" s="25"/>
    </row>
    <row r="63" spans="1:24">
      <c r="A63" s="57" t="s">
        <v>23</v>
      </c>
      <c r="B63" s="32">
        <v>6</v>
      </c>
      <c r="C63" s="32">
        <v>1015</v>
      </c>
      <c r="D63" s="32">
        <v>4</v>
      </c>
      <c r="E63" s="32">
        <v>0</v>
      </c>
      <c r="F63" s="32"/>
      <c r="G63" s="70">
        <v>3</v>
      </c>
      <c r="H63" s="32">
        <v>716</v>
      </c>
      <c r="I63" s="32">
        <v>32</v>
      </c>
      <c r="J63" s="21">
        <f t="shared" si="18"/>
        <v>8.505586592178771</v>
      </c>
      <c r="K63" s="21">
        <f t="shared" si="19"/>
        <v>31.71875</v>
      </c>
      <c r="L63" s="21">
        <f t="shared" si="20"/>
        <v>22.375</v>
      </c>
      <c r="M63" s="34">
        <v>169.16666666666666</v>
      </c>
      <c r="N63" s="32">
        <v>100</v>
      </c>
      <c r="O63" s="32">
        <v>35</v>
      </c>
      <c r="P63" s="96">
        <f t="shared" si="21"/>
        <v>0.60098522167487689</v>
      </c>
      <c r="Q63" s="96">
        <f t="shared" si="22"/>
        <v>0.39408866995073893</v>
      </c>
      <c r="R63" s="98">
        <f t="shared" si="23"/>
        <v>0.20689655172413793</v>
      </c>
      <c r="S63" s="32">
        <v>6</v>
      </c>
      <c r="T63" s="32">
        <v>6</v>
      </c>
      <c r="U63" s="19"/>
      <c r="V63" s="19"/>
      <c r="W63" s="64"/>
      <c r="X63" s="64"/>
    </row>
    <row r="64" spans="1:24">
      <c r="A64" s="57" t="s">
        <v>22</v>
      </c>
      <c r="B64" s="32">
        <v>6</v>
      </c>
      <c r="C64" s="32">
        <v>1037</v>
      </c>
      <c r="D64" s="32">
        <v>5</v>
      </c>
      <c r="E64" s="32">
        <v>0</v>
      </c>
      <c r="F64" s="32">
        <v>2</v>
      </c>
      <c r="G64" s="32">
        <v>1</v>
      </c>
      <c r="H64" s="32">
        <v>653</v>
      </c>
      <c r="I64" s="32">
        <v>36</v>
      </c>
      <c r="J64" s="21">
        <f t="shared" si="18"/>
        <v>9.5283307810107196</v>
      </c>
      <c r="K64" s="21">
        <f t="shared" si="19"/>
        <v>28.805555555555557</v>
      </c>
      <c r="L64" s="21">
        <f t="shared" si="20"/>
        <v>18.138888888888889</v>
      </c>
      <c r="M64" s="34">
        <v>172.83333333333334</v>
      </c>
      <c r="N64" s="32">
        <v>78</v>
      </c>
      <c r="O64" s="32">
        <v>55</v>
      </c>
      <c r="P64" s="96">
        <f t="shared" si="21"/>
        <v>0.61909353905496622</v>
      </c>
      <c r="Q64" s="96">
        <f t="shared" si="22"/>
        <v>0.30086788813886212</v>
      </c>
      <c r="R64" s="98">
        <f t="shared" si="23"/>
        <v>0.31822565091610416</v>
      </c>
      <c r="S64" s="32">
        <v>6</v>
      </c>
      <c r="T64" s="32">
        <v>5</v>
      </c>
      <c r="U64" s="19"/>
      <c r="V64" s="19"/>
      <c r="W64" s="64"/>
      <c r="X64" s="64"/>
    </row>
    <row r="65" spans="1:24">
      <c r="A65" s="102" t="s">
        <v>30</v>
      </c>
      <c r="B65" s="54">
        <f ca="1">SUM(B55:B66)</f>
        <v>60</v>
      </c>
      <c r="C65" s="54">
        <f t="shared" ref="C65:I65" si="24">SUM(C55:C64)</f>
        <v>9843</v>
      </c>
      <c r="D65" s="54">
        <f t="shared" si="24"/>
        <v>44</v>
      </c>
      <c r="E65" s="54">
        <f t="shared" si="24"/>
        <v>4</v>
      </c>
      <c r="F65" s="54">
        <f t="shared" si="24"/>
        <v>18</v>
      </c>
      <c r="G65" s="54">
        <f t="shared" si="24"/>
        <v>11</v>
      </c>
      <c r="H65" s="54">
        <f t="shared" si="24"/>
        <v>6891</v>
      </c>
      <c r="I65" s="54">
        <f t="shared" si="24"/>
        <v>353</v>
      </c>
      <c r="J65" s="7">
        <f t="shared" si="18"/>
        <v>8.5703090988245538</v>
      </c>
      <c r="K65" s="7">
        <f t="shared" si="19"/>
        <v>27.883852691218131</v>
      </c>
      <c r="L65" s="7">
        <f t="shared" si="20"/>
        <v>19.521246458923514</v>
      </c>
      <c r="M65" s="8">
        <f ca="1">C65/B65</f>
        <v>166.33333333333334</v>
      </c>
      <c r="N65" s="54">
        <f>SUM(N55:N64)</f>
        <v>826</v>
      </c>
      <c r="O65" s="54">
        <f>SUM(O55:O64)</f>
        <v>363</v>
      </c>
      <c r="P65" s="97">
        <f t="shared" si="21"/>
        <v>0.55694402113176877</v>
      </c>
      <c r="Q65" s="97">
        <f t="shared" si="22"/>
        <v>0.33567001930305801</v>
      </c>
      <c r="R65" s="97">
        <f t="shared" si="23"/>
        <v>0.22127400182871076</v>
      </c>
      <c r="S65" s="54">
        <f>SUM(S55:S64)</f>
        <v>53</v>
      </c>
      <c r="T65" s="54">
        <f>SUM(T55:T64)</f>
        <v>46</v>
      </c>
      <c r="U65" s="19"/>
      <c r="V65" s="19"/>
      <c r="W65" s="64"/>
      <c r="X65" s="64"/>
    </row>
    <row r="66" spans="1:24" s="19" customFormat="1">
      <c r="A66" s="57" t="s">
        <v>56</v>
      </c>
      <c r="B66" s="32"/>
      <c r="C66" s="32">
        <v>137</v>
      </c>
      <c r="D66" s="32">
        <v>0</v>
      </c>
      <c r="E66" s="32">
        <v>0</v>
      </c>
      <c r="F66" s="32"/>
      <c r="G66" s="32"/>
      <c r="H66" s="32">
        <v>122</v>
      </c>
      <c r="I66" s="32">
        <v>6</v>
      </c>
      <c r="J66" s="7">
        <f t="shared" si="18"/>
        <v>6.7377049180327875</v>
      </c>
      <c r="K66" s="7">
        <f t="shared" si="19"/>
        <v>22.833333333333332</v>
      </c>
      <c r="L66" s="7">
        <f t="shared" si="20"/>
        <v>20.333333333333332</v>
      </c>
      <c r="M66" s="32"/>
      <c r="N66" s="32"/>
      <c r="O66" s="58"/>
      <c r="P66" s="58"/>
      <c r="Q66" s="58"/>
      <c r="R66" s="32" t="s">
        <v>59</v>
      </c>
      <c r="S66" s="32" t="s">
        <v>60</v>
      </c>
      <c r="T66" s="32"/>
      <c r="W66" s="64"/>
      <c r="X66" s="64"/>
    </row>
    <row r="67" spans="1:24" s="19" customFormat="1">
      <c r="A67" s="65"/>
      <c r="B67" s="79"/>
      <c r="C67" s="79"/>
      <c r="D67" s="79"/>
      <c r="E67" s="79"/>
      <c r="F67" s="79"/>
      <c r="G67" s="79"/>
      <c r="H67" s="79"/>
      <c r="I67" s="79"/>
      <c r="J67" s="141"/>
      <c r="K67" s="141"/>
      <c r="L67" s="85"/>
      <c r="M67" s="79"/>
      <c r="N67" s="79"/>
      <c r="O67" s="141"/>
      <c r="P67" s="141"/>
      <c r="Q67" s="141"/>
      <c r="R67" s="79"/>
      <c r="S67" s="79"/>
      <c r="T67" s="79"/>
      <c r="W67" s="64"/>
      <c r="X67" s="64"/>
    </row>
    <row r="68" spans="1:24" s="19" customFormat="1">
      <c r="A68" s="65"/>
      <c r="B68" s="79"/>
      <c r="C68" s="79"/>
      <c r="D68" s="79"/>
      <c r="E68" s="79"/>
      <c r="F68" s="79"/>
      <c r="G68" s="79"/>
      <c r="H68" s="79"/>
      <c r="I68" s="79"/>
      <c r="J68" s="141"/>
      <c r="K68" s="141"/>
      <c r="L68" s="85"/>
      <c r="M68" s="79"/>
      <c r="N68" s="79"/>
      <c r="O68" s="141"/>
      <c r="P68" s="141"/>
      <c r="Q68" s="141"/>
      <c r="R68" s="79"/>
      <c r="S68" s="79"/>
      <c r="T68" s="79"/>
      <c r="W68" s="64"/>
      <c r="X68" s="64"/>
    </row>
    <row r="69" spans="1:24" s="19" customFormat="1">
      <c r="A69" s="65"/>
      <c r="B69" s="79"/>
      <c r="C69" s="79"/>
      <c r="D69" s="79"/>
      <c r="E69" s="79"/>
      <c r="F69" s="79"/>
      <c r="G69" s="79"/>
      <c r="H69" s="79"/>
      <c r="I69" s="79"/>
      <c r="J69" s="141"/>
      <c r="K69" s="141"/>
      <c r="L69" s="85"/>
      <c r="M69" s="79"/>
      <c r="N69" s="79"/>
      <c r="O69" s="141"/>
      <c r="P69" s="141"/>
      <c r="Q69" s="141"/>
      <c r="R69" s="79"/>
      <c r="S69" s="79"/>
      <c r="T69" s="79"/>
      <c r="W69" s="64"/>
      <c r="X69" s="64"/>
    </row>
    <row r="70" spans="1:24" s="19" customFormat="1">
      <c r="A70" s="65"/>
      <c r="B70" s="79"/>
      <c r="C70" s="79"/>
      <c r="D70" s="79"/>
      <c r="E70" s="79"/>
      <c r="F70" s="79"/>
      <c r="G70" s="79"/>
      <c r="H70" s="79"/>
      <c r="I70" s="79"/>
      <c r="J70" s="141"/>
      <c r="K70" s="141"/>
      <c r="L70" s="85"/>
      <c r="M70" s="79"/>
      <c r="N70" s="79"/>
      <c r="O70" s="141"/>
      <c r="P70" s="141"/>
      <c r="Q70" s="141"/>
      <c r="R70" s="79"/>
      <c r="S70" s="79"/>
      <c r="T70" s="79"/>
      <c r="W70" s="64"/>
      <c r="X70" s="64"/>
    </row>
    <row r="71" spans="1:24" s="19" customFormat="1">
      <c r="A71" s="65"/>
      <c r="B71" s="79"/>
      <c r="C71" s="79"/>
      <c r="D71" s="79"/>
      <c r="E71" s="79"/>
      <c r="F71" s="79"/>
      <c r="G71" s="79"/>
      <c r="H71" s="79"/>
      <c r="I71" s="79"/>
      <c r="J71" s="141"/>
      <c r="K71" s="141"/>
      <c r="L71" s="85"/>
      <c r="M71" s="79"/>
      <c r="N71" s="79"/>
      <c r="O71" s="141"/>
      <c r="P71" s="141"/>
      <c r="Q71" s="141"/>
      <c r="R71" s="79"/>
      <c r="S71" s="79"/>
      <c r="T71" s="79"/>
      <c r="W71" s="64"/>
      <c r="X71" s="64"/>
    </row>
    <row r="72" spans="1:24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79"/>
      <c r="U72" s="19"/>
      <c r="V72" s="19"/>
      <c r="W72" s="64"/>
      <c r="X72" s="64"/>
    </row>
    <row r="73" spans="1:24" s="19" customFormat="1">
      <c r="T73" s="79"/>
      <c r="W73" s="64"/>
      <c r="X73" s="64"/>
    </row>
    <row r="74" spans="1:24">
      <c r="A74" s="19"/>
      <c r="B74" s="19"/>
      <c r="C74" s="19"/>
      <c r="D74" s="19"/>
      <c r="E74" s="19"/>
      <c r="F74" s="19"/>
      <c r="G74" s="19"/>
      <c r="H74" s="19"/>
      <c r="I74" s="53"/>
      <c r="J74" s="84"/>
      <c r="K74" s="84"/>
      <c r="L74" s="84"/>
      <c r="M74" s="145"/>
      <c r="N74" s="53"/>
      <c r="O74" s="19"/>
      <c r="P74" s="19"/>
      <c r="Q74" s="19"/>
      <c r="R74" s="19"/>
      <c r="S74" s="19"/>
      <c r="T74" s="79"/>
      <c r="U74" s="19"/>
      <c r="V74" s="19"/>
      <c r="W74" s="64"/>
      <c r="X74" s="64"/>
    </row>
    <row r="75" spans="1:24">
      <c r="A75" s="56" t="s">
        <v>50</v>
      </c>
      <c r="B75" s="24" t="s">
        <v>1</v>
      </c>
      <c r="C75" s="24" t="s">
        <v>2</v>
      </c>
      <c r="D75" s="24" t="s">
        <v>3</v>
      </c>
      <c r="E75" s="24" t="s">
        <v>4</v>
      </c>
      <c r="F75" s="24" t="s">
        <v>5</v>
      </c>
      <c r="G75" s="24" t="s">
        <v>6</v>
      </c>
      <c r="H75" s="24" t="s">
        <v>7</v>
      </c>
      <c r="I75" s="24" t="s">
        <v>8</v>
      </c>
      <c r="J75" s="24" t="s">
        <v>9</v>
      </c>
      <c r="K75" s="24" t="s">
        <v>10</v>
      </c>
      <c r="L75" s="130" t="s">
        <v>67</v>
      </c>
      <c r="M75" s="29" t="s">
        <v>11</v>
      </c>
      <c r="N75" s="30" t="s">
        <v>12</v>
      </c>
      <c r="O75" s="30" t="s">
        <v>13</v>
      </c>
      <c r="P75" s="30" t="s">
        <v>14</v>
      </c>
      <c r="Q75" s="24" t="s">
        <v>15</v>
      </c>
      <c r="R75" s="24" t="s">
        <v>16</v>
      </c>
      <c r="S75" s="24" t="s">
        <v>17</v>
      </c>
      <c r="T75" s="24" t="s">
        <v>18</v>
      </c>
      <c r="U75" s="19"/>
      <c r="V75" s="19"/>
      <c r="W75" s="64"/>
      <c r="X75" s="64"/>
    </row>
    <row r="76" spans="1:24">
      <c r="A76" s="37" t="s">
        <v>19</v>
      </c>
      <c r="B76" s="32">
        <v>8</v>
      </c>
      <c r="C76" s="32">
        <v>1197</v>
      </c>
      <c r="D76" s="32">
        <v>4</v>
      </c>
      <c r="E76" s="32">
        <v>0</v>
      </c>
      <c r="F76" s="32">
        <v>2</v>
      </c>
      <c r="G76" s="32">
        <v>2</v>
      </c>
      <c r="H76" s="32">
        <v>940</v>
      </c>
      <c r="I76" s="32">
        <v>57</v>
      </c>
      <c r="J76" s="21">
        <f t="shared" ref="J76:J87" si="25">C76/(H76/6)</f>
        <v>7.6404255319148939</v>
      </c>
      <c r="K76" s="21">
        <f t="shared" ref="K76:K87" si="26">C76/I76</f>
        <v>21</v>
      </c>
      <c r="L76" s="21">
        <f t="shared" ref="L76:L87" si="27">H76/I76</f>
        <v>16.491228070175438</v>
      </c>
      <c r="M76" s="38">
        <v>149.625</v>
      </c>
      <c r="N76" s="32">
        <v>76</v>
      </c>
      <c r="O76" s="32">
        <v>50</v>
      </c>
      <c r="P76" s="96">
        <f t="shared" ref="P76:P87" si="28">(N76*4+O76*6)/C76</f>
        <v>0.50459482038429404</v>
      </c>
      <c r="Q76" s="96">
        <f t="shared" ref="Q76:Q87" si="29">(N76*4)/C76</f>
        <v>0.25396825396825395</v>
      </c>
      <c r="R76" s="98">
        <f t="shared" ref="R76:R87" si="30">(O76*6)/C76</f>
        <v>0.25062656641604009</v>
      </c>
      <c r="S76" s="32">
        <v>4</v>
      </c>
      <c r="T76" s="32">
        <v>7</v>
      </c>
      <c r="U76" s="65"/>
      <c r="V76" s="25"/>
      <c r="W76" s="64"/>
      <c r="X76" s="64"/>
    </row>
    <row r="77" spans="1:24">
      <c r="A77" s="57" t="s">
        <v>45</v>
      </c>
      <c r="B77" s="32">
        <v>2</v>
      </c>
      <c r="C77" s="32">
        <v>332</v>
      </c>
      <c r="D77" s="32">
        <v>2</v>
      </c>
      <c r="E77" s="32">
        <v>0</v>
      </c>
      <c r="F77" s="32">
        <v>1</v>
      </c>
      <c r="G77" s="32"/>
      <c r="H77" s="32">
        <v>240</v>
      </c>
      <c r="I77" s="32">
        <v>14</v>
      </c>
      <c r="J77" s="21">
        <f t="shared" si="25"/>
        <v>8.3000000000000007</v>
      </c>
      <c r="K77" s="21">
        <f t="shared" si="26"/>
        <v>23.714285714285715</v>
      </c>
      <c r="L77" s="21">
        <f t="shared" si="27"/>
        <v>17.142857142857142</v>
      </c>
      <c r="M77" s="34">
        <v>166</v>
      </c>
      <c r="N77" s="32">
        <v>24</v>
      </c>
      <c r="O77" s="32">
        <v>11</v>
      </c>
      <c r="P77" s="96">
        <f t="shared" si="28"/>
        <v>0.48795180722891568</v>
      </c>
      <c r="Q77" s="96">
        <f t="shared" si="29"/>
        <v>0.28915662650602408</v>
      </c>
      <c r="R77" s="98">
        <f t="shared" si="30"/>
        <v>0.19879518072289157</v>
      </c>
      <c r="S77" s="32">
        <v>1</v>
      </c>
      <c r="T77" s="32">
        <v>1</v>
      </c>
      <c r="U77" s="65"/>
      <c r="V77" s="25"/>
      <c r="W77" s="25"/>
    </row>
    <row r="78" spans="1:24" s="19" customFormat="1">
      <c r="A78" s="57" t="s">
        <v>49</v>
      </c>
      <c r="B78" s="32">
        <v>8</v>
      </c>
      <c r="C78" s="32">
        <v>1294</v>
      </c>
      <c r="D78" s="32">
        <v>6</v>
      </c>
      <c r="E78" s="32">
        <v>2</v>
      </c>
      <c r="F78" s="32">
        <v>3</v>
      </c>
      <c r="G78" s="32">
        <v>1</v>
      </c>
      <c r="H78" s="32">
        <v>922</v>
      </c>
      <c r="I78" s="32">
        <v>52</v>
      </c>
      <c r="J78" s="21">
        <f t="shared" si="25"/>
        <v>8.4208242950108474</v>
      </c>
      <c r="K78" s="21">
        <f t="shared" si="26"/>
        <v>24.884615384615383</v>
      </c>
      <c r="L78" s="21">
        <f t="shared" si="27"/>
        <v>17.73076923076923</v>
      </c>
      <c r="M78" s="34">
        <v>161.75</v>
      </c>
      <c r="N78" s="32">
        <v>80</v>
      </c>
      <c r="O78" s="32">
        <v>65</v>
      </c>
      <c r="P78" s="96">
        <f t="shared" si="28"/>
        <v>0.54868624420401857</v>
      </c>
      <c r="Q78" s="96">
        <f t="shared" si="29"/>
        <v>0.2472952086553323</v>
      </c>
      <c r="R78" s="98">
        <f t="shared" si="30"/>
        <v>0.30139103554868624</v>
      </c>
      <c r="S78" s="32">
        <v>7</v>
      </c>
      <c r="T78" s="32">
        <v>5</v>
      </c>
      <c r="U78" s="65"/>
      <c r="V78" s="25"/>
      <c r="W78" s="25"/>
    </row>
    <row r="79" spans="1:24">
      <c r="A79" s="57" t="s">
        <v>41</v>
      </c>
      <c r="B79" s="32">
        <v>8</v>
      </c>
      <c r="C79" s="32">
        <v>1122</v>
      </c>
      <c r="D79" s="32">
        <v>1</v>
      </c>
      <c r="E79" s="32">
        <v>0</v>
      </c>
      <c r="F79" s="32">
        <v>1</v>
      </c>
      <c r="G79" s="32">
        <v>3</v>
      </c>
      <c r="H79" s="32">
        <v>848</v>
      </c>
      <c r="I79" s="32">
        <v>47</v>
      </c>
      <c r="J79" s="21">
        <f t="shared" si="25"/>
        <v>7.9386792452830184</v>
      </c>
      <c r="K79" s="21">
        <f t="shared" si="26"/>
        <v>23.872340425531913</v>
      </c>
      <c r="L79" s="21">
        <f t="shared" si="27"/>
        <v>18.042553191489361</v>
      </c>
      <c r="M79" s="34">
        <v>140.25</v>
      </c>
      <c r="N79" s="32">
        <v>92</v>
      </c>
      <c r="O79" s="32">
        <v>31</v>
      </c>
      <c r="P79" s="96">
        <f t="shared" si="28"/>
        <v>0.49376114081996436</v>
      </c>
      <c r="Q79" s="96">
        <f t="shared" si="29"/>
        <v>0.32798573975044565</v>
      </c>
      <c r="R79" s="98">
        <f t="shared" si="30"/>
        <v>0.16577540106951871</v>
      </c>
      <c r="S79" s="32">
        <v>6</v>
      </c>
      <c r="T79" s="32">
        <v>4</v>
      </c>
      <c r="U79" s="65"/>
      <c r="V79" s="25"/>
      <c r="W79" s="79"/>
    </row>
    <row r="80" spans="1:24">
      <c r="A80" s="57" t="s">
        <v>21</v>
      </c>
      <c r="B80" s="32">
        <v>2</v>
      </c>
      <c r="C80" s="32">
        <v>297</v>
      </c>
      <c r="D80" s="32">
        <v>1</v>
      </c>
      <c r="E80" s="32">
        <v>0</v>
      </c>
      <c r="F80" s="32">
        <v>1</v>
      </c>
      <c r="G80" s="32"/>
      <c r="H80" s="32">
        <v>234</v>
      </c>
      <c r="I80" s="32">
        <v>19</v>
      </c>
      <c r="J80" s="21">
        <f t="shared" si="25"/>
        <v>7.615384615384615</v>
      </c>
      <c r="K80" s="21">
        <f t="shared" si="26"/>
        <v>15.631578947368421</v>
      </c>
      <c r="L80" s="21">
        <f t="shared" si="27"/>
        <v>12.315789473684211</v>
      </c>
      <c r="M80" s="38">
        <f>C80/B80</f>
        <v>148.5</v>
      </c>
      <c r="N80" s="32">
        <v>29</v>
      </c>
      <c r="O80" s="32">
        <v>5</v>
      </c>
      <c r="P80" s="96">
        <f t="shared" si="28"/>
        <v>0.49158249158249157</v>
      </c>
      <c r="Q80" s="96">
        <f t="shared" si="29"/>
        <v>0.39057239057239057</v>
      </c>
      <c r="R80" s="98">
        <f t="shared" si="30"/>
        <v>0.10101010101010101</v>
      </c>
      <c r="S80" s="32">
        <v>1</v>
      </c>
      <c r="T80" s="32">
        <v>1</v>
      </c>
      <c r="U80" s="65"/>
      <c r="V80" s="64"/>
      <c r="W80" s="80"/>
    </row>
    <row r="81" spans="1:24">
      <c r="A81" s="57" t="s">
        <v>29</v>
      </c>
      <c r="B81" s="32">
        <v>2</v>
      </c>
      <c r="C81" s="32">
        <v>300</v>
      </c>
      <c r="D81" s="32">
        <v>1</v>
      </c>
      <c r="E81" s="32">
        <v>0</v>
      </c>
      <c r="F81" s="32">
        <v>1</v>
      </c>
      <c r="G81" s="32"/>
      <c r="H81" s="32">
        <v>218</v>
      </c>
      <c r="I81" s="32">
        <v>14</v>
      </c>
      <c r="J81" s="21">
        <f t="shared" si="25"/>
        <v>8.2568807339449535</v>
      </c>
      <c r="K81" s="21">
        <f t="shared" si="26"/>
        <v>21.428571428571427</v>
      </c>
      <c r="L81" s="21">
        <f t="shared" si="27"/>
        <v>15.571428571428571</v>
      </c>
      <c r="M81" s="34">
        <v>150</v>
      </c>
      <c r="N81" s="32">
        <v>24</v>
      </c>
      <c r="O81" s="32">
        <v>11</v>
      </c>
      <c r="P81" s="96">
        <f t="shared" si="28"/>
        <v>0.54</v>
      </c>
      <c r="Q81" s="96">
        <f t="shared" si="29"/>
        <v>0.32</v>
      </c>
      <c r="R81" s="98">
        <f t="shared" si="30"/>
        <v>0.22</v>
      </c>
      <c r="S81" s="32">
        <v>2</v>
      </c>
      <c r="T81" s="32">
        <v>1</v>
      </c>
      <c r="U81" s="64"/>
      <c r="V81" s="64"/>
      <c r="W81" s="79"/>
      <c r="X81" s="53"/>
    </row>
    <row r="82" spans="1:24">
      <c r="A82" s="37" t="s">
        <v>27</v>
      </c>
      <c r="B82" s="32">
        <v>4</v>
      </c>
      <c r="C82" s="32">
        <v>589</v>
      </c>
      <c r="D82" s="32">
        <v>2</v>
      </c>
      <c r="E82" s="32">
        <v>1</v>
      </c>
      <c r="F82" s="32"/>
      <c r="G82" s="32">
        <v>2</v>
      </c>
      <c r="H82" s="32">
        <v>446</v>
      </c>
      <c r="I82" s="32">
        <v>19</v>
      </c>
      <c r="J82" s="21">
        <f t="shared" si="25"/>
        <v>7.9237668161434982</v>
      </c>
      <c r="K82" s="21">
        <f t="shared" si="26"/>
        <v>31</v>
      </c>
      <c r="L82" s="21">
        <f t="shared" si="27"/>
        <v>23.473684210526315</v>
      </c>
      <c r="M82" s="38">
        <v>147.25</v>
      </c>
      <c r="N82" s="32">
        <v>57</v>
      </c>
      <c r="O82" s="32">
        <v>26</v>
      </c>
      <c r="P82" s="96">
        <f t="shared" si="28"/>
        <v>0.65195246179966049</v>
      </c>
      <c r="Q82" s="96">
        <f t="shared" si="29"/>
        <v>0.38709677419354838</v>
      </c>
      <c r="R82" s="98">
        <f t="shared" si="30"/>
        <v>0.26485568760611206</v>
      </c>
      <c r="S82" s="32">
        <v>3</v>
      </c>
      <c r="T82" s="32">
        <v>2</v>
      </c>
      <c r="U82" s="25"/>
      <c r="V82" s="25"/>
      <c r="W82" s="79"/>
      <c r="X82" s="53"/>
    </row>
    <row r="83" spans="1:24" s="19" customFormat="1">
      <c r="A83" s="57" t="s">
        <v>26</v>
      </c>
      <c r="B83" s="32">
        <v>2</v>
      </c>
      <c r="C83" s="32">
        <v>324</v>
      </c>
      <c r="D83" s="32">
        <v>1</v>
      </c>
      <c r="E83" s="32">
        <v>0</v>
      </c>
      <c r="F83" s="32">
        <v>1</v>
      </c>
      <c r="G83" s="32"/>
      <c r="H83" s="32">
        <v>240</v>
      </c>
      <c r="I83" s="32">
        <v>18</v>
      </c>
      <c r="J83" s="21">
        <f t="shared" si="25"/>
        <v>8.1</v>
      </c>
      <c r="K83" s="21">
        <f t="shared" si="26"/>
        <v>18</v>
      </c>
      <c r="L83" s="21">
        <f t="shared" si="27"/>
        <v>13.333333333333334</v>
      </c>
      <c r="M83" s="34">
        <v>162</v>
      </c>
      <c r="N83" s="32">
        <v>30</v>
      </c>
      <c r="O83" s="32">
        <v>8</v>
      </c>
      <c r="P83" s="96">
        <f t="shared" si="28"/>
        <v>0.51851851851851849</v>
      </c>
      <c r="Q83" s="96">
        <f t="shared" si="29"/>
        <v>0.37037037037037035</v>
      </c>
      <c r="R83" s="98">
        <f t="shared" si="30"/>
        <v>0.14814814814814814</v>
      </c>
      <c r="S83" s="32">
        <v>1</v>
      </c>
      <c r="T83" s="32">
        <v>1</v>
      </c>
      <c r="U83" s="88"/>
      <c r="V83" s="89"/>
      <c r="W83" s="79"/>
      <c r="X83" s="53"/>
    </row>
    <row r="84" spans="1:24">
      <c r="A84" s="57" t="s">
        <v>23</v>
      </c>
      <c r="B84" s="32">
        <v>8</v>
      </c>
      <c r="C84" s="32">
        <v>1251</v>
      </c>
      <c r="D84" s="32">
        <v>7</v>
      </c>
      <c r="E84" s="32">
        <v>0</v>
      </c>
      <c r="F84" s="32">
        <v>2</v>
      </c>
      <c r="G84" s="32">
        <v>2</v>
      </c>
      <c r="H84" s="32">
        <v>893</v>
      </c>
      <c r="I84" s="32">
        <v>55</v>
      </c>
      <c r="J84" s="21">
        <f t="shared" si="25"/>
        <v>8.4053751399776022</v>
      </c>
      <c r="K84" s="21">
        <f t="shared" si="26"/>
        <v>22.745454545454546</v>
      </c>
      <c r="L84" s="21">
        <f t="shared" si="27"/>
        <v>16.236363636363638</v>
      </c>
      <c r="M84" s="34">
        <v>156.375</v>
      </c>
      <c r="N84" s="32">
        <v>104</v>
      </c>
      <c r="O84" s="32">
        <v>55</v>
      </c>
      <c r="P84" s="96">
        <f t="shared" si="28"/>
        <v>0.59632294164668265</v>
      </c>
      <c r="Q84" s="96">
        <f t="shared" si="29"/>
        <v>0.33253397282174263</v>
      </c>
      <c r="R84" s="98">
        <f t="shared" si="30"/>
        <v>0.26378896882494007</v>
      </c>
      <c r="S84" s="32">
        <v>9</v>
      </c>
      <c r="T84" s="32">
        <v>5</v>
      </c>
      <c r="U84" s="88"/>
      <c r="V84" s="89"/>
      <c r="W84" s="79"/>
      <c r="X84" s="53"/>
    </row>
    <row r="85" spans="1:24">
      <c r="A85" s="57" t="s">
        <v>22</v>
      </c>
      <c r="B85" s="32">
        <v>6</v>
      </c>
      <c r="C85" s="32">
        <v>715</v>
      </c>
      <c r="D85" s="32">
        <v>1</v>
      </c>
      <c r="E85" s="32">
        <v>0</v>
      </c>
      <c r="F85" s="32">
        <v>1</v>
      </c>
      <c r="G85" s="32">
        <v>2</v>
      </c>
      <c r="H85" s="32">
        <v>659</v>
      </c>
      <c r="I85" s="32">
        <v>38</v>
      </c>
      <c r="J85" s="21">
        <f t="shared" si="25"/>
        <v>6.5098634294385436</v>
      </c>
      <c r="K85" s="21">
        <f t="shared" si="26"/>
        <v>18.815789473684209</v>
      </c>
      <c r="L85" s="21">
        <f t="shared" si="27"/>
        <v>17.342105263157894</v>
      </c>
      <c r="M85" s="34">
        <v>119.16666666666667</v>
      </c>
      <c r="N85" s="32">
        <v>44</v>
      </c>
      <c r="O85" s="32">
        <v>21</v>
      </c>
      <c r="P85" s="96">
        <f t="shared" si="28"/>
        <v>0.42237762237762239</v>
      </c>
      <c r="Q85" s="96">
        <f t="shared" si="29"/>
        <v>0.24615384615384617</v>
      </c>
      <c r="R85" s="98">
        <f t="shared" si="30"/>
        <v>0.17622377622377622</v>
      </c>
      <c r="S85" s="32">
        <v>4</v>
      </c>
      <c r="T85" s="32">
        <v>2</v>
      </c>
      <c r="U85" s="88"/>
      <c r="V85" s="89"/>
      <c r="W85" s="79"/>
      <c r="X85" s="53"/>
    </row>
    <row r="86" spans="1:24">
      <c r="A86" s="57" t="s">
        <v>56</v>
      </c>
      <c r="B86" s="32">
        <v>9</v>
      </c>
      <c r="C86" s="32">
        <v>1196</v>
      </c>
      <c r="D86" s="32">
        <v>2</v>
      </c>
      <c r="E86" s="32">
        <v>0</v>
      </c>
      <c r="F86" s="32">
        <v>1</v>
      </c>
      <c r="G86" s="32">
        <v>2</v>
      </c>
      <c r="H86" s="32">
        <v>999</v>
      </c>
      <c r="I86" s="32">
        <v>58</v>
      </c>
      <c r="J86" s="21">
        <f t="shared" si="25"/>
        <v>7.1831831831831829</v>
      </c>
      <c r="K86" s="21">
        <f t="shared" si="26"/>
        <v>20.620689655172413</v>
      </c>
      <c r="L86" s="21">
        <f t="shared" si="27"/>
        <v>17.224137931034484</v>
      </c>
      <c r="M86" s="34">
        <v>132.88888888888889</v>
      </c>
      <c r="N86" s="32">
        <v>91</v>
      </c>
      <c r="O86" s="32">
        <v>43</v>
      </c>
      <c r="P86" s="96">
        <f t="shared" si="28"/>
        <v>0.52006688963210701</v>
      </c>
      <c r="Q86" s="96">
        <f t="shared" si="29"/>
        <v>0.30434782608695654</v>
      </c>
      <c r="R86" s="98">
        <f t="shared" si="30"/>
        <v>0.2157190635451505</v>
      </c>
      <c r="S86" s="32">
        <v>6</v>
      </c>
      <c r="T86" s="32">
        <v>5</v>
      </c>
      <c r="U86" s="71"/>
      <c r="V86" s="71"/>
      <c r="W86" s="79"/>
      <c r="X86" s="53"/>
    </row>
    <row r="87" spans="1:24">
      <c r="A87" s="16" t="s">
        <v>30</v>
      </c>
      <c r="B87" s="54">
        <f t="shared" ref="B87:I87" si="31">SUM(B76:B86)</f>
        <v>59</v>
      </c>
      <c r="C87" s="54">
        <f t="shared" si="31"/>
        <v>8617</v>
      </c>
      <c r="D87" s="54">
        <f t="shared" si="31"/>
        <v>28</v>
      </c>
      <c r="E87" s="54">
        <f t="shared" si="31"/>
        <v>3</v>
      </c>
      <c r="F87" s="54">
        <f t="shared" si="31"/>
        <v>14</v>
      </c>
      <c r="G87" s="54">
        <f t="shared" si="31"/>
        <v>14</v>
      </c>
      <c r="H87" s="54">
        <f t="shared" si="31"/>
        <v>6639</v>
      </c>
      <c r="I87" s="54">
        <f t="shared" si="31"/>
        <v>391</v>
      </c>
      <c r="J87" s="7">
        <f t="shared" si="25"/>
        <v>7.7876186172616357</v>
      </c>
      <c r="K87" s="7">
        <f t="shared" si="26"/>
        <v>22.038363171355499</v>
      </c>
      <c r="L87" s="7">
        <f t="shared" si="27"/>
        <v>16.979539641943735</v>
      </c>
      <c r="M87" s="8">
        <f>C87/B87</f>
        <v>146.05084745762713</v>
      </c>
      <c r="N87" s="54">
        <f>SUM(N76:N86)</f>
        <v>651</v>
      </c>
      <c r="O87" s="54">
        <f>SUM(O76:O86)</f>
        <v>326</v>
      </c>
      <c r="P87" s="97">
        <f t="shared" si="28"/>
        <v>0.52918649181849831</v>
      </c>
      <c r="Q87" s="97">
        <f t="shared" si="29"/>
        <v>0.30219333874898457</v>
      </c>
      <c r="R87" s="97">
        <f t="shared" si="30"/>
        <v>0.22699315306951376</v>
      </c>
      <c r="S87" s="54">
        <f>SUM(S76:S86)</f>
        <v>44</v>
      </c>
      <c r="T87" s="54">
        <f>SUM(T76:T86)</f>
        <v>34</v>
      </c>
      <c r="U87" s="88"/>
      <c r="V87" s="89"/>
      <c r="W87" s="79"/>
      <c r="X87" s="53"/>
    </row>
    <row r="88" spans="1:24">
      <c r="A88" s="60"/>
      <c r="B88" s="43"/>
      <c r="C88" s="43"/>
      <c r="D88" s="43"/>
      <c r="E88" s="43"/>
      <c r="F88" s="43"/>
      <c r="G88" s="43"/>
      <c r="H88" s="43"/>
      <c r="I88" s="43"/>
      <c r="J88" s="44"/>
      <c r="K88" s="44"/>
      <c r="L88" s="27"/>
      <c r="M88" s="43"/>
      <c r="N88" s="43"/>
      <c r="O88" s="125"/>
      <c r="P88" s="125"/>
      <c r="Q88" s="125"/>
      <c r="R88" s="43"/>
      <c r="S88" s="43"/>
      <c r="T88" s="79"/>
      <c r="U88" s="88"/>
      <c r="V88" s="89"/>
      <c r="W88" s="79"/>
      <c r="X88" s="53"/>
    </row>
    <row r="89" spans="1:24">
      <c r="A89" s="19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79"/>
      <c r="U89" s="88"/>
      <c r="V89" s="89"/>
      <c r="W89" s="79"/>
      <c r="X89" s="53"/>
    </row>
    <row r="90" spans="1:24">
      <c r="A90" s="56" t="s">
        <v>48</v>
      </c>
      <c r="B90" s="24" t="s">
        <v>1</v>
      </c>
      <c r="C90" s="24" t="s">
        <v>2</v>
      </c>
      <c r="D90" s="24" t="s">
        <v>3</v>
      </c>
      <c r="E90" s="24" t="s">
        <v>4</v>
      </c>
      <c r="F90" s="24" t="s">
        <v>5</v>
      </c>
      <c r="G90" s="24" t="s">
        <v>6</v>
      </c>
      <c r="H90" s="24" t="s">
        <v>7</v>
      </c>
      <c r="I90" s="24" t="s">
        <v>8</v>
      </c>
      <c r="J90" s="24" t="s">
        <v>9</v>
      </c>
      <c r="K90" s="24" t="s">
        <v>10</v>
      </c>
      <c r="L90" s="130" t="s">
        <v>67</v>
      </c>
      <c r="M90" s="29" t="s">
        <v>11</v>
      </c>
      <c r="N90" s="30" t="s">
        <v>12</v>
      </c>
      <c r="O90" s="30" t="s">
        <v>13</v>
      </c>
      <c r="P90" s="30" t="s">
        <v>14</v>
      </c>
      <c r="Q90" s="24" t="s">
        <v>15</v>
      </c>
      <c r="R90" s="24" t="s">
        <v>16</v>
      </c>
      <c r="S90" s="24" t="s">
        <v>17</v>
      </c>
      <c r="T90" s="24" t="s">
        <v>18</v>
      </c>
      <c r="U90" s="27"/>
      <c r="V90" s="27"/>
      <c r="W90" s="79"/>
      <c r="X90" s="53"/>
    </row>
    <row r="91" spans="1:24">
      <c r="A91" s="31" t="s">
        <v>24</v>
      </c>
      <c r="B91" s="32">
        <v>6</v>
      </c>
      <c r="C91" s="32">
        <v>947</v>
      </c>
      <c r="D91" s="32">
        <v>3</v>
      </c>
      <c r="E91" s="32">
        <v>0</v>
      </c>
      <c r="F91" s="32">
        <v>1</v>
      </c>
      <c r="G91" s="32">
        <v>2</v>
      </c>
      <c r="H91" s="32">
        <v>690</v>
      </c>
      <c r="I91" s="32">
        <v>31</v>
      </c>
      <c r="J91" s="21">
        <f t="shared" ref="J91:J97" si="32">C91/(H91/6)</f>
        <v>8.234782608695653</v>
      </c>
      <c r="K91" s="21">
        <f t="shared" ref="K91:K97" si="33">C91/I91</f>
        <v>30.548387096774192</v>
      </c>
      <c r="L91" s="21">
        <f t="shared" ref="L91:L97" si="34">H91/I91</f>
        <v>22.258064516129032</v>
      </c>
      <c r="M91" s="38">
        <v>157.83333333333334</v>
      </c>
      <c r="N91" s="35">
        <v>65</v>
      </c>
      <c r="O91" s="36">
        <v>46</v>
      </c>
      <c r="P91" s="96">
        <f t="shared" ref="P91:P97" si="35">(N91*4+O91*6)/C91</f>
        <v>0.56599788806758189</v>
      </c>
      <c r="Q91" s="96">
        <f t="shared" ref="Q91:Q97" si="36">(N91*4)/C91</f>
        <v>0.27455121436114044</v>
      </c>
      <c r="R91" s="98">
        <f t="shared" ref="R91:R97" si="37">(O91*6)/C91</f>
        <v>0.29144667370644139</v>
      </c>
      <c r="S91" s="32">
        <v>7</v>
      </c>
      <c r="T91" s="32">
        <v>5</v>
      </c>
      <c r="U91" s="52"/>
      <c r="V91" s="103"/>
      <c r="W91" s="43"/>
      <c r="X91" s="53"/>
    </row>
    <row r="92" spans="1:24">
      <c r="A92" s="49" t="s">
        <v>41</v>
      </c>
      <c r="B92" s="36">
        <v>6</v>
      </c>
      <c r="C92" s="36">
        <v>872</v>
      </c>
      <c r="D92" s="36">
        <v>2</v>
      </c>
      <c r="E92" s="36">
        <v>0</v>
      </c>
      <c r="F92" s="36">
        <v>2</v>
      </c>
      <c r="G92" s="36">
        <v>1</v>
      </c>
      <c r="H92" s="36">
        <v>716</v>
      </c>
      <c r="I92" s="36">
        <v>44</v>
      </c>
      <c r="J92" s="21">
        <f t="shared" si="32"/>
        <v>7.3072625698324023</v>
      </c>
      <c r="K92" s="21">
        <f t="shared" si="33"/>
        <v>19.818181818181817</v>
      </c>
      <c r="L92" s="21">
        <f t="shared" si="34"/>
        <v>16.272727272727273</v>
      </c>
      <c r="M92" s="35">
        <v>145.33333333333334</v>
      </c>
      <c r="N92" s="36">
        <v>68</v>
      </c>
      <c r="O92" s="36">
        <v>25</v>
      </c>
      <c r="P92" s="96">
        <f t="shared" si="35"/>
        <v>0.48394495412844035</v>
      </c>
      <c r="Q92" s="96">
        <f t="shared" si="36"/>
        <v>0.31192660550458717</v>
      </c>
      <c r="R92" s="98">
        <f t="shared" si="37"/>
        <v>0.17201834862385321</v>
      </c>
      <c r="S92" s="36">
        <v>4</v>
      </c>
      <c r="T92" s="36">
        <v>6</v>
      </c>
      <c r="U92" s="25"/>
      <c r="V92" s="25"/>
    </row>
    <row r="93" spans="1:24">
      <c r="A93" s="31" t="s">
        <v>21</v>
      </c>
      <c r="B93" s="36">
        <v>10</v>
      </c>
      <c r="C93" s="36">
        <v>1393</v>
      </c>
      <c r="D93" s="36">
        <v>2</v>
      </c>
      <c r="E93" s="36">
        <v>0</v>
      </c>
      <c r="F93" s="36">
        <v>1</v>
      </c>
      <c r="G93" s="36">
        <v>4</v>
      </c>
      <c r="H93" s="36">
        <v>1093</v>
      </c>
      <c r="I93" s="36">
        <v>45</v>
      </c>
      <c r="J93" s="21">
        <f t="shared" si="32"/>
        <v>7.6468435498627638</v>
      </c>
      <c r="K93" s="21">
        <f t="shared" si="33"/>
        <v>30.955555555555556</v>
      </c>
      <c r="L93" s="21">
        <f t="shared" si="34"/>
        <v>24.288888888888888</v>
      </c>
      <c r="M93" s="35">
        <v>139.30000000000001</v>
      </c>
      <c r="N93" s="36">
        <v>92</v>
      </c>
      <c r="O93" s="36">
        <v>43</v>
      </c>
      <c r="P93" s="96">
        <f t="shared" si="35"/>
        <v>0.44938980617372576</v>
      </c>
      <c r="Q93" s="96">
        <f t="shared" si="36"/>
        <v>0.26417803302225412</v>
      </c>
      <c r="R93" s="98">
        <f t="shared" si="37"/>
        <v>0.18521177315147164</v>
      </c>
      <c r="S93" s="36">
        <v>10</v>
      </c>
      <c r="T93" s="36">
        <v>7</v>
      </c>
      <c r="U93" s="25"/>
      <c r="V93" s="25"/>
    </row>
    <row r="94" spans="1:24">
      <c r="A94" s="37" t="s">
        <v>23</v>
      </c>
      <c r="B94" s="36">
        <v>24</v>
      </c>
      <c r="C94" s="36">
        <v>3468</v>
      </c>
      <c r="D94" s="36">
        <v>9</v>
      </c>
      <c r="E94" s="36">
        <v>0</v>
      </c>
      <c r="F94" s="36">
        <v>6</v>
      </c>
      <c r="G94" s="36">
        <v>6</v>
      </c>
      <c r="H94" s="36">
        <v>2782</v>
      </c>
      <c r="I94" s="36">
        <v>146</v>
      </c>
      <c r="J94" s="21">
        <f t="shared" si="32"/>
        <v>7.4795111430625445</v>
      </c>
      <c r="K94" s="21">
        <f t="shared" si="33"/>
        <v>23.753424657534246</v>
      </c>
      <c r="L94" s="21">
        <f t="shared" si="34"/>
        <v>19.054794520547944</v>
      </c>
      <c r="M94" s="35">
        <v>144.5</v>
      </c>
      <c r="N94" s="36">
        <v>260</v>
      </c>
      <c r="O94" s="36">
        <v>139</v>
      </c>
      <c r="P94" s="96">
        <f t="shared" si="35"/>
        <v>0.54036908881199541</v>
      </c>
      <c r="Q94" s="96">
        <f t="shared" si="36"/>
        <v>0.29988465974625145</v>
      </c>
      <c r="R94" s="98">
        <f t="shared" si="37"/>
        <v>0.24048442906574394</v>
      </c>
      <c r="S94" s="36">
        <v>16</v>
      </c>
      <c r="T94" s="36">
        <v>11</v>
      </c>
      <c r="U94" s="25"/>
      <c r="V94" s="79"/>
    </row>
    <row r="95" spans="1:24" s="19" customFormat="1">
      <c r="A95" s="37" t="s">
        <v>22</v>
      </c>
      <c r="B95" s="36">
        <v>4</v>
      </c>
      <c r="C95" s="36">
        <v>624</v>
      </c>
      <c r="D95" s="36">
        <v>1</v>
      </c>
      <c r="E95" s="36">
        <v>1</v>
      </c>
      <c r="F95" s="36">
        <v>1</v>
      </c>
      <c r="G95" s="36">
        <v>1</v>
      </c>
      <c r="H95" s="36">
        <v>458</v>
      </c>
      <c r="I95" s="36">
        <v>25</v>
      </c>
      <c r="J95" s="21">
        <f t="shared" si="32"/>
        <v>8.1746724890829707</v>
      </c>
      <c r="K95" s="21">
        <f t="shared" si="33"/>
        <v>24.96</v>
      </c>
      <c r="L95" s="21">
        <f t="shared" si="34"/>
        <v>18.32</v>
      </c>
      <c r="M95" s="35">
        <v>156</v>
      </c>
      <c r="N95" s="36">
        <v>50</v>
      </c>
      <c r="O95" s="36">
        <v>21</v>
      </c>
      <c r="P95" s="96">
        <f t="shared" si="35"/>
        <v>0.52243589743589747</v>
      </c>
      <c r="Q95" s="96">
        <f t="shared" si="36"/>
        <v>0.32051282051282054</v>
      </c>
      <c r="R95" s="98">
        <f t="shared" si="37"/>
        <v>0.20192307692307693</v>
      </c>
      <c r="S95" s="36">
        <v>4</v>
      </c>
      <c r="T95" s="36">
        <v>2</v>
      </c>
      <c r="U95" s="25"/>
      <c r="V95" s="80"/>
    </row>
    <row r="96" spans="1:24" s="19" customFormat="1">
      <c r="A96" s="37" t="s">
        <v>47</v>
      </c>
      <c r="B96" s="36">
        <v>10</v>
      </c>
      <c r="C96" s="36">
        <v>1406</v>
      </c>
      <c r="D96" s="36">
        <v>4</v>
      </c>
      <c r="E96" s="36">
        <v>0</v>
      </c>
      <c r="F96" s="36">
        <v>2</v>
      </c>
      <c r="G96" s="36">
        <v>3</v>
      </c>
      <c r="H96" s="36">
        <v>1131</v>
      </c>
      <c r="I96" s="36">
        <v>65</v>
      </c>
      <c r="J96" s="21">
        <f t="shared" si="32"/>
        <v>7.4588859416445628</v>
      </c>
      <c r="K96" s="21">
        <f t="shared" si="33"/>
        <v>21.630769230769232</v>
      </c>
      <c r="L96" s="21">
        <f t="shared" si="34"/>
        <v>17.399999999999999</v>
      </c>
      <c r="M96" s="35">
        <v>140.6</v>
      </c>
      <c r="N96" s="36">
        <v>109</v>
      </c>
      <c r="O96" s="36">
        <v>38</v>
      </c>
      <c r="P96" s="96">
        <f t="shared" si="35"/>
        <v>0.47226173541963018</v>
      </c>
      <c r="Q96" s="96">
        <f t="shared" si="36"/>
        <v>0.31009957325746801</v>
      </c>
      <c r="R96" s="98">
        <f t="shared" si="37"/>
        <v>0.16216216216216217</v>
      </c>
      <c r="S96" s="36">
        <v>7</v>
      </c>
      <c r="T96" s="36">
        <v>4</v>
      </c>
      <c r="U96" s="64"/>
      <c r="V96" s="79"/>
    </row>
    <row r="97" spans="1:24" s="19" customFormat="1">
      <c r="A97" s="9" t="s">
        <v>30</v>
      </c>
      <c r="B97" s="54">
        <f t="shared" ref="B97:I97" si="38">SUM(B91:B96)</f>
        <v>60</v>
      </c>
      <c r="C97" s="54">
        <f t="shared" si="38"/>
        <v>8710</v>
      </c>
      <c r="D97" s="54">
        <f t="shared" si="38"/>
        <v>21</v>
      </c>
      <c r="E97" s="54">
        <f t="shared" si="38"/>
        <v>1</v>
      </c>
      <c r="F97" s="54">
        <f t="shared" si="38"/>
        <v>13</v>
      </c>
      <c r="G97" s="54">
        <f t="shared" si="38"/>
        <v>17</v>
      </c>
      <c r="H97" s="54">
        <f t="shared" si="38"/>
        <v>6870</v>
      </c>
      <c r="I97" s="54">
        <f t="shared" si="38"/>
        <v>356</v>
      </c>
      <c r="J97" s="7">
        <f t="shared" si="32"/>
        <v>7.606986899563319</v>
      </c>
      <c r="K97" s="7">
        <f t="shared" si="33"/>
        <v>24.466292134831459</v>
      </c>
      <c r="L97" s="7">
        <f t="shared" si="34"/>
        <v>19.297752808988765</v>
      </c>
      <c r="M97" s="8">
        <f>C97/B97</f>
        <v>145.16666666666666</v>
      </c>
      <c r="N97" s="54">
        <f>SUM(N91:N96)</f>
        <v>644</v>
      </c>
      <c r="O97" s="54">
        <f>SUM(O91:O96)</f>
        <v>312</v>
      </c>
      <c r="P97" s="97">
        <f t="shared" si="35"/>
        <v>0.51067738231917337</v>
      </c>
      <c r="Q97" s="97">
        <f t="shared" si="36"/>
        <v>0.29575200918484501</v>
      </c>
      <c r="R97" s="97">
        <f t="shared" si="37"/>
        <v>0.21492537313432836</v>
      </c>
      <c r="S97" s="54">
        <f>SUM(S91:S96)</f>
        <v>48</v>
      </c>
      <c r="T97" s="54">
        <f>SUM(T91:T96)</f>
        <v>35</v>
      </c>
      <c r="U97" s="64"/>
      <c r="V97" s="79"/>
    </row>
    <row r="98" spans="1:24" s="19" customFormat="1">
      <c r="A98" s="56"/>
      <c r="B98" s="116"/>
      <c r="C98" s="118"/>
      <c r="D98" s="118"/>
      <c r="E98" s="118"/>
      <c r="F98" s="118"/>
      <c r="G98" s="118"/>
      <c r="H98" s="118"/>
      <c r="I98" s="118"/>
      <c r="J98" s="146"/>
      <c r="K98" s="146"/>
      <c r="L98" s="147"/>
      <c r="M98" s="118"/>
      <c r="N98" s="118"/>
      <c r="O98" s="146"/>
      <c r="P98" s="146"/>
      <c r="Q98" s="146"/>
      <c r="R98" s="116"/>
      <c r="S98" s="116"/>
      <c r="T98" s="79"/>
      <c r="U98" s="64"/>
      <c r="V98" s="79"/>
    </row>
    <row r="99" spans="1:24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79"/>
      <c r="U99" s="64"/>
      <c r="V99" s="79"/>
      <c r="W99" s="64"/>
      <c r="X99" s="64"/>
    </row>
    <row r="100" spans="1:24">
      <c r="A100" s="40" t="s">
        <v>40</v>
      </c>
      <c r="B100" s="24" t="s">
        <v>1</v>
      </c>
      <c r="C100" s="24" t="s">
        <v>2</v>
      </c>
      <c r="D100" s="24" t="s">
        <v>3</v>
      </c>
      <c r="E100" s="24" t="s">
        <v>4</v>
      </c>
      <c r="F100" s="24" t="s">
        <v>5</v>
      </c>
      <c r="G100" s="24" t="s">
        <v>6</v>
      </c>
      <c r="H100" s="24" t="s">
        <v>7</v>
      </c>
      <c r="I100" s="24" t="s">
        <v>8</v>
      </c>
      <c r="J100" s="24" t="s">
        <v>9</v>
      </c>
      <c r="K100" s="24" t="s">
        <v>10</v>
      </c>
      <c r="L100" s="130" t="s">
        <v>67</v>
      </c>
      <c r="M100" s="29" t="s">
        <v>11</v>
      </c>
      <c r="N100" s="30" t="s">
        <v>12</v>
      </c>
      <c r="O100" s="30" t="s">
        <v>13</v>
      </c>
      <c r="P100" s="30" t="s">
        <v>14</v>
      </c>
      <c r="Q100" s="20" t="s">
        <v>15</v>
      </c>
      <c r="R100" s="20" t="s">
        <v>16</v>
      </c>
      <c r="S100" s="24" t="s">
        <v>17</v>
      </c>
      <c r="T100" s="24" t="s">
        <v>18</v>
      </c>
      <c r="U100" s="64"/>
      <c r="V100" s="79"/>
      <c r="W100" s="64"/>
      <c r="X100" s="63"/>
    </row>
    <row r="101" spans="1:24">
      <c r="A101" s="48" t="s">
        <v>19</v>
      </c>
      <c r="B101" s="22">
        <v>2</v>
      </c>
      <c r="C101" s="22">
        <v>257</v>
      </c>
      <c r="D101" s="22">
        <v>0</v>
      </c>
      <c r="E101" s="22">
        <v>0</v>
      </c>
      <c r="F101" s="28"/>
      <c r="G101" s="28">
        <v>1</v>
      </c>
      <c r="H101" s="22">
        <v>228</v>
      </c>
      <c r="I101" s="22">
        <v>13</v>
      </c>
      <c r="J101" s="21">
        <f t="shared" ref="J101:J112" si="39">C101/(H101/6)</f>
        <v>6.7631578947368425</v>
      </c>
      <c r="K101" s="21">
        <f t="shared" ref="K101:K112" si="40">C101/I101</f>
        <v>19.76923076923077</v>
      </c>
      <c r="L101" s="21">
        <f t="shared" ref="L101:L112" si="41">H101/I101</f>
        <v>17.53846153846154</v>
      </c>
      <c r="M101" s="38">
        <v>128.5</v>
      </c>
      <c r="N101" s="22">
        <v>21</v>
      </c>
      <c r="O101" s="22">
        <v>6</v>
      </c>
      <c r="P101" s="96">
        <f t="shared" ref="P101:P112" si="42">(N101*4+O101*6)/C101</f>
        <v>0.46692607003891051</v>
      </c>
      <c r="Q101" s="96">
        <f t="shared" ref="Q101:Q112" si="43">(N101*4)/C101</f>
        <v>0.32684824902723736</v>
      </c>
      <c r="R101" s="98">
        <f t="shared" ref="R101:R112" si="44">(O101*6)/C101</f>
        <v>0.14007782101167315</v>
      </c>
      <c r="S101" s="32">
        <v>1</v>
      </c>
      <c r="T101" s="75"/>
      <c r="U101" s="64"/>
      <c r="V101" s="79"/>
      <c r="W101" s="64"/>
      <c r="X101" s="63"/>
    </row>
    <row r="102" spans="1:24">
      <c r="A102" s="48" t="s">
        <v>49</v>
      </c>
      <c r="B102" s="32">
        <v>4</v>
      </c>
      <c r="C102" s="36">
        <v>686</v>
      </c>
      <c r="D102" s="36">
        <v>4</v>
      </c>
      <c r="E102" s="36">
        <v>0</v>
      </c>
      <c r="F102" s="36">
        <v>2</v>
      </c>
      <c r="G102" s="36"/>
      <c r="H102" s="36">
        <v>480</v>
      </c>
      <c r="I102" s="36">
        <v>28</v>
      </c>
      <c r="J102" s="21">
        <f t="shared" si="39"/>
        <v>8.5749999999999993</v>
      </c>
      <c r="K102" s="21">
        <f t="shared" si="40"/>
        <v>24.5</v>
      </c>
      <c r="L102" s="21">
        <f t="shared" si="41"/>
        <v>17.142857142857142</v>
      </c>
      <c r="M102" s="38">
        <v>171.5</v>
      </c>
      <c r="N102" s="32">
        <v>55</v>
      </c>
      <c r="O102" s="32">
        <v>24</v>
      </c>
      <c r="P102" s="96">
        <f t="shared" si="42"/>
        <v>0.53061224489795922</v>
      </c>
      <c r="Q102" s="96">
        <f t="shared" si="43"/>
        <v>0.32069970845481049</v>
      </c>
      <c r="R102" s="98">
        <f t="shared" si="44"/>
        <v>0.2099125364431487</v>
      </c>
      <c r="S102" s="36">
        <v>3</v>
      </c>
      <c r="T102" s="76"/>
      <c r="U102" s="64"/>
      <c r="V102" s="79"/>
      <c r="W102" s="64"/>
      <c r="X102" s="63"/>
    </row>
    <row r="103" spans="1:24">
      <c r="A103" s="48" t="s">
        <v>57</v>
      </c>
      <c r="B103" s="32">
        <v>6</v>
      </c>
      <c r="C103" s="36">
        <v>877</v>
      </c>
      <c r="D103" s="36">
        <v>3</v>
      </c>
      <c r="E103" s="36">
        <v>2</v>
      </c>
      <c r="F103" s="36">
        <v>1</v>
      </c>
      <c r="G103" s="36">
        <v>2</v>
      </c>
      <c r="H103" s="36">
        <v>645</v>
      </c>
      <c r="I103" s="36">
        <v>37</v>
      </c>
      <c r="J103" s="21">
        <f t="shared" si="39"/>
        <v>8.1581395348837216</v>
      </c>
      <c r="K103" s="21">
        <f t="shared" si="40"/>
        <v>23.702702702702702</v>
      </c>
      <c r="L103" s="21">
        <f t="shared" si="41"/>
        <v>17.432432432432432</v>
      </c>
      <c r="M103" s="38">
        <v>146.16666666666666</v>
      </c>
      <c r="N103" s="34">
        <v>67</v>
      </c>
      <c r="O103" s="32">
        <v>41</v>
      </c>
      <c r="P103" s="96">
        <f t="shared" si="42"/>
        <v>0.58608893956670471</v>
      </c>
      <c r="Q103" s="96">
        <f t="shared" si="43"/>
        <v>0.30558722919042192</v>
      </c>
      <c r="R103" s="98">
        <f t="shared" si="44"/>
        <v>0.2805017103762828</v>
      </c>
      <c r="S103" s="36">
        <v>4</v>
      </c>
      <c r="T103" s="76">
        <v>3</v>
      </c>
      <c r="U103" s="64"/>
      <c r="V103" s="79"/>
      <c r="W103" s="64"/>
      <c r="X103" s="63"/>
    </row>
    <row r="104" spans="1:24">
      <c r="A104" s="49" t="s">
        <v>41</v>
      </c>
      <c r="B104" s="32">
        <v>8</v>
      </c>
      <c r="C104" s="34">
        <v>1292</v>
      </c>
      <c r="D104" s="34">
        <v>7</v>
      </c>
      <c r="E104" s="34">
        <v>1</v>
      </c>
      <c r="F104" s="34">
        <v>2</v>
      </c>
      <c r="G104" s="34">
        <v>2</v>
      </c>
      <c r="H104" s="34">
        <v>908</v>
      </c>
      <c r="I104" s="34">
        <v>53</v>
      </c>
      <c r="J104" s="21">
        <f t="shared" si="39"/>
        <v>8.537444933920705</v>
      </c>
      <c r="K104" s="21">
        <f t="shared" si="40"/>
        <v>24.377358490566039</v>
      </c>
      <c r="L104" s="21">
        <f t="shared" si="41"/>
        <v>17.132075471698112</v>
      </c>
      <c r="M104" s="38">
        <v>161.5</v>
      </c>
      <c r="N104" s="34">
        <v>102</v>
      </c>
      <c r="O104" s="34">
        <v>49</v>
      </c>
      <c r="P104" s="96">
        <f t="shared" si="42"/>
        <v>0.54334365325077394</v>
      </c>
      <c r="Q104" s="96">
        <f t="shared" si="43"/>
        <v>0.31578947368421051</v>
      </c>
      <c r="R104" s="98">
        <f t="shared" si="44"/>
        <v>0.22755417956656346</v>
      </c>
      <c r="S104" s="32">
        <v>5</v>
      </c>
      <c r="T104" s="76">
        <v>3</v>
      </c>
      <c r="U104" s="64"/>
      <c r="V104" s="79"/>
      <c r="W104" s="64"/>
      <c r="X104" s="65"/>
    </row>
    <row r="105" spans="1:24">
      <c r="A105" s="48" t="s">
        <v>29</v>
      </c>
      <c r="B105" s="32">
        <v>4</v>
      </c>
      <c r="C105" s="36">
        <v>508</v>
      </c>
      <c r="D105" s="36">
        <v>0</v>
      </c>
      <c r="E105" s="36">
        <v>0</v>
      </c>
      <c r="F105" s="36">
        <v>2</v>
      </c>
      <c r="G105" s="36"/>
      <c r="H105" s="36">
        <v>480</v>
      </c>
      <c r="I105" s="32">
        <v>29</v>
      </c>
      <c r="J105" s="21">
        <f t="shared" si="39"/>
        <v>6.35</v>
      </c>
      <c r="K105" s="21">
        <f t="shared" si="40"/>
        <v>17.517241379310345</v>
      </c>
      <c r="L105" s="21">
        <f t="shared" si="41"/>
        <v>16.551724137931036</v>
      </c>
      <c r="M105" s="38">
        <v>127</v>
      </c>
      <c r="N105" s="32">
        <v>33</v>
      </c>
      <c r="O105" s="32">
        <v>10</v>
      </c>
      <c r="P105" s="96">
        <f t="shared" si="42"/>
        <v>0.37795275590551181</v>
      </c>
      <c r="Q105" s="96">
        <f t="shared" si="43"/>
        <v>0.25984251968503935</v>
      </c>
      <c r="R105" s="98">
        <f t="shared" si="44"/>
        <v>0.11811023622047244</v>
      </c>
      <c r="S105" s="32">
        <v>3</v>
      </c>
      <c r="T105" s="76">
        <v>1</v>
      </c>
      <c r="U105" s="64"/>
      <c r="V105" s="79"/>
      <c r="W105" s="64"/>
      <c r="X105" s="63"/>
    </row>
    <row r="106" spans="1:24">
      <c r="A106" s="33" t="s">
        <v>52</v>
      </c>
      <c r="B106" s="32">
        <v>2</v>
      </c>
      <c r="C106" s="36">
        <v>239</v>
      </c>
      <c r="D106" s="36">
        <v>0</v>
      </c>
      <c r="E106" s="36">
        <v>0</v>
      </c>
      <c r="F106" s="36"/>
      <c r="G106" s="36">
        <v>1</v>
      </c>
      <c r="H106" s="36">
        <v>214</v>
      </c>
      <c r="I106" s="32">
        <v>11</v>
      </c>
      <c r="J106" s="21">
        <f t="shared" si="39"/>
        <v>6.7009345794392532</v>
      </c>
      <c r="K106" s="21">
        <f t="shared" si="40"/>
        <v>21.727272727272727</v>
      </c>
      <c r="L106" s="21">
        <f t="shared" si="41"/>
        <v>19.454545454545453</v>
      </c>
      <c r="M106" s="38">
        <v>119.5</v>
      </c>
      <c r="N106" s="32">
        <v>17</v>
      </c>
      <c r="O106" s="36">
        <v>8</v>
      </c>
      <c r="P106" s="96">
        <f t="shared" si="42"/>
        <v>0.48535564853556484</v>
      </c>
      <c r="Q106" s="96">
        <f t="shared" si="43"/>
        <v>0.28451882845188287</v>
      </c>
      <c r="R106" s="98">
        <f t="shared" si="44"/>
        <v>0.20083682008368201</v>
      </c>
      <c r="S106" s="36">
        <v>1</v>
      </c>
      <c r="T106" s="76">
        <v>2</v>
      </c>
      <c r="U106" s="64"/>
      <c r="V106" s="43"/>
      <c r="W106" s="64"/>
      <c r="X106" s="63"/>
    </row>
    <row r="107" spans="1:24">
      <c r="A107" s="48" t="s">
        <v>54</v>
      </c>
      <c r="B107" s="32">
        <v>6</v>
      </c>
      <c r="C107" s="32">
        <v>760</v>
      </c>
      <c r="D107" s="32">
        <v>2</v>
      </c>
      <c r="E107" s="32">
        <v>0</v>
      </c>
      <c r="F107" s="32">
        <v>1</v>
      </c>
      <c r="G107" s="32">
        <v>1</v>
      </c>
      <c r="H107" s="32">
        <v>489</v>
      </c>
      <c r="I107" s="32">
        <v>36</v>
      </c>
      <c r="J107" s="21">
        <f t="shared" si="39"/>
        <v>9.3251533742331283</v>
      </c>
      <c r="K107" s="21">
        <f t="shared" si="40"/>
        <v>21.111111111111111</v>
      </c>
      <c r="L107" s="21">
        <f t="shared" si="41"/>
        <v>13.583333333333334</v>
      </c>
      <c r="M107" s="38">
        <v>126.66666666666667</v>
      </c>
      <c r="N107" s="32">
        <v>45</v>
      </c>
      <c r="O107" s="32">
        <v>52</v>
      </c>
      <c r="P107" s="96">
        <f t="shared" si="42"/>
        <v>0.64736842105263159</v>
      </c>
      <c r="Q107" s="96">
        <f t="shared" si="43"/>
        <v>0.23684210526315788</v>
      </c>
      <c r="R107" s="98">
        <f t="shared" si="44"/>
        <v>0.41052631578947368</v>
      </c>
      <c r="S107" s="32">
        <v>6</v>
      </c>
      <c r="T107" s="76">
        <v>2</v>
      </c>
      <c r="U107" s="19"/>
      <c r="V107" s="19"/>
      <c r="W107" s="64"/>
      <c r="X107" s="63"/>
    </row>
    <row r="108" spans="1:24">
      <c r="A108" s="48" t="s">
        <v>26</v>
      </c>
      <c r="B108" s="32">
        <v>2</v>
      </c>
      <c r="C108" s="36">
        <v>323</v>
      </c>
      <c r="D108" s="36">
        <v>1</v>
      </c>
      <c r="E108" s="36">
        <v>0</v>
      </c>
      <c r="F108" s="36">
        <v>1</v>
      </c>
      <c r="G108" s="36"/>
      <c r="H108" s="36">
        <v>240</v>
      </c>
      <c r="I108" s="32">
        <v>11</v>
      </c>
      <c r="J108" s="21">
        <f t="shared" si="39"/>
        <v>8.0749999999999993</v>
      </c>
      <c r="K108" s="21">
        <f t="shared" si="40"/>
        <v>29.363636363636363</v>
      </c>
      <c r="L108" s="21">
        <f t="shared" si="41"/>
        <v>21.818181818181817</v>
      </c>
      <c r="M108" s="38">
        <v>161.5</v>
      </c>
      <c r="N108" s="32">
        <v>29</v>
      </c>
      <c r="O108" s="32">
        <v>7</v>
      </c>
      <c r="P108" s="96">
        <f t="shared" si="42"/>
        <v>0.48916408668730649</v>
      </c>
      <c r="Q108" s="96">
        <f t="shared" si="43"/>
        <v>0.3591331269349845</v>
      </c>
      <c r="R108" s="98">
        <f t="shared" si="44"/>
        <v>0.13003095975232198</v>
      </c>
      <c r="S108" s="36">
        <v>3</v>
      </c>
      <c r="T108" s="76">
        <v>1</v>
      </c>
      <c r="W108" s="64"/>
      <c r="X108" s="63"/>
    </row>
    <row r="109" spans="1:24">
      <c r="A109" s="37" t="s">
        <v>23</v>
      </c>
      <c r="B109" s="32">
        <v>10</v>
      </c>
      <c r="C109" s="36">
        <v>1683</v>
      </c>
      <c r="D109" s="36">
        <v>8</v>
      </c>
      <c r="E109" s="36">
        <v>2</v>
      </c>
      <c r="F109" s="36">
        <v>3</v>
      </c>
      <c r="G109" s="36">
        <v>2</v>
      </c>
      <c r="H109" s="36">
        <v>1187</v>
      </c>
      <c r="I109" s="36">
        <v>63</v>
      </c>
      <c r="J109" s="21">
        <f t="shared" si="39"/>
        <v>8.5071609098567809</v>
      </c>
      <c r="K109" s="21">
        <f t="shared" si="40"/>
        <v>26.714285714285715</v>
      </c>
      <c r="L109" s="21">
        <f t="shared" si="41"/>
        <v>18.841269841269842</v>
      </c>
      <c r="M109" s="38">
        <v>168.3</v>
      </c>
      <c r="N109" s="36">
        <v>110</v>
      </c>
      <c r="O109" s="36">
        <v>75</v>
      </c>
      <c r="P109" s="96">
        <f t="shared" si="42"/>
        <v>0.52881758764111708</v>
      </c>
      <c r="Q109" s="96">
        <f t="shared" si="43"/>
        <v>0.26143790849673204</v>
      </c>
      <c r="R109" s="98">
        <f t="shared" si="44"/>
        <v>0.26737967914438504</v>
      </c>
      <c r="S109" s="36">
        <v>8</v>
      </c>
      <c r="T109" s="76">
        <v>8</v>
      </c>
      <c r="W109" s="64"/>
      <c r="X109" s="63"/>
    </row>
    <row r="110" spans="1:24">
      <c r="A110" s="48" t="s">
        <v>22</v>
      </c>
      <c r="B110" s="32">
        <v>4</v>
      </c>
      <c r="C110" s="32">
        <v>764</v>
      </c>
      <c r="D110" s="32">
        <v>4</v>
      </c>
      <c r="E110" s="32">
        <v>2</v>
      </c>
      <c r="F110" s="32">
        <v>2</v>
      </c>
      <c r="G110" s="32"/>
      <c r="H110" s="32">
        <v>480</v>
      </c>
      <c r="I110" s="32">
        <v>16</v>
      </c>
      <c r="J110" s="21">
        <f t="shared" si="39"/>
        <v>9.5500000000000007</v>
      </c>
      <c r="K110" s="21">
        <f t="shared" si="40"/>
        <v>47.75</v>
      </c>
      <c r="L110" s="21">
        <f t="shared" si="41"/>
        <v>30</v>
      </c>
      <c r="M110" s="38">
        <v>191</v>
      </c>
      <c r="N110" s="35">
        <v>58</v>
      </c>
      <c r="O110" s="36">
        <v>34</v>
      </c>
      <c r="P110" s="96">
        <f t="shared" si="42"/>
        <v>0.5706806282722513</v>
      </c>
      <c r="Q110" s="96">
        <f t="shared" si="43"/>
        <v>0.30366492146596857</v>
      </c>
      <c r="R110" s="98">
        <f t="shared" si="44"/>
        <v>0.26701570680628273</v>
      </c>
      <c r="S110" s="32">
        <v>6</v>
      </c>
      <c r="T110" s="76">
        <v>6</v>
      </c>
      <c r="W110" s="64"/>
      <c r="X110" s="63"/>
    </row>
    <row r="111" spans="1:24">
      <c r="A111" s="48" t="s">
        <v>51</v>
      </c>
      <c r="B111" s="32">
        <v>4</v>
      </c>
      <c r="C111" s="36">
        <v>708</v>
      </c>
      <c r="D111" s="36">
        <v>4</v>
      </c>
      <c r="E111" s="36">
        <v>0</v>
      </c>
      <c r="F111" s="36"/>
      <c r="G111" s="36">
        <v>2</v>
      </c>
      <c r="H111" s="36">
        <v>479</v>
      </c>
      <c r="I111" s="36">
        <v>24</v>
      </c>
      <c r="J111" s="21">
        <f t="shared" si="39"/>
        <v>8.8684759916492695</v>
      </c>
      <c r="K111" s="21">
        <f t="shared" si="40"/>
        <v>29.5</v>
      </c>
      <c r="L111" s="21">
        <f t="shared" si="41"/>
        <v>19.958333333333332</v>
      </c>
      <c r="M111" s="38">
        <v>177</v>
      </c>
      <c r="N111" s="32">
        <v>53</v>
      </c>
      <c r="O111" s="32">
        <v>23</v>
      </c>
      <c r="P111" s="96">
        <f t="shared" si="42"/>
        <v>0.4943502824858757</v>
      </c>
      <c r="Q111" s="96">
        <f t="shared" si="43"/>
        <v>0.29943502824858759</v>
      </c>
      <c r="R111" s="98">
        <f t="shared" si="44"/>
        <v>0.19491525423728814</v>
      </c>
      <c r="S111" s="36">
        <v>2</v>
      </c>
      <c r="T111" s="76">
        <v>5</v>
      </c>
      <c r="W111" s="64"/>
      <c r="X111" s="63"/>
    </row>
    <row r="112" spans="1:24">
      <c r="A112" s="62" t="s">
        <v>30</v>
      </c>
      <c r="B112" s="54">
        <f>SUM(B101:B111)</f>
        <v>52</v>
      </c>
      <c r="C112" s="54">
        <v>7950</v>
      </c>
      <c r="D112" s="54">
        <v>33</v>
      </c>
      <c r="E112" s="54">
        <v>7</v>
      </c>
      <c r="F112" s="54">
        <f>SUM(F101:F111)</f>
        <v>14</v>
      </c>
      <c r="G112" s="54">
        <f>SUM(G101:G111)</f>
        <v>11</v>
      </c>
      <c r="H112" s="54">
        <v>5735</v>
      </c>
      <c r="I112" s="54">
        <v>314</v>
      </c>
      <c r="J112" s="7">
        <f t="shared" si="39"/>
        <v>8.3173496076721882</v>
      </c>
      <c r="K112" s="7">
        <f t="shared" si="40"/>
        <v>25.318471337579616</v>
      </c>
      <c r="L112" s="7">
        <f t="shared" si="41"/>
        <v>18.264331210191084</v>
      </c>
      <c r="M112" s="8">
        <v>159</v>
      </c>
      <c r="N112" s="55">
        <v>583</v>
      </c>
      <c r="O112" s="55">
        <v>317</v>
      </c>
      <c r="P112" s="97">
        <f t="shared" si="42"/>
        <v>0.53257861635220127</v>
      </c>
      <c r="Q112" s="97">
        <f t="shared" si="43"/>
        <v>0.29333333333333333</v>
      </c>
      <c r="R112" s="97">
        <f t="shared" si="44"/>
        <v>0.23924528301886794</v>
      </c>
      <c r="S112" s="54">
        <v>44</v>
      </c>
      <c r="T112" s="87">
        <f>SUM(T102:T111)</f>
        <v>31</v>
      </c>
      <c r="W112" s="64"/>
      <c r="X112" s="64"/>
    </row>
    <row r="113" spans="1:31" s="19" customFormat="1">
      <c r="A113" s="40"/>
      <c r="B113" s="43"/>
      <c r="C113" s="43"/>
      <c r="D113" s="43"/>
      <c r="E113" s="43"/>
      <c r="F113" s="43"/>
      <c r="G113" s="43"/>
      <c r="H113" s="43"/>
      <c r="I113" s="43"/>
      <c r="J113" s="44"/>
      <c r="K113" s="44"/>
      <c r="L113" s="27"/>
      <c r="M113" s="45"/>
      <c r="N113" s="45"/>
      <c r="O113" s="125"/>
      <c r="P113" s="125"/>
      <c r="Q113" s="125"/>
      <c r="R113" s="43"/>
      <c r="S113" s="112"/>
      <c r="T113" s="79"/>
      <c r="W113" s="64"/>
      <c r="X113" s="64"/>
    </row>
    <row r="114" spans="1:31" s="19" customFormat="1">
      <c r="A114" s="39"/>
      <c r="B114" s="42"/>
      <c r="C114" s="42"/>
      <c r="D114" s="42"/>
      <c r="E114" s="42"/>
      <c r="G114" s="43"/>
      <c r="H114" s="42"/>
      <c r="I114" s="42"/>
      <c r="J114" s="44"/>
      <c r="K114" s="44"/>
      <c r="L114" s="27"/>
      <c r="M114" s="45"/>
      <c r="N114" s="45"/>
      <c r="O114" s="46"/>
      <c r="P114" s="46"/>
      <c r="Q114" s="46"/>
      <c r="R114" s="42"/>
      <c r="S114" s="42"/>
      <c r="T114" s="80"/>
      <c r="U114"/>
      <c r="V114"/>
      <c r="W114" s="64"/>
      <c r="X114" s="64"/>
    </row>
    <row r="115" spans="1:31" s="19" customFormat="1">
      <c r="A115" s="40" t="s">
        <v>0</v>
      </c>
      <c r="B115" s="41" t="s">
        <v>1</v>
      </c>
      <c r="C115" s="41" t="s">
        <v>2</v>
      </c>
      <c r="D115" s="41" t="s">
        <v>3</v>
      </c>
      <c r="E115" s="41" t="s">
        <v>4</v>
      </c>
      <c r="F115" s="41" t="s">
        <v>5</v>
      </c>
      <c r="G115" s="41" t="s">
        <v>6</v>
      </c>
      <c r="H115" s="41" t="s">
        <v>7</v>
      </c>
      <c r="I115" s="41" t="s">
        <v>8</v>
      </c>
      <c r="J115" s="41" t="s">
        <v>9</v>
      </c>
      <c r="K115" s="41" t="s">
        <v>10</v>
      </c>
      <c r="L115" s="130" t="s">
        <v>67</v>
      </c>
      <c r="M115" s="41" t="s">
        <v>11</v>
      </c>
      <c r="N115" s="41" t="s">
        <v>12</v>
      </c>
      <c r="O115" s="41" t="s">
        <v>13</v>
      </c>
      <c r="P115" s="41" t="s">
        <v>14</v>
      </c>
      <c r="Q115" s="41" t="s">
        <v>15</v>
      </c>
      <c r="R115" s="41" t="s">
        <v>16</v>
      </c>
      <c r="S115" s="41" t="s">
        <v>17</v>
      </c>
      <c r="T115" s="41" t="s">
        <v>18</v>
      </c>
      <c r="U115"/>
      <c r="V115"/>
      <c r="W115" s="64"/>
      <c r="X115" s="64"/>
    </row>
    <row r="116" spans="1:31" s="19" customFormat="1">
      <c r="A116" s="33" t="s">
        <v>25</v>
      </c>
      <c r="B116" s="36">
        <v>2</v>
      </c>
      <c r="C116" s="36">
        <v>391</v>
      </c>
      <c r="D116" s="36">
        <v>2</v>
      </c>
      <c r="E116" s="36">
        <v>0</v>
      </c>
      <c r="F116" s="36">
        <v>1</v>
      </c>
      <c r="G116" s="36"/>
      <c r="H116" s="36">
        <v>240</v>
      </c>
      <c r="I116" s="36">
        <v>14</v>
      </c>
      <c r="J116" s="21">
        <f t="shared" ref="J116:J128" si="45">C116/(H116/6)</f>
        <v>9.7750000000000004</v>
      </c>
      <c r="K116" s="21">
        <f t="shared" ref="K116:K128" si="46">C116/I116</f>
        <v>27.928571428571427</v>
      </c>
      <c r="L116" s="21">
        <f t="shared" ref="L116:L128" si="47">H116/I116</f>
        <v>17.142857142857142</v>
      </c>
      <c r="M116" s="35">
        <v>195.5</v>
      </c>
      <c r="N116" s="36">
        <v>37</v>
      </c>
      <c r="O116" s="36">
        <v>15</v>
      </c>
      <c r="P116" s="96">
        <f t="shared" ref="P116:P128" si="48">(N116*4+O116*6)/C116</f>
        <v>0.60869565217391308</v>
      </c>
      <c r="Q116" s="96">
        <f t="shared" ref="Q116:Q128" si="49">(N116*4)/C116</f>
        <v>0.37851662404092073</v>
      </c>
      <c r="R116" s="98">
        <f t="shared" ref="R116:R128" si="50">(O116*6)/C116</f>
        <v>0.23017902813299232</v>
      </c>
      <c r="S116" s="36">
        <v>2</v>
      </c>
      <c r="T116" s="36">
        <v>1</v>
      </c>
      <c r="U116"/>
      <c r="V116"/>
    </row>
    <row r="117" spans="1:31">
      <c r="A117" s="33" t="s">
        <v>19</v>
      </c>
      <c r="B117" s="2">
        <v>8</v>
      </c>
      <c r="C117" s="2">
        <v>1395</v>
      </c>
      <c r="D117" s="2">
        <v>8</v>
      </c>
      <c r="E117" s="2">
        <v>1</v>
      </c>
      <c r="F117" s="24">
        <v>4</v>
      </c>
      <c r="G117" s="2"/>
      <c r="H117" s="2">
        <v>936</v>
      </c>
      <c r="I117" s="2">
        <v>40</v>
      </c>
      <c r="J117" s="21">
        <f t="shared" si="45"/>
        <v>8.9423076923076916</v>
      </c>
      <c r="K117" s="21">
        <f t="shared" si="46"/>
        <v>34.875</v>
      </c>
      <c r="L117" s="21">
        <f t="shared" si="47"/>
        <v>23.4</v>
      </c>
      <c r="M117" s="38">
        <v>174.375</v>
      </c>
      <c r="N117" s="2">
        <v>124</v>
      </c>
      <c r="O117" s="2">
        <v>45</v>
      </c>
      <c r="P117" s="96">
        <f t="shared" si="48"/>
        <v>0.54910394265232976</v>
      </c>
      <c r="Q117" s="96">
        <f t="shared" si="49"/>
        <v>0.35555555555555557</v>
      </c>
      <c r="R117" s="98">
        <f t="shared" si="50"/>
        <v>0.19354838709677419</v>
      </c>
      <c r="S117" s="2">
        <v>8</v>
      </c>
      <c r="T117" s="2">
        <v>8</v>
      </c>
      <c r="W117" s="83"/>
      <c r="X117" s="83"/>
      <c r="Y117" s="83"/>
      <c r="Z117" s="83"/>
      <c r="AA117" s="83"/>
      <c r="AB117" s="83"/>
      <c r="AC117" s="83"/>
      <c r="AD117" s="79"/>
      <c r="AE117" s="53"/>
    </row>
    <row r="118" spans="1:31">
      <c r="A118" s="33" t="s">
        <v>24</v>
      </c>
      <c r="B118" s="36">
        <v>8</v>
      </c>
      <c r="C118" s="36">
        <v>1394</v>
      </c>
      <c r="D118" s="36">
        <v>6</v>
      </c>
      <c r="E118" s="36">
        <v>0</v>
      </c>
      <c r="F118" s="36">
        <v>2</v>
      </c>
      <c r="G118" s="36">
        <v>2</v>
      </c>
      <c r="H118" s="36">
        <v>928</v>
      </c>
      <c r="I118" s="36">
        <v>47</v>
      </c>
      <c r="J118" s="21">
        <f t="shared" si="45"/>
        <v>9.0129310344827598</v>
      </c>
      <c r="K118" s="21">
        <f t="shared" si="46"/>
        <v>29.659574468085108</v>
      </c>
      <c r="L118" s="21">
        <f t="shared" si="47"/>
        <v>19.74468085106383</v>
      </c>
      <c r="M118" s="35">
        <v>174.25</v>
      </c>
      <c r="N118" s="36">
        <v>111</v>
      </c>
      <c r="O118" s="36">
        <v>56</v>
      </c>
      <c r="P118" s="96">
        <f t="shared" si="48"/>
        <v>0.55954088952654235</v>
      </c>
      <c r="Q118" s="96">
        <f t="shared" si="49"/>
        <v>0.31850789096126253</v>
      </c>
      <c r="R118" s="98">
        <f t="shared" si="50"/>
        <v>0.24103299856527977</v>
      </c>
      <c r="S118" s="36">
        <v>8</v>
      </c>
      <c r="T118" s="36">
        <v>9</v>
      </c>
      <c r="W118" s="83"/>
      <c r="X118" s="83"/>
      <c r="Y118" s="83"/>
      <c r="Z118" s="83"/>
      <c r="AA118" s="83"/>
      <c r="AB118" s="83"/>
      <c r="AC118" s="83"/>
      <c r="AD118" s="79"/>
      <c r="AE118" s="53"/>
    </row>
    <row r="119" spans="1:31">
      <c r="A119" s="33" t="s">
        <v>20</v>
      </c>
      <c r="B119" s="36">
        <v>4</v>
      </c>
      <c r="C119" s="36">
        <v>689</v>
      </c>
      <c r="D119" s="36">
        <v>3</v>
      </c>
      <c r="E119" s="36">
        <v>0</v>
      </c>
      <c r="F119" s="36">
        <v>1</v>
      </c>
      <c r="G119" s="36">
        <v>1</v>
      </c>
      <c r="H119" s="36">
        <v>471</v>
      </c>
      <c r="I119" s="36">
        <v>22</v>
      </c>
      <c r="J119" s="21">
        <f t="shared" si="45"/>
        <v>8.7770700636942678</v>
      </c>
      <c r="K119" s="21">
        <f t="shared" si="46"/>
        <v>31.318181818181817</v>
      </c>
      <c r="L119" s="21">
        <f t="shared" si="47"/>
        <v>21.40909090909091</v>
      </c>
      <c r="M119" s="35">
        <v>172.25</v>
      </c>
      <c r="N119" s="36">
        <v>53</v>
      </c>
      <c r="O119" s="36">
        <v>18</v>
      </c>
      <c r="P119" s="96">
        <f t="shared" si="48"/>
        <v>0.4644412191582003</v>
      </c>
      <c r="Q119" s="96">
        <f t="shared" si="49"/>
        <v>0.30769230769230771</v>
      </c>
      <c r="R119" s="98">
        <f t="shared" si="50"/>
        <v>0.15674891146589259</v>
      </c>
      <c r="S119" s="36">
        <v>3</v>
      </c>
      <c r="T119" s="36">
        <v>3</v>
      </c>
      <c r="W119" s="83"/>
      <c r="X119" s="83"/>
      <c r="Y119" s="83"/>
      <c r="Z119" s="83"/>
      <c r="AA119" s="83"/>
      <c r="AB119" s="83"/>
      <c r="AC119" s="83"/>
      <c r="AD119" s="79"/>
      <c r="AE119" s="53"/>
    </row>
    <row r="120" spans="1:31">
      <c r="A120" s="33" t="s">
        <v>21</v>
      </c>
      <c r="B120" s="36">
        <v>2</v>
      </c>
      <c r="C120" s="36">
        <v>373</v>
      </c>
      <c r="D120" s="36">
        <v>2</v>
      </c>
      <c r="E120" s="36">
        <v>1</v>
      </c>
      <c r="F120" s="36">
        <v>1</v>
      </c>
      <c r="G120" s="36"/>
      <c r="H120" s="36">
        <v>234</v>
      </c>
      <c r="I120" s="36">
        <v>14</v>
      </c>
      <c r="J120" s="21">
        <f t="shared" si="45"/>
        <v>9.5641025641025639</v>
      </c>
      <c r="K120" s="21">
        <f t="shared" si="46"/>
        <v>26.642857142857142</v>
      </c>
      <c r="L120" s="21">
        <f t="shared" si="47"/>
        <v>16.714285714285715</v>
      </c>
      <c r="M120" s="35">
        <v>186.5</v>
      </c>
      <c r="N120" s="36">
        <v>34</v>
      </c>
      <c r="O120" s="36">
        <v>14</v>
      </c>
      <c r="P120" s="96">
        <f t="shared" si="48"/>
        <v>0.58981233243967823</v>
      </c>
      <c r="Q120" s="96">
        <f t="shared" si="49"/>
        <v>0.36461126005361932</v>
      </c>
      <c r="R120" s="98">
        <f t="shared" si="50"/>
        <v>0.22520107238605899</v>
      </c>
      <c r="S120" s="36">
        <v>2</v>
      </c>
      <c r="T120" s="36">
        <v>2</v>
      </c>
      <c r="W120" s="83"/>
      <c r="X120" s="83"/>
      <c r="Y120" s="83"/>
      <c r="Z120" s="83"/>
      <c r="AA120" s="83"/>
      <c r="AB120" s="83"/>
      <c r="AC120" s="83"/>
      <c r="AD120" s="79"/>
      <c r="AE120" s="53"/>
    </row>
    <row r="121" spans="1:31">
      <c r="A121" s="31" t="s">
        <v>29</v>
      </c>
      <c r="B121" s="36">
        <v>4</v>
      </c>
      <c r="C121" s="36">
        <v>729</v>
      </c>
      <c r="D121" s="36">
        <v>4</v>
      </c>
      <c r="E121" s="36">
        <v>1</v>
      </c>
      <c r="F121" s="36">
        <v>1</v>
      </c>
      <c r="G121" s="36">
        <v>1</v>
      </c>
      <c r="H121" s="36">
        <v>554</v>
      </c>
      <c r="I121" s="36">
        <v>16</v>
      </c>
      <c r="J121" s="21">
        <f t="shared" si="45"/>
        <v>7.8953068592057765</v>
      </c>
      <c r="K121" s="21">
        <f t="shared" si="46"/>
        <v>45.5625</v>
      </c>
      <c r="L121" s="21">
        <f t="shared" si="47"/>
        <v>34.625</v>
      </c>
      <c r="M121" s="35">
        <v>182.25</v>
      </c>
      <c r="N121" s="36">
        <v>58</v>
      </c>
      <c r="O121" s="36">
        <v>26</v>
      </c>
      <c r="P121" s="96">
        <f t="shared" si="48"/>
        <v>0.53223593964334703</v>
      </c>
      <c r="Q121" s="96">
        <f t="shared" si="49"/>
        <v>0.31824417009602196</v>
      </c>
      <c r="R121" s="98">
        <f t="shared" si="50"/>
        <v>0.2139917695473251</v>
      </c>
      <c r="S121" s="36">
        <v>5</v>
      </c>
      <c r="T121" s="36">
        <v>6</v>
      </c>
      <c r="W121" s="83"/>
      <c r="X121" s="83"/>
      <c r="Y121" s="83"/>
      <c r="Z121" s="83"/>
      <c r="AA121" s="83"/>
      <c r="AB121" s="83"/>
      <c r="AC121" s="83"/>
      <c r="AD121" s="79"/>
      <c r="AE121" s="53"/>
    </row>
    <row r="122" spans="1:31">
      <c r="A122" s="33" t="s">
        <v>27</v>
      </c>
      <c r="B122" s="36">
        <v>6</v>
      </c>
      <c r="C122" s="36">
        <v>1021</v>
      </c>
      <c r="D122" s="36">
        <v>5</v>
      </c>
      <c r="E122" s="36">
        <v>0</v>
      </c>
      <c r="F122" s="36">
        <v>1</v>
      </c>
      <c r="G122" s="36">
        <v>2</v>
      </c>
      <c r="H122" s="36">
        <v>706</v>
      </c>
      <c r="I122" s="36">
        <v>37</v>
      </c>
      <c r="J122" s="21">
        <f t="shared" si="45"/>
        <v>8.6770538243626056</v>
      </c>
      <c r="K122" s="21">
        <f t="shared" si="46"/>
        <v>27.594594594594593</v>
      </c>
      <c r="L122" s="21">
        <f t="shared" si="47"/>
        <v>19.081081081081081</v>
      </c>
      <c r="M122" s="35">
        <v>170.16666666666666</v>
      </c>
      <c r="N122" s="36">
        <v>81</v>
      </c>
      <c r="O122" s="36">
        <v>48</v>
      </c>
      <c r="P122" s="96">
        <f t="shared" si="48"/>
        <v>0.59941234084231143</v>
      </c>
      <c r="Q122" s="96">
        <f t="shared" si="49"/>
        <v>0.31733594515181196</v>
      </c>
      <c r="R122" s="98">
        <f t="shared" si="50"/>
        <v>0.28207639569049953</v>
      </c>
      <c r="S122" s="36">
        <v>4</v>
      </c>
      <c r="T122" s="36">
        <v>5</v>
      </c>
      <c r="W122" s="83"/>
      <c r="X122" s="83"/>
      <c r="Y122" s="83"/>
      <c r="Z122" s="83"/>
      <c r="AA122" s="83"/>
      <c r="AB122" s="83"/>
      <c r="AC122" s="83"/>
      <c r="AD122" s="79"/>
      <c r="AE122" s="53"/>
    </row>
    <row r="123" spans="1:31">
      <c r="A123" s="33" t="s">
        <v>28</v>
      </c>
      <c r="B123" s="36">
        <v>2</v>
      </c>
      <c r="C123" s="36">
        <v>301</v>
      </c>
      <c r="D123" s="36">
        <v>1</v>
      </c>
      <c r="E123" s="36">
        <v>0</v>
      </c>
      <c r="F123" s="36">
        <v>1</v>
      </c>
      <c r="G123" s="36"/>
      <c r="H123" s="36">
        <v>240</v>
      </c>
      <c r="I123" s="32">
        <v>16</v>
      </c>
      <c r="J123" s="21">
        <f t="shared" si="45"/>
        <v>7.5250000000000004</v>
      </c>
      <c r="K123" s="21">
        <f t="shared" si="46"/>
        <v>18.8125</v>
      </c>
      <c r="L123" s="21">
        <f t="shared" si="47"/>
        <v>15</v>
      </c>
      <c r="M123" s="34">
        <v>150.5</v>
      </c>
      <c r="N123" s="32">
        <v>24</v>
      </c>
      <c r="O123" s="36">
        <v>9</v>
      </c>
      <c r="P123" s="96">
        <f t="shared" si="48"/>
        <v>0.49833887043189368</v>
      </c>
      <c r="Q123" s="96">
        <f t="shared" si="49"/>
        <v>0.31893687707641194</v>
      </c>
      <c r="R123" s="98">
        <f t="shared" si="50"/>
        <v>0.17940199335548174</v>
      </c>
      <c r="S123" s="36">
        <v>1</v>
      </c>
      <c r="T123" s="36">
        <v>2</v>
      </c>
      <c r="U123" s="53"/>
      <c r="V123" s="19"/>
      <c r="W123" s="83"/>
      <c r="X123" s="83"/>
      <c r="Y123" s="83"/>
      <c r="Z123" s="83"/>
      <c r="AA123" s="83"/>
      <c r="AB123" s="83"/>
      <c r="AC123" s="83"/>
      <c r="AD123" s="79"/>
      <c r="AE123" s="53"/>
    </row>
    <row r="124" spans="1:31">
      <c r="A124" s="33" t="s">
        <v>26</v>
      </c>
      <c r="B124" s="36">
        <v>4</v>
      </c>
      <c r="C124" s="36">
        <v>670</v>
      </c>
      <c r="D124" s="36">
        <v>4</v>
      </c>
      <c r="E124" s="36">
        <v>0</v>
      </c>
      <c r="F124" s="36">
        <v>1</v>
      </c>
      <c r="G124" s="36">
        <v>1</v>
      </c>
      <c r="H124" s="36">
        <v>473</v>
      </c>
      <c r="I124" s="32">
        <v>22</v>
      </c>
      <c r="J124" s="21">
        <f t="shared" si="45"/>
        <v>8.4989429175475699</v>
      </c>
      <c r="K124" s="21">
        <f t="shared" si="46"/>
        <v>30.454545454545453</v>
      </c>
      <c r="L124" s="21">
        <f t="shared" si="47"/>
        <v>21.5</v>
      </c>
      <c r="M124" s="34">
        <v>167.5</v>
      </c>
      <c r="N124" s="32">
        <v>50</v>
      </c>
      <c r="O124" s="36">
        <v>24</v>
      </c>
      <c r="P124" s="96">
        <f t="shared" si="48"/>
        <v>0.51343283582089549</v>
      </c>
      <c r="Q124" s="96">
        <f t="shared" si="49"/>
        <v>0.29850746268656714</v>
      </c>
      <c r="R124" s="98">
        <f t="shared" si="50"/>
        <v>0.21492537313432836</v>
      </c>
      <c r="S124" s="36">
        <v>5</v>
      </c>
      <c r="T124" s="36">
        <v>3</v>
      </c>
      <c r="U124" s="53"/>
      <c r="V124" s="19"/>
      <c r="W124" s="83"/>
      <c r="X124" s="83"/>
      <c r="Y124" s="83"/>
      <c r="Z124" s="83"/>
      <c r="AA124" s="83"/>
      <c r="AB124" s="83"/>
      <c r="AC124" s="83"/>
      <c r="AD124" s="107"/>
      <c r="AE124" s="53"/>
    </row>
    <row r="125" spans="1:31">
      <c r="A125" s="33" t="s">
        <v>23</v>
      </c>
      <c r="B125" s="36">
        <v>10</v>
      </c>
      <c r="C125" s="36">
        <v>1688</v>
      </c>
      <c r="D125" s="36">
        <v>9</v>
      </c>
      <c r="E125" s="36">
        <v>0</v>
      </c>
      <c r="F125" s="36">
        <v>4</v>
      </c>
      <c r="G125" s="36">
        <v>1</v>
      </c>
      <c r="H125" s="36">
        <v>1195</v>
      </c>
      <c r="I125" s="32">
        <v>66</v>
      </c>
      <c r="J125" s="21">
        <f t="shared" si="45"/>
        <v>8.4753138075313803</v>
      </c>
      <c r="K125" s="21">
        <f t="shared" si="46"/>
        <v>25.575757575757574</v>
      </c>
      <c r="L125" s="21">
        <f t="shared" si="47"/>
        <v>18.106060606060606</v>
      </c>
      <c r="M125" s="34">
        <v>168.8</v>
      </c>
      <c r="N125" s="32">
        <v>144</v>
      </c>
      <c r="O125" s="36">
        <v>59</v>
      </c>
      <c r="P125" s="96">
        <f t="shared" si="48"/>
        <v>0.55094786729857825</v>
      </c>
      <c r="Q125" s="96">
        <f t="shared" si="49"/>
        <v>0.34123222748815168</v>
      </c>
      <c r="R125" s="98">
        <f t="shared" si="50"/>
        <v>0.20971563981042654</v>
      </c>
      <c r="S125" s="36">
        <v>8</v>
      </c>
      <c r="T125" s="36">
        <v>7</v>
      </c>
      <c r="U125" s="53"/>
      <c r="V125" s="19"/>
      <c r="W125" s="64"/>
      <c r="X125" s="64"/>
      <c r="Y125" s="64"/>
      <c r="Z125" s="64"/>
      <c r="AA125" s="64"/>
      <c r="AB125" s="64"/>
      <c r="AC125" s="64"/>
      <c r="AD125" s="64"/>
      <c r="AE125" s="53"/>
    </row>
    <row r="126" spans="1:31">
      <c r="A126" s="33" t="s">
        <v>22</v>
      </c>
      <c r="B126" s="36">
        <v>8</v>
      </c>
      <c r="C126" s="36">
        <v>1236</v>
      </c>
      <c r="D126" s="36">
        <v>6</v>
      </c>
      <c r="E126" s="36">
        <v>1</v>
      </c>
      <c r="F126" s="36">
        <v>2</v>
      </c>
      <c r="G126" s="36">
        <v>2</v>
      </c>
      <c r="H126" s="36">
        <v>919</v>
      </c>
      <c r="I126" s="32">
        <v>55</v>
      </c>
      <c r="J126" s="21">
        <f t="shared" si="45"/>
        <v>8.0696409140369969</v>
      </c>
      <c r="K126" s="21">
        <f t="shared" si="46"/>
        <v>22.472727272727273</v>
      </c>
      <c r="L126" s="21">
        <f t="shared" si="47"/>
        <v>16.709090909090911</v>
      </c>
      <c r="M126" s="34">
        <v>154.5</v>
      </c>
      <c r="N126" s="32">
        <v>82</v>
      </c>
      <c r="O126" s="36">
        <v>51</v>
      </c>
      <c r="P126" s="96">
        <f t="shared" si="48"/>
        <v>0.51294498381877018</v>
      </c>
      <c r="Q126" s="96">
        <f t="shared" si="49"/>
        <v>0.26537216828478966</v>
      </c>
      <c r="R126" s="98">
        <f t="shared" si="50"/>
        <v>0.24757281553398058</v>
      </c>
      <c r="S126" s="36">
        <v>9</v>
      </c>
      <c r="T126" s="36">
        <v>8</v>
      </c>
      <c r="U126" s="53"/>
      <c r="V126" s="64"/>
      <c r="W126" s="64"/>
      <c r="X126" s="64"/>
      <c r="Y126" s="64"/>
      <c r="Z126" s="64"/>
      <c r="AA126" s="64"/>
      <c r="AB126" s="64"/>
      <c r="AC126" s="64"/>
      <c r="AD126" s="64"/>
      <c r="AE126" s="53"/>
    </row>
    <row r="127" spans="1:31">
      <c r="A127" s="48" t="s">
        <v>51</v>
      </c>
      <c r="B127" s="36">
        <v>4</v>
      </c>
      <c r="C127" s="36">
        <v>528</v>
      </c>
      <c r="D127" s="36">
        <v>0</v>
      </c>
      <c r="E127" s="36">
        <v>0</v>
      </c>
      <c r="F127" s="36"/>
      <c r="G127" s="36">
        <v>2</v>
      </c>
      <c r="H127" s="36">
        <v>445</v>
      </c>
      <c r="I127" s="32">
        <v>25</v>
      </c>
      <c r="J127" s="21">
        <f t="shared" si="45"/>
        <v>7.1191011235955051</v>
      </c>
      <c r="K127" s="21">
        <f t="shared" si="46"/>
        <v>21.12</v>
      </c>
      <c r="L127" s="21">
        <f t="shared" si="47"/>
        <v>17.8</v>
      </c>
      <c r="M127" s="34">
        <v>132</v>
      </c>
      <c r="N127" s="32">
        <v>42</v>
      </c>
      <c r="O127" s="36">
        <v>19</v>
      </c>
      <c r="P127" s="96">
        <f t="shared" si="48"/>
        <v>0.53409090909090906</v>
      </c>
      <c r="Q127" s="96">
        <f t="shared" si="49"/>
        <v>0.31818181818181818</v>
      </c>
      <c r="R127" s="98">
        <f t="shared" si="50"/>
        <v>0.21590909090909091</v>
      </c>
      <c r="S127" s="36">
        <v>4</v>
      </c>
      <c r="T127" s="36">
        <v>3</v>
      </c>
      <c r="V127" s="64"/>
      <c r="W127" s="104"/>
      <c r="X127" s="104"/>
      <c r="Y127" s="104"/>
      <c r="Z127" s="25"/>
      <c r="AA127" s="25"/>
      <c r="AB127" s="25"/>
      <c r="AC127" s="25"/>
      <c r="AD127" s="25"/>
    </row>
    <row r="128" spans="1:31">
      <c r="A128" s="16" t="s">
        <v>30</v>
      </c>
      <c r="B128" s="6">
        <f t="shared" ref="B128:I128" si="51">SUM(B116:B127)</f>
        <v>62</v>
      </c>
      <c r="C128" s="6">
        <f t="shared" si="51"/>
        <v>10415</v>
      </c>
      <c r="D128" s="6">
        <f t="shared" si="51"/>
        <v>50</v>
      </c>
      <c r="E128" s="6">
        <f t="shared" si="51"/>
        <v>4</v>
      </c>
      <c r="F128" s="6">
        <f t="shared" si="51"/>
        <v>19</v>
      </c>
      <c r="G128" s="6">
        <f t="shared" si="51"/>
        <v>12</v>
      </c>
      <c r="H128" s="6">
        <f t="shared" si="51"/>
        <v>7341</v>
      </c>
      <c r="I128" s="6">
        <f t="shared" si="51"/>
        <v>374</v>
      </c>
      <c r="J128" s="7">
        <f t="shared" si="45"/>
        <v>8.5124642419288925</v>
      </c>
      <c r="K128" s="7">
        <f t="shared" si="46"/>
        <v>27.847593582887701</v>
      </c>
      <c r="L128" s="7">
        <f t="shared" si="47"/>
        <v>19.628342245989305</v>
      </c>
      <c r="M128" s="8">
        <f>C128/B128</f>
        <v>167.98387096774192</v>
      </c>
      <c r="N128" s="6">
        <f>SUM(N116:N127)</f>
        <v>840</v>
      </c>
      <c r="O128" s="6">
        <f>SUM(O116:O127)</f>
        <v>384</v>
      </c>
      <c r="P128" s="97">
        <f t="shared" si="48"/>
        <v>0.54383101296207392</v>
      </c>
      <c r="Q128" s="97">
        <f t="shared" si="49"/>
        <v>0.32261161785885739</v>
      </c>
      <c r="R128" s="97">
        <f t="shared" si="50"/>
        <v>0.2212193951032165</v>
      </c>
      <c r="S128" s="6">
        <f>SUM(S116:S127)</f>
        <v>59</v>
      </c>
      <c r="T128" s="6">
        <f>SUM(T116:T127)</f>
        <v>57</v>
      </c>
      <c r="U128" s="19"/>
      <c r="V128" s="64"/>
      <c r="W128" s="104"/>
      <c r="X128" s="104"/>
      <c r="Y128" s="104"/>
      <c r="Z128" s="25"/>
      <c r="AA128" s="25"/>
      <c r="AB128" s="25"/>
      <c r="AC128" s="25"/>
      <c r="AD128" s="25"/>
    </row>
    <row r="129" spans="1:30">
      <c r="A129" s="60"/>
      <c r="B129" s="26"/>
      <c r="C129" s="26"/>
      <c r="D129" s="26"/>
      <c r="E129" s="26"/>
      <c r="F129" s="26"/>
      <c r="G129" s="26"/>
      <c r="H129" s="26"/>
      <c r="I129" s="26"/>
      <c r="J129" s="44"/>
      <c r="K129" s="44"/>
      <c r="L129" s="27"/>
      <c r="M129" s="26"/>
      <c r="N129" s="26"/>
      <c r="O129" s="44"/>
      <c r="P129" s="44"/>
      <c r="Q129" s="44"/>
      <c r="R129" s="26"/>
      <c r="S129" s="26"/>
      <c r="U129" s="19"/>
      <c r="V129" s="64"/>
      <c r="W129" s="104"/>
      <c r="X129" s="104"/>
      <c r="Y129" s="104"/>
      <c r="Z129" s="25"/>
      <c r="AA129" s="64"/>
      <c r="AB129" s="64"/>
      <c r="AC129" s="64"/>
      <c r="AD129" s="64"/>
    </row>
    <row r="130" spans="1:30">
      <c r="A130" s="60"/>
      <c r="B130" s="26"/>
      <c r="C130" s="26"/>
      <c r="D130" s="26"/>
      <c r="E130" s="26"/>
      <c r="F130" s="26"/>
      <c r="G130" s="26"/>
      <c r="H130" s="26"/>
      <c r="I130" s="26"/>
      <c r="J130" s="44"/>
      <c r="K130" s="44"/>
      <c r="L130" s="27"/>
      <c r="M130" s="26"/>
      <c r="N130" s="26"/>
      <c r="O130" s="44"/>
      <c r="P130" s="44"/>
      <c r="Q130" s="44"/>
      <c r="R130" s="26"/>
      <c r="S130" s="26"/>
      <c r="U130" s="19"/>
      <c r="V130" s="64"/>
      <c r="W130" s="104"/>
      <c r="X130" s="104"/>
      <c r="Y130" s="104"/>
      <c r="Z130" s="25"/>
      <c r="AA130" s="79"/>
      <c r="AB130" s="64"/>
      <c r="AC130" s="64"/>
      <c r="AD130" s="64"/>
    </row>
    <row r="131" spans="1:30" s="19" customFormat="1">
      <c r="A131" s="60"/>
      <c r="B131" s="26"/>
      <c r="C131" s="26"/>
      <c r="D131" s="26"/>
      <c r="E131" s="26"/>
      <c r="F131" s="26"/>
      <c r="G131" s="26"/>
      <c r="H131" s="26"/>
      <c r="I131" s="26"/>
      <c r="J131" s="44"/>
      <c r="K131" s="44"/>
      <c r="L131" s="27"/>
      <c r="M131" s="26"/>
      <c r="N131" s="26"/>
      <c r="O131" s="44"/>
      <c r="P131" s="44"/>
      <c r="Q131" s="44"/>
      <c r="R131" s="26"/>
      <c r="S131" s="26"/>
      <c r="V131" s="64"/>
      <c r="W131" s="104"/>
      <c r="X131" s="104"/>
      <c r="Y131" s="104"/>
      <c r="Z131" s="25"/>
      <c r="AA131" s="79"/>
      <c r="AB131" s="64"/>
      <c r="AC131" s="64"/>
      <c r="AD131" s="64"/>
    </row>
    <row r="132" spans="1:30" s="19" customFormat="1">
      <c r="A132" s="4" t="s">
        <v>39</v>
      </c>
      <c r="B132" s="24" t="s">
        <v>1</v>
      </c>
      <c r="C132" s="24" t="s">
        <v>2</v>
      </c>
      <c r="D132" s="24" t="s">
        <v>3</v>
      </c>
      <c r="E132" s="24" t="s">
        <v>4</v>
      </c>
      <c r="F132" s="24" t="s">
        <v>5</v>
      </c>
      <c r="G132" s="24" t="s">
        <v>6</v>
      </c>
      <c r="H132" s="24" t="s">
        <v>7</v>
      </c>
      <c r="I132" s="24" t="s">
        <v>8</v>
      </c>
      <c r="J132" s="24" t="s">
        <v>9</v>
      </c>
      <c r="K132" s="24" t="s">
        <v>10</v>
      </c>
      <c r="L132" s="130" t="s">
        <v>67</v>
      </c>
      <c r="M132" s="29" t="s">
        <v>11</v>
      </c>
      <c r="N132" s="30" t="s">
        <v>12</v>
      </c>
      <c r="O132" s="30" t="s">
        <v>13</v>
      </c>
      <c r="P132" s="30" t="s">
        <v>14</v>
      </c>
      <c r="Q132" s="24" t="s">
        <v>15</v>
      </c>
      <c r="R132" s="24" t="s">
        <v>16</v>
      </c>
      <c r="S132" s="41" t="s">
        <v>17</v>
      </c>
      <c r="T132" s="41" t="s">
        <v>18</v>
      </c>
      <c r="U132" s="79"/>
      <c r="V132" s="83"/>
      <c r="W132" s="104"/>
      <c r="X132" s="104"/>
      <c r="Y132" s="104"/>
      <c r="Z132" s="25"/>
      <c r="AA132" s="79"/>
      <c r="AB132" s="64"/>
      <c r="AC132" s="64"/>
      <c r="AD132" s="64"/>
    </row>
    <row r="133" spans="1:30" s="19" customFormat="1">
      <c r="A133" s="37" t="s">
        <v>25</v>
      </c>
      <c r="B133" s="22">
        <v>2</v>
      </c>
      <c r="C133" s="22">
        <v>390</v>
      </c>
      <c r="D133" s="22">
        <v>2</v>
      </c>
      <c r="E133" s="22">
        <v>0</v>
      </c>
      <c r="F133" s="22">
        <v>1</v>
      </c>
      <c r="G133" s="22"/>
      <c r="H133" s="22">
        <v>240</v>
      </c>
      <c r="I133" s="22">
        <v>15</v>
      </c>
      <c r="J133" s="21">
        <f t="shared" ref="J133:J145" si="52">C133/(H133/6)</f>
        <v>9.75</v>
      </c>
      <c r="K133" s="21">
        <f t="shared" ref="K133:K145" si="53">C133/I133</f>
        <v>26</v>
      </c>
      <c r="L133" s="21">
        <f t="shared" ref="L133:L145" si="54">H133/I133</f>
        <v>16</v>
      </c>
      <c r="M133" s="38">
        <v>195</v>
      </c>
      <c r="N133" s="22">
        <v>27</v>
      </c>
      <c r="O133" s="22">
        <v>21</v>
      </c>
      <c r="P133" s="96">
        <f t="shared" ref="P133:P145" si="55">(N133*4+O133*6)/C133</f>
        <v>0.6</v>
      </c>
      <c r="Q133" s="96">
        <f t="shared" ref="Q133:Q145" si="56">(N133*4)/C133</f>
        <v>0.27692307692307694</v>
      </c>
      <c r="R133" s="98">
        <f t="shared" ref="R133:R145" si="57">(O133*6)/C133</f>
        <v>0.32307692307692309</v>
      </c>
      <c r="S133" s="32">
        <v>1</v>
      </c>
      <c r="T133" s="90">
        <v>1</v>
      </c>
      <c r="U133" s="79"/>
      <c r="V133" s="83"/>
      <c r="W133" s="104"/>
      <c r="X133" s="104"/>
      <c r="Y133" s="104"/>
      <c r="Z133" s="25"/>
      <c r="AA133" s="79"/>
      <c r="AB133" s="64"/>
      <c r="AC133" s="64"/>
      <c r="AD133" s="64"/>
    </row>
    <row r="134" spans="1:30" s="19" customFormat="1">
      <c r="A134" s="37" t="s">
        <v>19</v>
      </c>
      <c r="B134" s="22">
        <v>8</v>
      </c>
      <c r="C134" s="22">
        <v>1134</v>
      </c>
      <c r="D134" s="22">
        <v>5</v>
      </c>
      <c r="E134" s="22">
        <v>0</v>
      </c>
      <c r="F134" s="22">
        <v>3</v>
      </c>
      <c r="G134" s="22">
        <v>1</v>
      </c>
      <c r="H134" s="22">
        <v>924</v>
      </c>
      <c r="I134" s="22">
        <v>65</v>
      </c>
      <c r="J134" s="21">
        <f t="shared" ref="J134:J144" si="58">C134/(H134/6)</f>
        <v>7.3636363636363633</v>
      </c>
      <c r="K134" s="21">
        <f t="shared" ref="K134:K144" si="59">C134/I134</f>
        <v>17.446153846153845</v>
      </c>
      <c r="L134" s="21">
        <f t="shared" ref="L134:L144" si="60">H134/I134</f>
        <v>14.215384615384615</v>
      </c>
      <c r="M134" s="38">
        <v>141.75</v>
      </c>
      <c r="N134" s="22">
        <v>83</v>
      </c>
      <c r="O134" s="22">
        <v>25</v>
      </c>
      <c r="P134" s="96">
        <f t="shared" si="55"/>
        <v>0.42504409171075835</v>
      </c>
      <c r="Q134" s="96">
        <f t="shared" si="56"/>
        <v>0.29276895943562609</v>
      </c>
      <c r="R134" s="98">
        <f t="shared" si="57"/>
        <v>0.13227513227513227</v>
      </c>
      <c r="S134" s="32">
        <v>4</v>
      </c>
      <c r="T134" s="90">
        <v>3</v>
      </c>
      <c r="U134" s="79"/>
      <c r="V134" s="83"/>
      <c r="W134" s="104"/>
      <c r="X134" s="104"/>
      <c r="Y134" s="104"/>
      <c r="Z134" s="25"/>
      <c r="AA134" s="79"/>
      <c r="AB134" s="64"/>
      <c r="AC134" s="64"/>
      <c r="AD134" s="64"/>
    </row>
    <row r="135" spans="1:30" s="19" customFormat="1">
      <c r="A135" s="37" t="s">
        <v>32</v>
      </c>
      <c r="B135" s="22">
        <v>12</v>
      </c>
      <c r="C135" s="22">
        <v>1813</v>
      </c>
      <c r="D135" s="22">
        <v>8</v>
      </c>
      <c r="E135" s="22">
        <v>2</v>
      </c>
      <c r="F135" s="22">
        <v>3</v>
      </c>
      <c r="G135" s="22">
        <v>3</v>
      </c>
      <c r="H135" s="22">
        <v>1239</v>
      </c>
      <c r="I135" s="22">
        <v>68</v>
      </c>
      <c r="J135" s="21">
        <f t="shared" si="58"/>
        <v>8.7796610169491522</v>
      </c>
      <c r="K135" s="21">
        <f t="shared" si="59"/>
        <v>26.661764705882351</v>
      </c>
      <c r="L135" s="21">
        <f t="shared" si="60"/>
        <v>18.220588235294116</v>
      </c>
      <c r="M135" s="38">
        <v>151.08333333333334</v>
      </c>
      <c r="N135" s="22">
        <v>135</v>
      </c>
      <c r="O135" s="22">
        <v>69</v>
      </c>
      <c r="P135" s="96">
        <f t="shared" si="55"/>
        <v>0.52619966905681193</v>
      </c>
      <c r="Q135" s="96">
        <f t="shared" si="56"/>
        <v>0.2978488692774407</v>
      </c>
      <c r="R135" s="98">
        <f t="shared" si="57"/>
        <v>0.2283507997793712</v>
      </c>
      <c r="S135" s="32">
        <v>13</v>
      </c>
      <c r="T135" s="90">
        <v>5</v>
      </c>
      <c r="U135" s="79"/>
      <c r="V135" s="83"/>
      <c r="W135" s="104"/>
      <c r="X135" s="104"/>
      <c r="Y135" s="104"/>
      <c r="Z135" s="25"/>
      <c r="AA135" s="79"/>
      <c r="AB135" s="64"/>
      <c r="AC135" s="64"/>
      <c r="AD135" s="64"/>
    </row>
    <row r="136" spans="1:30">
      <c r="A136" s="37" t="s">
        <v>41</v>
      </c>
      <c r="B136" s="22">
        <v>2</v>
      </c>
      <c r="C136" s="22">
        <v>316</v>
      </c>
      <c r="D136" s="22">
        <v>1</v>
      </c>
      <c r="E136" s="22">
        <v>0</v>
      </c>
      <c r="F136" s="22">
        <v>1</v>
      </c>
      <c r="G136" s="22"/>
      <c r="H136" s="22">
        <v>222</v>
      </c>
      <c r="I136" s="22">
        <v>13</v>
      </c>
      <c r="J136" s="21">
        <f t="shared" si="58"/>
        <v>8.5405405405405403</v>
      </c>
      <c r="K136" s="21">
        <f t="shared" si="59"/>
        <v>24.307692307692307</v>
      </c>
      <c r="L136" s="21">
        <f t="shared" si="60"/>
        <v>17.076923076923077</v>
      </c>
      <c r="M136" s="38">
        <v>158</v>
      </c>
      <c r="N136" s="22">
        <v>25</v>
      </c>
      <c r="O136" s="22">
        <v>12</v>
      </c>
      <c r="P136" s="96">
        <f t="shared" si="55"/>
        <v>0.54430379746835444</v>
      </c>
      <c r="Q136" s="96">
        <f t="shared" si="56"/>
        <v>0.31645569620253167</v>
      </c>
      <c r="R136" s="98">
        <f t="shared" si="57"/>
        <v>0.22784810126582278</v>
      </c>
      <c r="S136" s="32">
        <v>4</v>
      </c>
      <c r="T136" s="90">
        <v>2</v>
      </c>
      <c r="U136" s="79"/>
      <c r="V136" s="83"/>
      <c r="W136" s="104"/>
      <c r="X136" s="104"/>
      <c r="Y136" s="104"/>
      <c r="Z136" s="25"/>
      <c r="AA136" s="79"/>
      <c r="AB136" s="64"/>
      <c r="AC136" s="64"/>
      <c r="AD136" s="64"/>
    </row>
    <row r="137" spans="1:30">
      <c r="A137" s="33" t="s">
        <v>20</v>
      </c>
      <c r="B137" s="22">
        <v>6</v>
      </c>
      <c r="C137" s="22">
        <v>1066</v>
      </c>
      <c r="D137" s="22">
        <v>6</v>
      </c>
      <c r="E137" s="22">
        <v>0</v>
      </c>
      <c r="F137" s="22">
        <v>1</v>
      </c>
      <c r="G137" s="22">
        <v>2</v>
      </c>
      <c r="H137" s="22">
        <v>711</v>
      </c>
      <c r="I137" s="22">
        <v>36</v>
      </c>
      <c r="J137" s="21">
        <f t="shared" si="58"/>
        <v>8.995780590717299</v>
      </c>
      <c r="K137" s="21">
        <f t="shared" si="59"/>
        <v>29.611111111111111</v>
      </c>
      <c r="L137" s="21">
        <f t="shared" si="60"/>
        <v>19.75</v>
      </c>
      <c r="M137" s="38">
        <v>177.66666666666666</v>
      </c>
      <c r="N137" s="22">
        <v>83</v>
      </c>
      <c r="O137" s="22">
        <v>42</v>
      </c>
      <c r="P137" s="96">
        <f t="shared" si="55"/>
        <v>0.5478424015009381</v>
      </c>
      <c r="Q137" s="96">
        <f t="shared" si="56"/>
        <v>0.31144465290806755</v>
      </c>
      <c r="R137" s="98">
        <f t="shared" si="57"/>
        <v>0.23639774859287055</v>
      </c>
      <c r="S137" s="32">
        <v>8</v>
      </c>
      <c r="T137" s="90">
        <v>5</v>
      </c>
      <c r="U137" s="79"/>
      <c r="V137" s="83"/>
      <c r="W137" s="104"/>
      <c r="X137" s="104"/>
      <c r="Y137" s="104"/>
      <c r="Z137" s="25"/>
      <c r="AA137" s="79"/>
      <c r="AB137" s="64"/>
      <c r="AC137" s="64"/>
      <c r="AD137" s="64"/>
    </row>
    <row r="138" spans="1:30" s="19" customFormat="1">
      <c r="A138" s="37" t="s">
        <v>21</v>
      </c>
      <c r="B138" s="22">
        <v>2</v>
      </c>
      <c r="C138" s="22">
        <v>309</v>
      </c>
      <c r="D138" s="22">
        <v>1</v>
      </c>
      <c r="E138" s="22">
        <v>0</v>
      </c>
      <c r="F138" s="22">
        <v>1</v>
      </c>
      <c r="G138" s="22"/>
      <c r="H138" s="22">
        <v>240</v>
      </c>
      <c r="I138" s="22">
        <v>15</v>
      </c>
      <c r="J138" s="21">
        <f t="shared" si="58"/>
        <v>7.7249999999999996</v>
      </c>
      <c r="K138" s="21">
        <f t="shared" si="59"/>
        <v>20.6</v>
      </c>
      <c r="L138" s="21">
        <f t="shared" si="60"/>
        <v>16</v>
      </c>
      <c r="M138" s="38">
        <v>154.5</v>
      </c>
      <c r="N138" s="22">
        <v>22</v>
      </c>
      <c r="O138" s="22">
        <v>7</v>
      </c>
      <c r="P138" s="96">
        <f t="shared" si="55"/>
        <v>0.42071197411003236</v>
      </c>
      <c r="Q138" s="96">
        <f t="shared" si="56"/>
        <v>0.28478964401294499</v>
      </c>
      <c r="R138" s="98">
        <f t="shared" si="57"/>
        <v>0.13592233009708737</v>
      </c>
      <c r="S138" s="32">
        <v>1</v>
      </c>
      <c r="T138" s="90">
        <v>1</v>
      </c>
      <c r="U138" s="79"/>
      <c r="V138" s="83"/>
      <c r="W138" s="104"/>
      <c r="X138" s="104"/>
      <c r="Y138" s="104"/>
      <c r="Z138" s="25"/>
      <c r="AA138" s="79"/>
      <c r="AB138" s="64"/>
      <c r="AC138" s="64"/>
      <c r="AD138" s="64"/>
    </row>
    <row r="139" spans="1:30" s="19" customFormat="1">
      <c r="A139" s="37" t="s">
        <v>29</v>
      </c>
      <c r="B139" s="22">
        <v>8</v>
      </c>
      <c r="C139" s="22">
        <v>740</v>
      </c>
      <c r="D139" s="22">
        <v>0</v>
      </c>
      <c r="E139" s="22">
        <v>0</v>
      </c>
      <c r="F139" s="22">
        <v>1</v>
      </c>
      <c r="G139" s="22">
        <v>3</v>
      </c>
      <c r="H139" s="22">
        <v>622</v>
      </c>
      <c r="I139" s="22">
        <v>37</v>
      </c>
      <c r="J139" s="21">
        <f t="shared" si="58"/>
        <v>7.138263665594855</v>
      </c>
      <c r="K139" s="21">
        <f t="shared" si="59"/>
        <v>20</v>
      </c>
      <c r="L139" s="21">
        <f t="shared" si="60"/>
        <v>16.810810810810811</v>
      </c>
      <c r="M139" s="38">
        <v>92.5</v>
      </c>
      <c r="N139" s="22">
        <v>62</v>
      </c>
      <c r="O139" s="22">
        <v>15</v>
      </c>
      <c r="P139" s="96">
        <f t="shared" si="55"/>
        <v>0.45675675675675675</v>
      </c>
      <c r="Q139" s="96">
        <f t="shared" si="56"/>
        <v>0.33513513513513515</v>
      </c>
      <c r="R139" s="98">
        <f t="shared" si="57"/>
        <v>0.12162162162162163</v>
      </c>
      <c r="S139" s="32">
        <v>0</v>
      </c>
      <c r="T139" s="90"/>
      <c r="U139" s="86"/>
      <c r="V139" s="83"/>
      <c r="W139" s="104"/>
      <c r="X139" s="104"/>
      <c r="Y139" s="104"/>
      <c r="Z139" s="25"/>
      <c r="AA139" s="79"/>
      <c r="AB139" s="64"/>
      <c r="AC139" s="64"/>
      <c r="AD139" s="64"/>
    </row>
    <row r="140" spans="1:30" s="19" customFormat="1">
      <c r="A140" s="37" t="s">
        <v>27</v>
      </c>
      <c r="B140" s="22">
        <v>2</v>
      </c>
      <c r="C140" s="22">
        <v>391</v>
      </c>
      <c r="D140" s="22">
        <v>2</v>
      </c>
      <c r="E140" s="22">
        <v>1</v>
      </c>
      <c r="F140" s="22">
        <v>1</v>
      </c>
      <c r="G140" s="22"/>
      <c r="H140" s="22">
        <v>240</v>
      </c>
      <c r="I140" s="22">
        <v>11</v>
      </c>
      <c r="J140" s="21">
        <f t="shared" si="58"/>
        <v>9.7750000000000004</v>
      </c>
      <c r="K140" s="21">
        <f t="shared" si="59"/>
        <v>35.545454545454547</v>
      </c>
      <c r="L140" s="21">
        <f t="shared" si="60"/>
        <v>21.818181818181817</v>
      </c>
      <c r="M140" s="38">
        <v>195.5</v>
      </c>
      <c r="N140" s="22">
        <v>28</v>
      </c>
      <c r="O140" s="22">
        <v>21</v>
      </c>
      <c r="P140" s="96">
        <f t="shared" si="55"/>
        <v>0.60869565217391308</v>
      </c>
      <c r="Q140" s="96">
        <f t="shared" si="56"/>
        <v>0.28644501278772377</v>
      </c>
      <c r="R140" s="98">
        <f t="shared" si="57"/>
        <v>0.32225063938618925</v>
      </c>
      <c r="S140" s="32">
        <v>1</v>
      </c>
      <c r="T140" s="90">
        <v>3</v>
      </c>
      <c r="U140" s="64"/>
      <c r="V140" s="64"/>
      <c r="W140" s="104"/>
      <c r="X140" s="104"/>
      <c r="Y140" s="104"/>
      <c r="Z140" s="25"/>
      <c r="AA140" s="79"/>
      <c r="AB140" s="64"/>
      <c r="AC140" s="64"/>
      <c r="AD140" s="64"/>
    </row>
    <row r="141" spans="1:30">
      <c r="A141" s="37" t="s">
        <v>28</v>
      </c>
      <c r="B141" s="22">
        <v>2</v>
      </c>
      <c r="C141" s="22">
        <v>344</v>
      </c>
      <c r="D141" s="22">
        <v>2</v>
      </c>
      <c r="E141" s="22">
        <v>0</v>
      </c>
      <c r="F141" s="22"/>
      <c r="G141" s="22">
        <v>1</v>
      </c>
      <c r="H141" s="22">
        <v>232</v>
      </c>
      <c r="I141" s="22">
        <v>6</v>
      </c>
      <c r="J141" s="21">
        <f t="shared" si="58"/>
        <v>8.8965517241379324</v>
      </c>
      <c r="K141" s="21">
        <f t="shared" si="59"/>
        <v>57.333333333333336</v>
      </c>
      <c r="L141" s="21">
        <f t="shared" si="60"/>
        <v>38.666666666666664</v>
      </c>
      <c r="M141" s="38">
        <v>172</v>
      </c>
      <c r="N141" s="22">
        <v>25</v>
      </c>
      <c r="O141" s="22">
        <v>19</v>
      </c>
      <c r="P141" s="96">
        <f t="shared" si="55"/>
        <v>0.62209302325581395</v>
      </c>
      <c r="Q141" s="96">
        <f t="shared" si="56"/>
        <v>0.29069767441860467</v>
      </c>
      <c r="R141" s="98">
        <f t="shared" si="57"/>
        <v>0.33139534883720928</v>
      </c>
      <c r="S141" s="32">
        <v>3</v>
      </c>
      <c r="T141" s="90">
        <v>1</v>
      </c>
      <c r="U141" s="64"/>
      <c r="V141" s="64"/>
      <c r="W141" s="25"/>
      <c r="AA141" s="79"/>
      <c r="AB141" s="64"/>
      <c r="AC141" s="64"/>
      <c r="AD141" s="64"/>
    </row>
    <row r="142" spans="1:30">
      <c r="A142" s="37" t="s">
        <v>26</v>
      </c>
      <c r="B142" s="22">
        <v>2</v>
      </c>
      <c r="C142" s="22">
        <v>312</v>
      </c>
      <c r="D142" s="22">
        <v>1</v>
      </c>
      <c r="E142" s="22">
        <v>0</v>
      </c>
      <c r="F142" s="22">
        <v>1</v>
      </c>
      <c r="G142" s="22"/>
      <c r="H142" s="22">
        <v>233</v>
      </c>
      <c r="I142" s="22">
        <v>15</v>
      </c>
      <c r="J142" s="21">
        <f t="shared" si="58"/>
        <v>8.0343347639484968</v>
      </c>
      <c r="K142" s="21">
        <f t="shared" si="59"/>
        <v>20.8</v>
      </c>
      <c r="L142" s="21">
        <f t="shared" si="60"/>
        <v>15.533333333333333</v>
      </c>
      <c r="M142" s="38">
        <v>156</v>
      </c>
      <c r="N142" s="22">
        <v>18</v>
      </c>
      <c r="O142" s="22">
        <v>12</v>
      </c>
      <c r="P142" s="96">
        <f t="shared" si="55"/>
        <v>0.46153846153846156</v>
      </c>
      <c r="Q142" s="96">
        <f t="shared" si="56"/>
        <v>0.23076923076923078</v>
      </c>
      <c r="R142" s="98">
        <f t="shared" si="57"/>
        <v>0.23076923076923078</v>
      </c>
      <c r="S142" s="32">
        <v>1</v>
      </c>
      <c r="T142" s="90"/>
      <c r="U142" s="108"/>
      <c r="V142" s="108"/>
      <c r="W142" s="25"/>
      <c r="AA142" s="79"/>
      <c r="AB142" s="64"/>
      <c r="AC142" s="64"/>
      <c r="AD142" s="64"/>
    </row>
    <row r="143" spans="1:30">
      <c r="A143" s="37" t="s">
        <v>23</v>
      </c>
      <c r="B143" s="22">
        <v>2</v>
      </c>
      <c r="C143" s="22">
        <v>375</v>
      </c>
      <c r="D143" s="22">
        <v>2</v>
      </c>
      <c r="E143" s="22">
        <v>0</v>
      </c>
      <c r="F143" s="22"/>
      <c r="G143" s="22">
        <v>1</v>
      </c>
      <c r="H143" s="22">
        <v>224</v>
      </c>
      <c r="I143" s="22">
        <v>6</v>
      </c>
      <c r="J143" s="21">
        <f t="shared" si="58"/>
        <v>10.044642857142856</v>
      </c>
      <c r="K143" s="21">
        <f t="shared" si="59"/>
        <v>62.5</v>
      </c>
      <c r="L143" s="21">
        <f t="shared" si="60"/>
        <v>37.333333333333336</v>
      </c>
      <c r="M143" s="38">
        <v>187.5</v>
      </c>
      <c r="N143" s="22">
        <v>32</v>
      </c>
      <c r="O143" s="22">
        <v>22</v>
      </c>
      <c r="P143" s="96">
        <f t="shared" si="55"/>
        <v>0.69333333333333336</v>
      </c>
      <c r="Q143" s="96">
        <f t="shared" si="56"/>
        <v>0.34133333333333332</v>
      </c>
      <c r="R143" s="98">
        <f t="shared" si="57"/>
        <v>0.35199999999999998</v>
      </c>
      <c r="S143" s="32">
        <v>2</v>
      </c>
      <c r="T143" s="90">
        <v>3</v>
      </c>
      <c r="U143" s="108"/>
      <c r="V143" s="108"/>
      <c r="W143" s="25"/>
      <c r="AA143" s="79"/>
      <c r="AB143" s="64"/>
      <c r="AC143" s="64"/>
      <c r="AD143" s="64"/>
    </row>
    <row r="144" spans="1:30">
      <c r="A144" s="37" t="s">
        <v>22</v>
      </c>
      <c r="B144" s="22">
        <v>4</v>
      </c>
      <c r="C144" s="22">
        <v>619</v>
      </c>
      <c r="D144" s="22">
        <v>4</v>
      </c>
      <c r="E144" s="22">
        <v>0</v>
      </c>
      <c r="F144" s="22"/>
      <c r="G144" s="22">
        <v>2</v>
      </c>
      <c r="H144" s="22">
        <v>466</v>
      </c>
      <c r="I144" s="22">
        <v>23</v>
      </c>
      <c r="J144" s="21">
        <f t="shared" si="58"/>
        <v>7.969957081545064</v>
      </c>
      <c r="K144" s="21">
        <f t="shared" si="59"/>
        <v>26.913043478260871</v>
      </c>
      <c r="L144" s="21">
        <f t="shared" si="60"/>
        <v>20.260869565217391</v>
      </c>
      <c r="M144" s="38">
        <v>154.75</v>
      </c>
      <c r="N144" s="22">
        <v>37</v>
      </c>
      <c r="O144" s="22">
        <v>28</v>
      </c>
      <c r="P144" s="96">
        <f t="shared" si="55"/>
        <v>0.51050080775444262</v>
      </c>
      <c r="Q144" s="96">
        <f t="shared" si="56"/>
        <v>0.23909531502423265</v>
      </c>
      <c r="R144" s="98">
        <f t="shared" si="57"/>
        <v>0.27140549273021003</v>
      </c>
      <c r="S144" s="32">
        <v>4</v>
      </c>
      <c r="T144" s="90">
        <v>4</v>
      </c>
      <c r="U144" s="108"/>
      <c r="V144" s="108"/>
      <c r="W144" s="25"/>
      <c r="AA144" s="79"/>
      <c r="AB144" s="64"/>
      <c r="AC144" s="64"/>
      <c r="AD144" s="64"/>
    </row>
    <row r="145" spans="1:30">
      <c r="A145" s="9" t="s">
        <v>30</v>
      </c>
      <c r="B145" s="6">
        <f t="shared" ref="B145:I145" si="61">SUM(B133:B144)</f>
        <v>52</v>
      </c>
      <c r="C145" s="6">
        <f>SUM(C133:C144)</f>
        <v>7809</v>
      </c>
      <c r="D145" s="6">
        <f t="shared" si="61"/>
        <v>34</v>
      </c>
      <c r="E145" s="6">
        <f t="shared" si="61"/>
        <v>3</v>
      </c>
      <c r="F145" s="6">
        <f t="shared" si="61"/>
        <v>13</v>
      </c>
      <c r="G145" s="6">
        <f t="shared" si="61"/>
        <v>13</v>
      </c>
      <c r="H145" s="6">
        <f t="shared" si="61"/>
        <v>5593</v>
      </c>
      <c r="I145" s="6">
        <f t="shared" si="61"/>
        <v>310</v>
      </c>
      <c r="J145" s="7">
        <f t="shared" si="52"/>
        <v>8.3772572858930818</v>
      </c>
      <c r="K145" s="7">
        <f t="shared" si="53"/>
        <v>25.190322580645162</v>
      </c>
      <c r="L145" s="7">
        <f t="shared" si="54"/>
        <v>18.041935483870969</v>
      </c>
      <c r="M145" s="99">
        <f>C145/B145</f>
        <v>150.17307692307693</v>
      </c>
      <c r="N145" s="100">
        <f>SUM(N133:N144)</f>
        <v>577</v>
      </c>
      <c r="O145" s="100">
        <f>SUM(O133:O144)</f>
        <v>293</v>
      </c>
      <c r="P145" s="97">
        <f t="shared" si="55"/>
        <v>0.52068126520681268</v>
      </c>
      <c r="Q145" s="97">
        <f t="shared" si="56"/>
        <v>0.29555640927135357</v>
      </c>
      <c r="R145" s="97">
        <f t="shared" si="57"/>
        <v>0.22512485593545908</v>
      </c>
      <c r="S145" s="109">
        <f>SUM(S133:S144)</f>
        <v>42</v>
      </c>
      <c r="T145" s="101">
        <f>SUM(T133:T144)</f>
        <v>28</v>
      </c>
      <c r="U145" s="108"/>
      <c r="V145" s="108"/>
      <c r="W145" s="25"/>
      <c r="AA145" s="79"/>
      <c r="AB145" s="64"/>
      <c r="AC145" s="64"/>
      <c r="AD145" s="64"/>
    </row>
    <row r="146" spans="1:30">
      <c r="A146" s="61"/>
      <c r="B146" s="26"/>
      <c r="C146" s="26"/>
      <c r="D146" s="26"/>
      <c r="E146" s="26"/>
      <c r="F146" s="26"/>
      <c r="G146" s="26"/>
      <c r="H146" s="26"/>
      <c r="I146" s="26"/>
      <c r="J146" s="44"/>
      <c r="K146" s="137"/>
      <c r="L146" s="44"/>
      <c r="M146" s="138"/>
      <c r="N146" s="139"/>
      <c r="O146" s="139"/>
      <c r="P146" s="125"/>
      <c r="Q146" s="125"/>
      <c r="R146" s="125"/>
      <c r="S146" s="107"/>
      <c r="T146" s="140"/>
      <c r="U146" s="108"/>
      <c r="V146" s="108"/>
      <c r="W146" s="25"/>
      <c r="AA146" s="64"/>
      <c r="AB146" s="64"/>
      <c r="AC146" s="64"/>
      <c r="AD146" s="64"/>
    </row>
    <row r="147" spans="1:30">
      <c r="A147" s="61"/>
      <c r="B147" s="26"/>
      <c r="C147" s="26"/>
      <c r="D147" s="26"/>
      <c r="E147" s="26"/>
      <c r="F147" s="26"/>
      <c r="G147" s="26"/>
      <c r="H147" s="26"/>
      <c r="I147" s="26"/>
      <c r="J147" s="44"/>
      <c r="K147" s="137"/>
      <c r="L147" s="44"/>
      <c r="M147" s="138"/>
      <c r="N147" s="139"/>
      <c r="O147" s="139"/>
      <c r="P147" s="125"/>
      <c r="Q147" s="125"/>
      <c r="R147" s="125"/>
      <c r="S147" s="107"/>
      <c r="T147" s="140"/>
      <c r="U147" s="108"/>
      <c r="V147" s="108"/>
      <c r="W147" s="25"/>
      <c r="AA147" s="64"/>
      <c r="AB147" s="64"/>
      <c r="AC147" s="64"/>
      <c r="AD147" s="64"/>
    </row>
    <row r="148" spans="1:30">
      <c r="A148" s="61"/>
      <c r="B148" s="26"/>
      <c r="C148" s="26"/>
      <c r="D148" s="26"/>
      <c r="E148" s="26"/>
      <c r="F148" s="26"/>
      <c r="G148" s="26"/>
      <c r="H148" s="26"/>
      <c r="I148" s="26"/>
      <c r="J148" s="44"/>
      <c r="K148" s="137"/>
      <c r="L148" s="44"/>
      <c r="M148" s="138"/>
      <c r="N148" s="139"/>
      <c r="O148" s="139"/>
      <c r="P148" s="125"/>
      <c r="Q148" s="125"/>
      <c r="R148" s="125"/>
      <c r="S148" s="107"/>
      <c r="T148" s="140"/>
      <c r="U148" s="108"/>
      <c r="V148" s="108"/>
    </row>
    <row r="149" spans="1:30">
      <c r="A149" s="61"/>
      <c r="B149" s="26"/>
      <c r="C149" s="26"/>
      <c r="D149" s="26"/>
      <c r="E149" s="26"/>
      <c r="F149" s="26"/>
      <c r="G149" s="26"/>
      <c r="H149" s="26"/>
      <c r="I149" s="26"/>
      <c r="J149" s="44"/>
      <c r="K149" s="137"/>
      <c r="L149" s="44"/>
      <c r="M149" s="138"/>
      <c r="N149" s="139"/>
      <c r="O149" s="139"/>
      <c r="P149" s="125"/>
      <c r="Q149" s="125"/>
      <c r="R149" s="125"/>
      <c r="S149" s="107"/>
      <c r="T149" s="140"/>
      <c r="U149" s="108"/>
      <c r="V149" s="108"/>
    </row>
    <row r="150" spans="1:30">
      <c r="A150" s="61"/>
      <c r="B150" s="26"/>
      <c r="C150" s="26"/>
      <c r="D150" s="26"/>
      <c r="E150" s="26"/>
      <c r="F150" s="26"/>
      <c r="G150" s="26"/>
      <c r="H150" s="26"/>
      <c r="I150" s="26"/>
      <c r="J150" s="44"/>
      <c r="K150" s="137"/>
      <c r="L150" s="44"/>
      <c r="M150" s="138"/>
      <c r="N150" s="139"/>
      <c r="O150" s="139"/>
      <c r="P150" s="125"/>
      <c r="Q150" s="125"/>
      <c r="R150" s="125"/>
      <c r="S150" s="107"/>
      <c r="T150" s="140"/>
      <c r="U150" s="108"/>
      <c r="V150" s="108"/>
    </row>
    <row r="151" spans="1:30">
      <c r="A151" s="4" t="s">
        <v>31</v>
      </c>
      <c r="B151" s="24" t="s">
        <v>1</v>
      </c>
      <c r="C151" s="24" t="s">
        <v>2</v>
      </c>
      <c r="D151" s="24" t="s">
        <v>3</v>
      </c>
      <c r="E151" s="24" t="s">
        <v>4</v>
      </c>
      <c r="F151" s="24" t="s">
        <v>5</v>
      </c>
      <c r="G151" s="24" t="s">
        <v>6</v>
      </c>
      <c r="H151" s="24" t="s">
        <v>7</v>
      </c>
      <c r="I151" s="24" t="s">
        <v>8</v>
      </c>
      <c r="J151" s="24" t="s">
        <v>9</v>
      </c>
      <c r="K151" s="24" t="s">
        <v>10</v>
      </c>
      <c r="L151" s="130" t="s">
        <v>67</v>
      </c>
      <c r="M151" s="29" t="s">
        <v>11</v>
      </c>
      <c r="N151" s="30" t="s">
        <v>12</v>
      </c>
      <c r="O151" s="30" t="s">
        <v>13</v>
      </c>
      <c r="P151" s="30" t="s">
        <v>14</v>
      </c>
      <c r="Q151" s="24" t="s">
        <v>15</v>
      </c>
      <c r="R151" s="24" t="s">
        <v>16</v>
      </c>
      <c r="S151" s="41" t="s">
        <v>17</v>
      </c>
      <c r="T151" s="105" t="s">
        <v>18</v>
      </c>
      <c r="V151" s="25"/>
      <c r="W151" s="64"/>
      <c r="X151" s="79"/>
      <c r="Y151" s="79"/>
      <c r="Z151" s="64"/>
    </row>
    <row r="152" spans="1:30" s="19" customFormat="1">
      <c r="A152" s="37" t="s">
        <v>25</v>
      </c>
      <c r="B152" s="22">
        <v>2</v>
      </c>
      <c r="C152" s="22">
        <v>409</v>
      </c>
      <c r="D152" s="22">
        <v>2</v>
      </c>
      <c r="E152" s="22">
        <v>2</v>
      </c>
      <c r="F152" s="22">
        <v>1</v>
      </c>
      <c r="G152" s="22"/>
      <c r="H152" s="22">
        <v>240</v>
      </c>
      <c r="I152" s="22">
        <v>10</v>
      </c>
      <c r="J152" s="21">
        <v>10.225</v>
      </c>
      <c r="K152" s="21">
        <v>40.9</v>
      </c>
      <c r="L152" s="21">
        <f t="shared" ref="L152:L163" si="62">H152/I152</f>
        <v>24</v>
      </c>
      <c r="M152" s="38">
        <v>204.5</v>
      </c>
      <c r="N152" s="22">
        <v>36</v>
      </c>
      <c r="O152" s="22">
        <v>18</v>
      </c>
      <c r="P152" s="96">
        <f t="shared" ref="P152:P163" si="63">(N152*4+O152*6)/C152</f>
        <v>0.61613691931540338</v>
      </c>
      <c r="Q152" s="96">
        <f t="shared" ref="Q152:Q163" si="64">(N152*4)/C152</f>
        <v>0.35207823960880197</v>
      </c>
      <c r="R152" s="98">
        <f t="shared" ref="R152:R163" si="65">(O152*6)/C152</f>
        <v>0.26405867970660146</v>
      </c>
      <c r="S152" s="32">
        <v>3</v>
      </c>
      <c r="T152" s="106">
        <v>3</v>
      </c>
      <c r="U152"/>
      <c r="V152" s="25"/>
      <c r="W152" s="64"/>
      <c r="X152" s="79"/>
      <c r="Y152" s="79"/>
      <c r="Z152" s="64"/>
    </row>
    <row r="153" spans="1:30" s="19" customFormat="1">
      <c r="A153" s="37" t="s">
        <v>19</v>
      </c>
      <c r="B153" s="22">
        <v>10</v>
      </c>
      <c r="C153" s="22">
        <v>1559</v>
      </c>
      <c r="D153" s="22">
        <v>6</v>
      </c>
      <c r="E153" s="22">
        <v>1</v>
      </c>
      <c r="F153" s="22">
        <v>3</v>
      </c>
      <c r="G153" s="22">
        <v>2</v>
      </c>
      <c r="H153" s="22">
        <v>1099</v>
      </c>
      <c r="I153" s="22">
        <v>65</v>
      </c>
      <c r="J153" s="21">
        <v>8.5113739763421297</v>
      </c>
      <c r="K153" s="21">
        <v>23.984615384615385</v>
      </c>
      <c r="L153" s="21">
        <f t="shared" si="62"/>
        <v>16.907692307692308</v>
      </c>
      <c r="M153" s="38">
        <v>155.9</v>
      </c>
      <c r="N153" s="22">
        <v>133</v>
      </c>
      <c r="O153" s="22">
        <v>57</v>
      </c>
      <c r="P153" s="96">
        <f t="shared" si="63"/>
        <v>0.56061577934573448</v>
      </c>
      <c r="Q153" s="96">
        <f t="shared" si="64"/>
        <v>0.34124438742783836</v>
      </c>
      <c r="R153" s="98">
        <f t="shared" si="65"/>
        <v>0.21937139191789609</v>
      </c>
      <c r="S153" s="32">
        <v>6</v>
      </c>
      <c r="T153" s="106">
        <v>5</v>
      </c>
      <c r="U153"/>
      <c r="V153" s="25"/>
      <c r="W153" s="64"/>
      <c r="X153" s="85"/>
      <c r="Y153" s="79"/>
      <c r="Z153" s="64"/>
    </row>
    <row r="154" spans="1:30" s="19" customFormat="1">
      <c r="A154" s="37" t="s">
        <v>32</v>
      </c>
      <c r="B154" s="22">
        <v>8</v>
      </c>
      <c r="C154" s="22">
        <v>1068</v>
      </c>
      <c r="D154" s="22">
        <v>5</v>
      </c>
      <c r="E154" s="22">
        <v>0</v>
      </c>
      <c r="F154" s="22">
        <v>3</v>
      </c>
      <c r="G154" s="22">
        <v>1</v>
      </c>
      <c r="H154" s="22">
        <v>869</v>
      </c>
      <c r="I154" s="22">
        <v>64</v>
      </c>
      <c r="J154" s="21">
        <v>7.3739930955120823</v>
      </c>
      <c r="K154" s="21">
        <v>16.6875</v>
      </c>
      <c r="L154" s="21">
        <f t="shared" si="62"/>
        <v>13.578125</v>
      </c>
      <c r="M154" s="38">
        <v>133.5</v>
      </c>
      <c r="N154" s="22">
        <v>86</v>
      </c>
      <c r="O154" s="22">
        <v>25</v>
      </c>
      <c r="P154" s="96">
        <f t="shared" si="63"/>
        <v>0.46254681647940077</v>
      </c>
      <c r="Q154" s="96">
        <f t="shared" si="64"/>
        <v>0.32209737827715357</v>
      </c>
      <c r="R154" s="98">
        <f t="shared" si="65"/>
        <v>0.1404494382022472</v>
      </c>
      <c r="S154" s="32">
        <v>6</v>
      </c>
      <c r="T154" s="106">
        <v>1</v>
      </c>
      <c r="U154"/>
      <c r="V154" s="25"/>
      <c r="W154" s="64"/>
      <c r="X154" s="79"/>
      <c r="Y154" s="79"/>
      <c r="Z154" s="64"/>
    </row>
    <row r="155" spans="1:30" s="19" customFormat="1">
      <c r="A155" s="37" t="s">
        <v>34</v>
      </c>
      <c r="B155" s="22">
        <v>4</v>
      </c>
      <c r="C155" s="22">
        <v>644</v>
      </c>
      <c r="D155" s="22">
        <v>3</v>
      </c>
      <c r="E155" s="22">
        <v>0</v>
      </c>
      <c r="F155" s="22">
        <v>1</v>
      </c>
      <c r="G155" s="22">
        <v>1</v>
      </c>
      <c r="H155" s="22">
        <v>434</v>
      </c>
      <c r="I155" s="22">
        <v>20</v>
      </c>
      <c r="J155" s="21">
        <v>8.9032258064516139</v>
      </c>
      <c r="K155" s="21">
        <v>32.200000000000003</v>
      </c>
      <c r="L155" s="21">
        <f t="shared" si="62"/>
        <v>21.7</v>
      </c>
      <c r="M155" s="38">
        <v>161</v>
      </c>
      <c r="N155" s="22">
        <v>58</v>
      </c>
      <c r="O155" s="22">
        <v>30</v>
      </c>
      <c r="P155" s="96">
        <f t="shared" si="63"/>
        <v>0.63975155279503104</v>
      </c>
      <c r="Q155" s="96">
        <f t="shared" si="64"/>
        <v>0.36024844720496896</v>
      </c>
      <c r="R155" s="98">
        <f t="shared" si="65"/>
        <v>0.27950310559006208</v>
      </c>
      <c r="S155" s="32">
        <v>4</v>
      </c>
      <c r="T155" s="106">
        <v>2</v>
      </c>
      <c r="U155"/>
      <c r="V155" s="25"/>
      <c r="W155" s="64"/>
      <c r="X155" s="79"/>
      <c r="Y155" s="79"/>
      <c r="Z155" s="64"/>
    </row>
    <row r="156" spans="1:30" s="19" customFormat="1">
      <c r="A156" s="37" t="s">
        <v>29</v>
      </c>
      <c r="B156" s="22">
        <v>2</v>
      </c>
      <c r="C156" s="22">
        <v>271</v>
      </c>
      <c r="D156" s="22">
        <v>0</v>
      </c>
      <c r="E156" s="22">
        <v>0</v>
      </c>
      <c r="F156" s="22"/>
      <c r="G156" s="22">
        <v>1</v>
      </c>
      <c r="H156" s="22">
        <v>231</v>
      </c>
      <c r="I156" s="22">
        <v>10</v>
      </c>
      <c r="J156" s="21">
        <v>7.0389610389610393</v>
      </c>
      <c r="K156" s="21">
        <v>27.1</v>
      </c>
      <c r="L156" s="21">
        <f t="shared" si="62"/>
        <v>23.1</v>
      </c>
      <c r="M156" s="38">
        <v>135.5</v>
      </c>
      <c r="N156" s="22">
        <v>24</v>
      </c>
      <c r="O156" s="22">
        <v>8</v>
      </c>
      <c r="P156" s="96">
        <f t="shared" si="63"/>
        <v>0.53136531365313655</v>
      </c>
      <c r="Q156" s="96">
        <f t="shared" si="64"/>
        <v>0.35424354243542433</v>
      </c>
      <c r="R156" s="98">
        <f t="shared" si="65"/>
        <v>0.17712177121771217</v>
      </c>
      <c r="S156" s="32">
        <v>1</v>
      </c>
      <c r="T156" s="36">
        <v>1</v>
      </c>
      <c r="U156"/>
      <c r="V156" s="25"/>
      <c r="W156" s="64"/>
      <c r="X156" s="79"/>
      <c r="Y156" s="79"/>
      <c r="Z156" s="64"/>
    </row>
    <row r="157" spans="1:30" s="19" customFormat="1">
      <c r="A157" s="37" t="s">
        <v>35</v>
      </c>
      <c r="B157" s="22">
        <v>2</v>
      </c>
      <c r="C157" s="22">
        <v>266</v>
      </c>
      <c r="D157" s="22">
        <v>0</v>
      </c>
      <c r="E157" s="22">
        <v>0</v>
      </c>
      <c r="F157" s="22"/>
      <c r="G157" s="22">
        <v>1</v>
      </c>
      <c r="H157" s="22">
        <v>200</v>
      </c>
      <c r="I157" s="22">
        <v>11</v>
      </c>
      <c r="J157" s="21">
        <v>7.9799999999999995</v>
      </c>
      <c r="K157" s="21">
        <v>24.181818181818183</v>
      </c>
      <c r="L157" s="21">
        <f t="shared" si="62"/>
        <v>18.181818181818183</v>
      </c>
      <c r="M157" s="38">
        <v>133</v>
      </c>
      <c r="N157" s="22">
        <v>26</v>
      </c>
      <c r="O157" s="22">
        <v>10</v>
      </c>
      <c r="P157" s="96">
        <f t="shared" si="63"/>
        <v>0.61654135338345861</v>
      </c>
      <c r="Q157" s="96">
        <f t="shared" si="64"/>
        <v>0.39097744360902253</v>
      </c>
      <c r="R157" s="98">
        <f t="shared" si="65"/>
        <v>0.22556390977443608</v>
      </c>
      <c r="S157" s="32">
        <v>2</v>
      </c>
      <c r="T157" s="36">
        <v>2</v>
      </c>
      <c r="U157" s="43"/>
      <c r="V157" s="25"/>
      <c r="W157" s="64"/>
      <c r="X157" s="79"/>
      <c r="Y157" s="79"/>
      <c r="Z157" s="64"/>
    </row>
    <row r="158" spans="1:30" s="19" customFormat="1">
      <c r="A158" s="37" t="s">
        <v>27</v>
      </c>
      <c r="B158" s="22">
        <v>4</v>
      </c>
      <c r="C158" s="22">
        <v>586</v>
      </c>
      <c r="D158" s="22">
        <v>2</v>
      </c>
      <c r="E158" s="22">
        <v>0</v>
      </c>
      <c r="F158" s="22"/>
      <c r="G158" s="22">
        <v>2</v>
      </c>
      <c r="H158" s="22">
        <v>439</v>
      </c>
      <c r="I158" s="22">
        <v>23</v>
      </c>
      <c r="J158" s="21">
        <v>8.0091116173120724</v>
      </c>
      <c r="K158" s="21">
        <v>25.478260869565219</v>
      </c>
      <c r="L158" s="21">
        <f t="shared" si="62"/>
        <v>19.086956521739129</v>
      </c>
      <c r="M158" s="38">
        <v>146.5</v>
      </c>
      <c r="N158" s="22">
        <v>37</v>
      </c>
      <c r="O158" s="22">
        <v>33</v>
      </c>
      <c r="P158" s="96">
        <f t="shared" si="63"/>
        <v>0.59044368600682595</v>
      </c>
      <c r="Q158" s="96">
        <f t="shared" si="64"/>
        <v>0.25255972696245732</v>
      </c>
      <c r="R158" s="98">
        <f t="shared" si="65"/>
        <v>0.33788395904436858</v>
      </c>
      <c r="S158" s="32">
        <v>4</v>
      </c>
      <c r="T158" s="36">
        <v>2</v>
      </c>
      <c r="U158"/>
      <c r="V158"/>
      <c r="W158" s="64"/>
      <c r="X158" s="26"/>
      <c r="Y158" s="26"/>
      <c r="Z158" s="64"/>
    </row>
    <row r="159" spans="1:30" s="19" customFormat="1">
      <c r="A159" s="37" t="s">
        <v>28</v>
      </c>
      <c r="B159" s="22">
        <v>2</v>
      </c>
      <c r="C159" s="22">
        <v>295</v>
      </c>
      <c r="D159" s="22">
        <v>0</v>
      </c>
      <c r="E159" s="22">
        <v>0</v>
      </c>
      <c r="F159" s="22"/>
      <c r="G159" s="22">
        <v>1</v>
      </c>
      <c r="H159" s="22">
        <v>239</v>
      </c>
      <c r="I159" s="22">
        <v>15</v>
      </c>
      <c r="J159" s="21">
        <v>7.4058577405857733</v>
      </c>
      <c r="K159" s="21">
        <v>19.666666666666668</v>
      </c>
      <c r="L159" s="21">
        <f t="shared" si="62"/>
        <v>15.933333333333334</v>
      </c>
      <c r="M159" s="38">
        <v>147.5</v>
      </c>
      <c r="N159" s="22">
        <v>15</v>
      </c>
      <c r="O159" s="22">
        <v>10</v>
      </c>
      <c r="P159" s="96">
        <f t="shared" si="63"/>
        <v>0.40677966101694918</v>
      </c>
      <c r="Q159" s="96">
        <f t="shared" si="64"/>
        <v>0.20338983050847459</v>
      </c>
      <c r="R159" s="98">
        <f t="shared" si="65"/>
        <v>0.20338983050847459</v>
      </c>
      <c r="S159" s="32">
        <v>0</v>
      </c>
      <c r="T159" s="36">
        <v>1</v>
      </c>
      <c r="U159"/>
      <c r="V159"/>
    </row>
    <row r="160" spans="1:30">
      <c r="A160" s="37" t="s">
        <v>26</v>
      </c>
      <c r="B160" s="22">
        <v>4</v>
      </c>
      <c r="C160" s="22">
        <v>548</v>
      </c>
      <c r="D160" s="22">
        <v>0</v>
      </c>
      <c r="E160" s="22">
        <v>0</v>
      </c>
      <c r="F160" s="22">
        <v>1</v>
      </c>
      <c r="G160" s="22">
        <v>1</v>
      </c>
      <c r="H160" s="22">
        <v>477</v>
      </c>
      <c r="I160" s="22">
        <v>24</v>
      </c>
      <c r="J160" s="21">
        <v>6.8930817610062896</v>
      </c>
      <c r="K160" s="21">
        <v>22.833333333333332</v>
      </c>
      <c r="L160" s="21">
        <f t="shared" si="62"/>
        <v>19.875</v>
      </c>
      <c r="M160" s="38">
        <v>137</v>
      </c>
      <c r="N160" s="22">
        <v>31</v>
      </c>
      <c r="O160" s="22">
        <v>16</v>
      </c>
      <c r="P160" s="96">
        <f t="shared" si="63"/>
        <v>0.40145985401459855</v>
      </c>
      <c r="Q160" s="96">
        <f t="shared" si="64"/>
        <v>0.22627737226277372</v>
      </c>
      <c r="R160" s="98">
        <f t="shared" si="65"/>
        <v>0.17518248175182483</v>
      </c>
      <c r="S160" s="32">
        <v>5</v>
      </c>
      <c r="T160" s="36">
        <v>2</v>
      </c>
    </row>
    <row r="161" spans="1:22">
      <c r="A161" s="37" t="s">
        <v>23</v>
      </c>
      <c r="B161" s="22">
        <v>6</v>
      </c>
      <c r="C161" s="22">
        <v>917</v>
      </c>
      <c r="D161" s="22">
        <v>3</v>
      </c>
      <c r="E161" s="22">
        <v>1</v>
      </c>
      <c r="F161" s="22">
        <v>2</v>
      </c>
      <c r="G161" s="22">
        <v>1</v>
      </c>
      <c r="H161" s="22">
        <v>652</v>
      </c>
      <c r="I161" s="22">
        <v>41</v>
      </c>
      <c r="J161" s="21">
        <v>8.4386503067484657</v>
      </c>
      <c r="K161" s="21">
        <v>22.365853658536587</v>
      </c>
      <c r="L161" s="21">
        <f t="shared" si="62"/>
        <v>15.902439024390244</v>
      </c>
      <c r="M161" s="38">
        <v>152.83333333333334</v>
      </c>
      <c r="N161" s="22">
        <v>84</v>
      </c>
      <c r="O161" s="22">
        <v>34</v>
      </c>
      <c r="P161" s="96">
        <f t="shared" si="63"/>
        <v>0.58887677208287892</v>
      </c>
      <c r="Q161" s="96">
        <f t="shared" si="64"/>
        <v>0.36641221374045801</v>
      </c>
      <c r="R161" s="98">
        <f t="shared" si="65"/>
        <v>0.22246455834242093</v>
      </c>
      <c r="S161" s="32">
        <v>6</v>
      </c>
      <c r="T161" s="36">
        <v>3</v>
      </c>
    </row>
    <row r="162" spans="1:22">
      <c r="A162" s="37" t="s">
        <v>33</v>
      </c>
      <c r="B162" s="22">
        <v>8</v>
      </c>
      <c r="C162" s="22">
        <v>1057</v>
      </c>
      <c r="D162" s="22">
        <v>5</v>
      </c>
      <c r="E162" s="22">
        <v>0</v>
      </c>
      <c r="F162" s="22">
        <v>3</v>
      </c>
      <c r="G162" s="22">
        <v>1</v>
      </c>
      <c r="H162" s="22">
        <v>823</v>
      </c>
      <c r="I162" s="22">
        <v>54</v>
      </c>
      <c r="J162" s="21">
        <v>7.7059538274605108</v>
      </c>
      <c r="K162" s="21">
        <v>19.574074074074073</v>
      </c>
      <c r="L162" s="21">
        <f t="shared" si="62"/>
        <v>15.24074074074074</v>
      </c>
      <c r="M162" s="38">
        <v>132.125</v>
      </c>
      <c r="N162" s="22">
        <v>75</v>
      </c>
      <c r="O162" s="22">
        <v>39</v>
      </c>
      <c r="P162" s="96">
        <f t="shared" si="63"/>
        <v>0.50520340586565748</v>
      </c>
      <c r="Q162" s="96">
        <f t="shared" si="64"/>
        <v>0.28382213812677387</v>
      </c>
      <c r="R162" s="98">
        <f t="shared" si="65"/>
        <v>0.22138126773888364</v>
      </c>
      <c r="S162" s="32">
        <v>4</v>
      </c>
      <c r="T162" s="36">
        <v>4</v>
      </c>
    </row>
    <row r="163" spans="1:22">
      <c r="A163" s="17" t="s">
        <v>30</v>
      </c>
      <c r="B163" s="6">
        <f t="shared" ref="B163:I163" si="66">SUM(B152:B162)</f>
        <v>52</v>
      </c>
      <c r="C163" s="6">
        <f t="shared" si="66"/>
        <v>7620</v>
      </c>
      <c r="D163" s="6">
        <f t="shared" si="66"/>
        <v>26</v>
      </c>
      <c r="E163" s="6">
        <f t="shared" si="66"/>
        <v>4</v>
      </c>
      <c r="F163" s="6">
        <f t="shared" si="66"/>
        <v>14</v>
      </c>
      <c r="G163" s="6">
        <f t="shared" si="66"/>
        <v>12</v>
      </c>
      <c r="H163" s="6">
        <f t="shared" si="66"/>
        <v>5703</v>
      </c>
      <c r="I163" s="6">
        <f t="shared" si="66"/>
        <v>337</v>
      </c>
      <c r="J163" s="7">
        <f>C163/(H163/6)</f>
        <v>8.0168332456601785</v>
      </c>
      <c r="K163" s="7">
        <f>C163/I163</f>
        <v>22.611275964391691</v>
      </c>
      <c r="L163" s="7">
        <f t="shared" si="62"/>
        <v>16.922848664688427</v>
      </c>
      <c r="M163" s="8">
        <f>C163/B163</f>
        <v>146.53846153846155</v>
      </c>
      <c r="N163" s="6">
        <f>SUM(N152:N162)</f>
        <v>605</v>
      </c>
      <c r="O163" s="6">
        <f>SUM(O152:O162)</f>
        <v>280</v>
      </c>
      <c r="P163" s="97">
        <f t="shared" si="63"/>
        <v>0.53805774278215224</v>
      </c>
      <c r="Q163" s="97">
        <f t="shared" si="64"/>
        <v>0.31758530183727035</v>
      </c>
      <c r="R163" s="97">
        <f t="shared" si="65"/>
        <v>0.22047244094488189</v>
      </c>
      <c r="S163" s="54">
        <f>SUM(S152:S162)</f>
        <v>41</v>
      </c>
      <c r="T163" s="54">
        <f>SUM(T152:T162)</f>
        <v>26</v>
      </c>
    </row>
    <row r="164" spans="1:22">
      <c r="R164" s="1"/>
      <c r="S164" s="1"/>
      <c r="T164" s="42"/>
      <c r="U164" s="64"/>
      <c r="V164" s="64"/>
    </row>
    <row r="165" spans="1:22" s="19" customFormat="1">
      <c r="U165" s="63"/>
      <c r="V165" s="79"/>
    </row>
    <row r="166" spans="1:22" s="19" customFormat="1">
      <c r="A166" s="4" t="s">
        <v>36</v>
      </c>
      <c r="B166" s="10" t="s">
        <v>1</v>
      </c>
      <c r="C166" s="10" t="s">
        <v>2</v>
      </c>
      <c r="D166" s="10" t="s">
        <v>3</v>
      </c>
      <c r="E166" s="10" t="s">
        <v>4</v>
      </c>
      <c r="F166" s="10" t="s">
        <v>5</v>
      </c>
      <c r="G166" s="10" t="s">
        <v>6</v>
      </c>
      <c r="H166" s="10" t="s">
        <v>7</v>
      </c>
      <c r="I166" s="10" t="s">
        <v>8</v>
      </c>
      <c r="J166" s="10" t="s">
        <v>9</v>
      </c>
      <c r="K166" s="10" t="s">
        <v>10</v>
      </c>
      <c r="L166" s="130" t="s">
        <v>67</v>
      </c>
      <c r="M166" s="11" t="s">
        <v>11</v>
      </c>
      <c r="N166" s="12" t="s">
        <v>12</v>
      </c>
      <c r="O166" s="12" t="s">
        <v>13</v>
      </c>
      <c r="P166" s="12" t="s">
        <v>14</v>
      </c>
      <c r="Q166" s="24" t="s">
        <v>15</v>
      </c>
      <c r="R166" s="24" t="s">
        <v>16</v>
      </c>
      <c r="S166" s="41" t="s">
        <v>17</v>
      </c>
      <c r="T166" s="41" t="s">
        <v>18</v>
      </c>
      <c r="U166" s="63"/>
      <c r="V166" s="79"/>
    </row>
    <row r="167" spans="1:22" s="19" customFormat="1">
      <c r="A167" s="37" t="s">
        <v>25</v>
      </c>
      <c r="B167" s="36">
        <v>2</v>
      </c>
      <c r="C167" s="36">
        <v>328</v>
      </c>
      <c r="D167" s="36">
        <v>2</v>
      </c>
      <c r="E167" s="36">
        <v>0</v>
      </c>
      <c r="F167" s="36"/>
      <c r="G167" s="32">
        <v>1</v>
      </c>
      <c r="H167" s="32">
        <v>234</v>
      </c>
      <c r="I167" s="32">
        <v>9</v>
      </c>
      <c r="J167" s="58">
        <v>8.4102564102564106</v>
      </c>
      <c r="K167" s="58">
        <v>36.444444444444443</v>
      </c>
      <c r="L167" s="21">
        <f t="shared" ref="L167:L178" si="67">H167/I167</f>
        <v>26</v>
      </c>
      <c r="M167" s="34">
        <v>164</v>
      </c>
      <c r="N167" s="36">
        <v>30</v>
      </c>
      <c r="O167" s="36">
        <v>10</v>
      </c>
      <c r="P167" s="96">
        <f>R167+Q167</f>
        <v>0.54878048780487809</v>
      </c>
      <c r="Q167" s="98">
        <f t="shared" ref="Q167:Q178" si="68">(N167*4)/C167</f>
        <v>0.36585365853658536</v>
      </c>
      <c r="R167" s="96">
        <f t="shared" ref="R167:R178" si="69">(O167*6)/C167</f>
        <v>0.18292682926829268</v>
      </c>
      <c r="S167" s="36">
        <v>2</v>
      </c>
      <c r="T167" s="36">
        <v>2</v>
      </c>
      <c r="U167" s="63"/>
      <c r="V167" s="79"/>
    </row>
    <row r="168" spans="1:22">
      <c r="A168" s="37" t="s">
        <v>19</v>
      </c>
      <c r="B168" s="2">
        <v>8</v>
      </c>
      <c r="C168" s="2">
        <v>1311</v>
      </c>
      <c r="D168" s="2">
        <v>6</v>
      </c>
      <c r="E168" s="2">
        <v>1</v>
      </c>
      <c r="F168" s="13">
        <v>3</v>
      </c>
      <c r="G168" s="28">
        <v>1</v>
      </c>
      <c r="H168" s="22">
        <v>892</v>
      </c>
      <c r="I168" s="22">
        <v>53</v>
      </c>
      <c r="J168" s="21">
        <v>8.8183856502242151</v>
      </c>
      <c r="K168" s="21">
        <v>24.735849056603772</v>
      </c>
      <c r="L168" s="21">
        <f t="shared" si="67"/>
        <v>16.830188679245282</v>
      </c>
      <c r="M168" s="38">
        <v>163.875</v>
      </c>
      <c r="N168" s="2">
        <v>96</v>
      </c>
      <c r="O168" s="2">
        <v>55</v>
      </c>
      <c r="P168" s="96">
        <f t="shared" ref="P168:P178" si="70">R168+Q168</f>
        <v>0.54462242562929064</v>
      </c>
      <c r="Q168" s="98">
        <f t="shared" si="68"/>
        <v>0.29290617848970252</v>
      </c>
      <c r="R168" s="96">
        <f t="shared" si="69"/>
        <v>0.25171624713958812</v>
      </c>
      <c r="S168" s="36">
        <v>8</v>
      </c>
      <c r="T168" s="36">
        <v>9</v>
      </c>
      <c r="U168" s="71"/>
      <c r="V168" s="43"/>
    </row>
    <row r="169" spans="1:22">
      <c r="A169" s="37" t="s">
        <v>55</v>
      </c>
      <c r="B169" s="36">
        <v>10</v>
      </c>
      <c r="C169" s="36">
        <v>1622</v>
      </c>
      <c r="D169" s="36">
        <v>6</v>
      </c>
      <c r="E169" s="36">
        <v>1</v>
      </c>
      <c r="F169" s="32">
        <v>2</v>
      </c>
      <c r="G169" s="32">
        <v>2</v>
      </c>
      <c r="H169" s="32">
        <v>1185</v>
      </c>
      <c r="I169" s="32">
        <v>71</v>
      </c>
      <c r="J169" s="58">
        <v>8.2126582278481006</v>
      </c>
      <c r="K169" s="58">
        <v>22.845070422535212</v>
      </c>
      <c r="L169" s="21">
        <f t="shared" si="67"/>
        <v>16.690140845070424</v>
      </c>
      <c r="M169" s="34">
        <v>162.19999999999999</v>
      </c>
      <c r="N169" s="36">
        <v>119</v>
      </c>
      <c r="O169" s="36">
        <v>55</v>
      </c>
      <c r="P169" s="96">
        <f t="shared" si="70"/>
        <v>0.49691738594327989</v>
      </c>
      <c r="Q169" s="98">
        <f t="shared" si="68"/>
        <v>0.29346485819975338</v>
      </c>
      <c r="R169" s="96">
        <f t="shared" si="69"/>
        <v>0.20345252774352651</v>
      </c>
      <c r="S169" s="36">
        <v>7</v>
      </c>
      <c r="T169" s="36">
        <v>10</v>
      </c>
      <c r="V169" s="25"/>
    </row>
    <row r="170" spans="1:22">
      <c r="A170" s="37" t="s">
        <v>34</v>
      </c>
      <c r="B170" s="36">
        <v>2</v>
      </c>
      <c r="C170" s="36">
        <v>310</v>
      </c>
      <c r="D170" s="36">
        <v>2</v>
      </c>
      <c r="E170" s="36">
        <v>0</v>
      </c>
      <c r="F170" s="36">
        <v>1</v>
      </c>
      <c r="G170" s="32"/>
      <c r="H170" s="32">
        <v>240</v>
      </c>
      <c r="I170" s="32">
        <v>11</v>
      </c>
      <c r="J170" s="58">
        <v>7.75</v>
      </c>
      <c r="K170" s="58">
        <v>28.181818181818183</v>
      </c>
      <c r="L170" s="21">
        <f t="shared" si="67"/>
        <v>21.818181818181817</v>
      </c>
      <c r="M170" s="34">
        <v>155</v>
      </c>
      <c r="N170" s="36">
        <v>27</v>
      </c>
      <c r="O170" s="36">
        <v>10</v>
      </c>
      <c r="P170" s="96">
        <f t="shared" si="70"/>
        <v>0.54193548387096779</v>
      </c>
      <c r="Q170" s="98">
        <f t="shared" si="68"/>
        <v>0.34838709677419355</v>
      </c>
      <c r="R170" s="96">
        <f t="shared" si="69"/>
        <v>0.19354838709677419</v>
      </c>
      <c r="S170" s="36">
        <v>2</v>
      </c>
      <c r="T170" s="36">
        <v>1</v>
      </c>
    </row>
    <row r="171" spans="1:22">
      <c r="A171" s="57" t="s">
        <v>20</v>
      </c>
      <c r="B171" s="47">
        <v>2</v>
      </c>
      <c r="C171" s="36">
        <v>317</v>
      </c>
      <c r="D171" s="36">
        <v>2</v>
      </c>
      <c r="E171" s="36">
        <v>0</v>
      </c>
      <c r="F171" s="36">
        <v>1</v>
      </c>
      <c r="G171" s="32"/>
      <c r="H171" s="32">
        <v>240</v>
      </c>
      <c r="I171" s="32">
        <v>12</v>
      </c>
      <c r="J171" s="58">
        <v>7.9249999999999998</v>
      </c>
      <c r="K171" s="58">
        <v>26.416666666666668</v>
      </c>
      <c r="L171" s="21">
        <f t="shared" si="67"/>
        <v>20</v>
      </c>
      <c r="M171" s="34">
        <v>158.5</v>
      </c>
      <c r="N171" s="36">
        <v>22</v>
      </c>
      <c r="O171" s="36">
        <v>12</v>
      </c>
      <c r="P171" s="96">
        <f t="shared" si="70"/>
        <v>0.50473186119873814</v>
      </c>
      <c r="Q171" s="98">
        <f t="shared" si="68"/>
        <v>0.27760252365930599</v>
      </c>
      <c r="R171" s="96">
        <f t="shared" si="69"/>
        <v>0.22712933753943218</v>
      </c>
      <c r="S171" s="36">
        <v>2</v>
      </c>
      <c r="T171" s="36">
        <v>1</v>
      </c>
    </row>
    <row r="172" spans="1:22">
      <c r="A172" s="37" t="s">
        <v>29</v>
      </c>
      <c r="B172" s="36">
        <v>6</v>
      </c>
      <c r="C172" s="36">
        <v>839</v>
      </c>
      <c r="D172" s="36">
        <v>2</v>
      </c>
      <c r="E172" s="36">
        <v>0</v>
      </c>
      <c r="F172" s="36">
        <v>1</v>
      </c>
      <c r="G172" s="32">
        <v>2</v>
      </c>
      <c r="H172" s="32">
        <v>692</v>
      </c>
      <c r="I172" s="32">
        <v>38</v>
      </c>
      <c r="J172" s="58">
        <v>7.2745664739884397</v>
      </c>
      <c r="K172" s="58">
        <v>22.078947368421051</v>
      </c>
      <c r="L172" s="21">
        <f t="shared" si="67"/>
        <v>18.210526315789473</v>
      </c>
      <c r="M172" s="34">
        <v>139.83333333333334</v>
      </c>
      <c r="N172" s="36">
        <v>67</v>
      </c>
      <c r="O172" s="36">
        <v>24</v>
      </c>
      <c r="P172" s="96">
        <f t="shared" si="70"/>
        <v>0.49106078665077468</v>
      </c>
      <c r="Q172" s="98">
        <f t="shared" si="68"/>
        <v>0.31942789034564956</v>
      </c>
      <c r="R172" s="96">
        <f t="shared" si="69"/>
        <v>0.17163289630512515</v>
      </c>
      <c r="S172" s="36">
        <v>4</v>
      </c>
      <c r="T172" s="36">
        <v>2</v>
      </c>
    </row>
    <row r="173" spans="1:22">
      <c r="A173" s="66" t="s">
        <v>27</v>
      </c>
      <c r="B173" s="32">
        <v>8</v>
      </c>
      <c r="C173" s="36">
        <v>1311</v>
      </c>
      <c r="D173" s="36">
        <v>5</v>
      </c>
      <c r="E173" s="36">
        <v>2</v>
      </c>
      <c r="F173" s="32">
        <v>4</v>
      </c>
      <c r="G173" s="32"/>
      <c r="H173" s="32">
        <v>925</v>
      </c>
      <c r="I173" s="32">
        <v>67</v>
      </c>
      <c r="J173" s="21">
        <f>C173/(H173/6)</f>
        <v>8.5037837837837849</v>
      </c>
      <c r="K173" s="21">
        <f>C173/I173</f>
        <v>19.567164179104477</v>
      </c>
      <c r="L173" s="21">
        <f t="shared" si="67"/>
        <v>13.805970149253731</v>
      </c>
      <c r="M173" s="34">
        <v>164</v>
      </c>
      <c r="N173" s="35">
        <v>109</v>
      </c>
      <c r="O173" s="36">
        <v>63</v>
      </c>
      <c r="P173" s="96">
        <f t="shared" si="70"/>
        <v>0.62090007627765065</v>
      </c>
      <c r="Q173" s="98">
        <f t="shared" si="68"/>
        <v>0.33257055682684972</v>
      </c>
      <c r="R173" s="96">
        <f t="shared" si="69"/>
        <v>0.28832951945080093</v>
      </c>
      <c r="S173" s="36">
        <v>6</v>
      </c>
      <c r="T173" s="36">
        <v>6</v>
      </c>
    </row>
    <row r="174" spans="1:22" s="19" customFormat="1">
      <c r="A174" s="37" t="s">
        <v>26</v>
      </c>
      <c r="B174" s="36">
        <v>4</v>
      </c>
      <c r="C174" s="36">
        <v>599</v>
      </c>
      <c r="D174" s="36">
        <v>2</v>
      </c>
      <c r="E174" s="36">
        <v>0</v>
      </c>
      <c r="F174" s="36">
        <v>1</v>
      </c>
      <c r="G174" s="32">
        <v>1</v>
      </c>
      <c r="H174" s="32">
        <v>475</v>
      </c>
      <c r="I174" s="32">
        <v>24</v>
      </c>
      <c r="J174" s="58">
        <v>7.5663157894736841</v>
      </c>
      <c r="K174" s="58">
        <v>24.958333333333332</v>
      </c>
      <c r="L174" s="21">
        <f t="shared" si="67"/>
        <v>19.791666666666668</v>
      </c>
      <c r="M174" s="34">
        <v>149.75</v>
      </c>
      <c r="N174" s="36">
        <v>47</v>
      </c>
      <c r="O174" s="36">
        <v>19</v>
      </c>
      <c r="P174" s="96">
        <f t="shared" si="70"/>
        <v>0.5041736227045075</v>
      </c>
      <c r="Q174" s="98">
        <f t="shared" si="68"/>
        <v>0.31385642737896496</v>
      </c>
      <c r="R174" s="96">
        <f t="shared" si="69"/>
        <v>0.19031719532554256</v>
      </c>
      <c r="S174" s="36">
        <v>3</v>
      </c>
      <c r="T174" s="36">
        <v>3</v>
      </c>
      <c r="U174"/>
      <c r="V174"/>
    </row>
    <row r="175" spans="1:22">
      <c r="A175" s="37" t="s">
        <v>23</v>
      </c>
      <c r="B175" s="36">
        <v>4</v>
      </c>
      <c r="C175" s="36">
        <v>541</v>
      </c>
      <c r="D175" s="36">
        <v>1</v>
      </c>
      <c r="E175" s="36">
        <v>0</v>
      </c>
      <c r="F175" s="36">
        <v>1</v>
      </c>
      <c r="G175" s="32">
        <v>1</v>
      </c>
      <c r="H175" s="32">
        <v>403</v>
      </c>
      <c r="I175" s="32">
        <v>32</v>
      </c>
      <c r="J175" s="58">
        <v>8.0545905707196024</v>
      </c>
      <c r="K175" s="58">
        <v>16.90625</v>
      </c>
      <c r="L175" s="21">
        <f t="shared" si="67"/>
        <v>12.59375</v>
      </c>
      <c r="M175" s="34">
        <v>135.25</v>
      </c>
      <c r="N175" s="36">
        <v>47</v>
      </c>
      <c r="O175" s="36">
        <v>23</v>
      </c>
      <c r="P175" s="96">
        <f t="shared" si="70"/>
        <v>0.60258780036968584</v>
      </c>
      <c r="Q175" s="98">
        <f t="shared" si="68"/>
        <v>0.34750462107208874</v>
      </c>
      <c r="R175" s="96">
        <f t="shared" si="69"/>
        <v>0.25508317929759705</v>
      </c>
      <c r="S175" s="36">
        <v>1</v>
      </c>
      <c r="T175" s="36">
        <v>1</v>
      </c>
      <c r="U175" s="19"/>
      <c r="V175" s="19"/>
    </row>
    <row r="176" spans="1:22">
      <c r="A176" s="37" t="s">
        <v>22</v>
      </c>
      <c r="B176" s="36">
        <v>6</v>
      </c>
      <c r="C176" s="36">
        <v>960</v>
      </c>
      <c r="D176" s="36">
        <v>4</v>
      </c>
      <c r="E176" s="36">
        <v>0</v>
      </c>
      <c r="F176" s="36"/>
      <c r="G176" s="32">
        <v>3</v>
      </c>
      <c r="H176" s="32">
        <v>702</v>
      </c>
      <c r="I176" s="32">
        <v>36</v>
      </c>
      <c r="J176" s="58">
        <v>8.2051282051282044</v>
      </c>
      <c r="K176" s="58">
        <v>26.666666666666668</v>
      </c>
      <c r="L176" s="21">
        <f t="shared" si="67"/>
        <v>19.5</v>
      </c>
      <c r="M176" s="34">
        <v>160</v>
      </c>
      <c r="N176" s="36">
        <v>74</v>
      </c>
      <c r="O176" s="36">
        <v>40</v>
      </c>
      <c r="P176" s="96">
        <f t="shared" si="70"/>
        <v>0.55833333333333335</v>
      </c>
      <c r="Q176" s="98">
        <f t="shared" si="68"/>
        <v>0.30833333333333335</v>
      </c>
      <c r="R176" s="96">
        <f t="shared" si="69"/>
        <v>0.25</v>
      </c>
      <c r="S176" s="36">
        <v>4</v>
      </c>
      <c r="T176" s="36">
        <v>6</v>
      </c>
      <c r="U176" s="19"/>
      <c r="V176" s="19"/>
    </row>
    <row r="177" spans="1:24">
      <c r="A177" s="37" t="s">
        <v>33</v>
      </c>
      <c r="B177" s="36">
        <v>6</v>
      </c>
      <c r="C177" s="36">
        <v>853</v>
      </c>
      <c r="D177" s="36">
        <v>3</v>
      </c>
      <c r="E177" s="36">
        <v>0</v>
      </c>
      <c r="F177" s="36">
        <v>1</v>
      </c>
      <c r="G177" s="36">
        <v>2</v>
      </c>
      <c r="H177" s="36">
        <v>702</v>
      </c>
      <c r="I177" s="36">
        <v>47</v>
      </c>
      <c r="J177" s="58">
        <v>7.2905982905982905</v>
      </c>
      <c r="K177" s="5">
        <v>18.148936170212767</v>
      </c>
      <c r="L177" s="21">
        <f t="shared" si="67"/>
        <v>14.936170212765957</v>
      </c>
      <c r="M177" s="35">
        <v>142.16666666666666</v>
      </c>
      <c r="N177" s="36">
        <v>59</v>
      </c>
      <c r="O177" s="36">
        <v>26</v>
      </c>
      <c r="P177" s="96">
        <f t="shared" si="70"/>
        <v>0.45955451348182885</v>
      </c>
      <c r="Q177" s="98">
        <f t="shared" si="68"/>
        <v>0.27667057444314186</v>
      </c>
      <c r="R177" s="96">
        <f t="shared" si="69"/>
        <v>0.18288393903868699</v>
      </c>
      <c r="S177" s="36">
        <v>3</v>
      </c>
      <c r="T177" s="36">
        <v>3</v>
      </c>
      <c r="U177" s="19"/>
      <c r="V177" s="19"/>
    </row>
    <row r="178" spans="1:24">
      <c r="A178" s="15" t="s">
        <v>30</v>
      </c>
      <c r="B178" s="6">
        <f t="shared" ref="B178:I178" si="71">SUM(B167:B177)</f>
        <v>58</v>
      </c>
      <c r="C178" s="6">
        <f t="shared" si="71"/>
        <v>8991</v>
      </c>
      <c r="D178" s="6">
        <f t="shared" si="71"/>
        <v>35</v>
      </c>
      <c r="E178" s="6">
        <f t="shared" si="71"/>
        <v>4</v>
      </c>
      <c r="F178" s="6">
        <f>SUM(F167:F177)</f>
        <v>15</v>
      </c>
      <c r="G178" s="6">
        <f>SUM(G167:G177)</f>
        <v>13</v>
      </c>
      <c r="H178" s="6">
        <f t="shared" si="71"/>
        <v>6690</v>
      </c>
      <c r="I178" s="6">
        <f t="shared" si="71"/>
        <v>400</v>
      </c>
      <c r="J178" s="7">
        <f>C178/(H178/6)</f>
        <v>8.0636771300448427</v>
      </c>
      <c r="K178" s="7">
        <f>C178/I178</f>
        <v>22.477499999999999</v>
      </c>
      <c r="L178" s="7">
        <f t="shared" si="67"/>
        <v>16.725000000000001</v>
      </c>
      <c r="M178" s="8">
        <f>C178/B178</f>
        <v>155.01724137931035</v>
      </c>
      <c r="N178" s="6">
        <v>697</v>
      </c>
      <c r="O178" s="6">
        <f>SUM(O167:O177)</f>
        <v>337</v>
      </c>
      <c r="P178" s="97">
        <f t="shared" si="70"/>
        <v>0.53497942386831276</v>
      </c>
      <c r="Q178" s="97">
        <f t="shared" si="68"/>
        <v>0.31008786564342122</v>
      </c>
      <c r="R178" s="97">
        <f t="shared" si="69"/>
        <v>0.22489155822489157</v>
      </c>
      <c r="S178" s="54">
        <f>SUM(S167:S177)</f>
        <v>42</v>
      </c>
      <c r="T178" s="54">
        <f>SUM(T167:T177)</f>
        <v>44</v>
      </c>
      <c r="U178" s="19"/>
      <c r="V178" s="19"/>
    </row>
    <row r="179" spans="1:24" s="19" customFormat="1">
      <c r="A179" s="52"/>
      <c r="B179" s="26"/>
      <c r="C179" s="26"/>
      <c r="D179" s="26"/>
      <c r="E179" s="26"/>
      <c r="F179" s="26"/>
      <c r="G179" s="26"/>
      <c r="H179" s="26"/>
      <c r="I179" s="26"/>
      <c r="J179" s="44"/>
      <c r="K179" s="44"/>
      <c r="L179" s="44"/>
      <c r="M179" s="27"/>
      <c r="N179" s="26"/>
      <c r="O179" s="26"/>
      <c r="P179" s="125"/>
      <c r="Q179" s="125"/>
      <c r="R179" s="125"/>
      <c r="S179" s="43"/>
      <c r="T179" s="43"/>
      <c r="U179" s="53"/>
      <c r="V179" s="53"/>
      <c r="W179" s="53"/>
      <c r="X179" s="53"/>
    </row>
    <row r="180" spans="1:24" s="19" customFormat="1">
      <c r="A180" s="52"/>
      <c r="B180" s="26"/>
      <c r="C180" s="26"/>
      <c r="D180" s="26"/>
      <c r="E180" s="26"/>
      <c r="F180" s="26"/>
      <c r="G180" s="26"/>
      <c r="H180" s="26"/>
      <c r="I180" s="26"/>
      <c r="J180" s="44"/>
      <c r="K180" s="44"/>
      <c r="L180" s="44"/>
      <c r="M180" s="27"/>
      <c r="N180" s="26"/>
      <c r="O180" s="26"/>
      <c r="P180" s="125"/>
      <c r="Q180" s="125"/>
      <c r="R180" s="125"/>
      <c r="S180" s="43"/>
      <c r="T180" s="43"/>
      <c r="U180" s="53"/>
      <c r="V180" s="53"/>
      <c r="W180" s="53"/>
      <c r="X180" s="53"/>
    </row>
    <row r="181" spans="1:24" s="19" customFormat="1">
      <c r="A181" s="52"/>
      <c r="B181" s="26"/>
      <c r="C181" s="26"/>
      <c r="D181" s="26"/>
      <c r="E181" s="26"/>
      <c r="F181" s="26"/>
      <c r="G181" s="26"/>
      <c r="H181" s="26"/>
      <c r="I181" s="26"/>
      <c r="J181" s="44"/>
      <c r="K181" s="44"/>
      <c r="L181" s="44"/>
      <c r="M181" s="27"/>
      <c r="N181" s="26"/>
      <c r="O181" s="26"/>
      <c r="P181" s="125"/>
      <c r="Q181" s="125"/>
      <c r="R181" s="125"/>
      <c r="S181" s="43"/>
      <c r="T181" s="43"/>
      <c r="U181" s="53"/>
      <c r="V181" s="53"/>
      <c r="W181" s="53"/>
      <c r="X181" s="53"/>
    </row>
    <row r="182" spans="1:24" s="19" customFormat="1">
      <c r="A182" s="52"/>
      <c r="B182" s="26"/>
      <c r="C182" s="26"/>
      <c r="D182" s="26"/>
      <c r="E182" s="26"/>
      <c r="F182" s="26"/>
      <c r="G182" s="26"/>
      <c r="H182" s="26"/>
      <c r="I182" s="26"/>
      <c r="J182" s="44"/>
      <c r="K182" s="44"/>
      <c r="L182" s="44"/>
      <c r="M182" s="27"/>
      <c r="N182" s="26"/>
      <c r="O182" s="26"/>
      <c r="P182" s="125"/>
      <c r="Q182" s="125"/>
      <c r="R182" s="125"/>
      <c r="S182" s="43"/>
      <c r="T182" s="43"/>
      <c r="U182" s="53"/>
      <c r="V182" s="53"/>
      <c r="W182" s="53"/>
      <c r="X182" s="53"/>
    </row>
    <row r="183" spans="1:24" s="19" customFormat="1">
      <c r="A183" s="52"/>
      <c r="B183" s="26"/>
      <c r="C183" s="26"/>
      <c r="D183" s="26"/>
      <c r="E183" s="26"/>
      <c r="F183" s="26"/>
      <c r="G183" s="26"/>
      <c r="H183" s="26"/>
      <c r="I183" s="26"/>
      <c r="J183" s="44"/>
      <c r="K183" s="44"/>
      <c r="L183" s="44"/>
      <c r="M183" s="27"/>
      <c r="N183" s="26"/>
      <c r="O183" s="26"/>
      <c r="P183" s="125"/>
      <c r="Q183" s="125"/>
      <c r="R183" s="125"/>
      <c r="S183" s="43"/>
      <c r="T183" s="43"/>
      <c r="U183" s="53"/>
      <c r="V183" s="53"/>
      <c r="W183" s="53"/>
      <c r="X183" s="53"/>
    </row>
    <row r="184" spans="1:24" s="19" customFormat="1">
      <c r="A184" s="52"/>
      <c r="B184" s="26"/>
      <c r="C184" s="26"/>
      <c r="D184" s="26"/>
      <c r="E184" s="26"/>
      <c r="F184" s="26"/>
      <c r="G184" s="26"/>
      <c r="H184" s="26"/>
      <c r="I184" s="26"/>
      <c r="J184" s="44"/>
      <c r="K184" s="44"/>
      <c r="L184" s="44"/>
      <c r="M184" s="27"/>
      <c r="N184" s="26"/>
      <c r="O184" s="26"/>
      <c r="P184" s="125"/>
      <c r="Q184" s="125"/>
      <c r="R184" s="125"/>
      <c r="S184" s="43"/>
      <c r="T184" s="43"/>
      <c r="U184" s="53"/>
      <c r="V184" s="53"/>
      <c r="W184" s="53"/>
      <c r="X184" s="53"/>
    </row>
    <row r="185" spans="1:24" s="19" customFormat="1">
      <c r="A185" s="52"/>
      <c r="B185" s="26"/>
      <c r="C185" s="26"/>
      <c r="D185" s="26"/>
      <c r="E185" s="26"/>
      <c r="F185" s="26"/>
      <c r="G185" s="26"/>
      <c r="H185" s="26"/>
      <c r="I185" s="26"/>
      <c r="J185" s="44"/>
      <c r="K185" s="44"/>
      <c r="L185" s="44"/>
      <c r="M185" s="27"/>
      <c r="N185" s="26"/>
      <c r="O185" s="26"/>
      <c r="P185" s="125"/>
      <c r="Q185" s="125"/>
      <c r="R185" s="125"/>
      <c r="S185" s="43"/>
      <c r="T185" s="43"/>
      <c r="U185" s="53"/>
      <c r="V185" s="53"/>
      <c r="W185" s="53"/>
      <c r="X185" s="53"/>
    </row>
    <row r="186" spans="1:24" s="19" customFormat="1">
      <c r="A186" s="52"/>
      <c r="B186" s="26"/>
      <c r="C186" s="26"/>
      <c r="D186" s="26"/>
      <c r="E186" s="26"/>
      <c r="F186" s="26"/>
      <c r="G186" s="26"/>
      <c r="H186" s="26"/>
      <c r="I186" s="26"/>
      <c r="J186" s="44"/>
      <c r="K186" s="44"/>
      <c r="L186" s="44"/>
      <c r="M186" s="27"/>
      <c r="N186" s="26"/>
      <c r="O186" s="26"/>
      <c r="P186" s="125"/>
      <c r="Q186" s="125"/>
      <c r="R186" s="125"/>
      <c r="S186" s="43"/>
      <c r="T186" s="43"/>
      <c r="U186" s="53"/>
      <c r="V186" s="53"/>
      <c r="W186" s="53"/>
      <c r="X186" s="53"/>
    </row>
    <row r="187" spans="1:24">
      <c r="A187" s="52"/>
      <c r="B187" s="26"/>
      <c r="C187" s="26"/>
      <c r="D187" s="26"/>
      <c r="E187" s="26"/>
      <c r="F187" s="26"/>
      <c r="G187" s="26"/>
      <c r="H187" s="26"/>
      <c r="I187" s="26"/>
      <c r="J187" s="44"/>
      <c r="K187" s="44"/>
      <c r="L187" s="27"/>
      <c r="M187" s="26"/>
      <c r="N187" s="26"/>
      <c r="O187" s="125"/>
      <c r="P187" s="125"/>
      <c r="Q187" s="125"/>
      <c r="R187" s="43"/>
      <c r="S187" s="43"/>
      <c r="T187" s="79"/>
      <c r="U187" s="53"/>
      <c r="V187" s="53"/>
      <c r="W187" s="53"/>
      <c r="X187" s="53"/>
    </row>
    <row r="188" spans="1:24">
      <c r="A188" s="52"/>
      <c r="B188" s="26"/>
      <c r="C188" s="26"/>
      <c r="D188" s="26"/>
      <c r="E188" s="26"/>
      <c r="F188" s="26"/>
      <c r="G188" s="26"/>
      <c r="H188" s="26"/>
      <c r="I188" s="26"/>
      <c r="J188" s="44"/>
      <c r="K188" s="44"/>
      <c r="L188" s="27"/>
      <c r="M188" s="26"/>
      <c r="N188" s="26"/>
      <c r="O188" s="125"/>
      <c r="P188" s="125"/>
      <c r="Q188" s="125"/>
      <c r="R188" s="43"/>
      <c r="S188" s="43"/>
      <c r="T188" s="79"/>
      <c r="U188" s="19"/>
      <c r="V188" s="19"/>
    </row>
    <row r="189" spans="1:24">
      <c r="A189" s="18" t="s">
        <v>37</v>
      </c>
      <c r="B189" s="24" t="s">
        <v>1</v>
      </c>
      <c r="C189" s="24" t="s">
        <v>2</v>
      </c>
      <c r="D189" s="24" t="s">
        <v>3</v>
      </c>
      <c r="E189" s="24" t="s">
        <v>4</v>
      </c>
      <c r="F189" s="24" t="s">
        <v>5</v>
      </c>
      <c r="G189" s="24" t="s">
        <v>6</v>
      </c>
      <c r="H189" s="24" t="s">
        <v>7</v>
      </c>
      <c r="I189" s="24" t="s">
        <v>8</v>
      </c>
      <c r="J189" s="24" t="s">
        <v>9</v>
      </c>
      <c r="K189" s="24" t="s">
        <v>10</v>
      </c>
      <c r="L189" s="130" t="s">
        <v>67</v>
      </c>
      <c r="M189" s="29" t="s">
        <v>11</v>
      </c>
      <c r="N189" s="30" t="s">
        <v>12</v>
      </c>
      <c r="O189" s="30" t="s">
        <v>13</v>
      </c>
      <c r="P189" s="30" t="s">
        <v>14</v>
      </c>
      <c r="Q189" s="24" t="s">
        <v>15</v>
      </c>
      <c r="R189" s="24" t="s">
        <v>16</v>
      </c>
      <c r="S189" s="41" t="s">
        <v>17</v>
      </c>
      <c r="T189" s="41" t="s">
        <v>18</v>
      </c>
      <c r="V189" s="19"/>
    </row>
    <row r="190" spans="1:24">
      <c r="A190" s="14" t="s">
        <v>19</v>
      </c>
      <c r="B190" s="2">
        <v>6</v>
      </c>
      <c r="C190" s="2">
        <v>931</v>
      </c>
      <c r="D190" s="2">
        <v>3</v>
      </c>
      <c r="E190" s="2">
        <v>1</v>
      </c>
      <c r="F190" s="13">
        <v>1</v>
      </c>
      <c r="G190" s="13">
        <v>2</v>
      </c>
      <c r="H190" s="2">
        <v>665</v>
      </c>
      <c r="I190" s="2">
        <v>41</v>
      </c>
      <c r="J190" s="23">
        <f t="shared" ref="J190:J199" si="72">C190/(H190/6)</f>
        <v>8.4</v>
      </c>
      <c r="K190" s="23">
        <f t="shared" ref="K190:K199" si="73">C190/I190</f>
        <v>22.707317073170731</v>
      </c>
      <c r="L190" s="21">
        <f t="shared" ref="L190:L199" si="74">H190/I190</f>
        <v>16.219512195121951</v>
      </c>
      <c r="M190" s="3">
        <f t="shared" ref="M190:M199" si="75">C190/B190</f>
        <v>155.16666666666666</v>
      </c>
      <c r="N190" s="2">
        <v>81</v>
      </c>
      <c r="O190" s="2">
        <v>35</v>
      </c>
      <c r="P190" s="96">
        <f>Q190+R190</f>
        <v>0.57357679914070892</v>
      </c>
      <c r="Q190" s="96">
        <f t="shared" ref="Q190:Q199" si="76">(N190*4)/C190</f>
        <v>0.34801288936627284</v>
      </c>
      <c r="R190" s="96">
        <f t="shared" ref="R190:R199" si="77">(O190*6)/C190</f>
        <v>0.22556390977443608</v>
      </c>
      <c r="S190" s="76">
        <v>3</v>
      </c>
      <c r="T190" s="36">
        <v>4</v>
      </c>
      <c r="V190" s="19"/>
    </row>
    <row r="191" spans="1:24">
      <c r="A191" s="68" t="s">
        <v>49</v>
      </c>
      <c r="B191" s="2">
        <v>8</v>
      </c>
      <c r="C191" s="2">
        <v>1165</v>
      </c>
      <c r="D191" s="2">
        <v>4</v>
      </c>
      <c r="E191" s="2"/>
      <c r="F191" s="13">
        <v>1</v>
      </c>
      <c r="G191" s="13">
        <v>3</v>
      </c>
      <c r="H191" s="2">
        <v>951</v>
      </c>
      <c r="I191" s="2">
        <v>57</v>
      </c>
      <c r="J191" s="23">
        <f t="shared" si="72"/>
        <v>7.3501577287066242</v>
      </c>
      <c r="K191" s="23">
        <f t="shared" si="73"/>
        <v>20.438596491228068</v>
      </c>
      <c r="L191" s="21">
        <f t="shared" si="74"/>
        <v>16.684210526315791</v>
      </c>
      <c r="M191" s="3">
        <f t="shared" si="75"/>
        <v>145.625</v>
      </c>
      <c r="N191" s="2">
        <v>93</v>
      </c>
      <c r="O191" s="2">
        <v>41</v>
      </c>
      <c r="P191" s="96">
        <f t="shared" ref="P191:P199" si="78">Q191+R191</f>
        <v>0.53047210300429182</v>
      </c>
      <c r="Q191" s="96">
        <f t="shared" si="76"/>
        <v>0.31931330472103003</v>
      </c>
      <c r="R191" s="96">
        <f t="shared" si="77"/>
        <v>0.21115879828326181</v>
      </c>
      <c r="S191" s="76">
        <v>6</v>
      </c>
      <c r="T191" s="36">
        <v>4</v>
      </c>
      <c r="V191" s="19"/>
      <c r="W191" s="64"/>
      <c r="X191" s="64"/>
    </row>
    <row r="192" spans="1:24">
      <c r="A192" s="68" t="s">
        <v>21</v>
      </c>
      <c r="B192" s="2">
        <v>2</v>
      </c>
      <c r="C192" s="2">
        <v>223</v>
      </c>
      <c r="D192" s="2">
        <v>1</v>
      </c>
      <c r="E192" s="2"/>
      <c r="F192" s="13">
        <v>1</v>
      </c>
      <c r="G192" s="13"/>
      <c r="H192" s="22">
        <v>180</v>
      </c>
      <c r="I192" s="22">
        <v>11</v>
      </c>
      <c r="J192" s="21">
        <f t="shared" si="72"/>
        <v>7.4333333333333336</v>
      </c>
      <c r="K192" s="21">
        <f t="shared" si="73"/>
        <v>20.272727272727273</v>
      </c>
      <c r="L192" s="21">
        <f t="shared" si="74"/>
        <v>16.363636363636363</v>
      </c>
      <c r="M192" s="38">
        <f t="shared" si="75"/>
        <v>111.5</v>
      </c>
      <c r="N192" s="2">
        <v>13</v>
      </c>
      <c r="O192" s="2">
        <v>4</v>
      </c>
      <c r="P192" s="96">
        <f t="shared" si="78"/>
        <v>0.34080717488789236</v>
      </c>
      <c r="Q192" s="96">
        <f t="shared" si="76"/>
        <v>0.23318385650224216</v>
      </c>
      <c r="R192" s="96">
        <f t="shared" si="77"/>
        <v>0.10762331838565023</v>
      </c>
      <c r="S192" s="76">
        <v>1</v>
      </c>
      <c r="T192" s="36">
        <v>1</v>
      </c>
      <c r="U192" s="53"/>
      <c r="V192" s="19"/>
      <c r="W192" s="64"/>
      <c r="X192" s="77"/>
    </row>
    <row r="193" spans="1:24">
      <c r="A193" s="66" t="s">
        <v>29</v>
      </c>
      <c r="B193" s="2">
        <v>2</v>
      </c>
      <c r="C193" s="2">
        <v>221</v>
      </c>
      <c r="D193" s="2">
        <v>0</v>
      </c>
      <c r="E193" s="2">
        <v>0</v>
      </c>
      <c r="F193" s="13"/>
      <c r="G193" s="13">
        <v>1</v>
      </c>
      <c r="H193" s="22">
        <v>212</v>
      </c>
      <c r="I193" s="22">
        <v>13</v>
      </c>
      <c r="J193" s="21">
        <f t="shared" si="72"/>
        <v>6.2547169811320753</v>
      </c>
      <c r="K193" s="21">
        <f t="shared" si="73"/>
        <v>17</v>
      </c>
      <c r="L193" s="21">
        <f t="shared" si="74"/>
        <v>16.307692307692307</v>
      </c>
      <c r="M193" s="38">
        <f t="shared" si="75"/>
        <v>110.5</v>
      </c>
      <c r="N193" s="2">
        <v>17</v>
      </c>
      <c r="O193" s="2">
        <v>6</v>
      </c>
      <c r="P193" s="96">
        <f t="shared" si="78"/>
        <v>0.47058823529411764</v>
      </c>
      <c r="Q193" s="96">
        <f t="shared" si="76"/>
        <v>0.30769230769230771</v>
      </c>
      <c r="R193" s="96">
        <f t="shared" si="77"/>
        <v>0.16289592760180996</v>
      </c>
      <c r="S193" s="76">
        <v>0</v>
      </c>
      <c r="T193" s="36">
        <v>0</v>
      </c>
      <c r="U193" s="53"/>
      <c r="V193" s="19"/>
      <c r="W193" s="64"/>
      <c r="X193" s="77"/>
    </row>
    <row r="194" spans="1:24">
      <c r="A194" s="66" t="s">
        <v>27</v>
      </c>
      <c r="B194" s="2">
        <v>4</v>
      </c>
      <c r="C194" s="2">
        <v>762</v>
      </c>
      <c r="D194" s="2">
        <v>4</v>
      </c>
      <c r="E194" s="2">
        <v>1</v>
      </c>
      <c r="F194" s="13">
        <v>1</v>
      </c>
      <c r="G194" s="13">
        <v>1</v>
      </c>
      <c r="H194" s="22">
        <v>473</v>
      </c>
      <c r="I194" s="22">
        <v>25</v>
      </c>
      <c r="J194" s="21">
        <f t="shared" si="72"/>
        <v>9.6659619450317127</v>
      </c>
      <c r="K194" s="21">
        <f t="shared" si="73"/>
        <v>30.48</v>
      </c>
      <c r="L194" s="21">
        <f t="shared" si="74"/>
        <v>18.920000000000002</v>
      </c>
      <c r="M194" s="38">
        <f t="shared" si="75"/>
        <v>190.5</v>
      </c>
      <c r="N194" s="2">
        <v>65</v>
      </c>
      <c r="O194" s="2">
        <v>35</v>
      </c>
      <c r="P194" s="96">
        <f t="shared" si="78"/>
        <v>0.61679790026246728</v>
      </c>
      <c r="Q194" s="96">
        <f t="shared" si="76"/>
        <v>0.34120734908136485</v>
      </c>
      <c r="R194" s="96">
        <f t="shared" si="77"/>
        <v>0.27559055118110237</v>
      </c>
      <c r="S194" s="76">
        <v>7</v>
      </c>
      <c r="T194" s="36">
        <v>5</v>
      </c>
      <c r="U194" s="19"/>
      <c r="V194" s="19"/>
      <c r="W194" s="64"/>
      <c r="X194" s="77"/>
    </row>
    <row r="195" spans="1:24">
      <c r="A195" s="66" t="s">
        <v>38</v>
      </c>
      <c r="B195" s="2">
        <v>2</v>
      </c>
      <c r="C195" s="2">
        <v>289</v>
      </c>
      <c r="D195" s="2">
        <v>0</v>
      </c>
      <c r="E195" s="2">
        <v>0</v>
      </c>
      <c r="F195" s="13"/>
      <c r="G195" s="13">
        <v>1</v>
      </c>
      <c r="H195" s="22">
        <v>231</v>
      </c>
      <c r="I195" s="22">
        <v>13</v>
      </c>
      <c r="J195" s="21">
        <f t="shared" si="72"/>
        <v>7.5064935064935066</v>
      </c>
      <c r="K195" s="21">
        <f t="shared" si="73"/>
        <v>22.23076923076923</v>
      </c>
      <c r="L195" s="21">
        <f t="shared" si="74"/>
        <v>17.76923076923077</v>
      </c>
      <c r="M195" s="38">
        <f t="shared" si="75"/>
        <v>144.5</v>
      </c>
      <c r="N195" s="2">
        <v>18</v>
      </c>
      <c r="O195" s="2">
        <v>7</v>
      </c>
      <c r="P195" s="96">
        <f t="shared" si="78"/>
        <v>0.3944636678200692</v>
      </c>
      <c r="Q195" s="96">
        <f t="shared" si="76"/>
        <v>0.2491349480968858</v>
      </c>
      <c r="R195" s="96">
        <f t="shared" si="77"/>
        <v>0.1453287197231834</v>
      </c>
      <c r="S195" s="76">
        <v>1</v>
      </c>
      <c r="T195" s="36">
        <v>1</v>
      </c>
      <c r="U195" s="19"/>
      <c r="V195" s="19"/>
      <c r="W195" s="64"/>
      <c r="X195" s="77"/>
    </row>
    <row r="196" spans="1:24">
      <c r="A196" s="66" t="s">
        <v>23</v>
      </c>
      <c r="B196" s="2">
        <v>4</v>
      </c>
      <c r="C196" s="2">
        <v>684</v>
      </c>
      <c r="D196" s="2">
        <v>4</v>
      </c>
      <c r="E196" s="2">
        <v>0</v>
      </c>
      <c r="F196" s="13">
        <v>2</v>
      </c>
      <c r="G196" s="13"/>
      <c r="H196" s="22">
        <v>480</v>
      </c>
      <c r="I196" s="22">
        <v>30</v>
      </c>
      <c r="J196" s="21">
        <f t="shared" si="72"/>
        <v>8.5500000000000007</v>
      </c>
      <c r="K196" s="21">
        <f t="shared" si="73"/>
        <v>22.8</v>
      </c>
      <c r="L196" s="21">
        <f t="shared" si="74"/>
        <v>16</v>
      </c>
      <c r="M196" s="38">
        <f t="shared" si="75"/>
        <v>171</v>
      </c>
      <c r="N196" s="2">
        <v>58</v>
      </c>
      <c r="O196" s="2">
        <v>25</v>
      </c>
      <c r="P196" s="96">
        <f t="shared" si="78"/>
        <v>0.55847953216374269</v>
      </c>
      <c r="Q196" s="96">
        <f t="shared" si="76"/>
        <v>0.33918128654970758</v>
      </c>
      <c r="R196" s="96">
        <f t="shared" si="77"/>
        <v>0.21929824561403508</v>
      </c>
      <c r="S196" s="76">
        <v>3</v>
      </c>
      <c r="T196" s="36">
        <v>1</v>
      </c>
      <c r="U196" s="19"/>
      <c r="V196" s="19"/>
      <c r="W196" s="64"/>
      <c r="X196" s="77"/>
    </row>
    <row r="197" spans="1:24">
      <c r="A197" s="66" t="s">
        <v>22</v>
      </c>
      <c r="B197" s="2">
        <v>8</v>
      </c>
      <c r="C197" s="2">
        <v>1429</v>
      </c>
      <c r="D197" s="2">
        <v>6</v>
      </c>
      <c r="E197" s="2">
        <v>1</v>
      </c>
      <c r="F197" s="13">
        <v>3</v>
      </c>
      <c r="G197" s="13">
        <v>1</v>
      </c>
      <c r="H197" s="22">
        <v>954</v>
      </c>
      <c r="I197" s="22">
        <v>45</v>
      </c>
      <c r="J197" s="21">
        <f t="shared" si="72"/>
        <v>8.9874213836477992</v>
      </c>
      <c r="K197" s="21">
        <f t="shared" si="73"/>
        <v>31.755555555555556</v>
      </c>
      <c r="L197" s="21">
        <f t="shared" si="74"/>
        <v>21.2</v>
      </c>
      <c r="M197" s="38">
        <f t="shared" si="75"/>
        <v>178.625</v>
      </c>
      <c r="N197" s="2">
        <v>98</v>
      </c>
      <c r="O197" s="2">
        <v>69</v>
      </c>
      <c r="P197" s="96">
        <f t="shared" si="78"/>
        <v>0.56403079076277107</v>
      </c>
      <c r="Q197" s="96">
        <f t="shared" si="76"/>
        <v>0.2743177046885934</v>
      </c>
      <c r="R197" s="96">
        <f t="shared" si="77"/>
        <v>0.28971308607417773</v>
      </c>
      <c r="S197" s="76">
        <v>9</v>
      </c>
      <c r="T197" s="36">
        <v>8</v>
      </c>
      <c r="U197" s="71"/>
      <c r="V197" s="71"/>
      <c r="W197" s="64"/>
      <c r="X197" s="78"/>
    </row>
    <row r="198" spans="1:24">
      <c r="A198" s="66" t="s">
        <v>33</v>
      </c>
      <c r="B198" s="2">
        <v>6</v>
      </c>
      <c r="C198" s="2">
        <v>779</v>
      </c>
      <c r="D198" s="2">
        <v>0</v>
      </c>
      <c r="E198" s="2">
        <v>0</v>
      </c>
      <c r="F198" s="13">
        <v>1</v>
      </c>
      <c r="G198" s="13">
        <v>2</v>
      </c>
      <c r="H198" s="22">
        <v>695</v>
      </c>
      <c r="I198" s="22">
        <v>44</v>
      </c>
      <c r="J198" s="21">
        <f t="shared" si="72"/>
        <v>6.7251798561151084</v>
      </c>
      <c r="K198" s="21">
        <f t="shared" si="73"/>
        <v>17.704545454545453</v>
      </c>
      <c r="L198" s="21">
        <f t="shared" si="74"/>
        <v>15.795454545454545</v>
      </c>
      <c r="M198" s="38">
        <f t="shared" si="75"/>
        <v>129.83333333333334</v>
      </c>
      <c r="N198" s="2">
        <v>70</v>
      </c>
      <c r="O198" s="2">
        <v>11</v>
      </c>
      <c r="P198" s="96">
        <f t="shared" si="78"/>
        <v>0.44415917843388958</v>
      </c>
      <c r="Q198" s="96">
        <f t="shared" si="76"/>
        <v>0.35943517329910141</v>
      </c>
      <c r="R198" s="96">
        <f t="shared" si="77"/>
        <v>8.4724005134788186E-2</v>
      </c>
      <c r="S198" s="76">
        <v>4</v>
      </c>
      <c r="T198" s="32">
        <v>2</v>
      </c>
      <c r="U198" s="71"/>
      <c r="V198" s="71"/>
      <c r="W198" s="64"/>
      <c r="X198" s="77"/>
    </row>
    <row r="199" spans="1:24">
      <c r="A199" s="15" t="s">
        <v>30</v>
      </c>
      <c r="B199" s="6">
        <f t="shared" ref="B199:I199" si="79">SUM(B190:B198)</f>
        <v>42</v>
      </c>
      <c r="C199" s="6">
        <f t="shared" si="79"/>
        <v>6483</v>
      </c>
      <c r="D199" s="6">
        <f t="shared" si="79"/>
        <v>22</v>
      </c>
      <c r="E199" s="6">
        <f t="shared" si="79"/>
        <v>3</v>
      </c>
      <c r="F199" s="6">
        <f t="shared" si="79"/>
        <v>10</v>
      </c>
      <c r="G199" s="6">
        <f t="shared" si="79"/>
        <v>11</v>
      </c>
      <c r="H199" s="6">
        <f t="shared" si="79"/>
        <v>4841</v>
      </c>
      <c r="I199" s="6">
        <f t="shared" si="79"/>
        <v>279</v>
      </c>
      <c r="J199" s="7">
        <f t="shared" si="72"/>
        <v>8.0351167114232585</v>
      </c>
      <c r="K199" s="7">
        <f t="shared" si="73"/>
        <v>23.236559139784948</v>
      </c>
      <c r="L199" s="7">
        <f t="shared" si="74"/>
        <v>17.351254480286737</v>
      </c>
      <c r="M199" s="8">
        <f t="shared" si="75"/>
        <v>154.35714285714286</v>
      </c>
      <c r="N199" s="6">
        <f>SUM(N190:N198)</f>
        <v>513</v>
      </c>
      <c r="O199" s="6">
        <f>SUM(O190:O198)</f>
        <v>233</v>
      </c>
      <c r="P199" s="97">
        <f t="shared" si="78"/>
        <v>0.53216103655714952</v>
      </c>
      <c r="Q199" s="97">
        <f t="shared" si="76"/>
        <v>0.3165201295696437</v>
      </c>
      <c r="R199" s="97">
        <f t="shared" si="77"/>
        <v>0.21564090698750579</v>
      </c>
      <c r="S199" s="87">
        <v>34</v>
      </c>
      <c r="T199" s="54">
        <f>SUM(T190:T198)</f>
        <v>26</v>
      </c>
      <c r="U199" s="71"/>
      <c r="V199" s="71"/>
      <c r="W199" s="64"/>
      <c r="X199" s="77"/>
    </row>
    <row r="200" spans="1:24">
      <c r="A200" s="52"/>
      <c r="B200" s="26"/>
      <c r="C200" s="26"/>
      <c r="D200" s="26"/>
      <c r="E200" s="26"/>
      <c r="F200" s="26"/>
      <c r="G200" s="26"/>
      <c r="H200" s="26"/>
      <c r="I200" s="26"/>
      <c r="J200" s="44"/>
      <c r="K200" s="44"/>
      <c r="L200" s="27"/>
      <c r="M200" s="26"/>
      <c r="N200" s="26"/>
      <c r="O200" s="44"/>
      <c r="P200" s="44"/>
      <c r="Q200" s="44"/>
      <c r="R200" s="43"/>
      <c r="S200" s="43"/>
      <c r="U200" s="71"/>
      <c r="V200" s="71"/>
      <c r="W200" s="64"/>
      <c r="X200" s="64"/>
    </row>
    <row r="201" spans="1:24">
      <c r="A201" s="53"/>
      <c r="S201" s="19"/>
      <c r="U201" s="71"/>
      <c r="V201" s="71"/>
      <c r="W201" s="64"/>
      <c r="X201" s="64"/>
    </row>
    <row r="202" spans="1:24">
      <c r="A202" s="52" t="s">
        <v>46</v>
      </c>
      <c r="B202" s="24" t="s">
        <v>1</v>
      </c>
      <c r="C202" s="24" t="s">
        <v>2</v>
      </c>
      <c r="D202" s="24" t="s">
        <v>3</v>
      </c>
      <c r="E202" s="24" t="s">
        <v>4</v>
      </c>
      <c r="F202" s="24" t="s">
        <v>5</v>
      </c>
      <c r="G202" s="24" t="s">
        <v>6</v>
      </c>
      <c r="H202" s="24" t="s">
        <v>7</v>
      </c>
      <c r="I202" s="24" t="s">
        <v>8</v>
      </c>
      <c r="J202" s="24" t="s">
        <v>9</v>
      </c>
      <c r="K202" s="24" t="s">
        <v>10</v>
      </c>
      <c r="L202" s="130" t="s">
        <v>67</v>
      </c>
      <c r="M202" s="29" t="s">
        <v>11</v>
      </c>
      <c r="N202" s="30" t="s">
        <v>12</v>
      </c>
      <c r="O202" s="30" t="s">
        <v>13</v>
      </c>
      <c r="P202" s="50" t="s">
        <v>14</v>
      </c>
      <c r="Q202" s="30" t="s">
        <v>15</v>
      </c>
      <c r="R202" s="30" t="s">
        <v>43</v>
      </c>
      <c r="S202" s="41" t="s">
        <v>17</v>
      </c>
      <c r="T202" s="41" t="s">
        <v>18</v>
      </c>
      <c r="U202" s="71"/>
      <c r="V202" s="71"/>
    </row>
    <row r="203" spans="1:24">
      <c r="A203" s="66" t="s">
        <v>19</v>
      </c>
      <c r="B203" s="2">
        <v>6</v>
      </c>
      <c r="C203" s="22">
        <v>899</v>
      </c>
      <c r="D203" s="22">
        <v>2</v>
      </c>
      <c r="E203" s="22">
        <v>1</v>
      </c>
      <c r="F203" s="22">
        <v>1</v>
      </c>
      <c r="G203" s="22">
        <v>2</v>
      </c>
      <c r="H203" s="22">
        <v>686</v>
      </c>
      <c r="I203" s="22">
        <v>30</v>
      </c>
      <c r="J203" s="21">
        <f t="shared" ref="J203:J209" si="80">C203/(H203/6)</f>
        <v>7.8629737609329453</v>
      </c>
      <c r="K203" s="21">
        <f t="shared" ref="K203:K209" si="81">C203/I203</f>
        <v>29.966666666666665</v>
      </c>
      <c r="L203" s="21">
        <f t="shared" ref="L203:L209" si="82">H203/I203</f>
        <v>22.866666666666667</v>
      </c>
      <c r="M203" s="38">
        <v>149.83333333333334</v>
      </c>
      <c r="N203" s="22">
        <v>74</v>
      </c>
      <c r="O203" s="22">
        <v>18</v>
      </c>
      <c r="P203" s="98">
        <f t="shared" ref="P203" si="83">Q203+R203</f>
        <v>0.44938820912124583</v>
      </c>
      <c r="Q203" s="98">
        <f t="shared" ref="Q203:Q209" si="84">(N203*4/C203)</f>
        <v>0.3292547274749722</v>
      </c>
      <c r="R203" s="98">
        <f t="shared" ref="R203:R209" si="85">(O203*6/C203)</f>
        <v>0.12013348164627363</v>
      </c>
      <c r="S203" s="22">
        <v>6</v>
      </c>
      <c r="T203" s="22">
        <v>3</v>
      </c>
      <c r="U203" s="26" t="s">
        <v>70</v>
      </c>
      <c r="V203" s="71"/>
    </row>
    <row r="204" spans="1:24">
      <c r="A204" s="66" t="s">
        <v>53</v>
      </c>
      <c r="B204" s="2">
        <v>6</v>
      </c>
      <c r="C204" s="2">
        <v>1016</v>
      </c>
      <c r="D204" s="2">
        <v>4</v>
      </c>
      <c r="E204" s="2"/>
      <c r="F204" s="2">
        <v>1</v>
      </c>
      <c r="G204" s="2">
        <v>2</v>
      </c>
      <c r="H204" s="22">
        <v>718</v>
      </c>
      <c r="I204" s="22">
        <v>32</v>
      </c>
      <c r="J204" s="21">
        <f t="shared" si="80"/>
        <v>8.4902506963788298</v>
      </c>
      <c r="K204" s="21">
        <f t="shared" si="81"/>
        <v>31.75</v>
      </c>
      <c r="L204" s="21">
        <f t="shared" si="82"/>
        <v>22.4375</v>
      </c>
      <c r="M204" s="38">
        <f>C204/B204</f>
        <v>169.33333333333334</v>
      </c>
      <c r="N204" s="22">
        <v>97</v>
      </c>
      <c r="O204" s="22">
        <v>37</v>
      </c>
      <c r="P204" s="98">
        <f t="shared" ref="P204:P209" si="86">Q204+R204</f>
        <v>0.60039370078740162</v>
      </c>
      <c r="Q204" s="98">
        <f t="shared" si="84"/>
        <v>0.38188976377952755</v>
      </c>
      <c r="R204" s="98">
        <f t="shared" si="85"/>
        <v>0.21850393700787402</v>
      </c>
      <c r="S204" s="22">
        <v>6</v>
      </c>
      <c r="T204" s="22">
        <v>3</v>
      </c>
    </row>
    <row r="205" spans="1:24">
      <c r="A205" s="66" t="s">
        <v>23</v>
      </c>
      <c r="B205" s="2">
        <v>6</v>
      </c>
      <c r="C205" s="2">
        <v>928</v>
      </c>
      <c r="D205" s="2">
        <v>2</v>
      </c>
      <c r="E205" s="2"/>
      <c r="F205" s="2"/>
      <c r="G205" s="2">
        <v>3</v>
      </c>
      <c r="H205" s="22">
        <v>686</v>
      </c>
      <c r="I205" s="22">
        <v>30</v>
      </c>
      <c r="J205" s="21">
        <f t="shared" si="80"/>
        <v>8.1166180758017497</v>
      </c>
      <c r="K205" s="21">
        <f t="shared" si="81"/>
        <v>30.933333333333334</v>
      </c>
      <c r="L205" s="21">
        <f t="shared" si="82"/>
        <v>22.866666666666667</v>
      </c>
      <c r="M205" s="38">
        <v>144</v>
      </c>
      <c r="N205" s="22">
        <v>85</v>
      </c>
      <c r="O205" s="22">
        <v>25</v>
      </c>
      <c r="P205" s="98">
        <f t="shared" si="86"/>
        <v>0.52801724137931028</v>
      </c>
      <c r="Q205" s="98">
        <f t="shared" si="84"/>
        <v>0.36637931034482757</v>
      </c>
      <c r="R205" s="98">
        <f t="shared" si="85"/>
        <v>0.16163793103448276</v>
      </c>
      <c r="S205" s="22">
        <v>4</v>
      </c>
      <c r="T205" s="22">
        <v>2</v>
      </c>
    </row>
    <row r="206" spans="1:24">
      <c r="A206" s="67" t="s">
        <v>27</v>
      </c>
      <c r="B206" s="2">
        <v>6</v>
      </c>
      <c r="C206" s="2">
        <v>1008</v>
      </c>
      <c r="D206" s="2">
        <v>4</v>
      </c>
      <c r="E206" s="2"/>
      <c r="F206" s="2"/>
      <c r="G206" s="2">
        <v>3</v>
      </c>
      <c r="H206" s="2">
        <v>654</v>
      </c>
      <c r="I206" s="2">
        <v>39</v>
      </c>
      <c r="J206" s="21">
        <f t="shared" si="80"/>
        <v>9.2477064220183482</v>
      </c>
      <c r="K206" s="21">
        <f t="shared" si="81"/>
        <v>25.846153846153847</v>
      </c>
      <c r="L206" s="21">
        <f t="shared" si="82"/>
        <v>16.76923076923077</v>
      </c>
      <c r="M206" s="38">
        <f>C206/B206</f>
        <v>168</v>
      </c>
      <c r="N206" s="22">
        <v>80</v>
      </c>
      <c r="O206" s="22">
        <v>53</v>
      </c>
      <c r="P206" s="98">
        <f t="shared" si="86"/>
        <v>0.63293650793650791</v>
      </c>
      <c r="Q206" s="98">
        <f t="shared" si="84"/>
        <v>0.31746031746031744</v>
      </c>
      <c r="R206" s="98">
        <f t="shared" si="85"/>
        <v>0.31547619047619047</v>
      </c>
      <c r="S206" s="22">
        <v>2</v>
      </c>
      <c r="T206" s="22">
        <v>4</v>
      </c>
      <c r="V206" s="64"/>
    </row>
    <row r="207" spans="1:24">
      <c r="A207" s="66" t="s">
        <v>22</v>
      </c>
      <c r="B207" s="2">
        <v>4</v>
      </c>
      <c r="C207" s="2">
        <v>506</v>
      </c>
      <c r="D207" s="2">
        <v>1</v>
      </c>
      <c r="E207" s="2"/>
      <c r="F207" s="2">
        <v>2</v>
      </c>
      <c r="G207" s="2"/>
      <c r="H207" s="2">
        <v>466</v>
      </c>
      <c r="I207" s="2">
        <v>32</v>
      </c>
      <c r="J207" s="21">
        <f t="shared" si="80"/>
        <v>6.5150214592274676</v>
      </c>
      <c r="K207" s="21">
        <f t="shared" si="81"/>
        <v>15.8125</v>
      </c>
      <c r="L207" s="21">
        <f t="shared" si="82"/>
        <v>14.5625</v>
      </c>
      <c r="M207" s="38">
        <v>126.5</v>
      </c>
      <c r="N207" s="22">
        <v>36</v>
      </c>
      <c r="O207" s="22">
        <v>10</v>
      </c>
      <c r="P207" s="98">
        <f t="shared" si="86"/>
        <v>0.40316205533596838</v>
      </c>
      <c r="Q207" s="98">
        <f t="shared" si="84"/>
        <v>0.28458498023715417</v>
      </c>
      <c r="R207" s="98">
        <f t="shared" si="85"/>
        <v>0.11857707509881422</v>
      </c>
      <c r="S207" s="22">
        <v>1</v>
      </c>
      <c r="T207" s="22">
        <v>0</v>
      </c>
      <c r="V207" s="64"/>
    </row>
    <row r="208" spans="1:24" s="19" customFormat="1" ht="15.5">
      <c r="A208" s="66" t="s">
        <v>33</v>
      </c>
      <c r="B208" s="2">
        <v>4</v>
      </c>
      <c r="C208" s="2">
        <v>603</v>
      </c>
      <c r="D208" s="2">
        <v>2</v>
      </c>
      <c r="E208" s="2"/>
      <c r="F208" s="2">
        <v>2</v>
      </c>
      <c r="G208" s="2"/>
      <c r="H208" s="2">
        <v>463</v>
      </c>
      <c r="I208" s="2">
        <v>28</v>
      </c>
      <c r="J208" s="21">
        <f t="shared" si="80"/>
        <v>7.8142548596112302</v>
      </c>
      <c r="K208" s="21">
        <f t="shared" si="81"/>
        <v>21.535714285714285</v>
      </c>
      <c r="L208" s="21">
        <f t="shared" si="82"/>
        <v>16.535714285714285</v>
      </c>
      <c r="M208" s="38">
        <v>150.75</v>
      </c>
      <c r="N208" s="22">
        <v>50</v>
      </c>
      <c r="O208" s="22">
        <v>17</v>
      </c>
      <c r="P208" s="98">
        <f t="shared" si="86"/>
        <v>0.50082918739635152</v>
      </c>
      <c r="Q208" s="98">
        <f t="shared" si="84"/>
        <v>0.33167495854063017</v>
      </c>
      <c r="R208" s="98">
        <f t="shared" si="85"/>
        <v>0.1691542288557214</v>
      </c>
      <c r="S208" s="22">
        <v>4</v>
      </c>
      <c r="T208" s="22">
        <v>1</v>
      </c>
      <c r="U208"/>
      <c r="V208" s="95"/>
    </row>
    <row r="209" spans="1:22" s="19" customFormat="1">
      <c r="A209" s="15" t="s">
        <v>30</v>
      </c>
      <c r="B209" s="6">
        <f t="shared" ref="B209:I209" si="87">SUM(B203:B208)</f>
        <v>32</v>
      </c>
      <c r="C209" s="6">
        <f t="shared" si="87"/>
        <v>4960</v>
      </c>
      <c r="D209" s="6">
        <f t="shared" si="87"/>
        <v>15</v>
      </c>
      <c r="E209" s="6">
        <f t="shared" si="87"/>
        <v>1</v>
      </c>
      <c r="F209" s="6">
        <f t="shared" si="87"/>
        <v>6</v>
      </c>
      <c r="G209" s="6">
        <f t="shared" si="87"/>
        <v>10</v>
      </c>
      <c r="H209" s="6">
        <f t="shared" si="87"/>
        <v>3673</v>
      </c>
      <c r="I209" s="6">
        <f t="shared" si="87"/>
        <v>191</v>
      </c>
      <c r="J209" s="7">
        <f t="shared" si="80"/>
        <v>8.1023686359923772</v>
      </c>
      <c r="K209" s="7">
        <f t="shared" si="81"/>
        <v>25.968586387434556</v>
      </c>
      <c r="L209" s="7">
        <f t="shared" si="82"/>
        <v>19.230366492146597</v>
      </c>
      <c r="M209" s="8">
        <f>C209/B209</f>
        <v>155</v>
      </c>
      <c r="N209" s="6">
        <f>SUM(N203:N208)</f>
        <v>422</v>
      </c>
      <c r="O209" s="6">
        <f>SUM(O203:O208)</f>
        <v>160</v>
      </c>
      <c r="P209" s="97">
        <f t="shared" si="86"/>
        <v>0.53387096774193554</v>
      </c>
      <c r="Q209" s="97">
        <f t="shared" si="84"/>
        <v>0.3403225806451613</v>
      </c>
      <c r="R209" s="97">
        <f t="shared" si="85"/>
        <v>0.19354838709677419</v>
      </c>
      <c r="S209" s="54">
        <f>SUM(S203:S208)</f>
        <v>23</v>
      </c>
      <c r="T209" s="54">
        <f>SUM(T203:T208)</f>
        <v>13</v>
      </c>
      <c r="U209"/>
      <c r="V209" s="64"/>
    </row>
    <row r="210" spans="1:22" s="19" customFormat="1">
      <c r="A210" s="52"/>
      <c r="B210" s="26"/>
      <c r="C210" s="26"/>
      <c r="D210" s="26"/>
      <c r="E210" s="26"/>
      <c r="F210" s="26"/>
      <c r="G210" s="26"/>
      <c r="H210" s="26"/>
      <c r="I210" s="26"/>
      <c r="J210" s="44"/>
      <c r="K210" s="44"/>
      <c r="L210" s="27"/>
      <c r="M210" s="26"/>
      <c r="N210" s="26"/>
      <c r="O210" s="44"/>
      <c r="P210" s="44"/>
      <c r="Q210" s="44"/>
      <c r="S210"/>
      <c r="T210" s="79"/>
      <c r="U210"/>
      <c r="V210" s="64"/>
    </row>
    <row r="211" spans="1:22">
      <c r="A211" s="53"/>
      <c r="R211" s="19"/>
      <c r="T211" s="79"/>
      <c r="V211" s="64"/>
    </row>
    <row r="212" spans="1:22">
      <c r="A212" s="18" t="s">
        <v>44</v>
      </c>
      <c r="B212" s="24" t="s">
        <v>1</v>
      </c>
      <c r="C212" s="24" t="s">
        <v>2</v>
      </c>
      <c r="D212" s="24" t="s">
        <v>3</v>
      </c>
      <c r="E212" s="24" t="s">
        <v>4</v>
      </c>
      <c r="F212" s="24" t="s">
        <v>5</v>
      </c>
      <c r="G212" s="24" t="s">
        <v>6</v>
      </c>
      <c r="H212" s="24" t="s">
        <v>7</v>
      </c>
      <c r="I212" s="24" t="s">
        <v>8</v>
      </c>
      <c r="J212" s="24" t="s">
        <v>9</v>
      </c>
      <c r="K212" s="24" t="s">
        <v>10</v>
      </c>
      <c r="L212" s="130" t="s">
        <v>67</v>
      </c>
      <c r="M212" s="29" t="s">
        <v>11</v>
      </c>
      <c r="N212" s="30" t="s">
        <v>12</v>
      </c>
      <c r="O212" s="30" t="s">
        <v>13</v>
      </c>
      <c r="P212" s="50" t="s">
        <v>14</v>
      </c>
      <c r="Q212" s="30" t="s">
        <v>15</v>
      </c>
      <c r="R212" s="30" t="s">
        <v>43</v>
      </c>
      <c r="S212" s="41" t="s">
        <v>17</v>
      </c>
      <c r="T212" s="41" t="s">
        <v>18</v>
      </c>
      <c r="V212" s="64"/>
    </row>
    <row r="213" spans="1:22">
      <c r="A213" s="68" t="s">
        <v>19</v>
      </c>
      <c r="B213" s="2">
        <v>4</v>
      </c>
      <c r="C213" s="2">
        <v>664</v>
      </c>
      <c r="D213" s="2">
        <v>4</v>
      </c>
      <c r="E213" s="2"/>
      <c r="F213" s="2"/>
      <c r="G213" s="2">
        <v>2</v>
      </c>
      <c r="H213" s="2">
        <v>459</v>
      </c>
      <c r="I213" s="2">
        <v>21</v>
      </c>
      <c r="J213" s="23">
        <f>C213/(H213/6)</f>
        <v>8.6797385620915026</v>
      </c>
      <c r="K213" s="23">
        <f>C213/I213</f>
        <v>31.61904761904762</v>
      </c>
      <c r="L213" s="21">
        <f t="shared" ref="L213:L221" si="88">H213/I213</f>
        <v>21.857142857142858</v>
      </c>
      <c r="M213" s="3">
        <f t="shared" ref="M213:M221" si="89">C213/B213</f>
        <v>166</v>
      </c>
      <c r="N213" s="2">
        <v>65</v>
      </c>
      <c r="O213" s="2">
        <v>11</v>
      </c>
      <c r="P213" s="96">
        <f t="shared" ref="P213" si="90">Q213+R213</f>
        <v>0.49096385542168675</v>
      </c>
      <c r="Q213" s="98">
        <f t="shared" ref="Q213:Q221" si="91">(N213*4/C213)</f>
        <v>0.39156626506024095</v>
      </c>
      <c r="R213" s="98">
        <f t="shared" ref="R213:R221" si="92">(O213*6/C213)</f>
        <v>9.9397590361445784E-2</v>
      </c>
      <c r="S213" s="36">
        <v>3</v>
      </c>
      <c r="T213" s="36">
        <v>4</v>
      </c>
      <c r="V213" s="64"/>
    </row>
    <row r="214" spans="1:22">
      <c r="A214" s="66" t="s">
        <v>45</v>
      </c>
      <c r="B214" s="2">
        <v>2</v>
      </c>
      <c r="C214" s="2">
        <v>248</v>
      </c>
      <c r="D214" s="2"/>
      <c r="E214" s="2"/>
      <c r="F214" s="2">
        <v>1</v>
      </c>
      <c r="G214" s="2"/>
      <c r="H214" s="2">
        <v>240</v>
      </c>
      <c r="I214" s="22">
        <v>12</v>
      </c>
      <c r="J214" s="21">
        <f>C214/(H214/6)</f>
        <v>6.2</v>
      </c>
      <c r="K214" s="21">
        <f>C214/I214</f>
        <v>20.666666666666668</v>
      </c>
      <c r="L214" s="21">
        <f t="shared" si="88"/>
        <v>20</v>
      </c>
      <c r="M214" s="38">
        <f t="shared" si="89"/>
        <v>124</v>
      </c>
      <c r="N214" s="22">
        <v>16</v>
      </c>
      <c r="O214" s="22">
        <v>3</v>
      </c>
      <c r="P214" s="96">
        <f t="shared" ref="P214:P221" si="93">Q214+R214</f>
        <v>0.33064516129032256</v>
      </c>
      <c r="Q214" s="98">
        <f t="shared" si="91"/>
        <v>0.25806451612903225</v>
      </c>
      <c r="R214" s="98">
        <f t="shared" si="92"/>
        <v>7.2580645161290328E-2</v>
      </c>
      <c r="S214" s="32">
        <v>0</v>
      </c>
      <c r="T214" s="32">
        <v>0</v>
      </c>
      <c r="V214" s="64"/>
    </row>
    <row r="215" spans="1:22">
      <c r="A215" s="66" t="s">
        <v>49</v>
      </c>
      <c r="B215" s="2">
        <v>8</v>
      </c>
      <c r="C215" s="2">
        <v>1413</v>
      </c>
      <c r="D215" s="2">
        <v>7</v>
      </c>
      <c r="E215" s="2">
        <v>2</v>
      </c>
      <c r="F215" s="2">
        <v>3</v>
      </c>
      <c r="G215" s="2">
        <v>1</v>
      </c>
      <c r="H215" s="2">
        <v>951</v>
      </c>
      <c r="I215" s="22">
        <v>50</v>
      </c>
      <c r="J215" s="21">
        <f t="shared" ref="J215:J221" si="94">C215/(H215/6)</f>
        <v>8.9148264984227126</v>
      </c>
      <c r="K215" s="21">
        <f t="shared" ref="K215:K221" si="95">C215/I215</f>
        <v>28.26</v>
      </c>
      <c r="L215" s="21">
        <f t="shared" si="88"/>
        <v>19.02</v>
      </c>
      <c r="M215" s="38">
        <f t="shared" si="89"/>
        <v>176.625</v>
      </c>
      <c r="N215" s="22">
        <v>123</v>
      </c>
      <c r="O215" s="22">
        <v>50</v>
      </c>
      <c r="P215" s="96">
        <f t="shared" si="93"/>
        <v>0.56050955414012738</v>
      </c>
      <c r="Q215" s="98">
        <f t="shared" si="91"/>
        <v>0.34819532908704881</v>
      </c>
      <c r="R215" s="98">
        <f t="shared" si="92"/>
        <v>0.21231422505307856</v>
      </c>
      <c r="S215" s="32">
        <v>10</v>
      </c>
      <c r="T215" s="32">
        <v>6</v>
      </c>
      <c r="V215" s="64"/>
    </row>
    <row r="216" spans="1:22">
      <c r="A216" s="66" t="s">
        <v>23</v>
      </c>
      <c r="B216" s="2">
        <v>4</v>
      </c>
      <c r="C216" s="2">
        <v>608</v>
      </c>
      <c r="D216" s="2">
        <v>2</v>
      </c>
      <c r="E216" s="2"/>
      <c r="F216" s="2">
        <v>1</v>
      </c>
      <c r="G216" s="2">
        <v>1</v>
      </c>
      <c r="H216" s="2">
        <v>480</v>
      </c>
      <c r="I216" s="22">
        <v>29</v>
      </c>
      <c r="J216" s="21">
        <f t="shared" si="94"/>
        <v>7.6</v>
      </c>
      <c r="K216" s="21">
        <f t="shared" si="95"/>
        <v>20.96551724137931</v>
      </c>
      <c r="L216" s="21">
        <f t="shared" si="88"/>
        <v>16.551724137931036</v>
      </c>
      <c r="M216" s="38">
        <f t="shared" si="89"/>
        <v>152</v>
      </c>
      <c r="N216" s="22">
        <v>59</v>
      </c>
      <c r="O216" s="22">
        <v>12</v>
      </c>
      <c r="P216" s="96">
        <f t="shared" si="93"/>
        <v>0.50657894736842102</v>
      </c>
      <c r="Q216" s="98">
        <f t="shared" si="91"/>
        <v>0.38815789473684209</v>
      </c>
      <c r="R216" s="98">
        <f t="shared" si="92"/>
        <v>0.11842105263157894</v>
      </c>
      <c r="S216" s="32">
        <v>2</v>
      </c>
      <c r="T216" s="32">
        <v>2</v>
      </c>
      <c r="V216" s="64"/>
    </row>
    <row r="217" spans="1:22" s="19" customFormat="1">
      <c r="A217" s="66" t="s">
        <v>21</v>
      </c>
      <c r="B217" s="2">
        <v>2</v>
      </c>
      <c r="C217" s="2">
        <v>288</v>
      </c>
      <c r="D217" s="2">
        <v>1</v>
      </c>
      <c r="E217" s="2"/>
      <c r="F217" s="2">
        <v>1</v>
      </c>
      <c r="G217" s="2"/>
      <c r="H217" s="2">
        <v>234</v>
      </c>
      <c r="I217" s="22">
        <v>19</v>
      </c>
      <c r="J217" s="21">
        <f t="shared" si="94"/>
        <v>7.384615384615385</v>
      </c>
      <c r="K217" s="21">
        <f t="shared" si="95"/>
        <v>15.157894736842104</v>
      </c>
      <c r="L217" s="21">
        <f t="shared" si="88"/>
        <v>12.315789473684211</v>
      </c>
      <c r="M217" s="38">
        <f t="shared" si="89"/>
        <v>144</v>
      </c>
      <c r="N217" s="22">
        <v>27</v>
      </c>
      <c r="O217" s="22">
        <v>4</v>
      </c>
      <c r="P217" s="96">
        <f t="shared" si="93"/>
        <v>0.45833333333333331</v>
      </c>
      <c r="Q217" s="98">
        <f t="shared" si="91"/>
        <v>0.375</v>
      </c>
      <c r="R217" s="98">
        <f t="shared" si="92"/>
        <v>8.3333333333333329E-2</v>
      </c>
      <c r="S217" s="32">
        <v>1</v>
      </c>
      <c r="T217" s="32">
        <v>1</v>
      </c>
      <c r="U217"/>
      <c r="V217"/>
    </row>
    <row r="218" spans="1:22">
      <c r="A218" s="67" t="s">
        <v>27</v>
      </c>
      <c r="B218" s="2">
        <v>2</v>
      </c>
      <c r="C218" s="2">
        <v>284</v>
      </c>
      <c r="D218" s="2">
        <v>1</v>
      </c>
      <c r="E218" s="2"/>
      <c r="F218" s="2">
        <v>1</v>
      </c>
      <c r="G218" s="2"/>
      <c r="H218" s="2">
        <v>212</v>
      </c>
      <c r="I218" s="22">
        <v>19</v>
      </c>
      <c r="J218" s="21">
        <f t="shared" si="94"/>
        <v>8.0377358490566024</v>
      </c>
      <c r="K218" s="21">
        <f t="shared" si="95"/>
        <v>14.947368421052632</v>
      </c>
      <c r="L218" s="21">
        <f t="shared" si="88"/>
        <v>11.157894736842104</v>
      </c>
      <c r="M218" s="38">
        <f t="shared" si="89"/>
        <v>142</v>
      </c>
      <c r="N218" s="22">
        <v>28</v>
      </c>
      <c r="O218" s="22">
        <v>8</v>
      </c>
      <c r="P218" s="96">
        <f t="shared" si="93"/>
        <v>0.56338028169014076</v>
      </c>
      <c r="Q218" s="98">
        <f t="shared" si="91"/>
        <v>0.39436619718309857</v>
      </c>
      <c r="R218" s="98">
        <f t="shared" si="92"/>
        <v>0.16901408450704225</v>
      </c>
      <c r="S218" s="32">
        <v>1</v>
      </c>
      <c r="T218" s="32">
        <v>1</v>
      </c>
    </row>
    <row r="219" spans="1:22">
      <c r="A219" s="66" t="s">
        <v>22</v>
      </c>
      <c r="B219" s="2">
        <v>4</v>
      </c>
      <c r="C219" s="2">
        <v>550</v>
      </c>
      <c r="D219" s="2">
        <v>1</v>
      </c>
      <c r="E219" s="2"/>
      <c r="F219" s="2">
        <v>1</v>
      </c>
      <c r="G219" s="2">
        <v>1</v>
      </c>
      <c r="H219" s="2">
        <v>440</v>
      </c>
      <c r="I219" s="22">
        <v>34</v>
      </c>
      <c r="J219" s="21">
        <f t="shared" si="94"/>
        <v>7.5000000000000009</v>
      </c>
      <c r="K219" s="21">
        <f t="shared" si="95"/>
        <v>16.176470588235293</v>
      </c>
      <c r="L219" s="21">
        <f t="shared" si="88"/>
        <v>12.941176470588236</v>
      </c>
      <c r="M219" s="38">
        <f t="shared" si="89"/>
        <v>137.5</v>
      </c>
      <c r="N219" s="22">
        <v>52</v>
      </c>
      <c r="O219" s="22">
        <v>14</v>
      </c>
      <c r="P219" s="96">
        <f t="shared" si="93"/>
        <v>0.53090909090909089</v>
      </c>
      <c r="Q219" s="98">
        <f t="shared" si="91"/>
        <v>0.37818181818181817</v>
      </c>
      <c r="R219" s="98">
        <f t="shared" si="92"/>
        <v>0.15272727272727274</v>
      </c>
      <c r="S219" s="32">
        <v>1</v>
      </c>
      <c r="T219" s="32">
        <v>2</v>
      </c>
    </row>
    <row r="220" spans="1:22">
      <c r="A220" s="66" t="s">
        <v>33</v>
      </c>
      <c r="B220" s="2">
        <v>4</v>
      </c>
      <c r="C220" s="2">
        <v>720</v>
      </c>
      <c r="D220" s="2">
        <v>4</v>
      </c>
      <c r="E220" s="2"/>
      <c r="F220" s="2">
        <v>1</v>
      </c>
      <c r="G220" s="2">
        <v>1</v>
      </c>
      <c r="H220" s="2">
        <v>468</v>
      </c>
      <c r="I220" s="22">
        <v>16</v>
      </c>
      <c r="J220" s="21">
        <f>C220/(H220/6)</f>
        <v>9.2307692307692299</v>
      </c>
      <c r="K220" s="21">
        <f>C220/I220</f>
        <v>45</v>
      </c>
      <c r="L220" s="21">
        <f t="shared" si="88"/>
        <v>29.25</v>
      </c>
      <c r="M220" s="38">
        <f t="shared" si="89"/>
        <v>180</v>
      </c>
      <c r="N220" s="22">
        <v>67</v>
      </c>
      <c r="O220" s="22">
        <v>19</v>
      </c>
      <c r="P220" s="96">
        <f t="shared" si="93"/>
        <v>0.53055555555555556</v>
      </c>
      <c r="Q220" s="98">
        <f t="shared" si="91"/>
        <v>0.37222222222222223</v>
      </c>
      <c r="R220" s="98">
        <f t="shared" si="92"/>
        <v>0.15833333333333333</v>
      </c>
      <c r="S220" s="32">
        <v>6</v>
      </c>
      <c r="T220" s="32">
        <v>5</v>
      </c>
    </row>
    <row r="221" spans="1:22">
      <c r="A221" s="15" t="s">
        <v>30</v>
      </c>
      <c r="B221" s="6">
        <f t="shared" ref="B221:I221" si="96">SUM(B213:B220)</f>
        <v>30</v>
      </c>
      <c r="C221" s="6">
        <f t="shared" si="96"/>
        <v>4775</v>
      </c>
      <c r="D221" s="6">
        <f t="shared" si="96"/>
        <v>20</v>
      </c>
      <c r="E221" s="6">
        <f t="shared" si="96"/>
        <v>2</v>
      </c>
      <c r="F221" s="6">
        <f t="shared" si="96"/>
        <v>9</v>
      </c>
      <c r="G221" s="6">
        <f t="shared" si="96"/>
        <v>6</v>
      </c>
      <c r="H221" s="6">
        <f t="shared" si="96"/>
        <v>3484</v>
      </c>
      <c r="I221" s="6">
        <f t="shared" si="96"/>
        <v>200</v>
      </c>
      <c r="J221" s="7">
        <f t="shared" si="94"/>
        <v>8.2233065442020674</v>
      </c>
      <c r="K221" s="7">
        <f t="shared" si="95"/>
        <v>23.875</v>
      </c>
      <c r="L221" s="7">
        <f t="shared" si="88"/>
        <v>17.420000000000002</v>
      </c>
      <c r="M221" s="8">
        <f t="shared" si="89"/>
        <v>159.16666666666666</v>
      </c>
      <c r="N221" s="6">
        <v>437</v>
      </c>
      <c r="O221" s="6">
        <f>SUM(O213:O220)</f>
        <v>121</v>
      </c>
      <c r="P221" s="97">
        <f t="shared" si="93"/>
        <v>0.51811518324607331</v>
      </c>
      <c r="Q221" s="97">
        <f t="shared" si="91"/>
        <v>0.36607329842931935</v>
      </c>
      <c r="R221" s="97">
        <f t="shared" si="92"/>
        <v>0.15204188481675393</v>
      </c>
      <c r="S221" s="54">
        <f>SUM(S213:S220)</f>
        <v>24</v>
      </c>
      <c r="T221" s="54">
        <f>SUM(T213:T220)</f>
        <v>21</v>
      </c>
    </row>
    <row r="222" spans="1:22">
      <c r="M222" s="71"/>
      <c r="N222" s="71"/>
      <c r="O222" s="25"/>
      <c r="T222" s="79"/>
    </row>
    <row r="223" spans="1:2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71"/>
      <c r="N223" s="71"/>
      <c r="O223" s="25"/>
      <c r="P223" s="19"/>
      <c r="Q223" s="19"/>
      <c r="R223" s="19"/>
      <c r="S223" s="19"/>
      <c r="T223" s="79"/>
      <c r="U223" s="19"/>
      <c r="V223" s="19"/>
    </row>
    <row r="224" spans="1:2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71"/>
      <c r="N224" s="71"/>
      <c r="O224" s="25"/>
      <c r="P224" s="19"/>
      <c r="Q224" s="19"/>
      <c r="R224" s="19"/>
      <c r="S224" s="19"/>
      <c r="T224" s="79"/>
      <c r="U224" s="19"/>
      <c r="V224" s="19"/>
    </row>
    <row r="225" spans="1:26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71"/>
      <c r="N225" s="71"/>
      <c r="O225" s="25"/>
      <c r="P225" s="19"/>
      <c r="Q225" s="19"/>
      <c r="R225" s="19"/>
      <c r="S225" s="19"/>
      <c r="T225" s="79"/>
      <c r="U225" s="19"/>
      <c r="V225" s="19"/>
      <c r="W225" s="53"/>
      <c r="X225" s="53"/>
      <c r="Y225" s="53"/>
      <c r="Z225" s="53"/>
    </row>
    <row r="226" spans="1:26">
      <c r="T226" s="79"/>
      <c r="W226" s="53"/>
      <c r="X226" s="53"/>
      <c r="Y226" s="53"/>
      <c r="Z226" s="53"/>
    </row>
    <row r="227" spans="1:26">
      <c r="A227" s="18" t="s">
        <v>42</v>
      </c>
      <c r="B227" s="24" t="s">
        <v>1</v>
      </c>
      <c r="C227" s="24" t="s">
        <v>2</v>
      </c>
      <c r="D227" s="24" t="s">
        <v>3</v>
      </c>
      <c r="E227" s="24" t="s">
        <v>4</v>
      </c>
      <c r="F227" s="24" t="s">
        <v>5</v>
      </c>
      <c r="G227" s="24" t="s">
        <v>6</v>
      </c>
      <c r="H227" s="24" t="s">
        <v>7</v>
      </c>
      <c r="I227" s="24" t="s">
        <v>8</v>
      </c>
      <c r="J227" s="24" t="s">
        <v>9</v>
      </c>
      <c r="K227" s="24" t="s">
        <v>10</v>
      </c>
      <c r="L227" s="130" t="s">
        <v>67</v>
      </c>
      <c r="M227" s="24" t="s">
        <v>11</v>
      </c>
      <c r="N227" s="30" t="s">
        <v>12</v>
      </c>
      <c r="O227" s="30" t="s">
        <v>13</v>
      </c>
      <c r="P227" s="50" t="s">
        <v>14</v>
      </c>
      <c r="Q227" s="30" t="s">
        <v>15</v>
      </c>
      <c r="R227" s="30" t="s">
        <v>43</v>
      </c>
      <c r="S227" s="41" t="s">
        <v>17</v>
      </c>
      <c r="T227" s="41" t="s">
        <v>18</v>
      </c>
      <c r="W227" s="53"/>
      <c r="X227" s="53"/>
      <c r="Y227" s="53"/>
      <c r="Z227" s="53"/>
    </row>
    <row r="228" spans="1:26">
      <c r="A228" s="14" t="s">
        <v>19</v>
      </c>
      <c r="B228" s="2">
        <v>2</v>
      </c>
      <c r="C228" s="2">
        <v>371</v>
      </c>
      <c r="D228" s="2">
        <v>2</v>
      </c>
      <c r="E228" s="2"/>
      <c r="F228" s="2"/>
      <c r="G228" s="22">
        <v>1</v>
      </c>
      <c r="H228" s="22">
        <v>238</v>
      </c>
      <c r="I228" s="22">
        <v>13</v>
      </c>
      <c r="J228" s="21">
        <f>C228/(H228/6)</f>
        <v>9.3529411764705888</v>
      </c>
      <c r="K228" s="21">
        <f>C228/I228</f>
        <v>28.53846153846154</v>
      </c>
      <c r="L228" s="21">
        <f t="shared" ref="L228:L234" si="97">H228/I228</f>
        <v>18.307692307692307</v>
      </c>
      <c r="M228" s="38">
        <f t="shared" ref="M228:M234" si="98">C228/B228</f>
        <v>185.5</v>
      </c>
      <c r="N228" s="22">
        <v>31</v>
      </c>
      <c r="O228" s="22">
        <v>9</v>
      </c>
      <c r="P228" s="98">
        <f t="shared" ref="P228" si="99">Q228+R228</f>
        <v>0.47978436657681944</v>
      </c>
      <c r="Q228" s="98">
        <f t="shared" ref="Q228:Q234" si="100">(N228*4/C228)</f>
        <v>0.33423180592991913</v>
      </c>
      <c r="R228" s="98">
        <f t="shared" ref="R228:R234" si="101">(O228*6/C228)</f>
        <v>0.14555256064690028</v>
      </c>
      <c r="S228" s="34">
        <v>2</v>
      </c>
      <c r="T228" s="32">
        <v>2</v>
      </c>
      <c r="W228" s="53"/>
      <c r="X228" s="53"/>
      <c r="Y228" s="53"/>
      <c r="Z228" s="53"/>
    </row>
    <row r="229" spans="1:26">
      <c r="A229" s="69" t="s">
        <v>49</v>
      </c>
      <c r="B229" s="2">
        <v>4</v>
      </c>
      <c r="C229" s="2">
        <v>669</v>
      </c>
      <c r="D229" s="2">
        <v>4</v>
      </c>
      <c r="E229" s="2"/>
      <c r="F229" s="2"/>
      <c r="G229" s="22">
        <v>2</v>
      </c>
      <c r="H229" s="22">
        <v>463</v>
      </c>
      <c r="I229" s="22">
        <v>23</v>
      </c>
      <c r="J229" s="21">
        <f t="shared" ref="J229:J234" si="102">C229/(H229/6)</f>
        <v>8.6695464362850974</v>
      </c>
      <c r="K229" s="21">
        <f t="shared" ref="K229:K234" si="103">C229/I229</f>
        <v>29.086956521739129</v>
      </c>
      <c r="L229" s="21">
        <f t="shared" si="97"/>
        <v>20.130434782608695</v>
      </c>
      <c r="M229" s="38">
        <f t="shared" si="98"/>
        <v>167.25</v>
      </c>
      <c r="N229" s="22">
        <v>57</v>
      </c>
      <c r="O229" s="22">
        <v>26</v>
      </c>
      <c r="P229" s="98">
        <f t="shared" ref="P229:P234" si="104">Q229+R229</f>
        <v>0.57399103139013452</v>
      </c>
      <c r="Q229" s="98">
        <f t="shared" si="100"/>
        <v>0.34080717488789236</v>
      </c>
      <c r="R229" s="98">
        <f t="shared" si="101"/>
        <v>0.23318385650224216</v>
      </c>
      <c r="S229" s="34">
        <v>3</v>
      </c>
      <c r="T229" s="32">
        <v>4</v>
      </c>
    </row>
    <row r="230" spans="1:26">
      <c r="A230" s="14" t="s">
        <v>41</v>
      </c>
      <c r="B230" s="2">
        <v>2</v>
      </c>
      <c r="C230" s="2">
        <v>310</v>
      </c>
      <c r="D230" s="2">
        <v>2</v>
      </c>
      <c r="E230" s="2"/>
      <c r="F230" s="2"/>
      <c r="G230" s="22">
        <v>1</v>
      </c>
      <c r="H230" s="22">
        <v>220</v>
      </c>
      <c r="I230" s="22">
        <v>12</v>
      </c>
      <c r="J230" s="21">
        <f t="shared" si="102"/>
        <v>8.454545454545455</v>
      </c>
      <c r="K230" s="21">
        <f t="shared" si="103"/>
        <v>25.833333333333332</v>
      </c>
      <c r="L230" s="21">
        <f t="shared" si="97"/>
        <v>18.333333333333332</v>
      </c>
      <c r="M230" s="38">
        <f t="shared" si="98"/>
        <v>155</v>
      </c>
      <c r="N230" s="22">
        <v>28</v>
      </c>
      <c r="O230" s="22">
        <v>6</v>
      </c>
      <c r="P230" s="98">
        <f t="shared" si="104"/>
        <v>0.47741935483870968</v>
      </c>
      <c r="Q230" s="98">
        <f t="shared" si="100"/>
        <v>0.36129032258064514</v>
      </c>
      <c r="R230" s="98">
        <f t="shared" si="101"/>
        <v>0.11612903225806452</v>
      </c>
      <c r="S230" s="34">
        <v>1</v>
      </c>
      <c r="T230" s="32">
        <v>0</v>
      </c>
    </row>
    <row r="231" spans="1:26">
      <c r="A231" s="14" t="s">
        <v>23</v>
      </c>
      <c r="B231" s="2">
        <v>2</v>
      </c>
      <c r="C231" s="2">
        <v>226</v>
      </c>
      <c r="D231" s="2"/>
      <c r="E231" s="2"/>
      <c r="F231" s="2"/>
      <c r="G231" s="22">
        <v>1</v>
      </c>
      <c r="H231" s="22">
        <v>207</v>
      </c>
      <c r="I231" s="22">
        <v>11</v>
      </c>
      <c r="J231" s="21">
        <f t="shared" si="102"/>
        <v>6.5507246376811592</v>
      </c>
      <c r="K231" s="21">
        <f t="shared" si="103"/>
        <v>20.545454545454547</v>
      </c>
      <c r="L231" s="21">
        <f t="shared" si="97"/>
        <v>18.818181818181817</v>
      </c>
      <c r="M231" s="38">
        <f t="shared" si="98"/>
        <v>113</v>
      </c>
      <c r="N231" s="22">
        <v>19</v>
      </c>
      <c r="O231" s="22">
        <v>7</v>
      </c>
      <c r="P231" s="98">
        <f t="shared" si="104"/>
        <v>0.52212389380530977</v>
      </c>
      <c r="Q231" s="98">
        <f t="shared" si="100"/>
        <v>0.33628318584070799</v>
      </c>
      <c r="R231" s="98">
        <f t="shared" si="101"/>
        <v>0.18584070796460178</v>
      </c>
      <c r="S231" s="34">
        <v>1</v>
      </c>
      <c r="T231" s="32">
        <v>0</v>
      </c>
    </row>
    <row r="232" spans="1:26">
      <c r="A232" s="14" t="s">
        <v>21</v>
      </c>
      <c r="B232" s="2">
        <v>2</v>
      </c>
      <c r="C232" s="2">
        <v>343</v>
      </c>
      <c r="D232" s="2">
        <v>2</v>
      </c>
      <c r="E232" s="2"/>
      <c r="F232" s="2"/>
      <c r="G232" s="22">
        <v>1</v>
      </c>
      <c r="H232" s="22">
        <v>238</v>
      </c>
      <c r="I232" s="22">
        <v>13</v>
      </c>
      <c r="J232" s="21">
        <f t="shared" si="102"/>
        <v>8.647058823529413</v>
      </c>
      <c r="K232" s="21">
        <f t="shared" si="103"/>
        <v>26.384615384615383</v>
      </c>
      <c r="L232" s="21">
        <f t="shared" si="97"/>
        <v>18.307692307692307</v>
      </c>
      <c r="M232" s="38">
        <f t="shared" si="98"/>
        <v>171.5</v>
      </c>
      <c r="N232" s="22">
        <v>29</v>
      </c>
      <c r="O232" s="22">
        <v>9</v>
      </c>
      <c r="P232" s="98">
        <f t="shared" si="104"/>
        <v>0.49562682215743437</v>
      </c>
      <c r="Q232" s="98">
        <f t="shared" si="100"/>
        <v>0.33819241982507287</v>
      </c>
      <c r="R232" s="98">
        <f t="shared" si="101"/>
        <v>0.15743440233236153</v>
      </c>
      <c r="S232" s="34">
        <v>2</v>
      </c>
      <c r="T232" s="32">
        <v>2</v>
      </c>
      <c r="U232" s="19"/>
      <c r="V232" s="19"/>
      <c r="W232" s="84"/>
    </row>
    <row r="233" spans="1:26">
      <c r="A233" s="14" t="s">
        <v>22</v>
      </c>
      <c r="B233" s="2">
        <v>2</v>
      </c>
      <c r="C233" s="2">
        <v>439</v>
      </c>
      <c r="D233" s="2">
        <v>2</v>
      </c>
      <c r="E233" s="2">
        <v>2</v>
      </c>
      <c r="F233" s="2"/>
      <c r="G233" s="2">
        <v>1</v>
      </c>
      <c r="H233" s="2">
        <v>234</v>
      </c>
      <c r="I233" s="2">
        <v>8</v>
      </c>
      <c r="J233" s="21">
        <f t="shared" si="102"/>
        <v>11.256410256410257</v>
      </c>
      <c r="K233" s="21">
        <f t="shared" si="103"/>
        <v>54.875</v>
      </c>
      <c r="L233" s="21">
        <f t="shared" si="97"/>
        <v>29.25</v>
      </c>
      <c r="M233" s="38">
        <f t="shared" si="98"/>
        <v>219.5</v>
      </c>
      <c r="N233" s="22">
        <v>50</v>
      </c>
      <c r="O233" s="22">
        <v>14</v>
      </c>
      <c r="P233" s="98">
        <f t="shared" si="104"/>
        <v>0.64692482915717542</v>
      </c>
      <c r="Q233" s="98">
        <f t="shared" si="100"/>
        <v>0.45558086560364464</v>
      </c>
      <c r="R233" s="98">
        <f t="shared" si="101"/>
        <v>0.19134396355353075</v>
      </c>
      <c r="S233" s="34">
        <v>4</v>
      </c>
      <c r="T233" s="32">
        <v>4</v>
      </c>
    </row>
    <row r="234" spans="1:26">
      <c r="A234" s="51" t="s">
        <v>30</v>
      </c>
      <c r="B234" s="6">
        <f>SUM(B228:B233)</f>
        <v>14</v>
      </c>
      <c r="C234" s="6">
        <f>SUM(C228:C233)</f>
        <v>2358</v>
      </c>
      <c r="D234" s="6">
        <f>SUM(D228:D233)</f>
        <v>12</v>
      </c>
      <c r="E234" s="6">
        <f>SUM(E228:E233)</f>
        <v>2</v>
      </c>
      <c r="F234" s="6"/>
      <c r="G234" s="6">
        <f>SUM(G228:G233)</f>
        <v>7</v>
      </c>
      <c r="H234" s="6">
        <f>SUM(H228:H233)</f>
        <v>1600</v>
      </c>
      <c r="I234" s="6">
        <f>SUM(I228:I233)</f>
        <v>80</v>
      </c>
      <c r="J234" s="7">
        <f t="shared" si="102"/>
        <v>8.8424999999999994</v>
      </c>
      <c r="K234" s="7">
        <f t="shared" si="103"/>
        <v>29.475000000000001</v>
      </c>
      <c r="L234" s="7">
        <f t="shared" si="97"/>
        <v>20</v>
      </c>
      <c r="M234" s="8">
        <f t="shared" si="98"/>
        <v>168.42857142857142</v>
      </c>
      <c r="N234" s="6">
        <f>SUM(N228:N233)</f>
        <v>214</v>
      </c>
      <c r="O234" s="6">
        <f>SUM(O228:O233)</f>
        <v>71</v>
      </c>
      <c r="P234" s="97">
        <f t="shared" si="104"/>
        <v>0.54368108566581852</v>
      </c>
      <c r="Q234" s="97">
        <f t="shared" si="100"/>
        <v>0.36301950805767602</v>
      </c>
      <c r="R234" s="97">
        <f t="shared" si="101"/>
        <v>0.1806615776081425</v>
      </c>
      <c r="S234" s="55">
        <f>SUM(S228:S233)</f>
        <v>13</v>
      </c>
      <c r="T234" s="54">
        <f>SUM(T228:T233)</f>
        <v>12</v>
      </c>
    </row>
    <row r="235" spans="1:26">
      <c r="T235" s="53"/>
    </row>
    <row r="236" spans="1:26" s="19" customFormat="1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53"/>
      <c r="U236"/>
      <c r="V236"/>
    </row>
    <row r="237" spans="1:26" s="19" customFormat="1">
      <c r="A237"/>
      <c r="B237" s="91" t="s">
        <v>1</v>
      </c>
      <c r="C237" s="91" t="s">
        <v>2</v>
      </c>
      <c r="D237" s="91" t="s">
        <v>3</v>
      </c>
      <c r="E237" s="91" t="s">
        <v>4</v>
      </c>
      <c r="F237" s="91" t="s">
        <v>5</v>
      </c>
      <c r="G237" s="91" t="s">
        <v>64</v>
      </c>
      <c r="H237" s="91" t="s">
        <v>7</v>
      </c>
      <c r="I237" s="91" t="s">
        <v>8</v>
      </c>
      <c r="J237" s="91" t="s">
        <v>9</v>
      </c>
      <c r="K237" s="91" t="s">
        <v>10</v>
      </c>
      <c r="L237" s="130" t="s">
        <v>67</v>
      </c>
      <c r="M237" s="91" t="s">
        <v>11</v>
      </c>
      <c r="N237" s="92" t="s">
        <v>12</v>
      </c>
      <c r="O237" s="92" t="s">
        <v>13</v>
      </c>
      <c r="P237" s="93" t="s">
        <v>14</v>
      </c>
      <c r="Q237" s="92" t="s">
        <v>15</v>
      </c>
      <c r="R237" s="92" t="s">
        <v>43</v>
      </c>
      <c r="S237" s="94" t="s">
        <v>17</v>
      </c>
      <c r="T237" s="94" t="s">
        <v>18</v>
      </c>
      <c r="U237"/>
      <c r="V237"/>
    </row>
    <row r="238" spans="1:26" s="19" customFormat="1">
      <c r="A238" s="51" t="s">
        <v>42</v>
      </c>
      <c r="B238" s="22">
        <v>14</v>
      </c>
      <c r="C238" s="22">
        <v>2358</v>
      </c>
      <c r="D238" s="22">
        <v>12</v>
      </c>
      <c r="E238" s="22">
        <v>2</v>
      </c>
      <c r="F238" s="22"/>
      <c r="G238" s="22">
        <v>7</v>
      </c>
      <c r="H238" s="22">
        <v>1600</v>
      </c>
      <c r="I238" s="22">
        <v>80</v>
      </c>
      <c r="J238" s="21">
        <f t="shared" ref="J238:J251" si="105">C238/(H238/6)</f>
        <v>8.8424999999999994</v>
      </c>
      <c r="K238" s="21">
        <f t="shared" ref="K238:K251" si="106">C238/I238</f>
        <v>29.475000000000001</v>
      </c>
      <c r="L238" s="21">
        <f t="shared" ref="L238:L251" si="107">H238/I238</f>
        <v>20</v>
      </c>
      <c r="M238" s="38">
        <f t="shared" ref="M238:M253" si="108">C238/B238</f>
        <v>168.42857142857142</v>
      </c>
      <c r="N238" s="22">
        <v>214</v>
      </c>
      <c r="O238" s="22">
        <v>71</v>
      </c>
      <c r="P238" s="98">
        <f t="shared" ref="P238:P249" si="109">Q238+R238</f>
        <v>0.54368108566581852</v>
      </c>
      <c r="Q238" s="98">
        <f t="shared" ref="Q238:Q249" si="110">(N238*4/C238)</f>
        <v>0.36301950805767602</v>
      </c>
      <c r="R238" s="98">
        <f t="shared" ref="R238:R249" si="111">(O238*6/C238)</f>
        <v>0.1806615776081425</v>
      </c>
      <c r="S238" s="34">
        <v>13</v>
      </c>
      <c r="T238" s="32">
        <v>12</v>
      </c>
      <c r="U238"/>
      <c r="V238"/>
    </row>
    <row r="239" spans="1:26">
      <c r="A239" s="51" t="s">
        <v>44</v>
      </c>
      <c r="B239" s="22">
        <v>30</v>
      </c>
      <c r="C239" s="22">
        <v>4775</v>
      </c>
      <c r="D239" s="22">
        <v>20</v>
      </c>
      <c r="E239" s="22">
        <v>2</v>
      </c>
      <c r="F239" s="22">
        <v>9</v>
      </c>
      <c r="G239" s="22">
        <v>6</v>
      </c>
      <c r="H239" s="22">
        <v>3484</v>
      </c>
      <c r="I239" s="22">
        <v>200</v>
      </c>
      <c r="J239" s="21">
        <f t="shared" si="105"/>
        <v>8.2233065442020674</v>
      </c>
      <c r="K239" s="21">
        <f t="shared" si="106"/>
        <v>23.875</v>
      </c>
      <c r="L239" s="21">
        <f t="shared" si="107"/>
        <v>17.420000000000002</v>
      </c>
      <c r="M239" s="38">
        <f t="shared" si="108"/>
        <v>159.16666666666666</v>
      </c>
      <c r="N239" s="22">
        <v>436</v>
      </c>
      <c r="O239" s="22">
        <v>121</v>
      </c>
      <c r="P239" s="98">
        <f t="shared" si="109"/>
        <v>0.51727748691099473</v>
      </c>
      <c r="Q239" s="98">
        <f t="shared" si="110"/>
        <v>0.36523560209424083</v>
      </c>
      <c r="R239" s="98">
        <f t="shared" si="111"/>
        <v>0.15204188481675393</v>
      </c>
      <c r="S239" s="32">
        <v>24</v>
      </c>
      <c r="T239" s="32">
        <v>21</v>
      </c>
    </row>
    <row r="240" spans="1:26">
      <c r="A240" s="15" t="s">
        <v>46</v>
      </c>
      <c r="B240" s="32">
        <v>32</v>
      </c>
      <c r="C240" s="32">
        <v>4960</v>
      </c>
      <c r="D240" s="32">
        <v>15</v>
      </c>
      <c r="E240" s="32">
        <v>1</v>
      </c>
      <c r="F240" s="32">
        <v>6</v>
      </c>
      <c r="G240" s="32">
        <v>10</v>
      </c>
      <c r="H240" s="32">
        <v>3673</v>
      </c>
      <c r="I240" s="32">
        <v>191</v>
      </c>
      <c r="J240" s="21">
        <f t="shared" si="105"/>
        <v>8.1023686359923772</v>
      </c>
      <c r="K240" s="21">
        <f t="shared" si="106"/>
        <v>25.968586387434556</v>
      </c>
      <c r="L240" s="21">
        <f t="shared" si="107"/>
        <v>19.230366492146597</v>
      </c>
      <c r="M240" s="38">
        <f t="shared" si="108"/>
        <v>155</v>
      </c>
      <c r="N240" s="32">
        <v>422</v>
      </c>
      <c r="O240" s="32">
        <v>160</v>
      </c>
      <c r="P240" s="98">
        <f t="shared" si="109"/>
        <v>0.53387096774193554</v>
      </c>
      <c r="Q240" s="98">
        <f t="shared" si="110"/>
        <v>0.3403225806451613</v>
      </c>
      <c r="R240" s="98">
        <f t="shared" si="111"/>
        <v>0.19354838709677419</v>
      </c>
      <c r="S240" s="32">
        <v>23</v>
      </c>
      <c r="T240" s="32">
        <v>13</v>
      </c>
      <c r="U240" s="53"/>
      <c r="V240" s="53"/>
    </row>
    <row r="241" spans="1:22" s="19" customFormat="1">
      <c r="A241" s="15" t="s">
        <v>37</v>
      </c>
      <c r="B241" s="32">
        <v>42</v>
      </c>
      <c r="C241" s="32">
        <v>6483</v>
      </c>
      <c r="D241" s="32">
        <v>22</v>
      </c>
      <c r="E241" s="32">
        <v>3</v>
      </c>
      <c r="F241" s="32">
        <v>10</v>
      </c>
      <c r="G241" s="32">
        <v>11</v>
      </c>
      <c r="H241" s="32">
        <v>4841</v>
      </c>
      <c r="I241" s="32">
        <v>279</v>
      </c>
      <c r="J241" s="21">
        <f t="shared" si="105"/>
        <v>8.0351167114232585</v>
      </c>
      <c r="K241" s="21">
        <f t="shared" si="106"/>
        <v>23.236559139784948</v>
      </c>
      <c r="L241" s="21">
        <f t="shared" si="107"/>
        <v>17.351254480286737</v>
      </c>
      <c r="M241" s="38">
        <f t="shared" si="108"/>
        <v>154.35714285714286</v>
      </c>
      <c r="N241" s="32">
        <v>513</v>
      </c>
      <c r="O241" s="32">
        <v>233</v>
      </c>
      <c r="P241" s="98">
        <f t="shared" si="109"/>
        <v>0.53216103655714952</v>
      </c>
      <c r="Q241" s="98">
        <f t="shared" si="110"/>
        <v>0.3165201295696437</v>
      </c>
      <c r="R241" s="98">
        <f t="shared" si="111"/>
        <v>0.21564090698750579</v>
      </c>
      <c r="S241" s="32">
        <v>34</v>
      </c>
      <c r="T241" s="32">
        <v>26</v>
      </c>
      <c r="U241" s="53"/>
      <c r="V241" s="53"/>
    </row>
    <row r="242" spans="1:22">
      <c r="A242" s="15" t="s">
        <v>36</v>
      </c>
      <c r="B242" s="22">
        <v>58</v>
      </c>
      <c r="C242" s="22">
        <v>8991</v>
      </c>
      <c r="D242" s="22">
        <v>35</v>
      </c>
      <c r="E242" s="22">
        <v>4</v>
      </c>
      <c r="F242" s="22">
        <v>15</v>
      </c>
      <c r="G242" s="22">
        <v>13</v>
      </c>
      <c r="H242" s="22">
        <v>6690</v>
      </c>
      <c r="I242" s="22">
        <v>400</v>
      </c>
      <c r="J242" s="21">
        <f t="shared" si="105"/>
        <v>8.0636771300448427</v>
      </c>
      <c r="K242" s="21">
        <f t="shared" si="106"/>
        <v>22.477499999999999</v>
      </c>
      <c r="L242" s="21">
        <f t="shared" si="107"/>
        <v>16.725000000000001</v>
      </c>
      <c r="M242" s="38">
        <f t="shared" si="108"/>
        <v>155.01724137931035</v>
      </c>
      <c r="N242" s="22">
        <v>697</v>
      </c>
      <c r="O242" s="22">
        <v>337</v>
      </c>
      <c r="P242" s="98">
        <f t="shared" si="109"/>
        <v>0.53497942386831276</v>
      </c>
      <c r="Q242" s="98">
        <f t="shared" si="110"/>
        <v>0.31008786564342122</v>
      </c>
      <c r="R242" s="98">
        <f t="shared" si="111"/>
        <v>0.22489155822489157</v>
      </c>
      <c r="S242" s="32">
        <v>42</v>
      </c>
      <c r="T242" s="32">
        <v>44</v>
      </c>
      <c r="U242" s="53"/>
      <c r="V242" s="84"/>
    </row>
    <row r="243" spans="1:22">
      <c r="A243" s="62" t="s">
        <v>31</v>
      </c>
      <c r="B243" s="32">
        <v>52</v>
      </c>
      <c r="C243" s="32">
        <v>7620</v>
      </c>
      <c r="D243" s="32">
        <v>26</v>
      </c>
      <c r="E243" s="32">
        <v>4</v>
      </c>
      <c r="F243" s="32">
        <v>14</v>
      </c>
      <c r="G243" s="32">
        <v>12</v>
      </c>
      <c r="H243" s="32">
        <v>5703</v>
      </c>
      <c r="I243" s="32">
        <v>337</v>
      </c>
      <c r="J243" s="21">
        <f t="shared" si="105"/>
        <v>8.0168332456601785</v>
      </c>
      <c r="K243" s="21">
        <f t="shared" si="106"/>
        <v>22.611275964391691</v>
      </c>
      <c r="L243" s="21">
        <f t="shared" si="107"/>
        <v>16.922848664688427</v>
      </c>
      <c r="M243" s="38">
        <f t="shared" si="108"/>
        <v>146.53846153846155</v>
      </c>
      <c r="N243" s="32">
        <v>605</v>
      </c>
      <c r="O243" s="32">
        <v>280</v>
      </c>
      <c r="P243" s="98">
        <f t="shared" si="109"/>
        <v>0.53805774278215224</v>
      </c>
      <c r="Q243" s="98">
        <f t="shared" si="110"/>
        <v>0.31758530183727035</v>
      </c>
      <c r="R243" s="98">
        <f t="shared" si="111"/>
        <v>0.22047244094488189</v>
      </c>
      <c r="S243" s="32">
        <v>41</v>
      </c>
      <c r="T243" s="32">
        <v>26</v>
      </c>
      <c r="U243" s="53"/>
      <c r="V243" s="53"/>
    </row>
    <row r="244" spans="1:22">
      <c r="A244" s="15" t="s">
        <v>39</v>
      </c>
      <c r="B244" s="32">
        <v>52</v>
      </c>
      <c r="C244" s="32">
        <v>7809</v>
      </c>
      <c r="D244" s="32">
        <v>34</v>
      </c>
      <c r="E244" s="32">
        <v>3</v>
      </c>
      <c r="F244" s="32">
        <v>13</v>
      </c>
      <c r="G244" s="32">
        <v>13</v>
      </c>
      <c r="H244" s="32">
        <v>5593</v>
      </c>
      <c r="I244" s="32">
        <v>310</v>
      </c>
      <c r="J244" s="21">
        <f t="shared" si="105"/>
        <v>8.3772572858930818</v>
      </c>
      <c r="K244" s="21">
        <f t="shared" si="106"/>
        <v>25.190322580645162</v>
      </c>
      <c r="L244" s="21">
        <f t="shared" si="107"/>
        <v>18.041935483870969</v>
      </c>
      <c r="M244" s="38">
        <f t="shared" si="108"/>
        <v>150.17307692307693</v>
      </c>
      <c r="N244" s="32">
        <v>577</v>
      </c>
      <c r="O244" s="32">
        <v>293</v>
      </c>
      <c r="P244" s="98">
        <f t="shared" si="109"/>
        <v>0.52068126520681268</v>
      </c>
      <c r="Q244" s="98">
        <f t="shared" si="110"/>
        <v>0.29555640927135357</v>
      </c>
      <c r="R244" s="98">
        <f t="shared" si="111"/>
        <v>0.22512485593545908</v>
      </c>
      <c r="S244" s="32">
        <v>42</v>
      </c>
      <c r="T244" s="32">
        <v>28</v>
      </c>
    </row>
    <row r="245" spans="1:22">
      <c r="A245" s="15" t="s">
        <v>0</v>
      </c>
      <c r="B245" s="32">
        <v>62</v>
      </c>
      <c r="C245" s="32">
        <v>10415</v>
      </c>
      <c r="D245" s="32">
        <v>50</v>
      </c>
      <c r="E245" s="32">
        <v>4</v>
      </c>
      <c r="F245" s="32">
        <v>19</v>
      </c>
      <c r="G245" s="32">
        <v>12</v>
      </c>
      <c r="H245" s="32">
        <v>7341</v>
      </c>
      <c r="I245" s="32">
        <v>374</v>
      </c>
      <c r="J245" s="21">
        <f t="shared" si="105"/>
        <v>8.5124642419288925</v>
      </c>
      <c r="K245" s="21">
        <f t="shared" si="106"/>
        <v>27.847593582887701</v>
      </c>
      <c r="L245" s="21">
        <f t="shared" si="107"/>
        <v>19.628342245989305</v>
      </c>
      <c r="M245" s="38">
        <f t="shared" si="108"/>
        <v>167.98387096774192</v>
      </c>
      <c r="N245" s="32">
        <v>840</v>
      </c>
      <c r="O245" s="32">
        <v>384</v>
      </c>
      <c r="P245" s="98">
        <f t="shared" si="109"/>
        <v>0.54383101296207392</v>
      </c>
      <c r="Q245" s="98">
        <f t="shared" si="110"/>
        <v>0.32261161785885739</v>
      </c>
      <c r="R245" s="98">
        <f t="shared" si="111"/>
        <v>0.2212193951032165</v>
      </c>
      <c r="S245" s="32">
        <v>59</v>
      </c>
      <c r="T245" s="32">
        <v>57</v>
      </c>
      <c r="U245" s="25"/>
    </row>
    <row r="246" spans="1:22">
      <c r="A246" s="15" t="s">
        <v>40</v>
      </c>
      <c r="B246" s="32">
        <v>52</v>
      </c>
      <c r="C246" s="32">
        <v>7950</v>
      </c>
      <c r="D246" s="32">
        <v>33</v>
      </c>
      <c r="E246" s="32">
        <v>7</v>
      </c>
      <c r="F246" s="32">
        <v>14</v>
      </c>
      <c r="G246" s="32">
        <v>11</v>
      </c>
      <c r="H246" s="32">
        <v>5735</v>
      </c>
      <c r="I246" s="32">
        <v>314</v>
      </c>
      <c r="J246" s="21">
        <f t="shared" si="105"/>
        <v>8.3173496076721882</v>
      </c>
      <c r="K246" s="21">
        <f t="shared" si="106"/>
        <v>25.318471337579616</v>
      </c>
      <c r="L246" s="21">
        <f t="shared" si="107"/>
        <v>18.264331210191084</v>
      </c>
      <c r="M246" s="38">
        <f t="shared" si="108"/>
        <v>152.88461538461539</v>
      </c>
      <c r="N246" s="32">
        <v>583</v>
      </c>
      <c r="O246" s="32">
        <v>317</v>
      </c>
      <c r="P246" s="98">
        <f t="shared" si="109"/>
        <v>0.53257861635220127</v>
      </c>
      <c r="Q246" s="98">
        <f t="shared" si="110"/>
        <v>0.29333333333333333</v>
      </c>
      <c r="R246" s="98">
        <f t="shared" si="111"/>
        <v>0.23924528301886794</v>
      </c>
      <c r="S246" s="32">
        <v>44</v>
      </c>
      <c r="T246" s="32">
        <v>31</v>
      </c>
      <c r="U246" s="25"/>
      <c r="V246" s="81"/>
    </row>
    <row r="247" spans="1:22">
      <c r="A247" s="15" t="s">
        <v>48</v>
      </c>
      <c r="B247" s="32">
        <v>60</v>
      </c>
      <c r="C247" s="32">
        <v>8710</v>
      </c>
      <c r="D247" s="32">
        <v>21</v>
      </c>
      <c r="E247" s="32">
        <v>1</v>
      </c>
      <c r="F247" s="32">
        <v>13</v>
      </c>
      <c r="G247" s="32">
        <v>17</v>
      </c>
      <c r="H247" s="32">
        <v>6870</v>
      </c>
      <c r="I247" s="32">
        <v>356</v>
      </c>
      <c r="J247" s="21">
        <f t="shared" si="105"/>
        <v>7.606986899563319</v>
      </c>
      <c r="K247" s="21">
        <f t="shared" si="106"/>
        <v>24.466292134831459</v>
      </c>
      <c r="L247" s="21">
        <f t="shared" si="107"/>
        <v>19.297752808988765</v>
      </c>
      <c r="M247" s="38">
        <f t="shared" si="108"/>
        <v>145.16666666666666</v>
      </c>
      <c r="N247" s="32">
        <v>644</v>
      </c>
      <c r="O247" s="32">
        <v>312</v>
      </c>
      <c r="P247" s="98">
        <f t="shared" si="109"/>
        <v>0.51067738231917337</v>
      </c>
      <c r="Q247" s="98">
        <f t="shared" si="110"/>
        <v>0.29575200918484501</v>
      </c>
      <c r="R247" s="98">
        <f t="shared" si="111"/>
        <v>0.21492537313432836</v>
      </c>
      <c r="S247" s="32">
        <v>48</v>
      </c>
      <c r="T247" s="32">
        <v>35</v>
      </c>
      <c r="U247" s="25"/>
      <c r="V247" s="83"/>
    </row>
    <row r="248" spans="1:22">
      <c r="A248" s="15" t="s">
        <v>50</v>
      </c>
      <c r="B248" s="32">
        <v>59</v>
      </c>
      <c r="C248" s="32">
        <v>8617</v>
      </c>
      <c r="D248" s="32">
        <v>28</v>
      </c>
      <c r="E248" s="32">
        <v>3</v>
      </c>
      <c r="F248" s="32">
        <v>14</v>
      </c>
      <c r="G248" s="32">
        <v>14</v>
      </c>
      <c r="H248" s="32">
        <v>6639</v>
      </c>
      <c r="I248" s="32">
        <v>391</v>
      </c>
      <c r="J248" s="21">
        <f t="shared" si="105"/>
        <v>7.7876186172616357</v>
      </c>
      <c r="K248" s="21">
        <f t="shared" si="106"/>
        <v>22.038363171355499</v>
      </c>
      <c r="L248" s="21">
        <f t="shared" si="107"/>
        <v>16.979539641943735</v>
      </c>
      <c r="M248" s="38">
        <f t="shared" si="108"/>
        <v>146.05084745762713</v>
      </c>
      <c r="N248" s="32">
        <v>651</v>
      </c>
      <c r="O248" s="32">
        <v>326</v>
      </c>
      <c r="P248" s="98">
        <f t="shared" si="109"/>
        <v>0.52918649181849831</v>
      </c>
      <c r="Q248" s="98">
        <f t="shared" si="110"/>
        <v>0.30219333874898457</v>
      </c>
      <c r="R248" s="98">
        <f t="shared" si="111"/>
        <v>0.22699315306951376</v>
      </c>
      <c r="S248" s="32">
        <v>44</v>
      </c>
      <c r="T248" s="32">
        <v>34</v>
      </c>
      <c r="U248" s="25"/>
      <c r="V248" s="81"/>
    </row>
    <row r="249" spans="1:22">
      <c r="A249" s="15" t="s">
        <v>58</v>
      </c>
      <c r="B249" s="32">
        <v>60</v>
      </c>
      <c r="C249" s="32">
        <v>9843</v>
      </c>
      <c r="D249" s="32">
        <v>44</v>
      </c>
      <c r="E249" s="32">
        <v>4</v>
      </c>
      <c r="F249" s="32">
        <v>18</v>
      </c>
      <c r="G249" s="32">
        <v>11</v>
      </c>
      <c r="H249" s="32">
        <v>6891</v>
      </c>
      <c r="I249" s="32">
        <v>353</v>
      </c>
      <c r="J249" s="21">
        <f t="shared" si="105"/>
        <v>8.5703090988245538</v>
      </c>
      <c r="K249" s="21">
        <f t="shared" si="106"/>
        <v>27.883852691218131</v>
      </c>
      <c r="L249" s="21">
        <f t="shared" si="107"/>
        <v>19.521246458923514</v>
      </c>
      <c r="M249" s="38">
        <f t="shared" si="108"/>
        <v>164.05</v>
      </c>
      <c r="N249" s="32">
        <v>826</v>
      </c>
      <c r="O249" s="32">
        <v>363</v>
      </c>
      <c r="P249" s="98">
        <f t="shared" si="109"/>
        <v>0.55694402113176877</v>
      </c>
      <c r="Q249" s="98">
        <f t="shared" si="110"/>
        <v>0.33567001930305801</v>
      </c>
      <c r="R249" s="98">
        <f t="shared" si="111"/>
        <v>0.22127400182871076</v>
      </c>
      <c r="S249" s="32">
        <v>53</v>
      </c>
      <c r="T249" s="32">
        <v>46</v>
      </c>
      <c r="U249" s="25"/>
      <c r="V249" s="81"/>
    </row>
    <row r="250" spans="1:22">
      <c r="A250" s="15" t="s">
        <v>61</v>
      </c>
      <c r="B250" s="32">
        <v>56</v>
      </c>
      <c r="C250" s="32">
        <v>9171</v>
      </c>
      <c r="D250" s="32">
        <v>36</v>
      </c>
      <c r="E250" s="32">
        <v>13</v>
      </c>
      <c r="F250" s="32">
        <v>14</v>
      </c>
      <c r="G250" s="32">
        <v>14</v>
      </c>
      <c r="H250" s="34">
        <v>6341</v>
      </c>
      <c r="I250" s="34">
        <v>382</v>
      </c>
      <c r="J250" s="21">
        <f t="shared" si="105"/>
        <v>8.677811070809021</v>
      </c>
      <c r="K250" s="21">
        <f t="shared" si="106"/>
        <v>24.007853403141361</v>
      </c>
      <c r="L250" s="21">
        <f t="shared" si="107"/>
        <v>16.599476439790575</v>
      </c>
      <c r="M250" s="38">
        <f t="shared" si="108"/>
        <v>163.76785714285714</v>
      </c>
      <c r="N250" s="32">
        <v>773</v>
      </c>
      <c r="O250" s="32">
        <v>354</v>
      </c>
      <c r="P250" s="98">
        <v>0.56874931850397992</v>
      </c>
      <c r="Q250" s="98">
        <v>0.33714971104568747</v>
      </c>
      <c r="R250" s="122">
        <v>0.23159960745829244</v>
      </c>
      <c r="S250" s="34">
        <v>55</v>
      </c>
      <c r="T250" s="121">
        <v>41</v>
      </c>
      <c r="U250" s="25"/>
      <c r="V250" s="81"/>
    </row>
    <row r="251" spans="1:22">
      <c r="A251" s="15" t="s">
        <v>65</v>
      </c>
      <c r="B251" s="32">
        <v>56</v>
      </c>
      <c r="C251" s="32">
        <v>8786</v>
      </c>
      <c r="D251" s="32">
        <v>33</v>
      </c>
      <c r="E251" s="32">
        <v>8</v>
      </c>
      <c r="F251" s="32">
        <v>13</v>
      </c>
      <c r="G251" s="32">
        <v>15</v>
      </c>
      <c r="H251" s="34">
        <v>6397</v>
      </c>
      <c r="I251" s="34">
        <v>365</v>
      </c>
      <c r="J251" s="21">
        <f t="shared" si="105"/>
        <v>8.2407378458652492</v>
      </c>
      <c r="K251" s="21">
        <f t="shared" si="106"/>
        <v>24.07123287671233</v>
      </c>
      <c r="L251" s="21">
        <f t="shared" si="107"/>
        <v>17.526027397260275</v>
      </c>
      <c r="M251" s="38">
        <f t="shared" si="108"/>
        <v>156.89285714285714</v>
      </c>
      <c r="N251" s="32">
        <v>758</v>
      </c>
      <c r="O251" s="32">
        <v>291</v>
      </c>
      <c r="P251" s="98">
        <f t="shared" ref="P251" si="112">Q251+R251</f>
        <v>0.54381971318005917</v>
      </c>
      <c r="Q251" s="98">
        <f>(N251*4/C251)</f>
        <v>0.34509446847256997</v>
      </c>
      <c r="R251" s="98">
        <f>(O251*6/C251)</f>
        <v>0.19872524470748917</v>
      </c>
      <c r="S251" s="34">
        <v>45</v>
      </c>
      <c r="T251" s="121">
        <v>40</v>
      </c>
      <c r="U251" s="25"/>
      <c r="V251" s="81"/>
    </row>
    <row r="252" spans="1:22">
      <c r="A252" s="15" t="s">
        <v>66</v>
      </c>
      <c r="B252" s="32">
        <v>58</v>
      </c>
      <c r="C252" s="32">
        <v>9803</v>
      </c>
      <c r="D252" s="32">
        <v>43</v>
      </c>
      <c r="E252" s="32">
        <v>6</v>
      </c>
      <c r="F252" s="32">
        <v>14</v>
      </c>
      <c r="G252" s="32">
        <v>15</v>
      </c>
      <c r="H252" s="32">
        <v>6786</v>
      </c>
      <c r="I252" s="32">
        <v>367</v>
      </c>
      <c r="J252" s="21">
        <f t="shared" ref="J252" si="113">C252/(H252/6)</f>
        <v>8.6675508399646333</v>
      </c>
      <c r="K252" s="21">
        <f t="shared" ref="K252" si="114">C252/I252</f>
        <v>26.711171662125341</v>
      </c>
      <c r="L252" s="21">
        <f t="shared" ref="L252" si="115">H252/I252</f>
        <v>18.490463215258856</v>
      </c>
      <c r="M252" s="38">
        <f t="shared" si="108"/>
        <v>169.01724137931035</v>
      </c>
      <c r="N252" s="32">
        <v>808</v>
      </c>
      <c r="O252" s="32">
        <v>365</v>
      </c>
      <c r="P252" s="98">
        <f t="shared" ref="P252" si="116">Q252+R252</f>
        <v>0.55309599102315621</v>
      </c>
      <c r="Q252" s="98">
        <f>(N252*4/C252)</f>
        <v>0.32969499132918495</v>
      </c>
      <c r="R252" s="98">
        <f>(O252*6/C252)</f>
        <v>0.22340099969397123</v>
      </c>
      <c r="S252" s="32">
        <v>49</v>
      </c>
      <c r="T252" s="32">
        <v>54</v>
      </c>
      <c r="U252" s="25"/>
      <c r="V252" s="81"/>
    </row>
    <row r="253" spans="1:22">
      <c r="A253" s="15" t="s">
        <v>69</v>
      </c>
      <c r="B253" s="70">
        <f t="shared" ref="B253:I253" si="117">SUM(B238:B252)</f>
        <v>743</v>
      </c>
      <c r="C253" s="70">
        <f t="shared" si="117"/>
        <v>116291</v>
      </c>
      <c r="D253" s="70">
        <f t="shared" si="117"/>
        <v>452</v>
      </c>
      <c r="E253" s="70">
        <f t="shared" si="117"/>
        <v>65</v>
      </c>
      <c r="F253" s="70">
        <f t="shared" si="117"/>
        <v>186</v>
      </c>
      <c r="G253" s="70">
        <f t="shared" si="117"/>
        <v>181</v>
      </c>
      <c r="H253" s="70">
        <f t="shared" si="117"/>
        <v>84584</v>
      </c>
      <c r="I253" s="70">
        <f t="shared" si="117"/>
        <v>4699</v>
      </c>
      <c r="J253" s="133">
        <f t="shared" ref="J253" si="118">C253/(H253/6)</f>
        <v>8.2491487751820678</v>
      </c>
      <c r="K253" s="133">
        <f t="shared" ref="K253" si="119">C253/I253</f>
        <v>24.748031496062993</v>
      </c>
      <c r="L253" s="133">
        <f t="shared" ref="L253" si="120">H253/I253</f>
        <v>18.000425622472868</v>
      </c>
      <c r="M253" s="134">
        <f t="shared" si="108"/>
        <v>156.51547779273216</v>
      </c>
      <c r="N253" s="70">
        <f>SUM(N238:N252)</f>
        <v>9347</v>
      </c>
      <c r="O253" s="70">
        <f>SUM(O238:O252)</f>
        <v>4207</v>
      </c>
      <c r="P253" s="136">
        <f t="shared" ref="P253" si="121">Q253+R253</f>
        <v>0.53856274346252075</v>
      </c>
      <c r="Q253" s="136">
        <f>(N253*4/C253)</f>
        <v>0.3215038137087135</v>
      </c>
      <c r="R253" s="136">
        <f>(O253*6/C253)</f>
        <v>0.21705892975380725</v>
      </c>
      <c r="S253" s="135">
        <f>SUM(S238:S252)</f>
        <v>616</v>
      </c>
      <c r="T253" s="70">
        <f>SUM(T238:T252)</f>
        <v>508</v>
      </c>
      <c r="U253" s="25"/>
      <c r="V253" s="81"/>
    </row>
    <row r="254" spans="1:22">
      <c r="T254" s="25"/>
      <c r="U254" s="25"/>
      <c r="V254" s="81"/>
    </row>
    <row r="255" spans="1:22" s="19" customFormat="1">
      <c r="T255" s="25"/>
      <c r="U255" s="25"/>
      <c r="V255" s="81"/>
    </row>
    <row r="256" spans="1:22">
      <c r="B256" s="91" t="s">
        <v>1</v>
      </c>
      <c r="C256" s="91" t="s">
        <v>2</v>
      </c>
      <c r="D256" s="91" t="s">
        <v>3</v>
      </c>
      <c r="E256" s="91" t="s">
        <v>4</v>
      </c>
      <c r="F256" s="91" t="s">
        <v>5</v>
      </c>
      <c r="G256" s="91" t="s">
        <v>64</v>
      </c>
      <c r="H256" s="91" t="s">
        <v>7</v>
      </c>
      <c r="I256" s="91" t="s">
        <v>8</v>
      </c>
      <c r="J256" s="91" t="s">
        <v>9</v>
      </c>
      <c r="K256" s="91" t="s">
        <v>10</v>
      </c>
      <c r="L256" s="130" t="s">
        <v>67</v>
      </c>
      <c r="M256" s="91" t="s">
        <v>11</v>
      </c>
      <c r="N256" s="92" t="s">
        <v>12</v>
      </c>
      <c r="O256" s="92" t="s">
        <v>13</v>
      </c>
      <c r="P256" s="93" t="s">
        <v>14</v>
      </c>
      <c r="Q256" s="92" t="s">
        <v>15</v>
      </c>
      <c r="R256" s="92" t="s">
        <v>43</v>
      </c>
      <c r="S256" s="94" t="s">
        <v>17</v>
      </c>
      <c r="T256" s="94" t="s">
        <v>18</v>
      </c>
      <c r="U256" s="25"/>
      <c r="V256" s="81"/>
    </row>
    <row r="257" spans="1:22">
      <c r="A257" s="37" t="s">
        <v>25</v>
      </c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25"/>
      <c r="V257" s="81"/>
    </row>
    <row r="258" spans="1:22">
      <c r="A258" s="37" t="s">
        <v>19</v>
      </c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25"/>
      <c r="V258" s="81"/>
    </row>
    <row r="259" spans="1:22">
      <c r="A259" s="37" t="s">
        <v>32</v>
      </c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25"/>
      <c r="V259" s="81"/>
    </row>
    <row r="260" spans="1:22">
      <c r="A260" s="37" t="s">
        <v>41</v>
      </c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25"/>
      <c r="V260" s="81"/>
    </row>
    <row r="261" spans="1:22">
      <c r="A261" s="33" t="s">
        <v>20</v>
      </c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25"/>
      <c r="V261" s="81"/>
    </row>
    <row r="262" spans="1:22">
      <c r="A262" s="37" t="s">
        <v>21</v>
      </c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25"/>
      <c r="V262" s="81"/>
    </row>
    <row r="263" spans="1:22">
      <c r="A263" s="37" t="s">
        <v>29</v>
      </c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25"/>
      <c r="V263" s="82"/>
    </row>
    <row r="264" spans="1:22">
      <c r="A264" s="37" t="s">
        <v>27</v>
      </c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25"/>
    </row>
    <row r="265" spans="1:22">
      <c r="A265" s="37" t="s">
        <v>28</v>
      </c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25"/>
    </row>
    <row r="266" spans="1:22">
      <c r="A266" s="37" t="s">
        <v>26</v>
      </c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25"/>
    </row>
    <row r="267" spans="1:22">
      <c r="A267" s="37" t="s">
        <v>23</v>
      </c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30"/>
      <c r="U267" s="25"/>
    </row>
    <row r="268" spans="1:22">
      <c r="A268" s="37" t="s">
        <v>22</v>
      </c>
      <c r="B268" s="76"/>
      <c r="C268" s="76"/>
      <c r="D268" s="76"/>
      <c r="E268" s="76"/>
      <c r="F268" s="76"/>
      <c r="G268" s="76"/>
      <c r="H268" s="148"/>
      <c r="I268" s="148"/>
      <c r="J268" s="148"/>
      <c r="K268" s="149"/>
      <c r="L268" s="76"/>
      <c r="M268" s="76"/>
      <c r="N268" s="76"/>
      <c r="O268" s="76"/>
      <c r="P268" s="76"/>
      <c r="Q268" s="21"/>
      <c r="R268" s="76"/>
      <c r="S268" s="21"/>
      <c r="T268" s="75"/>
    </row>
    <row r="269" spans="1:22">
      <c r="A269" s="113"/>
      <c r="B269" s="81"/>
      <c r="C269" s="81"/>
      <c r="D269" s="81"/>
      <c r="E269" s="81"/>
      <c r="F269" s="81"/>
      <c r="G269" s="81"/>
      <c r="H269" s="114"/>
      <c r="I269" s="114"/>
      <c r="J269" s="114"/>
      <c r="K269" s="115"/>
      <c r="L269" s="81"/>
      <c r="M269" s="81"/>
      <c r="N269" s="81"/>
      <c r="O269" s="81"/>
      <c r="P269" s="81"/>
      <c r="Q269" s="73"/>
      <c r="R269" s="81"/>
      <c r="S269" s="73"/>
    </row>
    <row r="270" spans="1:22">
      <c r="A270" s="113"/>
      <c r="B270" s="81"/>
      <c r="C270" s="81"/>
      <c r="D270" s="81"/>
      <c r="E270" s="81"/>
      <c r="F270" s="81"/>
      <c r="G270" s="81"/>
      <c r="H270" s="114"/>
      <c r="I270" s="114"/>
      <c r="J270" s="114"/>
      <c r="K270" s="115"/>
      <c r="L270" s="81"/>
      <c r="M270" s="81"/>
      <c r="N270" s="81"/>
      <c r="O270" s="81"/>
      <c r="P270" s="81"/>
      <c r="Q270" s="73"/>
      <c r="R270" s="81"/>
      <c r="S270" s="73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2020-02-04T08:31:23Z</cp:lastPrinted>
  <dcterms:created xsi:type="dcterms:W3CDTF">2013-01-21T08:49:55Z</dcterms:created>
  <dcterms:modified xsi:type="dcterms:W3CDTF">2020-03-08T03:42:46Z</dcterms:modified>
</cp:coreProperties>
</file>