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80" windowWidth="1861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90" i="1"/>
  <c r="AA90" s="1"/>
  <c r="X90"/>
  <c r="L90"/>
  <c r="N90"/>
  <c r="K90"/>
  <c r="M90"/>
  <c r="I90"/>
  <c r="J90"/>
  <c r="V90"/>
  <c r="V57"/>
  <c r="C30"/>
  <c r="D30"/>
  <c r="C45"/>
  <c r="D45"/>
  <c r="W15"/>
  <c r="T77"/>
  <c r="Y102"/>
  <c r="W102"/>
  <c r="Z52"/>
  <c r="X52"/>
  <c r="V52"/>
  <c r="L33"/>
  <c r="AA52" l="1"/>
  <c r="N50"/>
  <c r="M50"/>
  <c r="L50"/>
  <c r="K50"/>
  <c r="J50"/>
  <c r="I50"/>
  <c r="Z50"/>
  <c r="X50"/>
  <c r="V50"/>
  <c r="X28"/>
  <c r="X27"/>
  <c r="X26"/>
  <c r="X25"/>
  <c r="X24"/>
  <c r="X23"/>
  <c r="X22"/>
  <c r="X21"/>
  <c r="X19"/>
  <c r="L29"/>
  <c r="L28"/>
  <c r="L27"/>
  <c r="L26"/>
  <c r="L25"/>
  <c r="L24"/>
  <c r="L23"/>
  <c r="L22"/>
  <c r="L21"/>
  <c r="L20"/>
  <c r="L19"/>
  <c r="U102"/>
  <c r="T102"/>
  <c r="S102"/>
  <c r="R102"/>
  <c r="Q102"/>
  <c r="P102"/>
  <c r="O102"/>
  <c r="H102"/>
  <c r="G102"/>
  <c r="F102"/>
  <c r="E102"/>
  <c r="D102"/>
  <c r="C102"/>
  <c r="B102"/>
  <c r="Y92"/>
  <c r="W92"/>
  <c r="U92"/>
  <c r="T92"/>
  <c r="S92"/>
  <c r="R92"/>
  <c r="Q92"/>
  <c r="P92"/>
  <c r="O92"/>
  <c r="H92"/>
  <c r="G92"/>
  <c r="F92"/>
  <c r="E92"/>
  <c r="D92"/>
  <c r="C92"/>
  <c r="B92"/>
  <c r="Z91"/>
  <c r="X91"/>
  <c r="AA91" s="1"/>
  <c r="V91"/>
  <c r="N91"/>
  <c r="M91"/>
  <c r="L91"/>
  <c r="K91"/>
  <c r="J91"/>
  <c r="I91"/>
  <c r="Z89"/>
  <c r="AA89" s="1"/>
  <c r="X89"/>
  <c r="V89"/>
  <c r="N89"/>
  <c r="M89"/>
  <c r="L89"/>
  <c r="K89"/>
  <c r="J89"/>
  <c r="I89"/>
  <c r="Z88"/>
  <c r="X88"/>
  <c r="V88"/>
  <c r="N88"/>
  <c r="M88"/>
  <c r="L88"/>
  <c r="K88"/>
  <c r="J88"/>
  <c r="I88"/>
  <c r="Z87"/>
  <c r="X87"/>
  <c r="V87"/>
  <c r="N87"/>
  <c r="M87"/>
  <c r="L87"/>
  <c r="K87"/>
  <c r="J87"/>
  <c r="I87"/>
  <c r="Z86"/>
  <c r="X86"/>
  <c r="V86"/>
  <c r="N86"/>
  <c r="M86"/>
  <c r="L86"/>
  <c r="K86"/>
  <c r="J86"/>
  <c r="I86"/>
  <c r="Z85"/>
  <c r="AA85" s="1"/>
  <c r="V85"/>
  <c r="N85"/>
  <c r="M85"/>
  <c r="L85"/>
  <c r="K85"/>
  <c r="J85"/>
  <c r="I85"/>
  <c r="Z84"/>
  <c r="X84"/>
  <c r="V84"/>
  <c r="N84"/>
  <c r="M84"/>
  <c r="L84"/>
  <c r="K84"/>
  <c r="J84"/>
  <c r="I84"/>
  <c r="Z83"/>
  <c r="X83"/>
  <c r="V83"/>
  <c r="N83"/>
  <c r="M83"/>
  <c r="L83"/>
  <c r="K83"/>
  <c r="J83"/>
  <c r="I83"/>
  <c r="Z82"/>
  <c r="X82"/>
  <c r="V82"/>
  <c r="N82"/>
  <c r="M82"/>
  <c r="L82"/>
  <c r="K82"/>
  <c r="J82"/>
  <c r="I82"/>
  <c r="Z81"/>
  <c r="X81"/>
  <c r="V81"/>
  <c r="N81"/>
  <c r="M81"/>
  <c r="L81"/>
  <c r="K81"/>
  <c r="J81"/>
  <c r="I81"/>
  <c r="Z80"/>
  <c r="X80"/>
  <c r="V80"/>
  <c r="N80"/>
  <c r="M80"/>
  <c r="L80"/>
  <c r="K80"/>
  <c r="J80"/>
  <c r="I80"/>
  <c r="Y77"/>
  <c r="W77"/>
  <c r="U77"/>
  <c r="S77"/>
  <c r="R77"/>
  <c r="Q77"/>
  <c r="P77"/>
  <c r="O77"/>
  <c r="H77"/>
  <c r="G77"/>
  <c r="F77"/>
  <c r="E77"/>
  <c r="D77"/>
  <c r="C77"/>
  <c r="B77"/>
  <c r="Z76"/>
  <c r="X76"/>
  <c r="V76"/>
  <c r="N76"/>
  <c r="M76"/>
  <c r="L76"/>
  <c r="K76"/>
  <c r="J76"/>
  <c r="I76"/>
  <c r="Z75"/>
  <c r="X75"/>
  <c r="AA75" s="1"/>
  <c r="V75"/>
  <c r="N75"/>
  <c r="M75"/>
  <c r="L75"/>
  <c r="K75"/>
  <c r="J75"/>
  <c r="I75"/>
  <c r="Z74"/>
  <c r="X74"/>
  <c r="V74"/>
  <c r="N74"/>
  <c r="M74"/>
  <c r="L74"/>
  <c r="K74"/>
  <c r="J74"/>
  <c r="I74"/>
  <c r="Z73"/>
  <c r="AA73" s="1"/>
  <c r="X73"/>
  <c r="V73"/>
  <c r="N73"/>
  <c r="M73"/>
  <c r="L73"/>
  <c r="K73"/>
  <c r="J73"/>
  <c r="I73"/>
  <c r="Z72"/>
  <c r="X72"/>
  <c r="V72"/>
  <c r="N72"/>
  <c r="M72"/>
  <c r="L72"/>
  <c r="K72"/>
  <c r="J72"/>
  <c r="I72"/>
  <c r="Z71"/>
  <c r="AA71" s="1"/>
  <c r="V71"/>
  <c r="N71"/>
  <c r="M71"/>
  <c r="L71"/>
  <c r="K71"/>
  <c r="J71"/>
  <c r="I71"/>
  <c r="Z70"/>
  <c r="X70"/>
  <c r="V70"/>
  <c r="N70"/>
  <c r="M70"/>
  <c r="L70"/>
  <c r="K70"/>
  <c r="J70"/>
  <c r="I70"/>
  <c r="Z69"/>
  <c r="X69"/>
  <c r="V69"/>
  <c r="N69"/>
  <c r="M69"/>
  <c r="L69"/>
  <c r="K69"/>
  <c r="J69"/>
  <c r="I69"/>
  <c r="Z68"/>
  <c r="X68"/>
  <c r="V68"/>
  <c r="N68"/>
  <c r="M68"/>
  <c r="L68"/>
  <c r="K68"/>
  <c r="J68"/>
  <c r="I68"/>
  <c r="Z67"/>
  <c r="X67"/>
  <c r="V67"/>
  <c r="N67"/>
  <c r="M67"/>
  <c r="L67"/>
  <c r="K67"/>
  <c r="J67"/>
  <c r="I67"/>
  <c r="Z66"/>
  <c r="X66"/>
  <c r="V66"/>
  <c r="N66"/>
  <c r="M66"/>
  <c r="L66"/>
  <c r="K66"/>
  <c r="J66"/>
  <c r="I66"/>
  <c r="Z65"/>
  <c r="X65"/>
  <c r="V65"/>
  <c r="N65"/>
  <c r="M65"/>
  <c r="L65"/>
  <c r="K65"/>
  <c r="J65"/>
  <c r="I65"/>
  <c r="Z64"/>
  <c r="X64"/>
  <c r="V64"/>
  <c r="N64"/>
  <c r="M64"/>
  <c r="L64"/>
  <c r="K64"/>
  <c r="J64"/>
  <c r="I64"/>
  <c r="Y60"/>
  <c r="W60"/>
  <c r="U60"/>
  <c r="T60"/>
  <c r="S60"/>
  <c r="R60"/>
  <c r="Q60"/>
  <c r="P60"/>
  <c r="O60"/>
  <c r="H60"/>
  <c r="G60"/>
  <c r="F60"/>
  <c r="E60"/>
  <c r="D60"/>
  <c r="C60"/>
  <c r="B60"/>
  <c r="Z59"/>
  <c r="X59"/>
  <c r="V59"/>
  <c r="N59"/>
  <c r="M59"/>
  <c r="L59"/>
  <c r="K59"/>
  <c r="J59"/>
  <c r="I59"/>
  <c r="Z58"/>
  <c r="X58"/>
  <c r="V58"/>
  <c r="N58"/>
  <c r="M58"/>
  <c r="L58"/>
  <c r="K58"/>
  <c r="J58"/>
  <c r="I58"/>
  <c r="Z57"/>
  <c r="X57"/>
  <c r="N57"/>
  <c r="M57"/>
  <c r="L57"/>
  <c r="K57"/>
  <c r="J57"/>
  <c r="I57"/>
  <c r="Z56"/>
  <c r="AA56" s="1"/>
  <c r="V56"/>
  <c r="N56"/>
  <c r="M56"/>
  <c r="L56"/>
  <c r="K56"/>
  <c r="J56"/>
  <c r="I56"/>
  <c r="Z55"/>
  <c r="X55"/>
  <c r="V55"/>
  <c r="N55"/>
  <c r="M55"/>
  <c r="L55"/>
  <c r="K55"/>
  <c r="J55"/>
  <c r="I55"/>
  <c r="Z54"/>
  <c r="X54"/>
  <c r="V54"/>
  <c r="N54"/>
  <c r="M54"/>
  <c r="L54"/>
  <c r="K54"/>
  <c r="J54"/>
  <c r="I54"/>
  <c r="Z53"/>
  <c r="X53"/>
  <c r="V53"/>
  <c r="N53"/>
  <c r="M53"/>
  <c r="L53"/>
  <c r="K53"/>
  <c r="J53"/>
  <c r="I53"/>
  <c r="N52"/>
  <c r="M52"/>
  <c r="L52"/>
  <c r="K52"/>
  <c r="J52"/>
  <c r="I52"/>
  <c r="Z51"/>
  <c r="X51"/>
  <c r="V51"/>
  <c r="N51"/>
  <c r="M51"/>
  <c r="L51"/>
  <c r="K51"/>
  <c r="J51"/>
  <c r="I51"/>
  <c r="Z49"/>
  <c r="X49"/>
  <c r="V49"/>
  <c r="N49"/>
  <c r="M49"/>
  <c r="L49"/>
  <c r="K49"/>
  <c r="J49"/>
  <c r="I49"/>
  <c r="Z48"/>
  <c r="V48"/>
  <c r="N48"/>
  <c r="M48"/>
  <c r="L48"/>
  <c r="K48"/>
  <c r="J48"/>
  <c r="I48"/>
  <c r="Y45"/>
  <c r="W45"/>
  <c r="U45"/>
  <c r="T45"/>
  <c r="S45"/>
  <c r="R45"/>
  <c r="Q45"/>
  <c r="P45"/>
  <c r="O45"/>
  <c r="H45"/>
  <c r="G45"/>
  <c r="F45"/>
  <c r="E45"/>
  <c r="B45"/>
  <c r="Z44"/>
  <c r="X44"/>
  <c r="V44"/>
  <c r="N44"/>
  <c r="M44"/>
  <c r="L44"/>
  <c r="K44"/>
  <c r="J44"/>
  <c r="I44"/>
  <c r="Z43"/>
  <c r="X43"/>
  <c r="V43"/>
  <c r="N43"/>
  <c r="M43"/>
  <c r="L43"/>
  <c r="K43"/>
  <c r="J43"/>
  <c r="I43"/>
  <c r="Z42"/>
  <c r="X42"/>
  <c r="V42"/>
  <c r="N42"/>
  <c r="M42"/>
  <c r="L42"/>
  <c r="K42"/>
  <c r="J42"/>
  <c r="I42"/>
  <c r="Z41"/>
  <c r="X41"/>
  <c r="AA41" s="1"/>
  <c r="V41"/>
  <c r="N41"/>
  <c r="M41"/>
  <c r="L41"/>
  <c r="K41"/>
  <c r="J41"/>
  <c r="I41"/>
  <c r="Z40"/>
  <c r="X40"/>
  <c r="V40"/>
  <c r="N40"/>
  <c r="M40"/>
  <c r="L40"/>
  <c r="K40"/>
  <c r="J40"/>
  <c r="I40"/>
  <c r="Z39"/>
  <c r="X39"/>
  <c r="V39"/>
  <c r="N39"/>
  <c r="M39"/>
  <c r="L39"/>
  <c r="K39"/>
  <c r="J39"/>
  <c r="I39"/>
  <c r="Z38"/>
  <c r="X38"/>
  <c r="V38"/>
  <c r="N38"/>
  <c r="M38"/>
  <c r="L38"/>
  <c r="K38"/>
  <c r="J38"/>
  <c r="I38"/>
  <c r="Z37"/>
  <c r="X37"/>
  <c r="V37"/>
  <c r="N37"/>
  <c r="M37"/>
  <c r="L37"/>
  <c r="K37"/>
  <c r="J37"/>
  <c r="I37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Z34"/>
  <c r="X34"/>
  <c r="V34"/>
  <c r="N34"/>
  <c r="M34"/>
  <c r="L34"/>
  <c r="K34"/>
  <c r="J34"/>
  <c r="I34"/>
  <c r="Z33"/>
  <c r="X33"/>
  <c r="V33"/>
  <c r="N33"/>
  <c r="M33"/>
  <c r="K33"/>
  <c r="J33"/>
  <c r="I33"/>
  <c r="Y30"/>
  <c r="W30"/>
  <c r="U30"/>
  <c r="T30"/>
  <c r="S30"/>
  <c r="R30"/>
  <c r="Q30"/>
  <c r="P30"/>
  <c r="O30"/>
  <c r="H30"/>
  <c r="G30"/>
  <c r="F30"/>
  <c r="E30"/>
  <c r="B30"/>
  <c r="Z29"/>
  <c r="X29"/>
  <c r="V29"/>
  <c r="N29"/>
  <c r="M29"/>
  <c r="K29"/>
  <c r="J29"/>
  <c r="I29"/>
  <c r="Z28"/>
  <c r="V28"/>
  <c r="N28"/>
  <c r="M28"/>
  <c r="K28"/>
  <c r="J28"/>
  <c r="I28"/>
  <c r="Z27"/>
  <c r="AA27" s="1"/>
  <c r="V27"/>
  <c r="N27"/>
  <c r="M27"/>
  <c r="K27"/>
  <c r="J27"/>
  <c r="I27"/>
  <c r="Z26"/>
  <c r="V26"/>
  <c r="N26"/>
  <c r="M26"/>
  <c r="K26"/>
  <c r="J26"/>
  <c r="I26"/>
  <c r="Z25"/>
  <c r="V25"/>
  <c r="N25"/>
  <c r="M25"/>
  <c r="K25"/>
  <c r="J25"/>
  <c r="I25"/>
  <c r="Z24"/>
  <c r="V24"/>
  <c r="N24"/>
  <c r="M24"/>
  <c r="K24"/>
  <c r="J24"/>
  <c r="I24"/>
  <c r="Z23"/>
  <c r="V23"/>
  <c r="N23"/>
  <c r="M23"/>
  <c r="K23"/>
  <c r="J23"/>
  <c r="I23"/>
  <c r="Z22"/>
  <c r="V22"/>
  <c r="N22"/>
  <c r="M22"/>
  <c r="K22"/>
  <c r="J22"/>
  <c r="I22"/>
  <c r="Z21"/>
  <c r="V21"/>
  <c r="N21"/>
  <c r="M21"/>
  <c r="K21"/>
  <c r="J21"/>
  <c r="I21"/>
  <c r="Z20"/>
  <c r="X20"/>
  <c r="V20"/>
  <c r="N20"/>
  <c r="M20"/>
  <c r="K20"/>
  <c r="J20"/>
  <c r="I20"/>
  <c r="Z19"/>
  <c r="V19"/>
  <c r="N19"/>
  <c r="M19"/>
  <c r="K19"/>
  <c r="J19"/>
  <c r="I19"/>
  <c r="Y15"/>
  <c r="U15"/>
  <c r="T15"/>
  <c r="S15"/>
  <c r="R15"/>
  <c r="Q15"/>
  <c r="P15"/>
  <c r="O15"/>
  <c r="H15"/>
  <c r="G15"/>
  <c r="F15"/>
  <c r="E15"/>
  <c r="D15"/>
  <c r="C15"/>
  <c r="B15"/>
  <c r="Z14"/>
  <c r="X14"/>
  <c r="V14"/>
  <c r="N14"/>
  <c r="M14"/>
  <c r="L14"/>
  <c r="K14"/>
  <c r="J14"/>
  <c r="I14"/>
  <c r="Z13"/>
  <c r="X13"/>
  <c r="V13"/>
  <c r="N13"/>
  <c r="M13"/>
  <c r="L13"/>
  <c r="K13"/>
  <c r="J13"/>
  <c r="I13"/>
  <c r="Z12"/>
  <c r="X12"/>
  <c r="V12"/>
  <c r="N12"/>
  <c r="M12"/>
  <c r="L12"/>
  <c r="K12"/>
  <c r="J12"/>
  <c r="I12"/>
  <c r="Z11"/>
  <c r="X11"/>
  <c r="V11"/>
  <c r="N11"/>
  <c r="M11"/>
  <c r="L11"/>
  <c r="K11"/>
  <c r="J11"/>
  <c r="I11"/>
  <c r="Z10"/>
  <c r="X10"/>
  <c r="V10"/>
  <c r="N10"/>
  <c r="M10"/>
  <c r="L10"/>
  <c r="K10"/>
  <c r="J10"/>
  <c r="I10"/>
  <c r="Z9"/>
  <c r="X9"/>
  <c r="V9"/>
  <c r="N9"/>
  <c r="M9"/>
  <c r="L9"/>
  <c r="K9"/>
  <c r="J9"/>
  <c r="I9"/>
  <c r="Z8"/>
  <c r="X8"/>
  <c r="V8"/>
  <c r="N8"/>
  <c r="M8"/>
  <c r="L8"/>
  <c r="K8"/>
  <c r="J8"/>
  <c r="I8"/>
  <c r="Z7"/>
  <c r="X7"/>
  <c r="V7"/>
  <c r="N7"/>
  <c r="M7"/>
  <c r="L7"/>
  <c r="K7"/>
  <c r="J7"/>
  <c r="I7"/>
  <c r="Z6"/>
  <c r="X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V102" l="1"/>
  <c r="AA57"/>
  <c r="AA87"/>
  <c r="AA25"/>
  <c r="AA68"/>
  <c r="AA83"/>
  <c r="AA23"/>
  <c r="AA49"/>
  <c r="AA81"/>
  <c r="V92"/>
  <c r="AA82"/>
  <c r="AA8"/>
  <c r="AA53"/>
  <c r="AA51"/>
  <c r="L92"/>
  <c r="AA50"/>
  <c r="AA20"/>
  <c r="K30"/>
  <c r="AA66"/>
  <c r="AA4"/>
  <c r="AA19"/>
  <c r="J30"/>
  <c r="L30"/>
  <c r="K60"/>
  <c r="K92"/>
  <c r="M60"/>
  <c r="L60"/>
  <c r="J60"/>
  <c r="AA48"/>
  <c r="AA3"/>
  <c r="I15"/>
  <c r="M102"/>
  <c r="I102"/>
  <c r="J102"/>
  <c r="Z102"/>
  <c r="N102"/>
  <c r="X102"/>
  <c r="L102"/>
  <c r="AA64"/>
  <c r="Z77"/>
  <c r="K77"/>
  <c r="J77"/>
  <c r="AA80"/>
  <c r="AA88"/>
  <c r="AA84"/>
  <c r="N92"/>
  <c r="AA86"/>
  <c r="X92"/>
  <c r="AA65"/>
  <c r="AA72"/>
  <c r="AA69"/>
  <c r="AA70"/>
  <c r="AA76"/>
  <c r="AA74"/>
  <c r="AA67"/>
  <c r="M77"/>
  <c r="V77"/>
  <c r="N77"/>
  <c r="X77"/>
  <c r="L77"/>
  <c r="AA55"/>
  <c r="AA54"/>
  <c r="AA59"/>
  <c r="I60"/>
  <c r="AA58"/>
  <c r="Z60"/>
  <c r="X60"/>
  <c r="AA39"/>
  <c r="AA38"/>
  <c r="AA36"/>
  <c r="AA44"/>
  <c r="AA35"/>
  <c r="AA43"/>
  <c r="AA34"/>
  <c r="AA42"/>
  <c r="AA40"/>
  <c r="AA33"/>
  <c r="AA37"/>
  <c r="V45"/>
  <c r="J45"/>
  <c r="Z45"/>
  <c r="X45"/>
  <c r="I45"/>
  <c r="N45"/>
  <c r="M45"/>
  <c r="AA21"/>
  <c r="AA26"/>
  <c r="AA24"/>
  <c r="AA22"/>
  <c r="AA29"/>
  <c r="AA28"/>
  <c r="X30"/>
  <c r="AA11"/>
  <c r="AA13"/>
  <c r="AA5"/>
  <c r="AA12"/>
  <c r="AA9"/>
  <c r="AA7"/>
  <c r="AA6"/>
  <c r="AA10"/>
  <c r="AA14"/>
  <c r="L15"/>
  <c r="V15"/>
  <c r="M15"/>
  <c r="J15"/>
  <c r="X15"/>
  <c r="V60"/>
  <c r="Z30"/>
  <c r="M92"/>
  <c r="K102"/>
  <c r="N60"/>
  <c r="I77"/>
  <c r="J92"/>
  <c r="Z92"/>
  <c r="I92"/>
  <c r="K15"/>
  <c r="V30"/>
  <c r="L45"/>
  <c r="Z15"/>
  <c r="M30"/>
  <c r="K45"/>
  <c r="N15"/>
  <c r="I30"/>
  <c r="N30"/>
  <c r="AA30" l="1"/>
  <c r="AA92"/>
  <c r="AA102"/>
  <c r="AA77"/>
  <c r="AA60"/>
  <c r="AA45"/>
  <c r="AA15"/>
</calcChain>
</file>

<file path=xl/sharedStrings.xml><?xml version="1.0" encoding="utf-8"?>
<sst xmlns="http://schemas.openxmlformats.org/spreadsheetml/2006/main" count="403" uniqueCount="100">
  <si>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</si>
  <si>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</si>
  <si>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</si>
  <si>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</si>
  <si>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</si>
  <si>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</si>
  <si>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</si>
  <si>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</si>
  <si>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</si>
  <si>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</si>
  <si>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</si>
  <si>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</si>
  <si>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</si>
  <si>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</si>
  <si>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</si>
  <si>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</si>
  <si>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</si>
  <si>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</si>
  <si>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</si>
  <si>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</si>
  <si>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</si>
  <si>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</si>
  <si>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</si>
  <si>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</si>
  <si>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</si>
  <si>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</si>
  <si>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</si>
  <si>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</si>
  <si>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ND</t>
  </si>
  <si>
    <t>Otago</t>
  </si>
  <si>
    <t>Total</t>
  </si>
  <si>
    <t xml:space="preserve">50 part </t>
  </si>
  <si>
    <t>Auck</t>
  </si>
  <si>
    <t>A</t>
  </si>
  <si>
    <t>Well</t>
  </si>
  <si>
    <t>Cant</t>
  </si>
  <si>
    <t>C</t>
  </si>
  <si>
    <t>O</t>
  </si>
  <si>
    <t>Inns</t>
  </si>
  <si>
    <t>150-200</t>
  </si>
  <si>
    <t>bat 1st</t>
  </si>
  <si>
    <t>Bat 2nd</t>
  </si>
  <si>
    <t>balls</t>
  </si>
  <si>
    <t>R/Wt</t>
  </si>
  <si>
    <t>R/Inns</t>
  </si>
  <si>
    <t>% fours</t>
  </si>
  <si>
    <t>% sixes</t>
  </si>
  <si>
    <t>50 run</t>
  </si>
  <si>
    <t>50 pp</t>
  </si>
  <si>
    <t>cd</t>
  </si>
  <si>
    <t>1    w</t>
  </si>
  <si>
    <t>1    auck</t>
  </si>
  <si>
    <t>Otago  2</t>
  </si>
  <si>
    <t>2 CANT</t>
  </si>
  <si>
    <t>CD    1</t>
  </si>
  <si>
    <t>CENT</t>
  </si>
  <si>
    <t>2 ND</t>
  </si>
  <si>
    <t>3  AUCK</t>
  </si>
  <si>
    <t>CD  3</t>
  </si>
  <si>
    <t>W   2</t>
  </si>
  <si>
    <t>CENTURY</t>
  </si>
  <si>
    <t>ALSO PARTNERSHIP</t>
  </si>
  <si>
    <t>O  3</t>
  </si>
  <si>
    <t>ND  3</t>
  </si>
  <si>
    <t>C 5 OVE</t>
  </si>
  <si>
    <t>ND  4</t>
  </si>
  <si>
    <t>CD  4</t>
  </si>
  <si>
    <t>o 5</t>
  </si>
  <si>
    <t>cent</t>
  </si>
  <si>
    <t>nd</t>
  </si>
  <si>
    <t>Century part</t>
  </si>
  <si>
    <t>century</t>
  </si>
  <si>
    <t>o</t>
  </si>
  <si>
    <t>cd  4</t>
  </si>
  <si>
    <t>w  5</t>
  </si>
  <si>
    <t>c  6</t>
  </si>
  <si>
    <t>c 6</t>
  </si>
  <si>
    <t>3 a</t>
  </si>
  <si>
    <t>4 nd</t>
  </si>
  <si>
    <t>0 5</t>
  </si>
  <si>
    <t>5 w</t>
  </si>
  <si>
    <t>nd 14 ove</t>
  </si>
  <si>
    <t>10 over a</t>
  </si>
  <si>
    <t>c</t>
  </si>
  <si>
    <t>6nd</t>
  </si>
  <si>
    <t>c 14 vers</t>
  </si>
  <si>
    <t>O   6</t>
  </si>
  <si>
    <t>a</t>
  </si>
  <si>
    <t xml:space="preserve">o </t>
  </si>
  <si>
    <t>w</t>
  </si>
  <si>
    <t>a 5over</t>
  </si>
  <si>
    <t>C  1</t>
  </si>
  <si>
    <t>century x2</t>
  </si>
  <si>
    <t>well</t>
  </si>
  <si>
    <t>Four centuries Two by CD. One by Well</t>
  </si>
  <si>
    <t>Seven Century PP</t>
  </si>
  <si>
    <t xml:space="preserve"> One ND</t>
  </si>
  <si>
    <t>Five Well</t>
  </si>
  <si>
    <t>One Cant</t>
  </si>
  <si>
    <t>CANT</t>
  </si>
</sst>
</file>

<file path=xl/styles.xml><?xml version="1.0" encoding="utf-8"?>
<styleSheet xmlns="http://schemas.openxmlformats.org/spreadsheetml/2006/main">
  <fonts count="23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b/>
      <sz val="8"/>
      <color rgb="FFFF0000"/>
      <name val="Arial"/>
      <family val="2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0" borderId="1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2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0" xfId="0" applyFill="1" applyBorder="1"/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Border="1" applyAlignment="1">
      <alignment horizontal="center"/>
    </xf>
    <xf numFmtId="10" fontId="6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0" applyFont="1" applyFill="1" applyBorder="1"/>
    <xf numFmtId="0" fontId="10" fillId="0" borderId="0" xfId="0" applyFont="1" applyFill="1"/>
    <xf numFmtId="0" fontId="11" fillId="2" borderId="0" xfId="0" applyFont="1" applyFill="1" applyBorder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2" fontId="12" fillId="2" borderId="0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2" fillId="2" borderId="0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0" fontId="11" fillId="0" borderId="0" xfId="0" applyFont="1" applyBorder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0" applyNumberFormat="1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2" fillId="0" borderId="0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Border="1"/>
    <xf numFmtId="0" fontId="0" fillId="0" borderId="1" xfId="0" applyBorder="1" applyAlignment="1">
      <alignment horizontal="center"/>
    </xf>
    <xf numFmtId="0" fontId="14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0" applyFont="1" applyFill="1"/>
    <xf numFmtId="0" fontId="1" fillId="0" borderId="0" xfId="0" applyFont="1" applyFill="1" applyAlignment="1">
      <alignment horizontal="left"/>
    </xf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8" fillId="0" borderId="0" xfId="0" applyFont="1" applyFill="1"/>
    <xf numFmtId="1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2" fillId="0" borderId="0" xfId="0" applyFont="1"/>
    <xf numFmtId="0" fontId="15" fillId="0" borderId="0" xfId="0" applyFont="1"/>
    <xf numFmtId="0" fontId="10" fillId="0" borderId="1" xfId="0" applyFont="1" applyBorder="1"/>
    <xf numFmtId="0" fontId="9" fillId="0" borderId="0" xfId="0" applyFont="1" applyFill="1" applyAlignment="1">
      <alignment horizontal="left"/>
    </xf>
    <xf numFmtId="1" fontId="9" fillId="0" borderId="0" xfId="0" applyNumberFormat="1" applyFont="1" applyFill="1" applyAlignment="1">
      <alignment horizontal="center"/>
    </xf>
    <xf numFmtId="0" fontId="11" fillId="0" borderId="0" xfId="0" applyFont="1"/>
    <xf numFmtId="0" fontId="12" fillId="2" borderId="0" xfId="0" applyFont="1" applyFill="1"/>
    <xf numFmtId="0" fontId="20" fillId="0" borderId="0" xfId="0" applyFont="1"/>
    <xf numFmtId="0" fontId="2" fillId="0" borderId="1" xfId="0" applyFont="1" applyFill="1" applyBorder="1"/>
    <xf numFmtId="0" fontId="14" fillId="0" borderId="1" xfId="0" applyFont="1" applyBorder="1"/>
    <xf numFmtId="2" fontId="17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0" fontId="17" fillId="0" borderId="1" xfId="0" applyNumberFormat="1" applyFont="1" applyFill="1" applyBorder="1" applyAlignment="1">
      <alignment horizontal="center"/>
    </xf>
    <xf numFmtId="10" fontId="17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21" fillId="0" borderId="3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2" fontId="21" fillId="0" borderId="1" xfId="0" applyNumberFormat="1" applyFont="1" applyFill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0" fontId="21" fillId="0" borderId="1" xfId="0" applyNumberFormat="1" applyFont="1" applyFill="1" applyBorder="1" applyAlignment="1">
      <alignment horizontal="center"/>
    </xf>
    <xf numFmtId="10" fontId="21" fillId="0" borderId="1" xfId="0" applyNumberFormat="1" applyFont="1" applyBorder="1" applyAlignment="1">
      <alignment horizontal="center"/>
    </xf>
    <xf numFmtId="0" fontId="0" fillId="0" borderId="5" xfId="0" applyFill="1" applyBorder="1"/>
    <xf numFmtId="0" fontId="17" fillId="0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18" fillId="0" borderId="0" xfId="0" applyFont="1" applyFill="1" applyBorder="1"/>
    <xf numFmtId="0" fontId="4" fillId="0" borderId="0" xfId="0" applyFont="1" applyBorder="1"/>
    <xf numFmtId="0" fontId="14" fillId="0" borderId="0" xfId="0" applyFont="1" applyBorder="1"/>
    <xf numFmtId="0" fontId="6" fillId="3" borderId="0" xfId="0" applyFont="1" applyFill="1" applyBorder="1" applyAlignment="1">
      <alignment horizontal="center"/>
    </xf>
    <xf numFmtId="0" fontId="9" fillId="3" borderId="0" xfId="0" applyFont="1" applyFill="1"/>
    <xf numFmtId="0" fontId="18" fillId="3" borderId="0" xfId="0" applyFont="1" applyFill="1"/>
    <xf numFmtId="0" fontId="10" fillId="3" borderId="0" xfId="0" applyFont="1" applyFill="1"/>
    <xf numFmtId="0" fontId="22" fillId="0" borderId="1" xfId="0" applyFont="1" applyBorder="1"/>
    <xf numFmtId="2" fontId="17" fillId="0" borderId="1" xfId="0" applyNumberFormat="1" applyFont="1" applyFill="1" applyBorder="1" applyAlignment="1">
      <alignment horizontal="center"/>
    </xf>
    <xf numFmtId="1" fontId="17" fillId="0" borderId="1" xfId="0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9" fillId="3" borderId="0" xfId="0" applyFont="1" applyFill="1" applyAlignment="1">
      <alignment horizontal="left"/>
    </xf>
    <xf numFmtId="0" fontId="0" fillId="3" borderId="0" xfId="0" applyFill="1"/>
    <xf numFmtId="0" fontId="3" fillId="3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4" fillId="0" borderId="4" xfId="0" applyFont="1" applyFill="1" applyBorder="1" applyAlignment="1">
      <alignment horizontal="center"/>
    </xf>
    <xf numFmtId="49" fontId="9" fillId="0" borderId="0" xfId="0" applyNumberFormat="1" applyFont="1" applyFill="1"/>
    <xf numFmtId="49" fontId="10" fillId="0" borderId="0" xfId="0" applyNumberFormat="1" applyFont="1" applyFill="1"/>
    <xf numFmtId="0" fontId="14" fillId="3" borderId="0" xfId="0" applyFont="1" applyFill="1"/>
    <xf numFmtId="0" fontId="0" fillId="3" borderId="0" xfId="0" applyFill="1" applyAlignment="1">
      <alignment horizontal="left"/>
    </xf>
    <xf numFmtId="0" fontId="10" fillId="2" borderId="0" xfId="0" applyFont="1" applyFill="1"/>
    <xf numFmtId="0" fontId="14" fillId="3" borderId="0" xfId="0" applyFont="1" applyFill="1" applyAlignment="1">
      <alignment horizontal="left"/>
    </xf>
    <xf numFmtId="0" fontId="14" fillId="0" borderId="0" xfId="0" applyFont="1"/>
    <xf numFmtId="0" fontId="18" fillId="4" borderId="3" xfId="0" applyFont="1" applyFill="1" applyBorder="1"/>
    <xf numFmtId="0" fontId="18" fillId="4" borderId="6" xfId="0" applyFont="1" applyFill="1" applyBorder="1"/>
    <xf numFmtId="0" fontId="18" fillId="4" borderId="7" xfId="0" applyFont="1" applyFill="1" applyBorder="1"/>
    <xf numFmtId="0" fontId="14" fillId="3" borderId="3" xfId="0" applyFont="1" applyFill="1" applyBorder="1"/>
    <xf numFmtId="0" fontId="14" fillId="3" borderId="6" xfId="0" applyFont="1" applyFill="1" applyBorder="1"/>
    <xf numFmtId="0" fontId="14" fillId="3" borderId="7" xfId="0" applyFont="1" applyFill="1" applyBorder="1"/>
    <xf numFmtId="0" fontId="14" fillId="0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9"/>
  <sheetViews>
    <sheetView tabSelected="1" topLeftCell="A88" workbookViewId="0">
      <selection activeCell="V108" sqref="V108"/>
    </sheetView>
  </sheetViews>
  <sheetFormatPr defaultRowHeight="14"/>
  <cols>
    <col min="1" max="1" width="6.5" customWidth="1"/>
    <col min="2" max="2" width="4.4140625" customWidth="1"/>
    <col min="3" max="3" width="5.08203125" customWidth="1"/>
    <col min="4" max="4" width="5" customWidth="1"/>
    <col min="5" max="5" width="4.83203125" customWidth="1"/>
    <col min="6" max="6" width="4.58203125" customWidth="1"/>
    <col min="7" max="7" width="4.6640625" customWidth="1"/>
    <col min="8" max="8" width="4.9140625" customWidth="1"/>
    <col min="9" max="9" width="6.33203125" customWidth="1"/>
    <col min="10" max="10" width="5.4140625" customWidth="1"/>
    <col min="11" max="11" width="5.9140625" customWidth="1"/>
    <col min="12" max="12" width="5.33203125" customWidth="1"/>
    <col min="13" max="13" width="5.1640625" customWidth="1"/>
    <col min="14" max="14" width="5.4140625" customWidth="1"/>
    <col min="15" max="15" width="4.5" customWidth="1"/>
    <col min="16" max="17" width="4.83203125" customWidth="1"/>
    <col min="18" max="18" width="4.5" customWidth="1"/>
    <col min="19" max="19" width="4.9140625" customWidth="1"/>
    <col min="20" max="21" width="5.4140625" customWidth="1"/>
    <col min="22" max="22" width="6.25" customWidth="1"/>
    <col min="23" max="23" width="4.1640625" customWidth="1"/>
    <col min="24" max="24" width="6.08203125" customWidth="1"/>
    <col min="25" max="25" width="4.9140625" customWidth="1"/>
    <col min="26" max="26" width="6.58203125" customWidth="1"/>
    <col min="27" max="27" width="6.25" customWidth="1"/>
    <col min="29" max="29" width="14.6640625" customWidth="1"/>
  </cols>
  <sheetData>
    <row r="1" spans="1:28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>
        <v>150</v>
      </c>
      <c r="P1" s="5">
        <v>150</v>
      </c>
      <c r="Q1" s="5" t="s">
        <v>9</v>
      </c>
      <c r="R1" s="3">
        <v>50</v>
      </c>
      <c r="S1" s="3">
        <v>50</v>
      </c>
      <c r="T1" s="3">
        <v>50</v>
      </c>
      <c r="U1" s="3">
        <v>50</v>
      </c>
      <c r="V1" s="3" t="s">
        <v>10</v>
      </c>
      <c r="W1" s="2" t="s">
        <v>11</v>
      </c>
      <c r="X1" s="2" t="s">
        <v>12</v>
      </c>
      <c r="Y1" s="2" t="s">
        <v>13</v>
      </c>
      <c r="Z1" s="2" t="s">
        <v>12</v>
      </c>
      <c r="AA1" s="2" t="s">
        <v>14</v>
      </c>
    </row>
    <row r="2" spans="1:28" ht="14.5">
      <c r="A2" s="6"/>
      <c r="B2" s="7"/>
      <c r="C2" s="3" t="s">
        <v>15</v>
      </c>
      <c r="D2" s="3" t="s">
        <v>16</v>
      </c>
      <c r="E2" s="8" t="s">
        <v>17</v>
      </c>
      <c r="F2" s="8" t="s">
        <v>18</v>
      </c>
      <c r="G2" s="3" t="s">
        <v>19</v>
      </c>
      <c r="H2" s="3" t="s">
        <v>20</v>
      </c>
      <c r="I2" s="3" t="s">
        <v>15</v>
      </c>
      <c r="J2" s="3" t="s">
        <v>21</v>
      </c>
      <c r="K2" s="3" t="s">
        <v>22</v>
      </c>
      <c r="L2" s="3" t="s">
        <v>23</v>
      </c>
      <c r="M2" s="3" t="s">
        <v>15</v>
      </c>
      <c r="N2" s="3" t="s">
        <v>21</v>
      </c>
      <c r="O2" s="2" t="s">
        <v>24</v>
      </c>
      <c r="P2" s="2" t="s">
        <v>25</v>
      </c>
      <c r="Q2" s="2"/>
      <c r="R2" s="9" t="s">
        <v>24</v>
      </c>
      <c r="S2" s="9" t="s">
        <v>25</v>
      </c>
      <c r="T2" s="9" t="s">
        <v>26</v>
      </c>
      <c r="U2" s="9" t="s">
        <v>27</v>
      </c>
      <c r="V2" s="10"/>
      <c r="W2" s="11"/>
      <c r="X2" s="11"/>
      <c r="Y2" s="10"/>
      <c r="Z2" s="10"/>
      <c r="AA2" s="10"/>
    </row>
    <row r="3" spans="1:28">
      <c r="A3" s="107" t="s">
        <v>50</v>
      </c>
      <c r="B3" s="20">
        <v>1</v>
      </c>
      <c r="C3" s="15">
        <v>136</v>
      </c>
      <c r="D3" s="15">
        <v>175</v>
      </c>
      <c r="E3" s="15">
        <v>7</v>
      </c>
      <c r="F3" s="15">
        <v>9</v>
      </c>
      <c r="G3" s="15">
        <v>120</v>
      </c>
      <c r="H3" s="15">
        <v>120</v>
      </c>
      <c r="I3" s="21">
        <f t="shared" ref="I3:I10" si="0">C3/F3</f>
        <v>15.111111111111111</v>
      </c>
      <c r="J3" s="21">
        <f t="shared" ref="J3:J10" si="1">D3/E3</f>
        <v>25</v>
      </c>
      <c r="K3" s="21">
        <f t="shared" ref="K3:K10" si="2">G3/F3</f>
        <v>13.333333333333334</v>
      </c>
      <c r="L3" s="21">
        <f>H3/E3</f>
        <v>17.142857142857142</v>
      </c>
      <c r="M3" s="17">
        <f t="shared" ref="M3:N10" si="3">C3/(G3/6)</f>
        <v>6.8</v>
      </c>
      <c r="N3" s="17">
        <f t="shared" si="3"/>
        <v>8.75</v>
      </c>
      <c r="O3" s="15">
        <v>0</v>
      </c>
      <c r="P3" s="15">
        <v>1</v>
      </c>
      <c r="Q3" s="15">
        <v>0</v>
      </c>
      <c r="R3" s="15">
        <v>0</v>
      </c>
      <c r="S3" s="15">
        <v>1</v>
      </c>
      <c r="T3" s="15">
        <v>0</v>
      </c>
      <c r="U3" s="15">
        <v>1</v>
      </c>
      <c r="V3" s="15">
        <f t="shared" ref="V3:V10" si="4">C3/B3</f>
        <v>136</v>
      </c>
      <c r="W3" s="15">
        <v>8</v>
      </c>
      <c r="X3" s="22">
        <f t="shared" ref="X3:X10" si="5">W3*4/C3</f>
        <v>0.23529411764705882</v>
      </c>
      <c r="Y3" s="15">
        <v>3</v>
      </c>
      <c r="Z3" s="22">
        <f t="shared" ref="Z3:Z10" si="6">Y3*6/C3</f>
        <v>0.13235294117647059</v>
      </c>
      <c r="AA3" s="23">
        <f t="shared" ref="AA3:AA15" si="7">X3+Z3</f>
        <v>0.36764705882352944</v>
      </c>
      <c r="AB3" s="25"/>
    </row>
    <row r="4" spans="1:28">
      <c r="A4" s="107" t="s">
        <v>56</v>
      </c>
      <c r="B4" s="20">
        <v>1</v>
      </c>
      <c r="C4" s="15">
        <v>223</v>
      </c>
      <c r="D4" s="15">
        <v>178</v>
      </c>
      <c r="E4" s="15">
        <v>9</v>
      </c>
      <c r="F4" s="15">
        <v>6</v>
      </c>
      <c r="G4" s="15">
        <v>120</v>
      </c>
      <c r="H4" s="15">
        <v>120</v>
      </c>
      <c r="I4" s="21">
        <f t="shared" si="0"/>
        <v>37.166666666666664</v>
      </c>
      <c r="J4" s="21">
        <f t="shared" si="1"/>
        <v>19.777777777777779</v>
      </c>
      <c r="K4" s="21">
        <f t="shared" si="2"/>
        <v>20</v>
      </c>
      <c r="L4" s="21">
        <f t="shared" ref="L4:L10" si="8">H4/E4</f>
        <v>13.333333333333334</v>
      </c>
      <c r="M4" s="17">
        <f t="shared" si="3"/>
        <v>11.15</v>
      </c>
      <c r="N4" s="17">
        <f t="shared" si="3"/>
        <v>8.9</v>
      </c>
      <c r="O4" s="15">
        <v>1</v>
      </c>
      <c r="P4" s="15">
        <v>1</v>
      </c>
      <c r="Q4" s="15">
        <v>1</v>
      </c>
      <c r="R4" s="15">
        <v>2</v>
      </c>
      <c r="S4" s="111">
        <v>1</v>
      </c>
      <c r="T4" s="15">
        <v>1</v>
      </c>
      <c r="U4" s="15">
        <v>1</v>
      </c>
      <c r="V4" s="15">
        <f t="shared" si="4"/>
        <v>223</v>
      </c>
      <c r="W4" s="15">
        <v>19</v>
      </c>
      <c r="X4" s="22">
        <f t="shared" si="5"/>
        <v>0.34080717488789236</v>
      </c>
      <c r="Y4" s="15">
        <v>12</v>
      </c>
      <c r="Z4" s="22">
        <f t="shared" si="6"/>
        <v>0.32286995515695066</v>
      </c>
      <c r="AA4" s="23">
        <f t="shared" si="7"/>
        <v>0.66367713004484297</v>
      </c>
      <c r="AB4" s="112" t="s">
        <v>55</v>
      </c>
    </row>
    <row r="5" spans="1:28">
      <c r="A5" s="108" t="s">
        <v>57</v>
      </c>
      <c r="B5" s="20">
        <v>1</v>
      </c>
      <c r="C5" s="15">
        <v>226</v>
      </c>
      <c r="D5" s="15">
        <v>156</v>
      </c>
      <c r="E5" s="15">
        <v>10</v>
      </c>
      <c r="F5" s="15">
        <v>8</v>
      </c>
      <c r="G5" s="15">
        <v>120</v>
      </c>
      <c r="H5" s="15">
        <v>112</v>
      </c>
      <c r="I5" s="21">
        <f t="shared" si="0"/>
        <v>28.25</v>
      </c>
      <c r="J5" s="21">
        <f t="shared" si="1"/>
        <v>15.6</v>
      </c>
      <c r="K5" s="21">
        <f t="shared" si="2"/>
        <v>15</v>
      </c>
      <c r="L5" s="21">
        <f t="shared" si="8"/>
        <v>11.2</v>
      </c>
      <c r="M5" s="17">
        <f t="shared" si="3"/>
        <v>11.3</v>
      </c>
      <c r="N5" s="17">
        <f t="shared" si="3"/>
        <v>8.3571428571428559</v>
      </c>
      <c r="O5" s="15">
        <v>1</v>
      </c>
      <c r="P5" s="15">
        <v>1</v>
      </c>
      <c r="Q5" s="15">
        <v>1</v>
      </c>
      <c r="R5" s="15">
        <v>2</v>
      </c>
      <c r="S5" s="15">
        <v>0</v>
      </c>
      <c r="T5" s="15">
        <v>2</v>
      </c>
      <c r="U5" s="15">
        <v>1</v>
      </c>
      <c r="V5" s="15">
        <f t="shared" si="4"/>
        <v>226</v>
      </c>
      <c r="W5" s="15">
        <v>16</v>
      </c>
      <c r="X5" s="22">
        <f t="shared" si="5"/>
        <v>0.2831858407079646</v>
      </c>
      <c r="Y5" s="15">
        <v>13</v>
      </c>
      <c r="Z5" s="22">
        <f t="shared" si="6"/>
        <v>0.34513274336283184</v>
      </c>
      <c r="AA5" s="23">
        <f t="shared" si="7"/>
        <v>0.62831858407079644</v>
      </c>
      <c r="AB5" s="25"/>
    </row>
    <row r="6" spans="1:28">
      <c r="A6" s="107" t="s">
        <v>65</v>
      </c>
      <c r="B6" s="20">
        <v>1</v>
      </c>
      <c r="C6" s="15">
        <v>117</v>
      </c>
      <c r="D6" s="15">
        <v>122</v>
      </c>
      <c r="E6" s="15">
        <v>4</v>
      </c>
      <c r="F6" s="15">
        <v>9</v>
      </c>
      <c r="G6" s="15">
        <v>120</v>
      </c>
      <c r="H6" s="15">
        <v>106</v>
      </c>
      <c r="I6" s="21">
        <f t="shared" si="0"/>
        <v>13</v>
      </c>
      <c r="J6" s="21">
        <f t="shared" si="1"/>
        <v>30.5</v>
      </c>
      <c r="K6" s="21">
        <f t="shared" si="2"/>
        <v>13.333333333333334</v>
      </c>
      <c r="L6" s="21">
        <f t="shared" si="8"/>
        <v>26.5</v>
      </c>
      <c r="M6" s="17">
        <f t="shared" si="3"/>
        <v>5.85</v>
      </c>
      <c r="N6" s="17">
        <f t="shared" si="3"/>
        <v>6.9056603773584904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f t="shared" si="4"/>
        <v>117</v>
      </c>
      <c r="W6" s="15">
        <v>12</v>
      </c>
      <c r="X6" s="22">
        <f t="shared" si="5"/>
        <v>0.41025641025641024</v>
      </c>
      <c r="Y6" s="15">
        <v>0</v>
      </c>
      <c r="Z6" s="22">
        <f t="shared" si="6"/>
        <v>0</v>
      </c>
      <c r="AA6" s="23">
        <f t="shared" si="7"/>
        <v>0.41025641025641024</v>
      </c>
      <c r="AB6" s="26"/>
    </row>
    <row r="7" spans="1:28">
      <c r="A7" s="107" t="s">
        <v>67</v>
      </c>
      <c r="B7" s="20">
        <v>1</v>
      </c>
      <c r="C7" s="15">
        <v>223</v>
      </c>
      <c r="D7" s="15">
        <v>170</v>
      </c>
      <c r="E7" s="15">
        <v>8</v>
      </c>
      <c r="F7" s="15">
        <v>5</v>
      </c>
      <c r="G7" s="15">
        <v>120</v>
      </c>
      <c r="H7" s="15">
        <v>120</v>
      </c>
      <c r="I7" s="21">
        <f t="shared" si="0"/>
        <v>44.6</v>
      </c>
      <c r="J7" s="21">
        <f t="shared" si="1"/>
        <v>21.25</v>
      </c>
      <c r="K7" s="21">
        <f t="shared" si="2"/>
        <v>24</v>
      </c>
      <c r="L7" s="21">
        <f t="shared" si="8"/>
        <v>15</v>
      </c>
      <c r="M7" s="17">
        <f t="shared" si="3"/>
        <v>11.15</v>
      </c>
      <c r="N7" s="17">
        <f t="shared" si="3"/>
        <v>8.5</v>
      </c>
      <c r="O7" s="15">
        <v>1</v>
      </c>
      <c r="P7" s="15">
        <v>1</v>
      </c>
      <c r="Q7" s="15">
        <v>1</v>
      </c>
      <c r="R7" s="111">
        <v>2</v>
      </c>
      <c r="S7" s="15">
        <v>1</v>
      </c>
      <c r="T7" s="15">
        <v>2</v>
      </c>
      <c r="U7" s="15">
        <v>0</v>
      </c>
      <c r="V7" s="15">
        <f t="shared" si="4"/>
        <v>223</v>
      </c>
      <c r="W7" s="15">
        <v>12</v>
      </c>
      <c r="X7" s="22">
        <f t="shared" si="5"/>
        <v>0.21524663677130046</v>
      </c>
      <c r="Y7" s="15">
        <v>15</v>
      </c>
      <c r="Z7" s="22">
        <f t="shared" si="6"/>
        <v>0.40358744394618834</v>
      </c>
      <c r="AA7" s="23">
        <f t="shared" si="7"/>
        <v>0.6188340807174888</v>
      </c>
      <c r="AB7" s="119" t="s">
        <v>68</v>
      </c>
    </row>
    <row r="8" spans="1:28">
      <c r="A8" s="107" t="s">
        <v>75</v>
      </c>
      <c r="B8" s="20">
        <v>1</v>
      </c>
      <c r="C8" s="15">
        <v>186</v>
      </c>
      <c r="D8" s="15">
        <v>168</v>
      </c>
      <c r="E8" s="15">
        <v>6</v>
      </c>
      <c r="F8" s="15">
        <v>5</v>
      </c>
      <c r="G8" s="15">
        <v>120</v>
      </c>
      <c r="H8" s="15">
        <v>120</v>
      </c>
      <c r="I8" s="21">
        <f t="shared" si="0"/>
        <v>37.200000000000003</v>
      </c>
      <c r="J8" s="21">
        <f t="shared" si="1"/>
        <v>28</v>
      </c>
      <c r="K8" s="21">
        <f t="shared" si="2"/>
        <v>24</v>
      </c>
      <c r="L8" s="21">
        <f t="shared" si="8"/>
        <v>20</v>
      </c>
      <c r="M8" s="17">
        <f t="shared" si="3"/>
        <v>9.3000000000000007</v>
      </c>
      <c r="N8" s="17">
        <f t="shared" si="3"/>
        <v>8.4</v>
      </c>
      <c r="O8" s="15">
        <v>1</v>
      </c>
      <c r="P8" s="15">
        <v>1</v>
      </c>
      <c r="Q8" s="15">
        <v>0</v>
      </c>
      <c r="R8" s="15">
        <v>1</v>
      </c>
      <c r="S8" s="15">
        <v>1</v>
      </c>
      <c r="T8" s="15">
        <v>1</v>
      </c>
      <c r="U8" s="15">
        <v>1</v>
      </c>
      <c r="V8" s="15">
        <f t="shared" si="4"/>
        <v>186</v>
      </c>
      <c r="W8" s="15">
        <v>14</v>
      </c>
      <c r="X8" s="22">
        <f t="shared" si="5"/>
        <v>0.30107526881720431</v>
      </c>
      <c r="Y8" s="15">
        <v>6</v>
      </c>
      <c r="Z8" s="22">
        <f t="shared" si="6"/>
        <v>0.19354838709677419</v>
      </c>
      <c r="AA8" s="23">
        <f t="shared" si="7"/>
        <v>0.4946236559139785</v>
      </c>
      <c r="AB8" s="26"/>
    </row>
    <row r="9" spans="1:28">
      <c r="A9" s="107" t="s">
        <v>86</v>
      </c>
      <c r="B9" s="20">
        <v>1</v>
      </c>
      <c r="C9" s="15">
        <v>158</v>
      </c>
      <c r="D9" s="15">
        <v>145</v>
      </c>
      <c r="E9" s="15">
        <v>9</v>
      </c>
      <c r="F9" s="15">
        <v>5</v>
      </c>
      <c r="G9" s="15">
        <v>94</v>
      </c>
      <c r="H9" s="15">
        <v>102</v>
      </c>
      <c r="I9" s="21">
        <f>C8/F9</f>
        <v>37.200000000000003</v>
      </c>
      <c r="J9" s="21">
        <f>D8/E9</f>
        <v>18.666666666666668</v>
      </c>
      <c r="K9" s="21">
        <f t="shared" si="2"/>
        <v>18.8</v>
      </c>
      <c r="L9" s="21">
        <f t="shared" si="8"/>
        <v>11.333333333333334</v>
      </c>
      <c r="M9" s="17">
        <f>C8/(G9/6)</f>
        <v>11.872340425531915</v>
      </c>
      <c r="N9" s="17">
        <f>D8/(H9/6)</f>
        <v>9.882352941176471</v>
      </c>
      <c r="O9" s="15">
        <v>1</v>
      </c>
      <c r="P9" s="15">
        <v>0</v>
      </c>
      <c r="Q9" s="15">
        <v>0</v>
      </c>
      <c r="R9" s="15">
        <v>0</v>
      </c>
      <c r="S9" s="15">
        <v>0</v>
      </c>
      <c r="T9" s="15">
        <v>1</v>
      </c>
      <c r="U9" s="15">
        <v>0</v>
      </c>
      <c r="V9" s="15">
        <f>C8/B8</f>
        <v>186</v>
      </c>
      <c r="W9" s="15">
        <v>18</v>
      </c>
      <c r="X9" s="22">
        <f>W9*4/C8</f>
        <v>0.38709677419354838</v>
      </c>
      <c r="Y9" s="15">
        <v>6</v>
      </c>
      <c r="Z9" s="22">
        <f>Y9*6/C8</f>
        <v>0.19354838709677419</v>
      </c>
      <c r="AA9" s="23">
        <f t="shared" si="7"/>
        <v>0.58064516129032251</v>
      </c>
      <c r="AB9" s="26"/>
    </row>
    <row r="10" spans="1:28">
      <c r="A10" s="107" t="s">
        <v>87</v>
      </c>
      <c r="B10" s="20">
        <v>1</v>
      </c>
      <c r="C10" s="15">
        <v>182</v>
      </c>
      <c r="D10" s="15">
        <v>199</v>
      </c>
      <c r="E10" s="15">
        <v>6</v>
      </c>
      <c r="F10" s="15">
        <v>7</v>
      </c>
      <c r="G10" s="15">
        <v>120</v>
      </c>
      <c r="H10" s="15">
        <v>120</v>
      </c>
      <c r="I10" s="21">
        <f t="shared" si="0"/>
        <v>26</v>
      </c>
      <c r="J10" s="21">
        <f t="shared" si="1"/>
        <v>33.166666666666664</v>
      </c>
      <c r="K10" s="21">
        <f t="shared" si="2"/>
        <v>17.142857142857142</v>
      </c>
      <c r="L10" s="21">
        <f t="shared" si="8"/>
        <v>20</v>
      </c>
      <c r="M10" s="17">
        <f t="shared" si="3"/>
        <v>9.1</v>
      </c>
      <c r="N10" s="17">
        <f t="shared" si="3"/>
        <v>9.9499999999999993</v>
      </c>
      <c r="O10" s="15">
        <v>1</v>
      </c>
      <c r="P10" s="15">
        <v>1</v>
      </c>
      <c r="Q10" s="15">
        <v>0</v>
      </c>
      <c r="R10" s="15">
        <v>1</v>
      </c>
      <c r="S10" s="15">
        <v>2</v>
      </c>
      <c r="T10" s="15">
        <v>1</v>
      </c>
      <c r="U10" s="15">
        <v>2</v>
      </c>
      <c r="V10" s="15">
        <f t="shared" si="4"/>
        <v>182</v>
      </c>
      <c r="W10" s="15">
        <v>12</v>
      </c>
      <c r="X10" s="22">
        <f t="shared" si="5"/>
        <v>0.26373626373626374</v>
      </c>
      <c r="Y10" s="15">
        <v>8</v>
      </c>
      <c r="Z10" s="22">
        <f t="shared" si="6"/>
        <v>0.26373626373626374</v>
      </c>
      <c r="AA10" s="23">
        <f t="shared" si="7"/>
        <v>0.52747252747252749</v>
      </c>
      <c r="AB10" s="27"/>
    </row>
    <row r="11" spans="1:28">
      <c r="A11" s="107" t="s">
        <v>89</v>
      </c>
      <c r="B11" s="20">
        <v>1</v>
      </c>
      <c r="C11" s="15">
        <v>164</v>
      </c>
      <c r="D11" s="15">
        <v>170</v>
      </c>
      <c r="E11" s="15">
        <v>2</v>
      </c>
      <c r="F11" s="15">
        <v>7</v>
      </c>
      <c r="G11" s="15">
        <v>120</v>
      </c>
      <c r="H11" s="15">
        <v>98</v>
      </c>
      <c r="I11" s="21">
        <f>C28/F28</f>
        <v>31.833333333333332</v>
      </c>
      <c r="J11" s="21">
        <f>D28/E28</f>
        <v>15.5</v>
      </c>
      <c r="K11" s="21">
        <f>G28/F28</f>
        <v>20</v>
      </c>
      <c r="L11" s="21">
        <f>H28/E28</f>
        <v>11.3</v>
      </c>
      <c r="M11" s="17">
        <f>C28/(G28/6)</f>
        <v>9.5500000000000007</v>
      </c>
      <c r="N11" s="17">
        <f>D28/(H28/6)</f>
        <v>8.230088495575222</v>
      </c>
      <c r="O11" s="15">
        <v>1</v>
      </c>
      <c r="P11" s="15">
        <v>1</v>
      </c>
      <c r="Q11" s="15">
        <v>0</v>
      </c>
      <c r="R11" s="15">
        <v>1</v>
      </c>
      <c r="S11" s="15">
        <v>2</v>
      </c>
      <c r="T11" s="15">
        <v>0</v>
      </c>
      <c r="U11" s="111">
        <v>1</v>
      </c>
      <c r="V11" s="15">
        <f>C28/B11</f>
        <v>191</v>
      </c>
      <c r="W11" s="15">
        <v>16</v>
      </c>
      <c r="X11" s="22">
        <f>W11*4/C28</f>
        <v>0.33507853403141363</v>
      </c>
      <c r="Y11" s="15">
        <v>4</v>
      </c>
      <c r="Z11" s="22">
        <f>Y11*6/C28</f>
        <v>0.1256544502617801</v>
      </c>
      <c r="AA11" s="23">
        <f t="shared" si="7"/>
        <v>0.46073298429319376</v>
      </c>
      <c r="AB11" s="114" t="s">
        <v>71</v>
      </c>
    </row>
    <row r="12" spans="1:28">
      <c r="A12" s="107" t="s">
        <v>91</v>
      </c>
      <c r="B12" s="20">
        <v>1</v>
      </c>
      <c r="C12" s="15">
        <v>183</v>
      </c>
      <c r="D12" s="15">
        <v>153</v>
      </c>
      <c r="E12" s="15">
        <v>7</v>
      </c>
      <c r="F12" s="15">
        <v>6</v>
      </c>
      <c r="G12" s="15">
        <v>120</v>
      </c>
      <c r="H12" s="15">
        <v>120</v>
      </c>
      <c r="I12" s="21">
        <f>C12/F12</f>
        <v>30.5</v>
      </c>
      <c r="J12" s="21">
        <f>D12/E12</f>
        <v>21.857142857142858</v>
      </c>
      <c r="K12" s="21">
        <f>G12/F12</f>
        <v>20</v>
      </c>
      <c r="L12" s="21">
        <f>H28/E28</f>
        <v>11.3</v>
      </c>
      <c r="M12" s="17">
        <f t="shared" ref="M12:N22" si="9">C12/(G12/6)</f>
        <v>9.15</v>
      </c>
      <c r="N12" s="17">
        <f t="shared" si="9"/>
        <v>7.65</v>
      </c>
      <c r="O12" s="15">
        <v>1</v>
      </c>
      <c r="P12" s="15">
        <v>1</v>
      </c>
      <c r="Q12" s="15">
        <v>0</v>
      </c>
      <c r="R12" s="15">
        <v>1</v>
      </c>
      <c r="S12" s="15">
        <v>0</v>
      </c>
      <c r="T12" s="15">
        <v>1</v>
      </c>
      <c r="U12" s="15">
        <v>0</v>
      </c>
      <c r="V12" s="15">
        <f>C12/B12</f>
        <v>183</v>
      </c>
      <c r="W12" s="15">
        <v>14</v>
      </c>
      <c r="X12" s="22">
        <f>W12*4/C12</f>
        <v>0.30601092896174864</v>
      </c>
      <c r="Y12" s="15">
        <v>8</v>
      </c>
      <c r="Z12" s="22">
        <f>Y12*6/C12</f>
        <v>0.26229508196721313</v>
      </c>
      <c r="AA12" s="23">
        <f t="shared" si="7"/>
        <v>0.56830601092896171</v>
      </c>
      <c r="AB12" s="25"/>
    </row>
    <row r="13" spans="1:28">
      <c r="A13" s="107" t="s">
        <v>83</v>
      </c>
      <c r="B13" s="20">
        <v>1</v>
      </c>
      <c r="C13" s="15">
        <v>180</v>
      </c>
      <c r="D13" s="15">
        <v>181</v>
      </c>
      <c r="E13" s="15">
        <v>6</v>
      </c>
      <c r="F13" s="15">
        <v>7</v>
      </c>
      <c r="G13" s="15">
        <v>120</v>
      </c>
      <c r="H13" s="15">
        <v>119</v>
      </c>
      <c r="I13" s="21">
        <f>C13/F13</f>
        <v>25.714285714285715</v>
      </c>
      <c r="J13" s="21">
        <f>D13/E13</f>
        <v>30.166666666666668</v>
      </c>
      <c r="K13" s="21">
        <f>G13/F13</f>
        <v>17.142857142857142</v>
      </c>
      <c r="L13" s="21">
        <f>H13/E13</f>
        <v>19.833333333333332</v>
      </c>
      <c r="M13" s="17">
        <f t="shared" si="9"/>
        <v>9</v>
      </c>
      <c r="N13" s="17">
        <f t="shared" si="9"/>
        <v>9.1260504201680686</v>
      </c>
      <c r="O13" s="15">
        <v>1</v>
      </c>
      <c r="P13" s="15">
        <v>1</v>
      </c>
      <c r="Q13" s="15">
        <v>0</v>
      </c>
      <c r="R13" s="111">
        <v>1</v>
      </c>
      <c r="S13" s="15">
        <v>2</v>
      </c>
      <c r="T13" s="15">
        <v>0</v>
      </c>
      <c r="U13" s="111">
        <v>1</v>
      </c>
      <c r="V13" s="15">
        <f>C13/B13</f>
        <v>180</v>
      </c>
      <c r="W13" s="15">
        <v>6</v>
      </c>
      <c r="X13" s="22">
        <f>W13*4/C13</f>
        <v>0.13333333333333333</v>
      </c>
      <c r="Y13" s="15">
        <v>11</v>
      </c>
      <c r="Z13" s="22">
        <f>Y13*6/C13</f>
        <v>0.36666666666666664</v>
      </c>
      <c r="AA13" s="23">
        <f t="shared" si="7"/>
        <v>0.5</v>
      </c>
      <c r="AB13" s="25" t="s">
        <v>71</v>
      </c>
    </row>
    <row r="14" spans="1:28">
      <c r="A14" s="12"/>
      <c r="B14" s="20"/>
      <c r="C14" s="15"/>
      <c r="D14" s="15"/>
      <c r="E14" s="15"/>
      <c r="F14" s="15"/>
      <c r="G14" s="15"/>
      <c r="H14" s="15"/>
      <c r="I14" s="21" t="e">
        <f>C14/F14</f>
        <v>#DIV/0!</v>
      </c>
      <c r="J14" s="21" t="e">
        <f>D14/E14</f>
        <v>#DIV/0!</v>
      </c>
      <c r="K14" s="21" t="e">
        <f>G14/F14</f>
        <v>#DIV/0!</v>
      </c>
      <c r="L14" s="21" t="e">
        <f>H14/E14</f>
        <v>#DIV/0!</v>
      </c>
      <c r="M14" s="17" t="e">
        <f t="shared" si="9"/>
        <v>#DIV/0!</v>
      </c>
      <c r="N14" s="17" t="e">
        <f t="shared" si="9"/>
        <v>#DIV/0!</v>
      </c>
      <c r="O14" s="15"/>
      <c r="P14" s="15"/>
      <c r="Q14" s="15"/>
      <c r="R14" s="15"/>
      <c r="S14" s="15"/>
      <c r="T14" s="15"/>
      <c r="U14" s="15"/>
      <c r="V14" s="15" t="e">
        <f>C14/B14</f>
        <v>#DIV/0!</v>
      </c>
      <c r="W14" s="15"/>
      <c r="X14" s="22" t="e">
        <f>W14*4/C14</f>
        <v>#DIV/0!</v>
      </c>
      <c r="Y14" s="15"/>
      <c r="Z14" s="22" t="e">
        <f>Y14*6/C14</f>
        <v>#DIV/0!</v>
      </c>
      <c r="AA14" s="23" t="e">
        <f t="shared" si="7"/>
        <v>#DIV/0!</v>
      </c>
      <c r="AB14" s="25"/>
    </row>
    <row r="15" spans="1:28">
      <c r="A15" s="30" t="s">
        <v>30</v>
      </c>
      <c r="B15" s="31">
        <f t="shared" ref="B15:H15" si="10">SUM(B3:B14)</f>
        <v>11</v>
      </c>
      <c r="C15" s="32">
        <f t="shared" si="10"/>
        <v>1978</v>
      </c>
      <c r="D15" s="32">
        <f t="shared" si="10"/>
        <v>1817</v>
      </c>
      <c r="E15" s="32">
        <f t="shared" si="10"/>
        <v>74</v>
      </c>
      <c r="F15" s="32">
        <f t="shared" si="10"/>
        <v>74</v>
      </c>
      <c r="G15" s="32">
        <f t="shared" si="10"/>
        <v>1294</v>
      </c>
      <c r="H15" s="32">
        <f t="shared" si="10"/>
        <v>1257</v>
      </c>
      <c r="I15" s="33">
        <f>C15/F15</f>
        <v>26.72972972972973</v>
      </c>
      <c r="J15" s="33">
        <f>D15/E15</f>
        <v>24.554054054054053</v>
      </c>
      <c r="K15" s="33">
        <f>G15/F15</f>
        <v>17.486486486486488</v>
      </c>
      <c r="L15" s="33">
        <f>H15/E15</f>
        <v>16.986486486486488</v>
      </c>
      <c r="M15" s="34">
        <f t="shared" si="9"/>
        <v>9.1715610510046375</v>
      </c>
      <c r="N15" s="34">
        <f>D15/(H15/6)</f>
        <v>8.6730310262529837</v>
      </c>
      <c r="O15" s="32">
        <f t="shared" ref="O15:U15" si="11">SUM(O3:O14)</f>
        <v>9</v>
      </c>
      <c r="P15" s="32">
        <f t="shared" si="11"/>
        <v>9</v>
      </c>
      <c r="Q15" s="32">
        <f t="shared" si="11"/>
        <v>3</v>
      </c>
      <c r="R15" s="32">
        <f t="shared" si="11"/>
        <v>11</v>
      </c>
      <c r="S15" s="32">
        <f t="shared" si="11"/>
        <v>10</v>
      </c>
      <c r="T15" s="32">
        <f t="shared" si="11"/>
        <v>9</v>
      </c>
      <c r="U15" s="32">
        <f t="shared" si="11"/>
        <v>8</v>
      </c>
      <c r="V15" s="31">
        <f>C15/B15</f>
        <v>179.81818181818181</v>
      </c>
      <c r="W15" s="32">
        <f>SUM(W3:W14)</f>
        <v>147</v>
      </c>
      <c r="X15" s="35">
        <f>W15*4/C15</f>
        <v>0.29726996966632963</v>
      </c>
      <c r="Y15" s="32">
        <f>SUM(Y3:Y14)</f>
        <v>86</v>
      </c>
      <c r="Z15" s="35">
        <f>Y15*6/C15</f>
        <v>0.2608695652173913</v>
      </c>
      <c r="AA15" s="36">
        <f t="shared" si="7"/>
        <v>0.55813953488372092</v>
      </c>
      <c r="AB15" s="25"/>
    </row>
    <row r="16" spans="1:28">
      <c r="A16" s="37"/>
      <c r="B16" s="38"/>
      <c r="C16" s="39"/>
      <c r="D16" s="39"/>
      <c r="E16" s="39"/>
      <c r="F16" s="39"/>
      <c r="G16" s="39"/>
      <c r="H16" s="39"/>
      <c r="I16" s="40"/>
      <c r="J16" s="40"/>
      <c r="K16" s="40"/>
      <c r="L16" s="40"/>
      <c r="M16" s="41"/>
      <c r="N16" s="41"/>
      <c r="O16" s="39"/>
      <c r="P16" s="39"/>
      <c r="Q16" s="39"/>
      <c r="R16" s="39"/>
      <c r="S16" s="39"/>
      <c r="T16" s="39"/>
      <c r="U16" s="39"/>
      <c r="V16" s="38"/>
      <c r="W16" s="39"/>
      <c r="X16" s="42"/>
      <c r="Y16" s="39"/>
      <c r="Z16" s="42"/>
      <c r="AA16" s="43"/>
      <c r="AB16" s="25"/>
    </row>
    <row r="17" spans="1:28">
      <c r="A17" s="109" t="s">
        <v>28</v>
      </c>
      <c r="B17" s="2" t="s">
        <v>1</v>
      </c>
      <c r="C17" s="3" t="s">
        <v>2</v>
      </c>
      <c r="D17" s="3" t="s">
        <v>2</v>
      </c>
      <c r="E17" s="4" t="s">
        <v>3</v>
      </c>
      <c r="F17" s="4" t="s">
        <v>4</v>
      </c>
      <c r="G17" s="3" t="s">
        <v>5</v>
      </c>
      <c r="H17" s="3" t="s">
        <v>5</v>
      </c>
      <c r="I17" s="3" t="s">
        <v>6</v>
      </c>
      <c r="J17" s="3" t="s">
        <v>6</v>
      </c>
      <c r="K17" s="3" t="s">
        <v>7</v>
      </c>
      <c r="L17" s="3" t="s">
        <v>7</v>
      </c>
      <c r="M17" s="3" t="s">
        <v>8</v>
      </c>
      <c r="N17" s="3" t="s">
        <v>8</v>
      </c>
      <c r="O17" s="5">
        <v>150</v>
      </c>
      <c r="P17" s="5">
        <v>150</v>
      </c>
      <c r="Q17" s="5" t="s">
        <v>9</v>
      </c>
      <c r="R17" s="3">
        <v>50</v>
      </c>
      <c r="S17" s="3">
        <v>50</v>
      </c>
      <c r="T17" s="3" t="s">
        <v>31</v>
      </c>
      <c r="U17" s="3" t="s">
        <v>31</v>
      </c>
      <c r="V17" s="3" t="s">
        <v>10</v>
      </c>
      <c r="W17" s="2" t="s">
        <v>11</v>
      </c>
      <c r="X17" s="2" t="s">
        <v>12</v>
      </c>
      <c r="Y17" s="2" t="s">
        <v>13</v>
      </c>
      <c r="Z17" s="2" t="s">
        <v>12</v>
      </c>
      <c r="AA17" s="2" t="s">
        <v>14</v>
      </c>
      <c r="AB17" s="25"/>
    </row>
    <row r="18" spans="1:28">
      <c r="A18" s="110"/>
      <c r="B18" s="7"/>
      <c r="C18" s="3" t="s">
        <v>15</v>
      </c>
      <c r="D18" s="3" t="s">
        <v>21</v>
      </c>
      <c r="E18" s="8" t="s">
        <v>17</v>
      </c>
      <c r="F18" s="8" t="s">
        <v>18</v>
      </c>
      <c r="G18" s="3" t="s">
        <v>19</v>
      </c>
      <c r="H18" s="3" t="s">
        <v>20</v>
      </c>
      <c r="I18" s="3" t="s">
        <v>15</v>
      </c>
      <c r="J18" s="3" t="s">
        <v>21</v>
      </c>
      <c r="K18" s="3" t="s">
        <v>22</v>
      </c>
      <c r="L18" s="3" t="s">
        <v>23</v>
      </c>
      <c r="M18" s="3" t="s">
        <v>15</v>
      </c>
      <c r="N18" s="3" t="s">
        <v>21</v>
      </c>
      <c r="O18" s="2" t="s">
        <v>24</v>
      </c>
      <c r="P18" s="2" t="s">
        <v>25</v>
      </c>
      <c r="Q18" s="2"/>
      <c r="R18" s="45" t="s">
        <v>24</v>
      </c>
      <c r="S18" s="46" t="s">
        <v>25</v>
      </c>
      <c r="T18" s="46" t="s">
        <v>24</v>
      </c>
      <c r="U18" s="46" t="s">
        <v>25</v>
      </c>
      <c r="V18" s="10"/>
      <c r="W18" s="11"/>
      <c r="X18" s="11"/>
      <c r="Y18" s="10"/>
      <c r="Z18" s="10"/>
      <c r="AA18" s="10"/>
      <c r="AB18" s="25"/>
    </row>
    <row r="19" spans="1:28">
      <c r="A19" s="52" t="s">
        <v>54</v>
      </c>
      <c r="B19" s="20">
        <v>1</v>
      </c>
      <c r="C19" s="15">
        <v>178</v>
      </c>
      <c r="D19" s="15">
        <v>223</v>
      </c>
      <c r="E19" s="15">
        <v>6</v>
      </c>
      <c r="F19" s="15">
        <v>9</v>
      </c>
      <c r="G19" s="15">
        <v>120</v>
      </c>
      <c r="H19" s="15">
        <v>120</v>
      </c>
      <c r="I19" s="16">
        <f t="shared" ref="I19:I60" si="12">C19/F19</f>
        <v>19.777777777777779</v>
      </c>
      <c r="J19" s="16">
        <f t="shared" ref="J19:J60" si="13">D19/E19</f>
        <v>37.166666666666664</v>
      </c>
      <c r="K19" s="16">
        <f t="shared" ref="K19:K60" si="14">G19/F19</f>
        <v>13.333333333333334</v>
      </c>
      <c r="L19" s="17">
        <f t="shared" ref="L19:N20" si="15">B19/(F19/6)</f>
        <v>0.66666666666666663</v>
      </c>
      <c r="M19" s="17">
        <f t="shared" si="15"/>
        <v>8.9</v>
      </c>
      <c r="N19" s="17">
        <f t="shared" si="15"/>
        <v>11.15</v>
      </c>
      <c r="O19" s="15">
        <v>1</v>
      </c>
      <c r="P19" s="15">
        <v>1</v>
      </c>
      <c r="Q19" s="15"/>
      <c r="R19" s="15">
        <v>1</v>
      </c>
      <c r="S19" s="15">
        <v>2</v>
      </c>
      <c r="T19" s="15">
        <v>1</v>
      </c>
      <c r="U19" s="15">
        <v>1</v>
      </c>
      <c r="V19" s="14">
        <f t="shared" ref="V19:V60" si="16">C19/B19</f>
        <v>178</v>
      </c>
      <c r="W19" s="14">
        <v>16</v>
      </c>
      <c r="X19" s="22">
        <f t="shared" ref="X19" si="17">W19*4/C19</f>
        <v>0.3595505617977528</v>
      </c>
      <c r="Y19" s="14">
        <v>11</v>
      </c>
      <c r="Z19" s="18">
        <f t="shared" ref="Z19:Z60" si="18">Y19*6/C19</f>
        <v>0.3707865168539326</v>
      </c>
      <c r="AA19" s="23">
        <f>X19+Z19</f>
        <v>0.7303370786516854</v>
      </c>
      <c r="AB19" s="121" t="s">
        <v>71</v>
      </c>
    </row>
    <row r="20" spans="1:28">
      <c r="A20" s="107" t="s">
        <v>59</v>
      </c>
      <c r="B20" s="20">
        <v>1</v>
      </c>
      <c r="C20" s="59">
        <v>148</v>
      </c>
      <c r="D20" s="59">
        <v>152</v>
      </c>
      <c r="E20" s="59">
        <v>1</v>
      </c>
      <c r="F20" s="59">
        <v>6</v>
      </c>
      <c r="G20" s="59">
        <v>120</v>
      </c>
      <c r="H20" s="59">
        <v>96</v>
      </c>
      <c r="I20" s="21">
        <f>C20/F20</f>
        <v>24.666666666666668</v>
      </c>
      <c r="J20" s="21">
        <f>D20/E20</f>
        <v>152</v>
      </c>
      <c r="K20" s="21">
        <f>G20/F20</f>
        <v>20</v>
      </c>
      <c r="L20" s="17">
        <f t="shared" si="15"/>
        <v>1</v>
      </c>
      <c r="M20" s="17">
        <f t="shared" si="15"/>
        <v>7.4</v>
      </c>
      <c r="N20" s="17">
        <f t="shared" si="15"/>
        <v>9.5</v>
      </c>
      <c r="O20" s="15">
        <v>0</v>
      </c>
      <c r="P20" s="15">
        <v>1</v>
      </c>
      <c r="Q20" s="15"/>
      <c r="R20" s="15">
        <v>0</v>
      </c>
      <c r="S20" s="15">
        <v>1</v>
      </c>
      <c r="T20" s="15">
        <v>0</v>
      </c>
      <c r="U20" s="15">
        <v>1</v>
      </c>
      <c r="V20" s="15">
        <f>C20/B20</f>
        <v>148</v>
      </c>
      <c r="W20" s="15">
        <v>11</v>
      </c>
      <c r="X20" s="22">
        <f>W20*4/C20</f>
        <v>0.29729729729729731</v>
      </c>
      <c r="Y20" s="15">
        <v>3</v>
      </c>
      <c r="Z20" s="22">
        <f>Y20*6/C20</f>
        <v>0.12162162162162163</v>
      </c>
      <c r="AA20" s="23">
        <f t="shared" ref="AA20:AA60" si="19">X20+Z20</f>
        <v>0.41891891891891897</v>
      </c>
      <c r="AB20" s="25"/>
    </row>
    <row r="21" spans="1:28">
      <c r="A21" s="108" t="s">
        <v>62</v>
      </c>
      <c r="B21" s="20">
        <v>1</v>
      </c>
      <c r="C21" s="15">
        <v>153</v>
      </c>
      <c r="D21" s="15">
        <v>156</v>
      </c>
      <c r="E21" s="15">
        <v>8</v>
      </c>
      <c r="F21" s="15">
        <v>7</v>
      </c>
      <c r="G21" s="15">
        <v>120</v>
      </c>
      <c r="H21" s="15">
        <v>118</v>
      </c>
      <c r="I21" s="21">
        <f t="shared" si="12"/>
        <v>21.857142857142858</v>
      </c>
      <c r="J21" s="21">
        <f t="shared" si="13"/>
        <v>19.5</v>
      </c>
      <c r="K21" s="21">
        <f t="shared" si="14"/>
        <v>17.142857142857142</v>
      </c>
      <c r="L21" s="17">
        <f t="shared" ref="L21:N36" si="20">B21/(F21/6)</f>
        <v>0.8571428571428571</v>
      </c>
      <c r="M21" s="17">
        <f t="shared" si="20"/>
        <v>7.65</v>
      </c>
      <c r="N21" s="17">
        <f t="shared" si="9"/>
        <v>7.9322033898305078</v>
      </c>
      <c r="O21" s="15">
        <v>1</v>
      </c>
      <c r="P21" s="15">
        <v>1</v>
      </c>
      <c r="Q21" s="15">
        <v>0</v>
      </c>
      <c r="R21" s="15">
        <v>1</v>
      </c>
      <c r="S21" s="15">
        <v>0</v>
      </c>
      <c r="T21" s="15">
        <v>1</v>
      </c>
      <c r="U21" s="15">
        <v>1</v>
      </c>
      <c r="V21" s="15">
        <f t="shared" si="16"/>
        <v>153</v>
      </c>
      <c r="W21" s="15">
        <v>10</v>
      </c>
      <c r="X21" s="22">
        <f t="shared" ref="X21:X28" si="21">W21*4/C21</f>
        <v>0.26143790849673204</v>
      </c>
      <c r="Y21" s="15">
        <v>4</v>
      </c>
      <c r="Z21" s="22">
        <f t="shared" si="18"/>
        <v>0.15686274509803921</v>
      </c>
      <c r="AA21" s="23">
        <f t="shared" si="19"/>
        <v>0.41830065359477125</v>
      </c>
      <c r="AB21" s="25"/>
    </row>
    <row r="22" spans="1:28">
      <c r="A22" s="107" t="s">
        <v>66</v>
      </c>
      <c r="B22" s="20">
        <v>1</v>
      </c>
      <c r="C22" s="15">
        <v>122</v>
      </c>
      <c r="D22" s="15">
        <v>117</v>
      </c>
      <c r="E22" s="15">
        <v>9</v>
      </c>
      <c r="F22" s="15">
        <v>4</v>
      </c>
      <c r="G22" s="15">
        <v>106</v>
      </c>
      <c r="H22" s="15">
        <v>120</v>
      </c>
      <c r="I22" s="21">
        <f t="shared" si="12"/>
        <v>30.5</v>
      </c>
      <c r="J22" s="21">
        <f t="shared" si="13"/>
        <v>13</v>
      </c>
      <c r="K22" s="21">
        <f t="shared" si="14"/>
        <v>26.5</v>
      </c>
      <c r="L22" s="17">
        <f t="shared" si="20"/>
        <v>1.5</v>
      </c>
      <c r="M22" s="17">
        <f t="shared" si="20"/>
        <v>6.9056603773584904</v>
      </c>
      <c r="N22" s="17">
        <f t="shared" si="9"/>
        <v>5.85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f t="shared" si="16"/>
        <v>122</v>
      </c>
      <c r="W22" s="15">
        <v>13</v>
      </c>
      <c r="X22" s="22">
        <f t="shared" si="21"/>
        <v>0.42622950819672129</v>
      </c>
      <c r="Y22" s="15">
        <v>3</v>
      </c>
      <c r="Z22" s="22">
        <f t="shared" si="18"/>
        <v>0.14754098360655737</v>
      </c>
      <c r="AA22" s="23">
        <f t="shared" si="19"/>
        <v>0.57377049180327866</v>
      </c>
      <c r="AB22" s="25"/>
    </row>
    <row r="23" spans="1:28">
      <c r="A23" s="107" t="s">
        <v>74</v>
      </c>
      <c r="B23" s="20">
        <v>1</v>
      </c>
      <c r="C23" s="15">
        <v>105</v>
      </c>
      <c r="D23" s="15">
        <v>185</v>
      </c>
      <c r="E23" s="15">
        <v>7</v>
      </c>
      <c r="F23" s="15">
        <v>10</v>
      </c>
      <c r="G23" s="15">
        <v>92</v>
      </c>
      <c r="H23" s="15">
        <v>120</v>
      </c>
      <c r="I23" s="21">
        <f>C23/F23</f>
        <v>10.5</v>
      </c>
      <c r="J23" s="21">
        <f>D23/E23</f>
        <v>26.428571428571427</v>
      </c>
      <c r="K23" s="21">
        <f>G23/F23</f>
        <v>9.1999999999999993</v>
      </c>
      <c r="L23" s="17">
        <f>B23/(F23/6)</f>
        <v>0.6</v>
      </c>
      <c r="M23" s="17">
        <f>C23/(G23/6)</f>
        <v>6.8478260869565215</v>
      </c>
      <c r="N23" s="17">
        <f>D23/(H23/6)</f>
        <v>9.25</v>
      </c>
      <c r="O23" s="15">
        <v>0</v>
      </c>
      <c r="P23" s="15">
        <v>1</v>
      </c>
      <c r="Q23" s="15">
        <v>0</v>
      </c>
      <c r="R23" s="15">
        <v>1</v>
      </c>
      <c r="S23" s="15">
        <v>1</v>
      </c>
      <c r="T23" s="15">
        <v>0</v>
      </c>
      <c r="U23" s="111">
        <v>1</v>
      </c>
      <c r="V23" s="15" t="e">
        <f>AC23/#REF!</f>
        <v>#REF!</v>
      </c>
      <c r="W23" s="15">
        <v>5</v>
      </c>
      <c r="X23" s="22">
        <f t="shared" si="21"/>
        <v>0.19047619047619047</v>
      </c>
      <c r="Y23" s="15">
        <v>4</v>
      </c>
      <c r="Z23" s="22" t="e">
        <f>Y23*6/AC23</f>
        <v>#DIV/0!</v>
      </c>
      <c r="AA23" s="23" t="e">
        <f t="shared" si="19"/>
        <v>#DIV/0!</v>
      </c>
      <c r="AB23" s="120" t="s">
        <v>71</v>
      </c>
    </row>
    <row r="24" spans="1:28">
      <c r="A24" s="107" t="s">
        <v>75</v>
      </c>
      <c r="B24" s="20">
        <v>1</v>
      </c>
      <c r="C24" s="15">
        <v>150</v>
      </c>
      <c r="D24" s="15">
        <v>152</v>
      </c>
      <c r="E24" s="15">
        <v>4</v>
      </c>
      <c r="F24" s="15">
        <v>7</v>
      </c>
      <c r="G24" s="15">
        <v>120</v>
      </c>
      <c r="H24" s="15">
        <v>113</v>
      </c>
      <c r="I24" s="21">
        <f t="shared" si="12"/>
        <v>21.428571428571427</v>
      </c>
      <c r="J24" s="21">
        <f t="shared" si="13"/>
        <v>38</v>
      </c>
      <c r="K24" s="21">
        <f t="shared" si="14"/>
        <v>17.142857142857142</v>
      </c>
      <c r="L24" s="17">
        <f t="shared" si="20"/>
        <v>0.8571428571428571</v>
      </c>
      <c r="M24" s="17">
        <f t="shared" si="20"/>
        <v>7.5</v>
      </c>
      <c r="N24" s="17">
        <f t="shared" si="20"/>
        <v>8.0707964601769913</v>
      </c>
      <c r="O24" s="15">
        <v>1</v>
      </c>
      <c r="P24" s="15">
        <v>1</v>
      </c>
      <c r="Q24" s="15">
        <v>0</v>
      </c>
      <c r="R24" s="15">
        <v>1</v>
      </c>
      <c r="S24" s="15">
        <v>2</v>
      </c>
      <c r="T24" s="15">
        <v>2</v>
      </c>
      <c r="U24" s="111">
        <v>1</v>
      </c>
      <c r="V24" s="15">
        <f t="shared" si="16"/>
        <v>150</v>
      </c>
      <c r="W24" s="15">
        <v>11</v>
      </c>
      <c r="X24" s="22">
        <f t="shared" si="21"/>
        <v>0.29333333333333333</v>
      </c>
      <c r="Y24" s="15">
        <v>4</v>
      </c>
      <c r="Z24" s="22">
        <f t="shared" si="18"/>
        <v>0.16</v>
      </c>
      <c r="AA24" s="23">
        <f t="shared" si="19"/>
        <v>0.45333333333333337</v>
      </c>
      <c r="AB24" s="120" t="s">
        <v>71</v>
      </c>
    </row>
    <row r="25" spans="1:28">
      <c r="A25" s="107" t="s">
        <v>82</v>
      </c>
      <c r="B25" s="20">
        <v>1</v>
      </c>
      <c r="C25" s="15">
        <v>109</v>
      </c>
      <c r="D25" s="15">
        <v>140</v>
      </c>
      <c r="E25" s="15">
        <v>6</v>
      </c>
      <c r="F25" s="15">
        <v>5</v>
      </c>
      <c r="G25" s="15">
        <v>59</v>
      </c>
      <c r="H25" s="15">
        <v>84</v>
      </c>
      <c r="I25" s="21">
        <f t="shared" si="12"/>
        <v>21.8</v>
      </c>
      <c r="J25" s="21">
        <f t="shared" si="13"/>
        <v>23.333333333333332</v>
      </c>
      <c r="K25" s="21">
        <f t="shared" si="14"/>
        <v>11.8</v>
      </c>
      <c r="L25" s="17">
        <f t="shared" si="20"/>
        <v>1.2</v>
      </c>
      <c r="M25" s="17">
        <f t="shared" si="20"/>
        <v>11.084745762711863</v>
      </c>
      <c r="N25" s="17">
        <f t="shared" si="20"/>
        <v>10</v>
      </c>
      <c r="O25" s="15">
        <v>0</v>
      </c>
      <c r="P25" s="15">
        <v>0</v>
      </c>
      <c r="Q25" s="15">
        <v>0</v>
      </c>
      <c r="R25" s="15">
        <v>0</v>
      </c>
      <c r="S25" s="15">
        <v>1</v>
      </c>
      <c r="T25" s="15">
        <v>0</v>
      </c>
      <c r="U25" s="15">
        <v>0</v>
      </c>
      <c r="V25" s="15">
        <f t="shared" si="16"/>
        <v>109</v>
      </c>
      <c r="W25" s="15">
        <v>6</v>
      </c>
      <c r="X25" s="22">
        <f t="shared" si="21"/>
        <v>0.22018348623853212</v>
      </c>
      <c r="Y25" s="15">
        <v>7</v>
      </c>
      <c r="Z25" s="22">
        <f t="shared" si="18"/>
        <v>0.38532110091743121</v>
      </c>
      <c r="AA25" s="23">
        <f t="shared" si="19"/>
        <v>0.60550458715596334</v>
      </c>
      <c r="AB25" s="25"/>
    </row>
    <row r="26" spans="1:28">
      <c r="A26" s="107" t="s">
        <v>85</v>
      </c>
      <c r="B26" s="20">
        <v>1</v>
      </c>
      <c r="C26" s="15">
        <v>93</v>
      </c>
      <c r="D26" s="15">
        <v>118</v>
      </c>
      <c r="E26" s="15">
        <v>10</v>
      </c>
      <c r="F26" s="15">
        <v>2</v>
      </c>
      <c r="G26" s="15">
        <v>62</v>
      </c>
      <c r="H26" s="15">
        <v>115</v>
      </c>
      <c r="I26" s="21">
        <f>C26/F26</f>
        <v>46.5</v>
      </c>
      <c r="J26" s="21">
        <f>D26/E26</f>
        <v>11.8</v>
      </c>
      <c r="K26" s="21">
        <f>G26/F26</f>
        <v>31</v>
      </c>
      <c r="L26" s="17">
        <f t="shared" si="20"/>
        <v>3</v>
      </c>
      <c r="M26" s="17">
        <f t="shared" si="20"/>
        <v>9</v>
      </c>
      <c r="N26" s="17">
        <f>D26/(H26/6)</f>
        <v>6.1565217391304348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f t="shared" si="16"/>
        <v>93</v>
      </c>
      <c r="W26" s="15">
        <v>11</v>
      </c>
      <c r="X26" s="22">
        <f t="shared" si="21"/>
        <v>0.4731182795698925</v>
      </c>
      <c r="Y26" s="15">
        <v>3</v>
      </c>
      <c r="Z26" s="22">
        <f t="shared" si="18"/>
        <v>0.19354838709677419</v>
      </c>
      <c r="AA26" s="23">
        <f t="shared" si="19"/>
        <v>0.66666666666666674</v>
      </c>
      <c r="AB26" s="26"/>
    </row>
    <row r="27" spans="1:28">
      <c r="A27" s="107" t="s">
        <v>32</v>
      </c>
      <c r="B27" s="20">
        <v>1</v>
      </c>
      <c r="C27" s="15">
        <v>166</v>
      </c>
      <c r="D27" s="15">
        <v>162</v>
      </c>
      <c r="E27" s="15">
        <v>4</v>
      </c>
      <c r="F27" s="15">
        <v>7</v>
      </c>
      <c r="G27" s="15">
        <v>120</v>
      </c>
      <c r="H27" s="15">
        <v>120</v>
      </c>
      <c r="I27" s="21">
        <f t="shared" si="12"/>
        <v>23.714285714285715</v>
      </c>
      <c r="J27" s="21">
        <f t="shared" si="13"/>
        <v>40.5</v>
      </c>
      <c r="K27" s="21">
        <f t="shared" si="14"/>
        <v>17.142857142857142</v>
      </c>
      <c r="L27" s="17">
        <f t="shared" si="20"/>
        <v>0.8571428571428571</v>
      </c>
      <c r="M27" s="17">
        <f t="shared" si="20"/>
        <v>8.3000000000000007</v>
      </c>
      <c r="N27" s="17">
        <f t="shared" si="20"/>
        <v>8.1</v>
      </c>
      <c r="O27" s="15">
        <v>1</v>
      </c>
      <c r="P27" s="15">
        <v>1</v>
      </c>
      <c r="Q27" s="15">
        <v>0</v>
      </c>
      <c r="R27" s="15">
        <v>1</v>
      </c>
      <c r="S27" s="15">
        <v>1</v>
      </c>
      <c r="T27" s="15">
        <v>1</v>
      </c>
      <c r="U27" s="15">
        <v>1</v>
      </c>
      <c r="V27" s="15">
        <f t="shared" si="16"/>
        <v>166</v>
      </c>
      <c r="W27" s="15">
        <v>13</v>
      </c>
      <c r="X27" s="22">
        <f t="shared" si="21"/>
        <v>0.31325301204819278</v>
      </c>
      <c r="Y27" s="15">
        <v>7</v>
      </c>
      <c r="Z27" s="22">
        <f t="shared" si="18"/>
        <v>0.25301204819277107</v>
      </c>
      <c r="AA27" s="23">
        <f t="shared" si="19"/>
        <v>0.56626506024096379</v>
      </c>
      <c r="AB27" s="25"/>
    </row>
    <row r="28" spans="1:28">
      <c r="A28" s="107" t="s">
        <v>29</v>
      </c>
      <c r="B28" s="20">
        <v>1</v>
      </c>
      <c r="C28" s="15">
        <v>191</v>
      </c>
      <c r="D28" s="15">
        <v>155</v>
      </c>
      <c r="E28" s="15">
        <v>10</v>
      </c>
      <c r="F28" s="15">
        <v>6</v>
      </c>
      <c r="G28" s="15">
        <v>120</v>
      </c>
      <c r="H28" s="15">
        <v>113</v>
      </c>
      <c r="I28" s="21">
        <f t="shared" si="12"/>
        <v>31.833333333333332</v>
      </c>
      <c r="J28" s="21">
        <f t="shared" si="13"/>
        <v>15.5</v>
      </c>
      <c r="K28" s="21">
        <f t="shared" si="14"/>
        <v>20</v>
      </c>
      <c r="L28" s="17">
        <f t="shared" si="20"/>
        <v>1</v>
      </c>
      <c r="M28" s="17">
        <f t="shared" si="20"/>
        <v>9.5500000000000007</v>
      </c>
      <c r="N28" s="17">
        <f t="shared" si="20"/>
        <v>8.230088495575222</v>
      </c>
      <c r="O28" s="15">
        <v>1</v>
      </c>
      <c r="P28" s="15">
        <v>1</v>
      </c>
      <c r="Q28" s="15">
        <v>0</v>
      </c>
      <c r="R28" s="15">
        <v>1</v>
      </c>
      <c r="S28" s="15">
        <v>0</v>
      </c>
      <c r="T28" s="111">
        <v>1</v>
      </c>
      <c r="U28" s="15">
        <v>0</v>
      </c>
      <c r="V28" s="15">
        <f t="shared" si="16"/>
        <v>191</v>
      </c>
      <c r="W28" s="15">
        <v>13</v>
      </c>
      <c r="X28" s="22">
        <f t="shared" si="21"/>
        <v>0.27225130890052357</v>
      </c>
      <c r="Y28" s="15">
        <v>8</v>
      </c>
      <c r="Z28" s="22">
        <f t="shared" si="18"/>
        <v>0.2513089005235602</v>
      </c>
      <c r="AA28" s="23">
        <f t="shared" si="19"/>
        <v>0.52356020942408377</v>
      </c>
      <c r="AB28" s="120" t="s">
        <v>71</v>
      </c>
    </row>
    <row r="29" spans="1:28">
      <c r="A29" s="107"/>
      <c r="B29" s="20"/>
      <c r="C29" s="15"/>
      <c r="D29" s="15"/>
      <c r="E29" s="15"/>
      <c r="F29" s="15"/>
      <c r="G29" s="15"/>
      <c r="H29" s="15"/>
      <c r="I29" s="21" t="e">
        <f>C29/F29</f>
        <v>#DIV/0!</v>
      </c>
      <c r="J29" s="21" t="e">
        <f>D29/E29</f>
        <v>#DIV/0!</v>
      </c>
      <c r="K29" s="21" t="e">
        <f>G29/F29</f>
        <v>#DIV/0!</v>
      </c>
      <c r="L29" s="17" t="e">
        <f t="shared" si="20"/>
        <v>#DIV/0!</v>
      </c>
      <c r="M29" s="17" t="e">
        <f t="shared" si="20"/>
        <v>#DIV/0!</v>
      </c>
      <c r="N29" s="17" t="e">
        <f>D29/(H29/6)</f>
        <v>#DIV/0!</v>
      </c>
      <c r="O29" s="15"/>
      <c r="P29" s="15"/>
      <c r="Q29" s="15"/>
      <c r="R29" s="15"/>
      <c r="S29" s="15"/>
      <c r="T29" s="15"/>
      <c r="U29" s="15"/>
      <c r="V29" s="15" t="e">
        <f t="shared" si="16"/>
        <v>#DIV/0!</v>
      </c>
      <c r="W29" s="15"/>
      <c r="X29" s="22" t="e">
        <f t="shared" ref="X29:X60" si="22">W29*4/C29</f>
        <v>#DIV/0!</v>
      </c>
      <c r="Y29" s="15"/>
      <c r="Z29" s="22" t="e">
        <f t="shared" si="18"/>
        <v>#DIV/0!</v>
      </c>
      <c r="AA29" s="23" t="e">
        <f t="shared" si="19"/>
        <v>#DIV/0!</v>
      </c>
      <c r="AB29" s="25"/>
    </row>
    <row r="30" spans="1:28">
      <c r="A30" s="30" t="s">
        <v>30</v>
      </c>
      <c r="B30" s="31">
        <f t="shared" ref="B30:H30" si="23">SUM(B19:B29)</f>
        <v>10</v>
      </c>
      <c r="C30" s="32">
        <f>SUM(C19:C29)</f>
        <v>1415</v>
      </c>
      <c r="D30" s="32">
        <f>SUM(D19:D29)</f>
        <v>1560</v>
      </c>
      <c r="E30" s="32">
        <f t="shared" si="23"/>
        <v>65</v>
      </c>
      <c r="F30" s="32">
        <f t="shared" si="23"/>
        <v>63</v>
      </c>
      <c r="G30" s="32">
        <f t="shared" si="23"/>
        <v>1039</v>
      </c>
      <c r="H30" s="32">
        <f t="shared" si="23"/>
        <v>1119</v>
      </c>
      <c r="I30" s="33">
        <f t="shared" si="12"/>
        <v>22.460317460317459</v>
      </c>
      <c r="J30" s="33">
        <f t="shared" si="13"/>
        <v>24</v>
      </c>
      <c r="K30" s="33">
        <f t="shared" si="14"/>
        <v>16.49206349206349</v>
      </c>
      <c r="L30" s="33">
        <f>H30/E30</f>
        <v>17.215384615384615</v>
      </c>
      <c r="M30" s="34">
        <f t="shared" si="20"/>
        <v>8.1713185755534177</v>
      </c>
      <c r="N30" s="34">
        <f t="shared" si="20"/>
        <v>8.3646112600536195</v>
      </c>
      <c r="O30" s="32">
        <f t="shared" ref="O30:U30" si="24">SUM(O19:O29)</f>
        <v>5</v>
      </c>
      <c r="P30" s="32">
        <f t="shared" si="24"/>
        <v>7</v>
      </c>
      <c r="Q30" s="32">
        <f t="shared" si="24"/>
        <v>0</v>
      </c>
      <c r="R30" s="32">
        <f t="shared" si="24"/>
        <v>6</v>
      </c>
      <c r="S30" s="32">
        <f t="shared" si="24"/>
        <v>8</v>
      </c>
      <c r="T30" s="32">
        <f t="shared" si="24"/>
        <v>6</v>
      </c>
      <c r="U30" s="32">
        <f t="shared" si="24"/>
        <v>6</v>
      </c>
      <c r="V30" s="31">
        <f t="shared" si="16"/>
        <v>141.5</v>
      </c>
      <c r="W30" s="32">
        <f>SUM(W19:W29)</f>
        <v>109</v>
      </c>
      <c r="X30" s="35">
        <f t="shared" si="22"/>
        <v>0.30812720848056535</v>
      </c>
      <c r="Y30" s="32">
        <f>SUM(Y19:Y29)</f>
        <v>54</v>
      </c>
      <c r="Z30" s="35">
        <f t="shared" si="18"/>
        <v>0.22897526501766785</v>
      </c>
      <c r="AA30" s="36">
        <f t="shared" si="19"/>
        <v>0.53710247349823326</v>
      </c>
      <c r="AB30" s="25"/>
    </row>
    <row r="31" spans="1:28">
      <c r="A31" s="44" t="s">
        <v>32</v>
      </c>
      <c r="B31" s="2" t="s">
        <v>1</v>
      </c>
      <c r="C31" s="3" t="s">
        <v>2</v>
      </c>
      <c r="D31" s="3" t="s">
        <v>2</v>
      </c>
      <c r="E31" s="4" t="s">
        <v>3</v>
      </c>
      <c r="F31" s="4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5">
        <v>150</v>
      </c>
      <c r="P31" s="5">
        <v>150</v>
      </c>
      <c r="Q31" s="5" t="s">
        <v>9</v>
      </c>
      <c r="R31" s="3">
        <v>50</v>
      </c>
      <c r="S31" s="3">
        <v>50</v>
      </c>
      <c r="T31" s="3" t="s">
        <v>31</v>
      </c>
      <c r="U31" s="3" t="s">
        <v>31</v>
      </c>
      <c r="V31" s="3" t="s">
        <v>10</v>
      </c>
      <c r="W31" s="2" t="s">
        <v>11</v>
      </c>
      <c r="X31" s="2" t="s">
        <v>12</v>
      </c>
      <c r="Y31" s="2" t="s">
        <v>13</v>
      </c>
      <c r="Z31" s="2" t="s">
        <v>12</v>
      </c>
      <c r="AA31" s="2" t="s">
        <v>14</v>
      </c>
      <c r="AB31" s="25"/>
    </row>
    <row r="32" spans="1:28" ht="14.5">
      <c r="A32" s="48"/>
      <c r="B32" s="7"/>
      <c r="C32" s="3" t="s">
        <v>15</v>
      </c>
      <c r="D32" s="3" t="s">
        <v>21</v>
      </c>
      <c r="E32" s="8" t="s">
        <v>17</v>
      </c>
      <c r="F32" s="8" t="s">
        <v>18</v>
      </c>
      <c r="G32" s="3" t="s">
        <v>19</v>
      </c>
      <c r="H32" s="3" t="s">
        <v>20</v>
      </c>
      <c r="I32" s="3" t="s">
        <v>15</v>
      </c>
      <c r="J32" s="3" t="s">
        <v>21</v>
      </c>
      <c r="K32" s="3" t="s">
        <v>22</v>
      </c>
      <c r="L32" s="3" t="s">
        <v>23</v>
      </c>
      <c r="M32" s="3" t="s">
        <v>15</v>
      </c>
      <c r="N32" s="3" t="s">
        <v>21</v>
      </c>
      <c r="O32" s="2" t="s">
        <v>24</v>
      </c>
      <c r="P32" s="2" t="s">
        <v>25</v>
      </c>
      <c r="Q32" s="2"/>
      <c r="R32" s="9" t="s">
        <v>24</v>
      </c>
      <c r="S32" s="49" t="s">
        <v>25</v>
      </c>
      <c r="T32" s="49" t="s">
        <v>24</v>
      </c>
      <c r="U32" s="49" t="s">
        <v>25</v>
      </c>
      <c r="V32" s="10"/>
      <c r="W32" s="11"/>
      <c r="X32" s="11"/>
      <c r="Y32" s="10"/>
      <c r="Z32" s="10"/>
      <c r="AA32" s="10"/>
      <c r="AB32" s="25"/>
    </row>
    <row r="33" spans="1:29">
      <c r="A33" s="108" t="s">
        <v>34</v>
      </c>
      <c r="B33" s="20">
        <v>1</v>
      </c>
      <c r="C33" s="15">
        <v>176</v>
      </c>
      <c r="D33" s="15">
        <v>178</v>
      </c>
      <c r="E33" s="15">
        <v>6</v>
      </c>
      <c r="F33" s="15">
        <v>3</v>
      </c>
      <c r="G33" s="15">
        <v>120</v>
      </c>
      <c r="H33" s="15">
        <v>115</v>
      </c>
      <c r="I33" s="21">
        <f t="shared" si="12"/>
        <v>58.666666666666664</v>
      </c>
      <c r="J33" s="16">
        <f t="shared" si="13"/>
        <v>29.666666666666668</v>
      </c>
      <c r="K33" s="16">
        <f t="shared" si="14"/>
        <v>40</v>
      </c>
      <c r="L33" s="16">
        <f>H33/E33</f>
        <v>19.166666666666668</v>
      </c>
      <c r="M33" s="17">
        <f t="shared" ref="M33:N49" si="25">C33/(G33/6)</f>
        <v>8.8000000000000007</v>
      </c>
      <c r="N33" s="17">
        <f t="shared" si="20"/>
        <v>9.2869565217391301</v>
      </c>
      <c r="O33" s="15">
        <v>1</v>
      </c>
      <c r="P33" s="15">
        <v>1</v>
      </c>
      <c r="Q33" s="15">
        <v>0</v>
      </c>
      <c r="R33" s="15">
        <v>1</v>
      </c>
      <c r="S33" s="15">
        <v>2</v>
      </c>
      <c r="T33" s="15">
        <v>2</v>
      </c>
      <c r="U33" s="15">
        <v>1</v>
      </c>
      <c r="V33" s="14">
        <f t="shared" si="16"/>
        <v>176</v>
      </c>
      <c r="W33" s="14">
        <v>18</v>
      </c>
      <c r="X33" s="18">
        <f t="shared" si="22"/>
        <v>0.40909090909090912</v>
      </c>
      <c r="Y33" s="14">
        <v>4</v>
      </c>
      <c r="Z33" s="18">
        <f t="shared" si="18"/>
        <v>0.13636363636363635</v>
      </c>
      <c r="AA33" s="19">
        <f t="shared" si="19"/>
        <v>0.54545454545454541</v>
      </c>
      <c r="AB33" s="50"/>
    </row>
    <row r="34" spans="1:29">
      <c r="A34" s="107" t="s">
        <v>52</v>
      </c>
      <c r="B34" s="20">
        <v>1</v>
      </c>
      <c r="C34" s="15">
        <v>174</v>
      </c>
      <c r="D34" s="15">
        <v>219</v>
      </c>
      <c r="E34" s="15">
        <v>7</v>
      </c>
      <c r="F34" s="15">
        <v>10</v>
      </c>
      <c r="G34" s="15">
        <v>119</v>
      </c>
      <c r="H34" s="15">
        <v>120</v>
      </c>
      <c r="I34" s="21">
        <f t="shared" si="12"/>
        <v>17.399999999999999</v>
      </c>
      <c r="J34" s="21">
        <f t="shared" si="13"/>
        <v>31.285714285714285</v>
      </c>
      <c r="K34" s="21">
        <f t="shared" si="14"/>
        <v>11.9</v>
      </c>
      <c r="L34" s="21">
        <f t="shared" ref="L34:L40" si="26">H33/E33</f>
        <v>19.166666666666668</v>
      </c>
      <c r="M34" s="17">
        <f t="shared" si="25"/>
        <v>8.7731092436974798</v>
      </c>
      <c r="N34" s="17">
        <f t="shared" si="20"/>
        <v>10.95</v>
      </c>
      <c r="O34" s="15">
        <v>1</v>
      </c>
      <c r="P34" s="15">
        <v>1</v>
      </c>
      <c r="Q34" s="15">
        <v>0</v>
      </c>
      <c r="R34" s="15">
        <v>1</v>
      </c>
      <c r="S34" s="15">
        <v>1</v>
      </c>
      <c r="T34" s="15">
        <v>0</v>
      </c>
      <c r="U34" s="15">
        <v>1</v>
      </c>
      <c r="V34" s="15">
        <f t="shared" si="16"/>
        <v>174</v>
      </c>
      <c r="W34" s="15">
        <v>10</v>
      </c>
      <c r="X34" s="22">
        <f t="shared" si="22"/>
        <v>0.22988505747126436</v>
      </c>
      <c r="Y34" s="15">
        <v>5</v>
      </c>
      <c r="Z34" s="22">
        <f t="shared" si="18"/>
        <v>0.17241379310344829</v>
      </c>
      <c r="AA34" s="23">
        <f t="shared" si="19"/>
        <v>0.40229885057471265</v>
      </c>
      <c r="AB34" s="50"/>
      <c r="AC34" s="25"/>
    </row>
    <row r="35" spans="1:29">
      <c r="A35" s="107" t="s">
        <v>58</v>
      </c>
      <c r="B35" s="51">
        <v>1</v>
      </c>
      <c r="C35" s="51">
        <v>156</v>
      </c>
      <c r="D35" s="51">
        <v>226</v>
      </c>
      <c r="E35" s="51">
        <v>8</v>
      </c>
      <c r="F35" s="51">
        <v>10</v>
      </c>
      <c r="G35" s="51">
        <v>112</v>
      </c>
      <c r="H35" s="51">
        <v>120</v>
      </c>
      <c r="I35" s="21" t="e">
        <f>AC35/AF35</f>
        <v>#DIV/0!</v>
      </c>
      <c r="J35" s="21" t="e">
        <f>AD35/AE35</f>
        <v>#DIV/0!</v>
      </c>
      <c r="K35" s="21" t="e">
        <f>AG35/AF35</f>
        <v>#DIV/0!</v>
      </c>
      <c r="L35" s="21">
        <f t="shared" si="26"/>
        <v>17.142857142857142</v>
      </c>
      <c r="M35" s="17" t="e">
        <f>AC35/(AG35/6)</f>
        <v>#DIV/0!</v>
      </c>
      <c r="N35" s="17" t="e">
        <f>AD35/(AH35/6)</f>
        <v>#DIV/0!</v>
      </c>
      <c r="O35" s="15">
        <v>1</v>
      </c>
      <c r="P35" s="15">
        <v>1</v>
      </c>
      <c r="Q35" s="15"/>
      <c r="R35" s="15">
        <v>0</v>
      </c>
      <c r="S35" s="15">
        <v>2</v>
      </c>
      <c r="T35" s="15">
        <v>1</v>
      </c>
      <c r="U35" s="15">
        <v>2</v>
      </c>
      <c r="V35" s="15" t="e">
        <f>AC35/AB35</f>
        <v>#DIV/0!</v>
      </c>
      <c r="W35" s="15">
        <v>18</v>
      </c>
      <c r="X35" s="22" t="e">
        <f>W35*4/AC35</f>
        <v>#DIV/0!</v>
      </c>
      <c r="Y35" s="15">
        <v>7</v>
      </c>
      <c r="Z35" s="22" t="e">
        <f>Y35*6/AC35</f>
        <v>#DIV/0!</v>
      </c>
      <c r="AA35" s="23" t="e">
        <f t="shared" si="19"/>
        <v>#DIV/0!</v>
      </c>
      <c r="AB35" s="52"/>
      <c r="AC35" s="25"/>
    </row>
    <row r="36" spans="1:29">
      <c r="A36" s="128" t="s">
        <v>64</v>
      </c>
      <c r="B36" s="20">
        <v>1</v>
      </c>
      <c r="C36" s="15">
        <v>52</v>
      </c>
      <c r="D36" s="15">
        <v>55</v>
      </c>
      <c r="E36" s="15">
        <v>0</v>
      </c>
      <c r="F36" s="15">
        <v>4</v>
      </c>
      <c r="G36" s="15">
        <v>30</v>
      </c>
      <c r="H36" s="15">
        <v>27</v>
      </c>
      <c r="I36" s="21">
        <f t="shared" si="12"/>
        <v>13</v>
      </c>
      <c r="J36" s="21" t="e">
        <f t="shared" si="13"/>
        <v>#DIV/0!</v>
      </c>
      <c r="K36" s="21">
        <f t="shared" si="14"/>
        <v>7.5</v>
      </c>
      <c r="L36" s="21" t="e">
        <f>AH35/AE35</f>
        <v>#DIV/0!</v>
      </c>
      <c r="M36" s="17">
        <f t="shared" si="25"/>
        <v>10.4</v>
      </c>
      <c r="N36" s="17">
        <f t="shared" si="20"/>
        <v>12.222222222222221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1</v>
      </c>
      <c r="V36" s="15">
        <f t="shared" si="16"/>
        <v>52</v>
      </c>
      <c r="W36" s="15">
        <v>2</v>
      </c>
      <c r="X36" s="22">
        <f t="shared" si="22"/>
        <v>0.15384615384615385</v>
      </c>
      <c r="Y36" s="15">
        <v>2</v>
      </c>
      <c r="Z36" s="22">
        <f t="shared" si="18"/>
        <v>0.23076923076923078</v>
      </c>
      <c r="AA36" s="23">
        <f t="shared" si="19"/>
        <v>0.38461538461538464</v>
      </c>
      <c r="AB36" s="52"/>
      <c r="AC36" s="25"/>
    </row>
    <row r="37" spans="1:29">
      <c r="A37" s="56" t="s">
        <v>76</v>
      </c>
      <c r="B37" s="20">
        <v>1</v>
      </c>
      <c r="C37" s="15">
        <v>148</v>
      </c>
      <c r="D37" s="15">
        <v>154</v>
      </c>
      <c r="E37" s="15">
        <v>6</v>
      </c>
      <c r="F37" s="15">
        <v>5</v>
      </c>
      <c r="G37" s="15">
        <v>120</v>
      </c>
      <c r="H37" s="15">
        <v>120</v>
      </c>
      <c r="I37" s="21">
        <f t="shared" si="12"/>
        <v>29.6</v>
      </c>
      <c r="J37" s="21">
        <f t="shared" si="13"/>
        <v>25.666666666666668</v>
      </c>
      <c r="K37" s="21">
        <f t="shared" si="14"/>
        <v>24</v>
      </c>
      <c r="L37" s="21">
        <f>H35/E35</f>
        <v>15</v>
      </c>
      <c r="M37" s="17">
        <f t="shared" si="25"/>
        <v>7.4</v>
      </c>
      <c r="N37" s="17">
        <f t="shared" si="25"/>
        <v>7.7</v>
      </c>
      <c r="O37" s="15">
        <v>0</v>
      </c>
      <c r="P37" s="15">
        <v>1</v>
      </c>
      <c r="Q37" s="15">
        <v>0</v>
      </c>
      <c r="R37" s="15">
        <v>2</v>
      </c>
      <c r="S37" s="15">
        <v>0</v>
      </c>
      <c r="T37" s="15">
        <v>1</v>
      </c>
      <c r="U37" s="15">
        <v>0</v>
      </c>
      <c r="V37" s="15">
        <f t="shared" si="16"/>
        <v>148</v>
      </c>
      <c r="W37" s="15">
        <v>11</v>
      </c>
      <c r="X37" s="22">
        <f t="shared" si="22"/>
        <v>0.29729729729729731</v>
      </c>
      <c r="Y37" s="15">
        <v>3</v>
      </c>
      <c r="Z37" s="22">
        <f t="shared" si="18"/>
        <v>0.12162162162162163</v>
      </c>
      <c r="AA37" s="23">
        <f t="shared" si="19"/>
        <v>0.41891891891891897</v>
      </c>
      <c r="AB37" s="52"/>
      <c r="AC37" s="25"/>
    </row>
    <row r="38" spans="1:29">
      <c r="A38" s="107" t="s">
        <v>81</v>
      </c>
      <c r="B38" s="20">
        <v>1</v>
      </c>
      <c r="C38" s="15">
        <v>140</v>
      </c>
      <c r="D38" s="15">
        <v>109</v>
      </c>
      <c r="E38" s="15">
        <v>5</v>
      </c>
      <c r="F38" s="15">
        <v>6</v>
      </c>
      <c r="G38" s="15">
        <v>84</v>
      </c>
      <c r="H38" s="15">
        <v>59</v>
      </c>
      <c r="I38" s="21">
        <f t="shared" si="12"/>
        <v>23.333333333333332</v>
      </c>
      <c r="J38" s="21">
        <f t="shared" si="13"/>
        <v>21.8</v>
      </c>
      <c r="K38" s="21">
        <f t="shared" si="14"/>
        <v>14</v>
      </c>
      <c r="L38" s="21" t="e">
        <f>H36/E36</f>
        <v>#DIV/0!</v>
      </c>
      <c r="M38" s="17">
        <f t="shared" si="25"/>
        <v>10</v>
      </c>
      <c r="N38" s="17">
        <f t="shared" si="25"/>
        <v>11.084745762711863</v>
      </c>
      <c r="O38" s="15">
        <v>0</v>
      </c>
      <c r="P38" s="15">
        <v>0</v>
      </c>
      <c r="Q38" s="15">
        <v>0</v>
      </c>
      <c r="R38" s="15">
        <v>1</v>
      </c>
      <c r="S38" s="15">
        <v>0</v>
      </c>
      <c r="T38" s="15">
        <v>0</v>
      </c>
      <c r="U38" s="15">
        <v>0</v>
      </c>
      <c r="V38" s="15">
        <f t="shared" si="16"/>
        <v>140</v>
      </c>
      <c r="W38" s="15">
        <v>6</v>
      </c>
      <c r="X38" s="22">
        <f t="shared" si="22"/>
        <v>0.17142857142857143</v>
      </c>
      <c r="Y38" s="15">
        <v>10</v>
      </c>
      <c r="Z38" s="22">
        <f t="shared" si="18"/>
        <v>0.42857142857142855</v>
      </c>
      <c r="AA38" s="23">
        <f t="shared" si="19"/>
        <v>0.6</v>
      </c>
      <c r="AB38" s="50"/>
      <c r="AC38" s="25"/>
    </row>
    <row r="39" spans="1:29">
      <c r="A39" s="107" t="s">
        <v>49</v>
      </c>
      <c r="B39" s="20">
        <v>1</v>
      </c>
      <c r="C39" s="15">
        <v>199</v>
      </c>
      <c r="D39" s="15">
        <v>182</v>
      </c>
      <c r="E39" s="15">
        <v>7</v>
      </c>
      <c r="F39" s="15">
        <v>6</v>
      </c>
      <c r="G39" s="15">
        <v>120</v>
      </c>
      <c r="H39" s="15">
        <v>120</v>
      </c>
      <c r="I39" s="21">
        <f t="shared" si="12"/>
        <v>33.166666666666664</v>
      </c>
      <c r="J39" s="21">
        <f t="shared" si="13"/>
        <v>26</v>
      </c>
      <c r="K39" s="21">
        <f t="shared" si="14"/>
        <v>20</v>
      </c>
      <c r="L39" s="21">
        <f t="shared" si="26"/>
        <v>11.8</v>
      </c>
      <c r="M39" s="17">
        <f t="shared" si="25"/>
        <v>9.9499999999999993</v>
      </c>
      <c r="N39" s="17">
        <f t="shared" si="25"/>
        <v>9.1</v>
      </c>
      <c r="O39" s="15">
        <v>1</v>
      </c>
      <c r="P39" s="15">
        <v>1</v>
      </c>
      <c r="Q39" s="15">
        <v>0</v>
      </c>
      <c r="R39" s="15">
        <v>2</v>
      </c>
      <c r="S39" s="15">
        <v>1</v>
      </c>
      <c r="T39" s="15">
        <v>2</v>
      </c>
      <c r="U39" s="15">
        <v>1</v>
      </c>
      <c r="V39" s="15">
        <f t="shared" si="16"/>
        <v>199</v>
      </c>
      <c r="W39" s="15">
        <v>19</v>
      </c>
      <c r="X39" s="22">
        <f t="shared" si="22"/>
        <v>0.38190954773869346</v>
      </c>
      <c r="Y39" s="15">
        <v>8</v>
      </c>
      <c r="Z39" s="22">
        <f t="shared" si="18"/>
        <v>0.24120603015075376</v>
      </c>
      <c r="AA39" s="23">
        <f t="shared" si="19"/>
        <v>0.62311557788944727</v>
      </c>
      <c r="AB39" s="50"/>
      <c r="AC39" s="25"/>
    </row>
    <row r="40" spans="1:29">
      <c r="A40" s="107" t="s">
        <v>69</v>
      </c>
      <c r="B40" s="20">
        <v>1</v>
      </c>
      <c r="C40" s="15">
        <v>162</v>
      </c>
      <c r="D40" s="15">
        <v>166</v>
      </c>
      <c r="E40" s="15">
        <v>7</v>
      </c>
      <c r="F40" s="15">
        <v>4</v>
      </c>
      <c r="G40" s="15">
        <v>120</v>
      </c>
      <c r="H40" s="15">
        <v>120</v>
      </c>
      <c r="I40" s="21">
        <f t="shared" si="12"/>
        <v>40.5</v>
      </c>
      <c r="J40" s="21">
        <f t="shared" si="13"/>
        <v>23.714285714285715</v>
      </c>
      <c r="K40" s="21">
        <f t="shared" si="14"/>
        <v>30</v>
      </c>
      <c r="L40" s="21">
        <f t="shared" si="26"/>
        <v>17.142857142857142</v>
      </c>
      <c r="M40" s="17">
        <f t="shared" si="25"/>
        <v>8.1</v>
      </c>
      <c r="N40" s="17">
        <f t="shared" si="25"/>
        <v>8.3000000000000007</v>
      </c>
      <c r="O40" s="15">
        <v>1</v>
      </c>
      <c r="P40" s="15">
        <v>1</v>
      </c>
      <c r="Q40" s="15">
        <v>0</v>
      </c>
      <c r="R40" s="15">
        <v>1</v>
      </c>
      <c r="S40" s="15">
        <v>1</v>
      </c>
      <c r="T40" s="15">
        <v>1</v>
      </c>
      <c r="U40" s="15">
        <v>1</v>
      </c>
      <c r="V40" s="15">
        <f t="shared" si="16"/>
        <v>162</v>
      </c>
      <c r="W40" s="15">
        <v>12</v>
      </c>
      <c r="X40" s="22">
        <f t="shared" si="22"/>
        <v>0.29629629629629628</v>
      </c>
      <c r="Y40" s="15">
        <v>7</v>
      </c>
      <c r="Z40" s="22">
        <f t="shared" si="18"/>
        <v>0.25925925925925924</v>
      </c>
      <c r="AA40" s="23">
        <f t="shared" si="19"/>
        <v>0.55555555555555558</v>
      </c>
      <c r="AB40" s="50"/>
      <c r="AC40" s="25"/>
    </row>
    <row r="41" spans="1:29">
      <c r="A41" s="107" t="s">
        <v>72</v>
      </c>
      <c r="B41" s="20">
        <v>1</v>
      </c>
      <c r="C41" s="15">
        <v>183</v>
      </c>
      <c r="D41" s="15">
        <v>80</v>
      </c>
      <c r="E41" s="15">
        <v>10</v>
      </c>
      <c r="F41" s="15">
        <v>7</v>
      </c>
      <c r="G41" s="15">
        <v>120</v>
      </c>
      <c r="H41" s="15">
        <v>75</v>
      </c>
      <c r="I41" s="21">
        <f>C41/F41</f>
        <v>26.142857142857142</v>
      </c>
      <c r="J41" s="21">
        <f>D41/E41</f>
        <v>8</v>
      </c>
      <c r="K41" s="21">
        <f>G41/F41</f>
        <v>17.142857142857142</v>
      </c>
      <c r="L41" s="21">
        <f>H41/E41</f>
        <v>7.5</v>
      </c>
      <c r="M41" s="17">
        <f t="shared" si="25"/>
        <v>9.15</v>
      </c>
      <c r="N41" s="17">
        <f>D41/(H41/6)</f>
        <v>6.4</v>
      </c>
      <c r="O41" s="15">
        <v>1</v>
      </c>
      <c r="P41" s="15">
        <v>0</v>
      </c>
      <c r="Q41" s="15">
        <v>0</v>
      </c>
      <c r="R41" s="15">
        <v>0</v>
      </c>
      <c r="S41" s="15">
        <v>0</v>
      </c>
      <c r="T41" s="15">
        <v>1</v>
      </c>
      <c r="U41" s="15">
        <v>0</v>
      </c>
      <c r="V41" s="15">
        <f t="shared" si="16"/>
        <v>183</v>
      </c>
      <c r="W41" s="15">
        <v>12</v>
      </c>
      <c r="X41" s="22">
        <f t="shared" si="22"/>
        <v>0.26229508196721313</v>
      </c>
      <c r="Y41" s="15">
        <v>9</v>
      </c>
      <c r="Z41" s="22">
        <f>Y41*6/C41</f>
        <v>0.29508196721311475</v>
      </c>
      <c r="AA41" s="23">
        <f>X41+Z41</f>
        <v>0.55737704918032782</v>
      </c>
      <c r="AB41" s="53"/>
      <c r="AC41" s="25"/>
    </row>
    <row r="42" spans="1:29">
      <c r="A42" s="107" t="s">
        <v>93</v>
      </c>
      <c r="B42" s="20">
        <v>1</v>
      </c>
      <c r="C42" s="15">
        <v>191</v>
      </c>
      <c r="D42" s="15">
        <v>230</v>
      </c>
      <c r="E42" s="15">
        <v>2</v>
      </c>
      <c r="F42" s="15">
        <v>10</v>
      </c>
      <c r="G42" s="15">
        <v>120</v>
      </c>
      <c r="H42" s="15">
        <v>120</v>
      </c>
      <c r="I42" s="21">
        <f t="shared" si="12"/>
        <v>19.100000000000001</v>
      </c>
      <c r="J42" s="21">
        <f t="shared" si="13"/>
        <v>115</v>
      </c>
      <c r="K42" s="21">
        <f t="shared" si="14"/>
        <v>12</v>
      </c>
      <c r="L42" s="21">
        <f>H42/E42</f>
        <v>60</v>
      </c>
      <c r="M42" s="17">
        <f t="shared" si="25"/>
        <v>9.5500000000000007</v>
      </c>
      <c r="N42" s="17">
        <f t="shared" si="25"/>
        <v>11.5</v>
      </c>
      <c r="O42" s="15">
        <v>1</v>
      </c>
      <c r="P42" s="15">
        <v>1</v>
      </c>
      <c r="Q42" s="15">
        <v>0</v>
      </c>
      <c r="R42" s="15">
        <v>0</v>
      </c>
      <c r="S42" s="15">
        <v>2</v>
      </c>
      <c r="T42" s="15">
        <v>0</v>
      </c>
      <c r="U42" s="111">
        <v>2</v>
      </c>
      <c r="V42" s="15">
        <f t="shared" si="16"/>
        <v>191</v>
      </c>
      <c r="W42" s="15">
        <v>12</v>
      </c>
      <c r="X42" s="22">
        <f t="shared" si="22"/>
        <v>0.2513089005235602</v>
      </c>
      <c r="Y42" s="15">
        <v>11</v>
      </c>
      <c r="Z42" s="22">
        <f t="shared" si="18"/>
        <v>0.34554973821989526</v>
      </c>
      <c r="AA42" s="23">
        <f t="shared" si="19"/>
        <v>0.59685863874345546</v>
      </c>
      <c r="AB42" s="120" t="s">
        <v>92</v>
      </c>
      <c r="AC42" s="25"/>
    </row>
    <row r="43" spans="1:29">
      <c r="A43" s="107"/>
      <c r="B43" s="20"/>
      <c r="C43" s="15"/>
      <c r="D43" s="15"/>
      <c r="E43" s="15"/>
      <c r="F43" s="15"/>
      <c r="G43" s="15"/>
      <c r="H43" s="15"/>
      <c r="I43" s="21" t="e">
        <f t="shared" si="12"/>
        <v>#DIV/0!</v>
      </c>
      <c r="J43" s="21" t="e">
        <f t="shared" si="13"/>
        <v>#DIV/0!</v>
      </c>
      <c r="K43" s="21" t="e">
        <f t="shared" si="14"/>
        <v>#DIV/0!</v>
      </c>
      <c r="L43" s="21" t="e">
        <f>H43/E43</f>
        <v>#DIV/0!</v>
      </c>
      <c r="M43" s="17" t="e">
        <f t="shared" si="25"/>
        <v>#DIV/0!</v>
      </c>
      <c r="N43" s="17" t="e">
        <f t="shared" si="25"/>
        <v>#DIV/0!</v>
      </c>
      <c r="O43" s="15"/>
      <c r="P43" s="15"/>
      <c r="Q43" s="15"/>
      <c r="R43" s="15"/>
      <c r="S43" s="15"/>
      <c r="T43" s="15"/>
      <c r="U43" s="15"/>
      <c r="V43" s="15" t="e">
        <f t="shared" si="16"/>
        <v>#DIV/0!</v>
      </c>
      <c r="W43" s="15"/>
      <c r="X43" s="22" t="e">
        <f t="shared" si="22"/>
        <v>#DIV/0!</v>
      </c>
      <c r="Y43" s="15"/>
      <c r="Z43" s="22" t="e">
        <f t="shared" si="18"/>
        <v>#DIV/0!</v>
      </c>
      <c r="AA43" s="23" t="e">
        <f t="shared" si="19"/>
        <v>#DIV/0!</v>
      </c>
      <c r="AB43" s="26"/>
      <c r="AC43" s="25"/>
    </row>
    <row r="44" spans="1:29">
      <c r="A44" s="107"/>
      <c r="B44" s="20"/>
      <c r="C44" s="15"/>
      <c r="D44" s="15"/>
      <c r="E44" s="15"/>
      <c r="F44" s="15"/>
      <c r="G44" s="15"/>
      <c r="H44" s="15"/>
      <c r="I44" s="21" t="e">
        <f t="shared" si="12"/>
        <v>#DIV/0!</v>
      </c>
      <c r="J44" s="21" t="e">
        <f t="shared" si="13"/>
        <v>#DIV/0!</v>
      </c>
      <c r="K44" s="21" t="e">
        <f t="shared" si="14"/>
        <v>#DIV/0!</v>
      </c>
      <c r="L44" s="21" t="e">
        <f>H44/E44</f>
        <v>#DIV/0!</v>
      </c>
      <c r="M44" s="17" t="e">
        <f t="shared" si="25"/>
        <v>#DIV/0!</v>
      </c>
      <c r="N44" s="17" t="e">
        <f t="shared" si="25"/>
        <v>#DIV/0!</v>
      </c>
      <c r="O44" s="15"/>
      <c r="P44" s="15"/>
      <c r="Q44" s="15"/>
      <c r="R44" s="15"/>
      <c r="S44" s="15"/>
      <c r="T44" s="15"/>
      <c r="U44" s="15"/>
      <c r="V44" s="15" t="e">
        <f t="shared" si="16"/>
        <v>#DIV/0!</v>
      </c>
      <c r="W44" s="15"/>
      <c r="X44" s="22" t="e">
        <f t="shared" si="22"/>
        <v>#DIV/0!</v>
      </c>
      <c r="Y44" s="15"/>
      <c r="Z44" s="22" t="e">
        <f t="shared" si="18"/>
        <v>#DIV/0!</v>
      </c>
      <c r="AA44" s="23" t="e">
        <f t="shared" si="19"/>
        <v>#DIV/0!</v>
      </c>
      <c r="AB44" s="25"/>
      <c r="AC44" s="25"/>
    </row>
    <row r="45" spans="1:29">
      <c r="A45" s="30" t="s">
        <v>30</v>
      </c>
      <c r="B45" s="31">
        <f t="shared" ref="B45:H45" si="27">SUM(B33:B44)</f>
        <v>10</v>
      </c>
      <c r="C45" s="32">
        <f>SUM(C33:C44)</f>
        <v>1581</v>
      </c>
      <c r="D45" s="32">
        <f>SUM(D33:D44)</f>
        <v>1599</v>
      </c>
      <c r="E45" s="32">
        <f t="shared" si="27"/>
        <v>58</v>
      </c>
      <c r="F45" s="32">
        <f t="shared" si="27"/>
        <v>65</v>
      </c>
      <c r="G45" s="32">
        <f t="shared" si="27"/>
        <v>1065</v>
      </c>
      <c r="H45" s="32">
        <f t="shared" si="27"/>
        <v>996</v>
      </c>
      <c r="I45" s="33">
        <f t="shared" si="12"/>
        <v>24.323076923076922</v>
      </c>
      <c r="J45" s="33">
        <f t="shared" si="13"/>
        <v>27.568965517241381</v>
      </c>
      <c r="K45" s="33">
        <f t="shared" si="14"/>
        <v>16.384615384615383</v>
      </c>
      <c r="L45" s="33">
        <f>H45/E45</f>
        <v>17.172413793103448</v>
      </c>
      <c r="M45" s="34">
        <f t="shared" si="25"/>
        <v>8.9070422535211264</v>
      </c>
      <c r="N45" s="34">
        <f t="shared" si="25"/>
        <v>9.6325301204819276</v>
      </c>
      <c r="O45" s="32">
        <f t="shared" ref="O45:S45" si="28">SUM(O33:O44)</f>
        <v>7</v>
      </c>
      <c r="P45" s="32">
        <f>SUM(P33:P44)</f>
        <v>7</v>
      </c>
      <c r="Q45" s="32">
        <f t="shared" si="28"/>
        <v>0</v>
      </c>
      <c r="R45" s="32">
        <f t="shared" si="28"/>
        <v>8</v>
      </c>
      <c r="S45" s="32">
        <f t="shared" si="28"/>
        <v>9</v>
      </c>
      <c r="T45" s="32">
        <f>SUM(T33:T44)</f>
        <v>8</v>
      </c>
      <c r="U45" s="32">
        <f>SUM(U33:U44)</f>
        <v>9</v>
      </c>
      <c r="V45" s="31">
        <f t="shared" si="16"/>
        <v>158.1</v>
      </c>
      <c r="W45" s="32">
        <f>SUM(W33:W44)</f>
        <v>120</v>
      </c>
      <c r="X45" s="35">
        <f t="shared" si="22"/>
        <v>0.30360531309297911</v>
      </c>
      <c r="Y45" s="32">
        <f>SUM(Y33:Y44)</f>
        <v>66</v>
      </c>
      <c r="Z45" s="35">
        <f t="shared" si="18"/>
        <v>0.25047438330170779</v>
      </c>
      <c r="AA45" s="36">
        <f t="shared" si="19"/>
        <v>0.5540796963946869</v>
      </c>
      <c r="AB45" s="25"/>
    </row>
    <row r="46" spans="1:29">
      <c r="A46" s="44" t="s">
        <v>29</v>
      </c>
      <c r="B46" s="2" t="s">
        <v>1</v>
      </c>
      <c r="C46" s="3" t="s">
        <v>2</v>
      </c>
      <c r="D46" s="3" t="s">
        <v>2</v>
      </c>
      <c r="E46" s="4" t="s">
        <v>3</v>
      </c>
      <c r="F46" s="4" t="s">
        <v>4</v>
      </c>
      <c r="G46" s="3" t="s">
        <v>5</v>
      </c>
      <c r="H46" s="3" t="s">
        <v>5</v>
      </c>
      <c r="I46" s="3" t="s">
        <v>6</v>
      </c>
      <c r="J46" s="3" t="s">
        <v>6</v>
      </c>
      <c r="K46" s="3" t="s">
        <v>7</v>
      </c>
      <c r="L46" s="3" t="s">
        <v>7</v>
      </c>
      <c r="M46" s="3" t="s">
        <v>8</v>
      </c>
      <c r="N46" s="3" t="s">
        <v>8</v>
      </c>
      <c r="O46" s="5">
        <v>150</v>
      </c>
      <c r="P46" s="5">
        <v>150</v>
      </c>
      <c r="Q46" s="5" t="s">
        <v>9</v>
      </c>
      <c r="R46" s="3">
        <v>50</v>
      </c>
      <c r="S46" s="3">
        <v>50</v>
      </c>
      <c r="T46" s="3" t="s">
        <v>31</v>
      </c>
      <c r="U46" s="3" t="s">
        <v>31</v>
      </c>
      <c r="V46" s="3" t="s">
        <v>10</v>
      </c>
      <c r="W46" s="2" t="s">
        <v>11</v>
      </c>
      <c r="X46" s="2" t="s">
        <v>12</v>
      </c>
      <c r="Y46" s="2" t="s">
        <v>13</v>
      </c>
      <c r="Z46" s="2" t="s">
        <v>12</v>
      </c>
      <c r="AA46" s="2" t="s">
        <v>14</v>
      </c>
      <c r="AB46" s="25"/>
    </row>
    <row r="47" spans="1:29">
      <c r="A47" s="37"/>
      <c r="B47" s="7"/>
      <c r="C47" s="3" t="s">
        <v>15</v>
      </c>
      <c r="D47" s="3" t="s">
        <v>21</v>
      </c>
      <c r="E47" s="8" t="s">
        <v>17</v>
      </c>
      <c r="F47" s="8" t="s">
        <v>18</v>
      </c>
      <c r="G47" s="3" t="s">
        <v>19</v>
      </c>
      <c r="H47" s="3" t="s">
        <v>20</v>
      </c>
      <c r="I47" s="3" t="s">
        <v>15</v>
      </c>
      <c r="J47" s="3" t="s">
        <v>21</v>
      </c>
      <c r="K47" s="3" t="s">
        <v>22</v>
      </c>
      <c r="L47" s="3" t="s">
        <v>23</v>
      </c>
      <c r="M47" s="3" t="s">
        <v>15</v>
      </c>
      <c r="N47" s="3" t="s">
        <v>21</v>
      </c>
      <c r="O47" s="2" t="s">
        <v>24</v>
      </c>
      <c r="P47" s="2" t="s">
        <v>25</v>
      </c>
      <c r="Q47" s="2"/>
      <c r="R47" s="54" t="s">
        <v>24</v>
      </c>
      <c r="S47" s="55" t="s">
        <v>25</v>
      </c>
      <c r="T47" s="55" t="s">
        <v>24</v>
      </c>
      <c r="U47" s="55" t="s">
        <v>25</v>
      </c>
      <c r="V47" s="10"/>
      <c r="W47" s="11"/>
      <c r="X47" s="11"/>
      <c r="Y47" s="10"/>
      <c r="Z47" s="10"/>
      <c r="AA47" s="10"/>
      <c r="AB47" s="25"/>
    </row>
    <row r="48" spans="1:29">
      <c r="A48" s="28" t="s">
        <v>51</v>
      </c>
      <c r="B48" s="57">
        <v>1</v>
      </c>
      <c r="C48" s="15">
        <v>219</v>
      </c>
      <c r="D48" s="15">
        <v>174</v>
      </c>
      <c r="E48" s="15">
        <v>10</v>
      </c>
      <c r="F48" s="15">
        <v>7</v>
      </c>
      <c r="G48" s="15">
        <v>120</v>
      </c>
      <c r="H48" s="15">
        <v>119</v>
      </c>
      <c r="I48" s="21">
        <f t="shared" si="12"/>
        <v>31.285714285714285</v>
      </c>
      <c r="J48" s="21">
        <f t="shared" si="13"/>
        <v>17.399999999999999</v>
      </c>
      <c r="K48" s="21">
        <f t="shared" si="14"/>
        <v>17.142857142857142</v>
      </c>
      <c r="L48" s="21">
        <f>H48/E48</f>
        <v>11.9</v>
      </c>
      <c r="M48" s="17">
        <f t="shared" si="25"/>
        <v>10.95</v>
      </c>
      <c r="N48" s="17">
        <f t="shared" si="25"/>
        <v>8.7731092436974798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0</v>
      </c>
      <c r="V48" s="15">
        <f t="shared" si="16"/>
        <v>219</v>
      </c>
      <c r="W48" s="15">
        <v>18</v>
      </c>
      <c r="X48" s="22"/>
      <c r="Y48" s="15">
        <v>13</v>
      </c>
      <c r="Z48" s="22">
        <f t="shared" si="18"/>
        <v>0.35616438356164382</v>
      </c>
      <c r="AA48" s="23">
        <f t="shared" si="19"/>
        <v>0.35616438356164382</v>
      </c>
      <c r="AB48" s="25"/>
    </row>
    <row r="49" spans="1:29">
      <c r="A49" s="28" t="s">
        <v>53</v>
      </c>
      <c r="B49" s="20">
        <v>1</v>
      </c>
      <c r="C49" s="15">
        <v>124</v>
      </c>
      <c r="D49" s="15">
        <v>185</v>
      </c>
      <c r="E49" s="20">
        <v>4</v>
      </c>
      <c r="F49" s="15">
        <v>10</v>
      </c>
      <c r="G49" s="15">
        <v>112</v>
      </c>
      <c r="H49" s="15">
        <v>120</v>
      </c>
      <c r="I49" s="21">
        <f t="shared" si="12"/>
        <v>12.4</v>
      </c>
      <c r="J49" s="21">
        <f t="shared" si="13"/>
        <v>46.25</v>
      </c>
      <c r="K49" s="21">
        <f t="shared" si="14"/>
        <v>11.2</v>
      </c>
      <c r="L49" s="21">
        <f>H49/E49</f>
        <v>30</v>
      </c>
      <c r="M49" s="17">
        <f t="shared" si="25"/>
        <v>6.6428571428571423</v>
      </c>
      <c r="N49" s="17">
        <f t="shared" si="25"/>
        <v>9.25</v>
      </c>
      <c r="O49" s="15">
        <v>0</v>
      </c>
      <c r="P49" s="15">
        <v>1</v>
      </c>
      <c r="Q49" s="15">
        <v>0</v>
      </c>
      <c r="R49" s="15">
        <v>0</v>
      </c>
      <c r="S49" s="15">
        <v>1</v>
      </c>
      <c r="T49" s="15">
        <v>0</v>
      </c>
      <c r="U49" s="15">
        <v>2</v>
      </c>
      <c r="V49" s="15">
        <f t="shared" si="16"/>
        <v>124</v>
      </c>
      <c r="W49" s="15">
        <v>7</v>
      </c>
      <c r="X49" s="22">
        <f t="shared" si="22"/>
        <v>0.22580645161290322</v>
      </c>
      <c r="Y49" s="15">
        <v>3</v>
      </c>
      <c r="Z49" s="22">
        <f t="shared" si="18"/>
        <v>0.14516129032258066</v>
      </c>
      <c r="AA49" s="23">
        <f t="shared" si="19"/>
        <v>0.37096774193548387</v>
      </c>
      <c r="AB49" s="56"/>
    </row>
    <row r="50" spans="1:29">
      <c r="A50" s="28" t="s">
        <v>63</v>
      </c>
      <c r="B50" s="57">
        <v>1</v>
      </c>
      <c r="C50" s="15">
        <v>156</v>
      </c>
      <c r="D50" s="15">
        <v>153</v>
      </c>
      <c r="E50" s="15">
        <v>7</v>
      </c>
      <c r="F50" s="15">
        <v>8</v>
      </c>
      <c r="G50" s="15">
        <v>118</v>
      </c>
      <c r="H50" s="15">
        <v>120</v>
      </c>
      <c r="I50" s="21">
        <f t="shared" ref="I50" si="29">C50/F50</f>
        <v>19.5</v>
      </c>
      <c r="J50" s="21">
        <f t="shared" ref="J50" si="30">D50/E50</f>
        <v>21.857142857142858</v>
      </c>
      <c r="K50" s="21">
        <f t="shared" ref="K50" si="31">G50/F50</f>
        <v>14.75</v>
      </c>
      <c r="L50" s="21">
        <f>H50/E50</f>
        <v>17.142857142857142</v>
      </c>
      <c r="M50" s="17">
        <f t="shared" ref="M50" si="32">C50/(G50/6)</f>
        <v>7.9322033898305078</v>
      </c>
      <c r="N50" s="17">
        <f t="shared" ref="N50" si="33">D50/(H50/6)</f>
        <v>7.65</v>
      </c>
      <c r="O50" s="15">
        <v>1</v>
      </c>
      <c r="P50" s="15">
        <v>1</v>
      </c>
      <c r="Q50" s="15">
        <v>0</v>
      </c>
      <c r="R50" s="15">
        <v>0</v>
      </c>
      <c r="S50" s="15">
        <v>1</v>
      </c>
      <c r="T50" s="15">
        <v>1</v>
      </c>
      <c r="U50" s="15">
        <v>1</v>
      </c>
      <c r="V50" s="15">
        <f t="shared" ref="V50" si="34">C50/B50</f>
        <v>156</v>
      </c>
      <c r="W50" s="15">
        <v>15</v>
      </c>
      <c r="X50" s="22">
        <f t="shared" ref="X50" si="35">W50*4/C50</f>
        <v>0.38461538461538464</v>
      </c>
      <c r="Y50" s="15">
        <v>2</v>
      </c>
      <c r="Z50" s="22">
        <f t="shared" ref="Z50" si="36">Y50*6/C50</f>
        <v>7.6923076923076927E-2</v>
      </c>
      <c r="AA50" s="23">
        <f t="shared" ref="AA50" si="37">X50+Z50</f>
        <v>0.46153846153846156</v>
      </c>
      <c r="AB50" s="25"/>
    </row>
    <row r="51" spans="1:29">
      <c r="A51" s="28" t="s">
        <v>73</v>
      </c>
      <c r="B51" s="51">
        <v>1</v>
      </c>
      <c r="C51" s="15">
        <v>170</v>
      </c>
      <c r="D51" s="51">
        <v>223</v>
      </c>
      <c r="E51" s="51">
        <v>5</v>
      </c>
      <c r="F51" s="122">
        <v>8</v>
      </c>
      <c r="G51" s="122">
        <v>120</v>
      </c>
      <c r="H51" s="15">
        <v>120</v>
      </c>
      <c r="I51" s="21">
        <f>C52/F52</f>
        <v>33.4</v>
      </c>
      <c r="J51" s="21">
        <f>D52/E52</f>
        <v>33.6</v>
      </c>
      <c r="K51" s="21">
        <f>G52/F52</f>
        <v>24</v>
      </c>
      <c r="L51" s="21">
        <f>H50/E50</f>
        <v>17.142857142857142</v>
      </c>
      <c r="M51" s="17">
        <f>C52/(G52/6)</f>
        <v>8.35</v>
      </c>
      <c r="N51" s="17">
        <f>D52/(H52/6)</f>
        <v>10.181818181818182</v>
      </c>
      <c r="O51" s="15">
        <v>1</v>
      </c>
      <c r="P51" s="15">
        <v>1</v>
      </c>
      <c r="Q51" s="15">
        <v>0</v>
      </c>
      <c r="R51" s="15">
        <v>1</v>
      </c>
      <c r="S51" s="111">
        <v>2</v>
      </c>
      <c r="T51" s="15">
        <v>0</v>
      </c>
      <c r="U51" s="15">
        <v>2</v>
      </c>
      <c r="V51" s="15">
        <f>C52/B52</f>
        <v>167</v>
      </c>
      <c r="W51" s="15">
        <v>15</v>
      </c>
      <c r="X51" s="22">
        <f>W51*4/C52</f>
        <v>0.3592814371257485</v>
      </c>
      <c r="Y51" s="15">
        <v>6</v>
      </c>
      <c r="Z51" s="22">
        <f>Y51*6/C52</f>
        <v>0.21556886227544911</v>
      </c>
      <c r="AA51" s="23">
        <f t="shared" si="19"/>
        <v>0.57485029940119758</v>
      </c>
      <c r="AB51" s="120" t="s">
        <v>71</v>
      </c>
    </row>
    <row r="52" spans="1:29">
      <c r="A52" s="47" t="s">
        <v>74</v>
      </c>
      <c r="B52" s="57">
        <v>1</v>
      </c>
      <c r="C52" s="15">
        <v>167</v>
      </c>
      <c r="D52" s="15">
        <v>168</v>
      </c>
      <c r="E52" s="15">
        <v>5</v>
      </c>
      <c r="F52" s="15">
        <v>5</v>
      </c>
      <c r="G52" s="15">
        <v>120</v>
      </c>
      <c r="H52" s="15">
        <v>99</v>
      </c>
      <c r="I52" s="21" t="e">
        <f>#REF!/#REF!</f>
        <v>#REF!</v>
      </c>
      <c r="J52" s="21" t="e">
        <f>#REF!/#REF!</f>
        <v>#REF!</v>
      </c>
      <c r="K52" s="21" t="e">
        <f>#REF!/#REF!</f>
        <v>#REF!</v>
      </c>
      <c r="L52" s="21">
        <f>H50/E50</f>
        <v>17.142857142857142</v>
      </c>
      <c r="M52" s="17" t="e">
        <f>#REF!/(#REF!/6)</f>
        <v>#REF!</v>
      </c>
      <c r="N52" s="17" t="e">
        <f>#REF!/(#REF!/6)</f>
        <v>#REF!</v>
      </c>
      <c r="O52" s="15">
        <v>1</v>
      </c>
      <c r="P52" s="15">
        <v>1</v>
      </c>
      <c r="Q52" s="15">
        <v>0</v>
      </c>
      <c r="R52" s="15">
        <v>2</v>
      </c>
      <c r="S52" s="15">
        <v>1</v>
      </c>
      <c r="T52" s="15">
        <v>1</v>
      </c>
      <c r="U52" s="15">
        <v>2</v>
      </c>
      <c r="V52" s="15">
        <f t="shared" ref="V52" si="38">C52/B52</f>
        <v>167</v>
      </c>
      <c r="W52" s="15">
        <v>14</v>
      </c>
      <c r="X52" s="22">
        <f t="shared" ref="X52" si="39">W52*4/C52</f>
        <v>0.33532934131736525</v>
      </c>
      <c r="Y52" s="15">
        <v>6</v>
      </c>
      <c r="Z52" s="22">
        <f t="shared" ref="Z52" si="40">Y52*6/C52</f>
        <v>0.21556886227544911</v>
      </c>
      <c r="AA52" s="23">
        <f t="shared" ref="AA52" si="41">X52+Z52</f>
        <v>0.55089820359281438</v>
      </c>
    </row>
    <row r="53" spans="1:29">
      <c r="A53" s="28" t="s">
        <v>0</v>
      </c>
      <c r="B53" s="57">
        <v>1</v>
      </c>
      <c r="C53" s="15">
        <v>145</v>
      </c>
      <c r="D53" s="15">
        <v>158</v>
      </c>
      <c r="E53" s="15">
        <v>5</v>
      </c>
      <c r="F53" s="15">
        <v>9</v>
      </c>
      <c r="G53" s="15">
        <v>102</v>
      </c>
      <c r="H53" s="15">
        <v>94</v>
      </c>
      <c r="I53" s="21">
        <f t="shared" si="12"/>
        <v>16.111111111111111</v>
      </c>
      <c r="J53" s="21">
        <f t="shared" si="13"/>
        <v>31.6</v>
      </c>
      <c r="K53" s="21">
        <f t="shared" si="14"/>
        <v>11.333333333333334</v>
      </c>
      <c r="L53" s="21">
        <f>H52/E52</f>
        <v>19.8</v>
      </c>
      <c r="M53" s="17">
        <f t="shared" ref="M53:N60" si="42">C53/(G53/6)</f>
        <v>8.5294117647058822</v>
      </c>
      <c r="N53" s="17">
        <f t="shared" si="42"/>
        <v>10.085106382978724</v>
      </c>
      <c r="O53" s="15">
        <v>0</v>
      </c>
      <c r="P53" s="15">
        <v>1</v>
      </c>
      <c r="Q53" s="15">
        <v>0</v>
      </c>
      <c r="R53" s="15">
        <v>0</v>
      </c>
      <c r="S53" s="15">
        <v>0</v>
      </c>
      <c r="T53" s="15">
        <v>0</v>
      </c>
      <c r="U53" s="15">
        <v>1</v>
      </c>
      <c r="V53" s="15">
        <f t="shared" si="16"/>
        <v>145</v>
      </c>
      <c r="W53" s="15">
        <v>14</v>
      </c>
      <c r="X53" s="22">
        <f t="shared" si="22"/>
        <v>0.38620689655172413</v>
      </c>
      <c r="Y53" s="15">
        <v>5</v>
      </c>
      <c r="Z53" s="22">
        <f t="shared" si="18"/>
        <v>0.20689655172413793</v>
      </c>
      <c r="AA53" s="23">
        <f t="shared" si="19"/>
        <v>0.59310344827586203</v>
      </c>
      <c r="AB53" s="25"/>
    </row>
    <row r="54" spans="1:29">
      <c r="A54" s="28" t="s">
        <v>89</v>
      </c>
      <c r="B54" s="57">
        <v>1</v>
      </c>
      <c r="C54" s="15">
        <v>137</v>
      </c>
      <c r="D54" s="15">
        <v>140</v>
      </c>
      <c r="E54" s="15">
        <v>6</v>
      </c>
      <c r="F54" s="15">
        <v>9</v>
      </c>
      <c r="G54" s="15">
        <v>120</v>
      </c>
      <c r="H54" s="15">
        <v>108</v>
      </c>
      <c r="I54" s="21">
        <f t="shared" si="12"/>
        <v>15.222222222222221</v>
      </c>
      <c r="J54" s="21">
        <f t="shared" si="13"/>
        <v>23.333333333333332</v>
      </c>
      <c r="K54" s="21">
        <f t="shared" si="14"/>
        <v>13.333333333333334</v>
      </c>
      <c r="L54" s="21">
        <f t="shared" ref="L54:L56" si="43">H53/E53</f>
        <v>18.8</v>
      </c>
      <c r="M54" s="17">
        <f t="shared" si="42"/>
        <v>6.85</v>
      </c>
      <c r="N54" s="17">
        <f t="shared" si="42"/>
        <v>7.7777777777777777</v>
      </c>
      <c r="O54" s="15">
        <v>0</v>
      </c>
      <c r="P54" s="15">
        <v>0</v>
      </c>
      <c r="Q54" s="15">
        <v>0</v>
      </c>
      <c r="R54" s="15">
        <v>0</v>
      </c>
      <c r="S54" s="15">
        <v>1</v>
      </c>
      <c r="T54" s="15">
        <v>0</v>
      </c>
      <c r="U54" s="15">
        <v>0</v>
      </c>
      <c r="V54" s="15">
        <f t="shared" si="16"/>
        <v>137</v>
      </c>
      <c r="W54" s="15">
        <v>10</v>
      </c>
      <c r="X54" s="22">
        <f t="shared" si="22"/>
        <v>0.29197080291970801</v>
      </c>
      <c r="Y54" s="15">
        <v>3</v>
      </c>
      <c r="Z54" s="22">
        <f t="shared" si="18"/>
        <v>0.13138686131386862</v>
      </c>
      <c r="AA54" s="23">
        <f t="shared" si="19"/>
        <v>0.42335766423357662</v>
      </c>
      <c r="AB54" s="58"/>
    </row>
    <row r="55" spans="1:29">
      <c r="A55" s="28" t="s">
        <v>83</v>
      </c>
      <c r="B55" s="20">
        <v>1</v>
      </c>
      <c r="C55" s="15">
        <v>162</v>
      </c>
      <c r="D55" s="15">
        <v>163</v>
      </c>
      <c r="E55" s="15">
        <v>4</v>
      </c>
      <c r="F55" s="15">
        <v>5</v>
      </c>
      <c r="G55" s="15">
        <v>120</v>
      </c>
      <c r="H55" s="15">
        <v>114</v>
      </c>
      <c r="I55" s="21">
        <f t="shared" si="12"/>
        <v>32.4</v>
      </c>
      <c r="J55" s="21">
        <f t="shared" si="13"/>
        <v>40.75</v>
      </c>
      <c r="K55" s="21">
        <f t="shared" si="14"/>
        <v>24</v>
      </c>
      <c r="L55" s="21">
        <f t="shared" si="43"/>
        <v>18</v>
      </c>
      <c r="M55" s="17">
        <f t="shared" si="42"/>
        <v>8.1</v>
      </c>
      <c r="N55" s="17">
        <f t="shared" si="42"/>
        <v>8.5789473684210531</v>
      </c>
      <c r="O55" s="15">
        <v>1</v>
      </c>
      <c r="P55" s="15">
        <v>1</v>
      </c>
      <c r="Q55" s="15">
        <v>0</v>
      </c>
      <c r="R55" s="15">
        <v>0</v>
      </c>
      <c r="S55" s="15">
        <v>1</v>
      </c>
      <c r="T55" s="15">
        <v>0</v>
      </c>
      <c r="U55" s="15">
        <v>1</v>
      </c>
      <c r="V55" s="15">
        <f t="shared" si="16"/>
        <v>162</v>
      </c>
      <c r="W55" s="15">
        <v>18</v>
      </c>
      <c r="X55" s="22">
        <f t="shared" si="22"/>
        <v>0.44444444444444442</v>
      </c>
      <c r="Y55" s="15">
        <v>2</v>
      </c>
      <c r="Z55" s="22">
        <f t="shared" si="18"/>
        <v>7.407407407407407E-2</v>
      </c>
      <c r="AA55" s="23">
        <f t="shared" si="19"/>
        <v>0.51851851851851849</v>
      </c>
      <c r="AB55" s="24"/>
    </row>
    <row r="56" spans="1:29">
      <c r="A56" s="28" t="s">
        <v>32</v>
      </c>
      <c r="B56" s="20">
        <v>1</v>
      </c>
      <c r="C56" s="15">
        <v>80</v>
      </c>
      <c r="D56" s="15">
        <v>183</v>
      </c>
      <c r="E56" s="15">
        <v>7</v>
      </c>
      <c r="F56" s="15">
        <v>10</v>
      </c>
      <c r="G56" s="15">
        <v>75</v>
      </c>
      <c r="H56" s="15">
        <v>120</v>
      </c>
      <c r="I56" s="21">
        <f t="shared" si="12"/>
        <v>8</v>
      </c>
      <c r="J56" s="21">
        <f t="shared" si="13"/>
        <v>26.142857142857142</v>
      </c>
      <c r="K56" s="21">
        <f t="shared" si="14"/>
        <v>7.5</v>
      </c>
      <c r="L56" s="21">
        <f t="shared" si="43"/>
        <v>28.5</v>
      </c>
      <c r="M56" s="17">
        <f t="shared" si="42"/>
        <v>6.4</v>
      </c>
      <c r="N56" s="17">
        <f t="shared" si="42"/>
        <v>9.15</v>
      </c>
      <c r="O56" s="15">
        <v>0</v>
      </c>
      <c r="P56" s="15">
        <v>1</v>
      </c>
      <c r="Q56" s="15">
        <v>0</v>
      </c>
      <c r="R56" s="15">
        <v>0</v>
      </c>
      <c r="S56" s="15">
        <v>0</v>
      </c>
      <c r="T56" s="15">
        <v>0</v>
      </c>
      <c r="U56" s="15">
        <v>1</v>
      </c>
      <c r="V56" s="15">
        <f t="shared" si="16"/>
        <v>80</v>
      </c>
      <c r="W56" s="15">
        <v>9</v>
      </c>
      <c r="X56" s="22">
        <v>0.04</v>
      </c>
      <c r="Y56" s="15">
        <v>3</v>
      </c>
      <c r="Z56" s="22">
        <f t="shared" si="18"/>
        <v>0.22500000000000001</v>
      </c>
      <c r="AA56" s="23">
        <f t="shared" si="19"/>
        <v>0.26500000000000001</v>
      </c>
      <c r="AB56" s="25"/>
    </row>
    <row r="57" spans="1:29">
      <c r="A57" s="28" t="s">
        <v>69</v>
      </c>
      <c r="B57" s="20">
        <v>1</v>
      </c>
      <c r="C57" s="15">
        <v>155</v>
      </c>
      <c r="D57" s="15">
        <v>191</v>
      </c>
      <c r="E57" s="15">
        <v>6</v>
      </c>
      <c r="F57" s="15">
        <v>10</v>
      </c>
      <c r="G57" s="15">
        <v>113</v>
      </c>
      <c r="H57" s="15">
        <v>120</v>
      </c>
      <c r="I57" s="21">
        <f t="shared" si="12"/>
        <v>15.5</v>
      </c>
      <c r="J57" s="21">
        <f t="shared" si="13"/>
        <v>31.833333333333332</v>
      </c>
      <c r="K57" s="21">
        <f t="shared" si="14"/>
        <v>11.3</v>
      </c>
      <c r="L57" s="21">
        <f>H54/E54</f>
        <v>18</v>
      </c>
      <c r="M57" s="17">
        <f t="shared" si="42"/>
        <v>8.230088495575222</v>
      </c>
      <c r="N57" s="17">
        <f t="shared" si="42"/>
        <v>9.5500000000000007</v>
      </c>
      <c r="O57" s="15">
        <v>1</v>
      </c>
      <c r="P57" s="15">
        <v>1</v>
      </c>
      <c r="Q57" s="15">
        <v>0</v>
      </c>
      <c r="R57" s="15">
        <v>0</v>
      </c>
      <c r="S57" s="15">
        <v>1</v>
      </c>
      <c r="T57" s="15">
        <v>0</v>
      </c>
      <c r="U57" s="111">
        <v>1</v>
      </c>
      <c r="V57" s="15">
        <f>W5712</f>
        <v>0</v>
      </c>
      <c r="W57" s="15">
        <v>11</v>
      </c>
      <c r="X57" s="22">
        <f t="shared" si="22"/>
        <v>0.28387096774193549</v>
      </c>
      <c r="Y57" s="15">
        <v>11</v>
      </c>
      <c r="Z57" s="22">
        <f t="shared" si="18"/>
        <v>0.4258064516129032</v>
      </c>
      <c r="AA57" s="23">
        <f t="shared" si="19"/>
        <v>0.70967741935483875</v>
      </c>
      <c r="AB57" s="112" t="s">
        <v>71</v>
      </c>
    </row>
    <row r="58" spans="1:29">
      <c r="A58" s="28"/>
      <c r="B58" s="20"/>
      <c r="C58" s="15"/>
      <c r="D58" s="15"/>
      <c r="E58" s="15"/>
      <c r="F58" s="15"/>
      <c r="G58" s="15"/>
      <c r="H58" s="15"/>
      <c r="I58" s="21" t="e">
        <f t="shared" si="12"/>
        <v>#DIV/0!</v>
      </c>
      <c r="J58" s="21" t="e">
        <f t="shared" si="13"/>
        <v>#DIV/0!</v>
      </c>
      <c r="K58" s="21" t="e">
        <f t="shared" si="14"/>
        <v>#DIV/0!</v>
      </c>
      <c r="L58" s="21">
        <f>H55/E55</f>
        <v>28.5</v>
      </c>
      <c r="M58" s="17" t="e">
        <f t="shared" si="42"/>
        <v>#DIV/0!</v>
      </c>
      <c r="N58" s="17" t="e">
        <f t="shared" si="42"/>
        <v>#DIV/0!</v>
      </c>
      <c r="O58" s="15"/>
      <c r="P58" s="15"/>
      <c r="Q58" s="15"/>
      <c r="R58" s="15"/>
      <c r="S58" s="15"/>
      <c r="T58" s="15"/>
      <c r="U58" s="15"/>
      <c r="V58" s="15" t="e">
        <f t="shared" si="16"/>
        <v>#DIV/0!</v>
      </c>
      <c r="W58" s="15"/>
      <c r="X58" s="22" t="e">
        <f t="shared" si="22"/>
        <v>#DIV/0!</v>
      </c>
      <c r="Y58" s="15"/>
      <c r="Z58" s="22" t="e">
        <f t="shared" si="18"/>
        <v>#DIV/0!</v>
      </c>
      <c r="AA58" s="23" t="e">
        <f t="shared" si="19"/>
        <v>#DIV/0!</v>
      </c>
      <c r="AB58" s="25"/>
    </row>
    <row r="59" spans="1:29">
      <c r="A59" s="12"/>
      <c r="B59" s="20"/>
      <c r="C59" s="15"/>
      <c r="D59" s="15"/>
      <c r="E59" s="15"/>
      <c r="F59" s="15"/>
      <c r="G59" s="15"/>
      <c r="H59" s="15"/>
      <c r="I59" s="21" t="e">
        <f t="shared" si="12"/>
        <v>#DIV/0!</v>
      </c>
      <c r="J59" s="21" t="e">
        <f t="shared" si="13"/>
        <v>#DIV/0!</v>
      </c>
      <c r="K59" s="21" t="e">
        <f t="shared" si="14"/>
        <v>#DIV/0!</v>
      </c>
      <c r="L59" s="21">
        <f>H56/E56</f>
        <v>17.142857142857142</v>
      </c>
      <c r="M59" s="17" t="e">
        <f t="shared" si="42"/>
        <v>#DIV/0!</v>
      </c>
      <c r="N59" s="17" t="e">
        <f t="shared" si="42"/>
        <v>#DIV/0!</v>
      </c>
      <c r="O59" s="15"/>
      <c r="P59" s="15"/>
      <c r="Q59" s="15"/>
      <c r="R59" s="15"/>
      <c r="S59" s="15"/>
      <c r="T59" s="15"/>
      <c r="U59" s="15"/>
      <c r="V59" s="15" t="e">
        <f t="shared" si="16"/>
        <v>#DIV/0!</v>
      </c>
      <c r="W59" s="15"/>
      <c r="X59" s="22" t="e">
        <f t="shared" si="22"/>
        <v>#DIV/0!</v>
      </c>
      <c r="Y59" s="15"/>
      <c r="Z59" s="22" t="e">
        <f t="shared" si="18"/>
        <v>#DIV/0!</v>
      </c>
      <c r="AA59" s="23" t="e">
        <f t="shared" si="19"/>
        <v>#DIV/0!</v>
      </c>
      <c r="AB59" s="25"/>
    </row>
    <row r="60" spans="1:29">
      <c r="A60" s="30" t="s">
        <v>30</v>
      </c>
      <c r="B60" s="31">
        <f>SUM(B48:B59)</f>
        <v>10</v>
      </c>
      <c r="C60" s="32">
        <f t="shared" ref="C60:H60" si="44">SUM(C48:C59)</f>
        <v>1515</v>
      </c>
      <c r="D60" s="32">
        <f t="shared" si="44"/>
        <v>1738</v>
      </c>
      <c r="E60" s="32">
        <f t="shared" si="44"/>
        <v>59</v>
      </c>
      <c r="F60" s="32">
        <f t="shared" si="44"/>
        <v>81</v>
      </c>
      <c r="G60" s="32">
        <f t="shared" si="44"/>
        <v>1120</v>
      </c>
      <c r="H60" s="32">
        <f t="shared" si="44"/>
        <v>1134</v>
      </c>
      <c r="I60" s="33">
        <f t="shared" si="12"/>
        <v>18.703703703703702</v>
      </c>
      <c r="J60" s="33">
        <f t="shared" si="13"/>
        <v>29.457627118644069</v>
      </c>
      <c r="K60" s="33">
        <f t="shared" si="14"/>
        <v>13.82716049382716</v>
      </c>
      <c r="L60" s="33">
        <f>H60/E60</f>
        <v>19.220338983050848</v>
      </c>
      <c r="M60" s="34">
        <f t="shared" si="42"/>
        <v>8.1160714285714288</v>
      </c>
      <c r="N60" s="34">
        <f t="shared" si="42"/>
        <v>9.1957671957671963</v>
      </c>
      <c r="O60" s="32">
        <f t="shared" ref="O60:U60" si="45">SUM(O48:O59)</f>
        <v>6</v>
      </c>
      <c r="P60" s="32">
        <f>SUM(P48:P59)</f>
        <v>9</v>
      </c>
      <c r="Q60" s="32">
        <f t="shared" si="45"/>
        <v>1</v>
      </c>
      <c r="R60" s="32">
        <f t="shared" si="45"/>
        <v>4</v>
      </c>
      <c r="S60" s="32">
        <f t="shared" si="45"/>
        <v>9</v>
      </c>
      <c r="T60" s="32">
        <f t="shared" si="45"/>
        <v>3</v>
      </c>
      <c r="U60" s="32">
        <f t="shared" si="45"/>
        <v>11</v>
      </c>
      <c r="V60" s="31">
        <f t="shared" si="16"/>
        <v>151.5</v>
      </c>
      <c r="W60" s="32">
        <f>SUM(W48:W59)</f>
        <v>131</v>
      </c>
      <c r="X60" s="35">
        <f t="shared" si="22"/>
        <v>0.34587458745874589</v>
      </c>
      <c r="Y60" s="32">
        <f>SUM(Y48:Y59)</f>
        <v>54</v>
      </c>
      <c r="Z60" s="35">
        <f t="shared" si="18"/>
        <v>0.21386138613861386</v>
      </c>
      <c r="AA60" s="36">
        <f t="shared" si="19"/>
        <v>0.55973597359735972</v>
      </c>
      <c r="AB60" s="25"/>
    </row>
    <row r="61" spans="1:29">
      <c r="AB61" s="25"/>
    </row>
    <row r="62" spans="1:29">
      <c r="A62" s="44" t="s">
        <v>34</v>
      </c>
      <c r="B62" s="2" t="s">
        <v>1</v>
      </c>
      <c r="C62" s="3" t="s">
        <v>2</v>
      </c>
      <c r="D62" s="3" t="s">
        <v>2</v>
      </c>
      <c r="E62" s="4" t="s">
        <v>3</v>
      </c>
      <c r="F62" s="4" t="s">
        <v>4</v>
      </c>
      <c r="G62" s="3" t="s">
        <v>5</v>
      </c>
      <c r="H62" s="3" t="s">
        <v>5</v>
      </c>
      <c r="I62" s="3" t="s">
        <v>6</v>
      </c>
      <c r="J62" s="3" t="s">
        <v>6</v>
      </c>
      <c r="K62" s="3" t="s">
        <v>7</v>
      </c>
      <c r="L62" s="3" t="s">
        <v>7</v>
      </c>
      <c r="M62" s="3" t="s">
        <v>8</v>
      </c>
      <c r="N62" s="3" t="s">
        <v>8</v>
      </c>
      <c r="O62" s="5">
        <v>150</v>
      </c>
      <c r="P62" s="5">
        <v>150</v>
      </c>
      <c r="Q62" s="5" t="s">
        <v>9</v>
      </c>
      <c r="R62" s="3">
        <v>50</v>
      </c>
      <c r="S62" s="3">
        <v>50</v>
      </c>
      <c r="T62" s="3" t="s">
        <v>31</v>
      </c>
      <c r="U62" s="3" t="s">
        <v>31</v>
      </c>
      <c r="V62" s="3" t="s">
        <v>10</v>
      </c>
      <c r="W62" s="2" t="s">
        <v>11</v>
      </c>
      <c r="X62" s="2" t="s">
        <v>12</v>
      </c>
      <c r="Y62" s="2" t="s">
        <v>13</v>
      </c>
      <c r="Z62" s="2" t="s">
        <v>12</v>
      </c>
      <c r="AA62" s="2" t="s">
        <v>14</v>
      </c>
      <c r="AB62" s="25"/>
    </row>
    <row r="63" spans="1:29">
      <c r="A63" s="48"/>
      <c r="B63" s="7"/>
      <c r="C63" s="3" t="s">
        <v>15</v>
      </c>
      <c r="D63" s="3" t="s">
        <v>21</v>
      </c>
      <c r="E63" s="8" t="s">
        <v>17</v>
      </c>
      <c r="F63" s="8" t="s">
        <v>18</v>
      </c>
      <c r="G63" s="3" t="s">
        <v>19</v>
      </c>
      <c r="H63" s="3" t="s">
        <v>20</v>
      </c>
      <c r="I63" s="3" t="s">
        <v>15</v>
      </c>
      <c r="J63" s="3" t="s">
        <v>21</v>
      </c>
      <c r="K63" s="3" t="s">
        <v>22</v>
      </c>
      <c r="L63" s="3" t="s">
        <v>23</v>
      </c>
      <c r="M63" s="3" t="s">
        <v>15</v>
      </c>
      <c r="N63" s="3" t="s">
        <v>21</v>
      </c>
      <c r="O63" s="2" t="s">
        <v>24</v>
      </c>
      <c r="P63" s="2" t="s">
        <v>25</v>
      </c>
      <c r="Q63" s="2"/>
      <c r="R63" s="45" t="s">
        <v>24</v>
      </c>
      <c r="S63" s="46" t="s">
        <v>25</v>
      </c>
      <c r="T63" s="46" t="s">
        <v>24</v>
      </c>
      <c r="U63" s="46" t="s">
        <v>25</v>
      </c>
      <c r="V63" s="115"/>
      <c r="W63" s="11"/>
      <c r="X63" s="11"/>
      <c r="Y63" s="10"/>
      <c r="Z63" s="10"/>
      <c r="AA63" s="10"/>
      <c r="AB63" s="25"/>
    </row>
    <row r="64" spans="1:29">
      <c r="A64" s="107" t="s">
        <v>32</v>
      </c>
      <c r="B64" s="20">
        <v>1</v>
      </c>
      <c r="C64" s="15">
        <v>178</v>
      </c>
      <c r="D64" s="15">
        <v>176</v>
      </c>
      <c r="E64" s="20">
        <v>3</v>
      </c>
      <c r="F64" s="15">
        <v>6</v>
      </c>
      <c r="G64" s="15">
        <v>115</v>
      </c>
      <c r="H64" s="15">
        <v>120</v>
      </c>
      <c r="I64" s="21">
        <f>C64/F64</f>
        <v>29.666666666666668</v>
      </c>
      <c r="J64" s="21">
        <f>D64/E64</f>
        <v>58.666666666666664</v>
      </c>
      <c r="K64" s="21">
        <f>G64/F64</f>
        <v>19.166666666666668</v>
      </c>
      <c r="L64" s="21">
        <f>H64/E64</f>
        <v>40</v>
      </c>
      <c r="M64" s="17">
        <f>C64/(G64/6)</f>
        <v>9.2869565217391301</v>
      </c>
      <c r="N64" s="17">
        <f>D64/(H64/6)</f>
        <v>8.8000000000000007</v>
      </c>
      <c r="O64" s="15">
        <v>1</v>
      </c>
      <c r="P64" s="15">
        <v>1</v>
      </c>
      <c r="Q64" s="15">
        <v>0</v>
      </c>
      <c r="R64" s="15">
        <v>2</v>
      </c>
      <c r="S64" s="15">
        <v>1</v>
      </c>
      <c r="T64" s="15">
        <v>1</v>
      </c>
      <c r="U64" s="15">
        <v>2</v>
      </c>
      <c r="V64" s="15">
        <f>C64/B64</f>
        <v>178</v>
      </c>
      <c r="W64" s="15">
        <v>16</v>
      </c>
      <c r="X64" s="22">
        <f>W64*4/C64</f>
        <v>0.3595505617977528</v>
      </c>
      <c r="Y64" s="15">
        <v>6</v>
      </c>
      <c r="Z64" s="22">
        <f>Y64*6/C64</f>
        <v>0.20224719101123595</v>
      </c>
      <c r="AA64" s="23">
        <f t="shared" ref="AA64:AA92" si="46">X64+Z64</f>
        <v>0.5617977528089888</v>
      </c>
      <c r="AB64" s="25"/>
      <c r="AC64" s="25"/>
    </row>
    <row r="65" spans="1:29">
      <c r="A65" s="108" t="s">
        <v>49</v>
      </c>
      <c r="B65" s="20">
        <v>1</v>
      </c>
      <c r="C65" s="15">
        <v>175</v>
      </c>
      <c r="D65" s="15">
        <v>136</v>
      </c>
      <c r="E65" s="20">
        <v>9</v>
      </c>
      <c r="F65" s="15">
        <v>7</v>
      </c>
      <c r="G65" s="15">
        <v>120</v>
      </c>
      <c r="H65" s="15">
        <v>120</v>
      </c>
      <c r="I65" s="21">
        <f>C65/F65</f>
        <v>25</v>
      </c>
      <c r="J65" s="21">
        <f>D65/E65</f>
        <v>15.111111111111111</v>
      </c>
      <c r="K65" s="21">
        <f>G65/F65</f>
        <v>17.142857142857142</v>
      </c>
      <c r="L65" s="21">
        <f>H65/E65</f>
        <v>13.333333333333334</v>
      </c>
      <c r="M65" s="17">
        <f>C65/(G65/6)</f>
        <v>8.75</v>
      </c>
      <c r="N65" s="17">
        <f>D65/(H65/6)</f>
        <v>6.8</v>
      </c>
      <c r="O65" s="15">
        <v>1</v>
      </c>
      <c r="P65" s="15">
        <v>0</v>
      </c>
      <c r="Q65" s="15">
        <v>0</v>
      </c>
      <c r="R65" s="15">
        <v>1</v>
      </c>
      <c r="S65" s="15">
        <v>0</v>
      </c>
      <c r="T65" s="15">
        <v>1</v>
      </c>
      <c r="U65" s="15">
        <v>0</v>
      </c>
      <c r="V65" s="15">
        <f>C65/B65</f>
        <v>175</v>
      </c>
      <c r="W65" s="15">
        <v>12</v>
      </c>
      <c r="X65" s="22">
        <f>W65*4/C65</f>
        <v>0.2742857142857143</v>
      </c>
      <c r="Y65" s="15">
        <v>7</v>
      </c>
      <c r="Z65" s="22">
        <f>Y65*6/C65</f>
        <v>0.24</v>
      </c>
      <c r="AA65" s="23">
        <f t="shared" si="46"/>
        <v>0.51428571428571423</v>
      </c>
      <c r="AB65" s="25"/>
      <c r="AC65" s="25"/>
    </row>
    <row r="66" spans="1:29">
      <c r="A66" s="107" t="s">
        <v>28</v>
      </c>
      <c r="B66" s="20">
        <v>1</v>
      </c>
      <c r="C66" s="15">
        <v>152</v>
      </c>
      <c r="D66" s="15">
        <v>148</v>
      </c>
      <c r="E66" s="20">
        <v>6</v>
      </c>
      <c r="F66" s="15">
        <v>1</v>
      </c>
      <c r="G66" s="15">
        <v>96</v>
      </c>
      <c r="H66" s="15">
        <v>120</v>
      </c>
      <c r="I66" s="21">
        <f t="shared" ref="I66:I92" si="47">C66/F66</f>
        <v>152</v>
      </c>
      <c r="J66" s="21">
        <f t="shared" ref="J66:J92" si="48">D66/E66</f>
        <v>24.666666666666668</v>
      </c>
      <c r="K66" s="21">
        <f t="shared" ref="K66:K92" si="49">G66/F66</f>
        <v>96</v>
      </c>
      <c r="L66" s="21">
        <f t="shared" ref="L66:L76" si="50">H66/E66</f>
        <v>20</v>
      </c>
      <c r="M66" s="17">
        <f t="shared" ref="M66:N92" si="51">C66/(G66/6)</f>
        <v>9.5</v>
      </c>
      <c r="N66" s="17">
        <f t="shared" si="51"/>
        <v>7.4</v>
      </c>
      <c r="O66" s="15">
        <v>1</v>
      </c>
      <c r="P66" s="15">
        <v>0</v>
      </c>
      <c r="Q66" s="15">
        <v>0</v>
      </c>
      <c r="R66" s="111">
        <v>1</v>
      </c>
      <c r="S66" s="15">
        <v>0</v>
      </c>
      <c r="T66" s="111">
        <v>1</v>
      </c>
      <c r="U66" s="15">
        <v>0</v>
      </c>
      <c r="V66" s="15">
        <f t="shared" ref="V66:V92" si="52">C66/B66</f>
        <v>152</v>
      </c>
      <c r="W66" s="15">
        <v>11</v>
      </c>
      <c r="X66" s="22">
        <f t="shared" ref="X66:X77" si="53">W66*4/C66</f>
        <v>0.28947368421052633</v>
      </c>
      <c r="Y66" s="15">
        <v>7</v>
      </c>
      <c r="Z66" s="22">
        <f t="shared" ref="Z66:Z92" si="54">Y66*6/C66</f>
        <v>0.27631578947368424</v>
      </c>
      <c r="AA66" s="23">
        <f t="shared" si="46"/>
        <v>0.56578947368421062</v>
      </c>
      <c r="AB66" s="113" t="s">
        <v>60</v>
      </c>
      <c r="AC66" s="114" t="s">
        <v>61</v>
      </c>
    </row>
    <row r="67" spans="1:29">
      <c r="A67" s="107" t="s">
        <v>69</v>
      </c>
      <c r="B67" s="20">
        <v>1</v>
      </c>
      <c r="C67" s="59">
        <v>185</v>
      </c>
      <c r="D67" s="59">
        <v>105</v>
      </c>
      <c r="E67" s="106">
        <v>10</v>
      </c>
      <c r="F67" s="59">
        <v>7</v>
      </c>
      <c r="G67" s="59">
        <v>120</v>
      </c>
      <c r="H67" s="59">
        <v>92</v>
      </c>
      <c r="I67" s="21">
        <f t="shared" si="47"/>
        <v>26.428571428571427</v>
      </c>
      <c r="J67" s="21">
        <f t="shared" si="48"/>
        <v>10.5</v>
      </c>
      <c r="K67" s="21">
        <f t="shared" si="49"/>
        <v>17.142857142857142</v>
      </c>
      <c r="L67" s="21">
        <f t="shared" si="50"/>
        <v>9.1999999999999993</v>
      </c>
      <c r="M67" s="17">
        <f t="shared" si="51"/>
        <v>9.25</v>
      </c>
      <c r="N67" s="17">
        <f t="shared" si="51"/>
        <v>6.8478260869565215</v>
      </c>
      <c r="O67" s="15">
        <v>1</v>
      </c>
      <c r="P67" s="15">
        <v>0</v>
      </c>
      <c r="Q67" s="15">
        <v>0</v>
      </c>
      <c r="R67" s="15">
        <v>1</v>
      </c>
      <c r="S67" s="15">
        <v>1</v>
      </c>
      <c r="T67" s="111">
        <v>1</v>
      </c>
      <c r="U67" s="15">
        <v>0</v>
      </c>
      <c r="V67" s="15">
        <f t="shared" si="52"/>
        <v>185</v>
      </c>
      <c r="W67" s="15">
        <v>18</v>
      </c>
      <c r="X67" s="22">
        <f t="shared" si="53"/>
        <v>0.38918918918918921</v>
      </c>
      <c r="Y67" s="15">
        <v>4</v>
      </c>
      <c r="Z67" s="22">
        <f t="shared" si="54"/>
        <v>0.12972972972972974</v>
      </c>
      <c r="AA67" s="23">
        <f t="shared" si="46"/>
        <v>0.51891891891891895</v>
      </c>
      <c r="AB67" s="113" t="s">
        <v>70</v>
      </c>
      <c r="AC67" s="25"/>
    </row>
    <row r="68" spans="1:29">
      <c r="A68" s="107" t="s">
        <v>79</v>
      </c>
      <c r="B68" s="20">
        <v>1</v>
      </c>
      <c r="C68" s="59">
        <v>168</v>
      </c>
      <c r="D68" s="59">
        <v>167</v>
      </c>
      <c r="E68" s="106">
        <v>5</v>
      </c>
      <c r="F68" s="59">
        <v>5</v>
      </c>
      <c r="G68" s="59">
        <v>99</v>
      </c>
      <c r="H68" s="59">
        <v>120</v>
      </c>
      <c r="I68" s="21">
        <f t="shared" si="47"/>
        <v>33.6</v>
      </c>
      <c r="J68" s="21">
        <f t="shared" si="48"/>
        <v>33.4</v>
      </c>
      <c r="K68" s="21">
        <f t="shared" si="49"/>
        <v>19.8</v>
      </c>
      <c r="L68" s="21">
        <f t="shared" si="50"/>
        <v>24</v>
      </c>
      <c r="M68" s="17">
        <f t="shared" si="51"/>
        <v>10.181818181818182</v>
      </c>
      <c r="N68" s="17">
        <f t="shared" si="51"/>
        <v>8.35</v>
      </c>
      <c r="O68" s="15">
        <v>1</v>
      </c>
      <c r="P68" s="15">
        <v>1</v>
      </c>
      <c r="Q68" s="15">
        <v>0</v>
      </c>
      <c r="R68" s="15">
        <v>1</v>
      </c>
      <c r="S68" s="15">
        <v>2</v>
      </c>
      <c r="T68" s="15">
        <v>2</v>
      </c>
      <c r="U68" s="15">
        <v>1</v>
      </c>
      <c r="V68" s="15">
        <f t="shared" si="52"/>
        <v>168</v>
      </c>
      <c r="W68" s="15">
        <v>13</v>
      </c>
      <c r="X68" s="22">
        <f t="shared" si="53"/>
        <v>0.30952380952380953</v>
      </c>
      <c r="Y68" s="15">
        <v>10</v>
      </c>
      <c r="Z68" s="22">
        <f t="shared" si="54"/>
        <v>0.35714285714285715</v>
      </c>
      <c r="AA68" s="23">
        <f t="shared" si="46"/>
        <v>0.66666666666666674</v>
      </c>
      <c r="AB68" s="56"/>
      <c r="AC68" s="25"/>
    </row>
    <row r="69" spans="1:29">
      <c r="A69" s="52" t="s">
        <v>83</v>
      </c>
      <c r="B69" s="20">
        <v>1</v>
      </c>
      <c r="C69" s="59">
        <v>154</v>
      </c>
      <c r="D69" s="59">
        <v>155</v>
      </c>
      <c r="E69" s="106">
        <v>6</v>
      </c>
      <c r="F69" s="59">
        <v>7</v>
      </c>
      <c r="G69" s="59">
        <v>120</v>
      </c>
      <c r="H69" s="59">
        <v>118</v>
      </c>
      <c r="I69" s="21">
        <f t="shared" si="47"/>
        <v>22</v>
      </c>
      <c r="J69" s="21">
        <f t="shared" si="48"/>
        <v>25.833333333333332</v>
      </c>
      <c r="K69" s="21">
        <f t="shared" si="49"/>
        <v>17.142857142857142</v>
      </c>
      <c r="L69" s="21">
        <f t="shared" si="50"/>
        <v>19.666666666666668</v>
      </c>
      <c r="M69" s="17">
        <f t="shared" si="51"/>
        <v>7.7</v>
      </c>
      <c r="N69" s="17">
        <f t="shared" si="51"/>
        <v>7.8813559322033893</v>
      </c>
      <c r="O69" s="15">
        <v>1</v>
      </c>
      <c r="P69" s="15">
        <v>1</v>
      </c>
      <c r="Q69" s="15">
        <v>0</v>
      </c>
      <c r="R69" s="15">
        <v>0</v>
      </c>
      <c r="S69" s="15">
        <v>0</v>
      </c>
      <c r="T69" s="15">
        <v>1</v>
      </c>
      <c r="U69" s="15">
        <v>1</v>
      </c>
      <c r="V69" s="15">
        <f t="shared" si="52"/>
        <v>154</v>
      </c>
      <c r="W69" s="15">
        <v>12</v>
      </c>
      <c r="X69" s="22">
        <f t="shared" si="53"/>
        <v>0.31168831168831168</v>
      </c>
      <c r="Y69" s="15">
        <v>5</v>
      </c>
      <c r="Z69" s="22">
        <f t="shared" si="54"/>
        <v>0.19480519480519481</v>
      </c>
      <c r="AA69" s="23">
        <f t="shared" si="46"/>
        <v>0.50649350649350655</v>
      </c>
      <c r="AB69" s="25"/>
      <c r="AC69" s="25"/>
    </row>
    <row r="70" spans="1:29">
      <c r="A70" s="107" t="s">
        <v>88</v>
      </c>
      <c r="B70" s="20">
        <v>1</v>
      </c>
      <c r="C70" s="59">
        <v>140</v>
      </c>
      <c r="D70" s="59">
        <v>137</v>
      </c>
      <c r="E70" s="106">
        <v>9</v>
      </c>
      <c r="F70" s="59">
        <v>6</v>
      </c>
      <c r="G70" s="59">
        <v>108</v>
      </c>
      <c r="H70" s="59">
        <v>120</v>
      </c>
      <c r="I70" s="21">
        <f t="shared" si="47"/>
        <v>23.333333333333332</v>
      </c>
      <c r="J70" s="21">
        <f t="shared" si="48"/>
        <v>15.222222222222221</v>
      </c>
      <c r="K70" s="21">
        <f t="shared" si="49"/>
        <v>18</v>
      </c>
      <c r="L70" s="21">
        <f t="shared" si="50"/>
        <v>13.333333333333334</v>
      </c>
      <c r="M70" s="17">
        <f t="shared" si="51"/>
        <v>7.7777777777777777</v>
      </c>
      <c r="N70" s="17">
        <f t="shared" si="51"/>
        <v>6.85</v>
      </c>
      <c r="O70" s="15">
        <v>0</v>
      </c>
      <c r="P70" s="15">
        <v>0</v>
      </c>
      <c r="Q70" s="15">
        <v>0</v>
      </c>
      <c r="R70" s="15">
        <v>1</v>
      </c>
      <c r="S70" s="15">
        <v>0</v>
      </c>
      <c r="T70" s="15">
        <v>0</v>
      </c>
      <c r="U70" s="15">
        <v>0</v>
      </c>
      <c r="V70" s="15">
        <f t="shared" si="52"/>
        <v>140</v>
      </c>
      <c r="W70" s="15">
        <v>15</v>
      </c>
      <c r="X70" s="22">
        <f t="shared" si="53"/>
        <v>0.42857142857142855</v>
      </c>
      <c r="Y70" s="15">
        <v>3</v>
      </c>
      <c r="Z70" s="22">
        <f t="shared" si="54"/>
        <v>0.12857142857142856</v>
      </c>
      <c r="AA70" s="23">
        <f t="shared" si="46"/>
        <v>0.55714285714285716</v>
      </c>
      <c r="AB70" s="26"/>
      <c r="AC70" s="25"/>
    </row>
    <row r="71" spans="1:29">
      <c r="A71" s="107" t="s">
        <v>35</v>
      </c>
      <c r="B71" s="20">
        <v>1</v>
      </c>
      <c r="C71" s="59">
        <v>154</v>
      </c>
      <c r="D71" s="59">
        <v>153</v>
      </c>
      <c r="E71" s="106">
        <v>7</v>
      </c>
      <c r="F71" s="59">
        <v>3</v>
      </c>
      <c r="G71" s="59">
        <v>118</v>
      </c>
      <c r="H71" s="59">
        <v>120</v>
      </c>
      <c r="I71" s="21">
        <f t="shared" si="47"/>
        <v>51.333333333333336</v>
      </c>
      <c r="J71" s="21">
        <f t="shared" si="48"/>
        <v>21.857142857142858</v>
      </c>
      <c r="K71" s="21">
        <f t="shared" si="49"/>
        <v>39.333333333333336</v>
      </c>
      <c r="L71" s="21">
        <f t="shared" si="50"/>
        <v>17.142857142857142</v>
      </c>
      <c r="M71" s="17">
        <f t="shared" si="51"/>
        <v>7.8305084745762707</v>
      </c>
      <c r="N71" s="17">
        <f t="shared" si="51"/>
        <v>7.65</v>
      </c>
      <c r="O71" s="15">
        <v>1</v>
      </c>
      <c r="P71" s="15">
        <v>1</v>
      </c>
      <c r="Q71" s="15">
        <v>0</v>
      </c>
      <c r="R71" s="15">
        <v>2</v>
      </c>
      <c r="S71" s="15">
        <v>0</v>
      </c>
      <c r="T71" s="15">
        <v>2</v>
      </c>
      <c r="U71" s="15">
        <v>1</v>
      </c>
      <c r="V71" s="15">
        <f t="shared" si="52"/>
        <v>154</v>
      </c>
      <c r="W71" s="15">
        <v>15</v>
      </c>
      <c r="X71" s="22">
        <v>0.03</v>
      </c>
      <c r="Y71" s="15">
        <v>1</v>
      </c>
      <c r="Z71" s="22">
        <f t="shared" si="54"/>
        <v>3.896103896103896E-2</v>
      </c>
      <c r="AA71" s="23">
        <f t="shared" si="46"/>
        <v>6.8961038961038959E-2</v>
      </c>
      <c r="AB71" s="53"/>
      <c r="AC71" s="25"/>
    </row>
    <row r="72" spans="1:29">
      <c r="A72" s="107" t="s">
        <v>49</v>
      </c>
      <c r="B72" s="20">
        <v>1</v>
      </c>
      <c r="C72" s="59">
        <v>170</v>
      </c>
      <c r="D72" s="59">
        <v>164</v>
      </c>
      <c r="E72" s="106">
        <v>7</v>
      </c>
      <c r="F72" s="59">
        <v>2</v>
      </c>
      <c r="G72" s="59">
        <v>98</v>
      </c>
      <c r="H72" s="59">
        <v>120</v>
      </c>
      <c r="I72" s="21">
        <f t="shared" si="47"/>
        <v>85</v>
      </c>
      <c r="J72" s="21">
        <f t="shared" si="48"/>
        <v>23.428571428571427</v>
      </c>
      <c r="K72" s="21">
        <f t="shared" si="49"/>
        <v>49</v>
      </c>
      <c r="L72" s="21">
        <f t="shared" si="50"/>
        <v>17.142857142857142</v>
      </c>
      <c r="M72" s="17">
        <f t="shared" si="51"/>
        <v>10.408163265306124</v>
      </c>
      <c r="N72" s="17">
        <f t="shared" si="51"/>
        <v>8.1999999999999993</v>
      </c>
      <c r="O72" s="15">
        <v>1</v>
      </c>
      <c r="P72" s="15">
        <v>1</v>
      </c>
      <c r="Q72" s="15">
        <v>0</v>
      </c>
      <c r="R72" s="15">
        <v>2</v>
      </c>
      <c r="S72" s="15">
        <v>1</v>
      </c>
      <c r="T72" s="111">
        <v>1</v>
      </c>
      <c r="U72" s="15">
        <v>0</v>
      </c>
      <c r="V72" s="15">
        <f t="shared" si="52"/>
        <v>170</v>
      </c>
      <c r="W72" s="15">
        <v>25</v>
      </c>
      <c r="X72" s="22">
        <f t="shared" si="53"/>
        <v>0.58823529411764708</v>
      </c>
      <c r="Y72" s="15">
        <v>4</v>
      </c>
      <c r="Z72" s="22">
        <f t="shared" si="54"/>
        <v>0.14117647058823529</v>
      </c>
      <c r="AA72" s="23">
        <f t="shared" si="46"/>
        <v>0.72941176470588243</v>
      </c>
      <c r="AB72" s="127" t="s">
        <v>71</v>
      </c>
      <c r="AC72" s="25"/>
    </row>
    <row r="73" spans="1:29">
      <c r="A73" s="52" t="s">
        <v>32</v>
      </c>
      <c r="B73" s="20">
        <v>1</v>
      </c>
      <c r="C73" s="51">
        <v>230</v>
      </c>
      <c r="D73" s="51">
        <v>191</v>
      </c>
      <c r="E73" s="67">
        <v>10</v>
      </c>
      <c r="F73" s="51">
        <v>2</v>
      </c>
      <c r="G73" s="51">
        <v>120</v>
      </c>
      <c r="H73" s="51">
        <v>120</v>
      </c>
      <c r="I73" s="21">
        <f t="shared" si="47"/>
        <v>115</v>
      </c>
      <c r="J73" s="21">
        <f t="shared" si="48"/>
        <v>19.100000000000001</v>
      </c>
      <c r="K73" s="21">
        <f t="shared" si="49"/>
        <v>60</v>
      </c>
      <c r="L73" s="21">
        <f t="shared" si="50"/>
        <v>12</v>
      </c>
      <c r="M73" s="17">
        <f t="shared" si="51"/>
        <v>11.5</v>
      </c>
      <c r="N73" s="17">
        <f t="shared" si="51"/>
        <v>9.5500000000000007</v>
      </c>
      <c r="O73" s="15">
        <v>1</v>
      </c>
      <c r="P73" s="15">
        <v>1</v>
      </c>
      <c r="Q73" s="15">
        <v>1</v>
      </c>
      <c r="R73" s="15">
        <v>2</v>
      </c>
      <c r="S73" s="15">
        <v>0</v>
      </c>
      <c r="T73" s="111">
        <v>2</v>
      </c>
      <c r="U73" s="15">
        <v>0</v>
      </c>
      <c r="V73" s="15">
        <f t="shared" si="52"/>
        <v>230</v>
      </c>
      <c r="W73" s="15">
        <v>21</v>
      </c>
      <c r="X73" s="22">
        <f t="shared" si="53"/>
        <v>0.36521739130434783</v>
      </c>
      <c r="Y73" s="15">
        <v>11</v>
      </c>
      <c r="Z73" s="22">
        <f t="shared" si="54"/>
        <v>0.28695652173913044</v>
      </c>
      <c r="AA73" s="23">
        <f t="shared" si="46"/>
        <v>0.65217391304347827</v>
      </c>
      <c r="AB73" s="129" t="s">
        <v>92</v>
      </c>
      <c r="AC73" s="25"/>
    </row>
    <row r="74" spans="1:29">
      <c r="A74" s="52" t="s">
        <v>99</v>
      </c>
      <c r="B74" s="20">
        <v>1</v>
      </c>
      <c r="C74" s="51">
        <v>178</v>
      </c>
      <c r="D74" s="51">
        <v>175</v>
      </c>
      <c r="E74" s="67">
        <v>8</v>
      </c>
      <c r="F74" s="51">
        <v>5</v>
      </c>
      <c r="G74" s="51">
        <v>118</v>
      </c>
      <c r="H74" s="51">
        <v>120</v>
      </c>
      <c r="I74" s="21">
        <f t="shared" si="47"/>
        <v>35.6</v>
      </c>
      <c r="J74" s="21">
        <f t="shared" si="48"/>
        <v>21.875</v>
      </c>
      <c r="K74" s="21">
        <f t="shared" si="49"/>
        <v>23.6</v>
      </c>
      <c r="L74" s="21">
        <f t="shared" si="50"/>
        <v>15</v>
      </c>
      <c r="M74" s="17">
        <f t="shared" si="51"/>
        <v>9.0508474576271176</v>
      </c>
      <c r="N74" s="17">
        <f t="shared" si="51"/>
        <v>8.75</v>
      </c>
      <c r="O74" s="15">
        <v>1</v>
      </c>
      <c r="P74" s="15">
        <v>1</v>
      </c>
      <c r="Q74" s="15">
        <v>0</v>
      </c>
      <c r="R74" s="15">
        <v>1</v>
      </c>
      <c r="S74" s="15">
        <v>0</v>
      </c>
      <c r="T74" s="15">
        <v>1</v>
      </c>
      <c r="U74" s="15">
        <v>1</v>
      </c>
      <c r="V74" s="15">
        <f t="shared" si="52"/>
        <v>178</v>
      </c>
      <c r="W74" s="15">
        <v>19</v>
      </c>
      <c r="X74" s="22">
        <f t="shared" si="53"/>
        <v>0.42696629213483145</v>
      </c>
      <c r="Y74" s="15">
        <v>4</v>
      </c>
      <c r="Z74" s="22">
        <f t="shared" si="54"/>
        <v>0.1348314606741573</v>
      </c>
      <c r="AA74" s="23">
        <f t="shared" si="46"/>
        <v>0.5617977528089888</v>
      </c>
      <c r="AB74" s="26"/>
      <c r="AC74" s="25"/>
    </row>
    <row r="75" spans="1:29">
      <c r="A75" s="52"/>
      <c r="B75" s="20"/>
      <c r="C75" s="51"/>
      <c r="D75" s="51"/>
      <c r="E75" s="67"/>
      <c r="F75" s="51"/>
      <c r="G75" s="51"/>
      <c r="H75" s="51"/>
      <c r="I75" s="21" t="e">
        <f t="shared" si="47"/>
        <v>#DIV/0!</v>
      </c>
      <c r="J75" s="21" t="e">
        <f t="shared" si="48"/>
        <v>#DIV/0!</v>
      </c>
      <c r="K75" s="21" t="e">
        <f t="shared" si="49"/>
        <v>#DIV/0!</v>
      </c>
      <c r="L75" s="21" t="e">
        <f t="shared" si="50"/>
        <v>#DIV/0!</v>
      </c>
      <c r="M75" s="17" t="e">
        <f t="shared" si="51"/>
        <v>#DIV/0!</v>
      </c>
      <c r="N75" s="17" t="e">
        <f t="shared" si="51"/>
        <v>#DIV/0!</v>
      </c>
      <c r="O75" s="15"/>
      <c r="P75" s="15"/>
      <c r="Q75" s="15"/>
      <c r="R75" s="15"/>
      <c r="S75" s="15"/>
      <c r="T75" s="15"/>
      <c r="U75" s="15"/>
      <c r="V75" s="15" t="e">
        <f t="shared" si="52"/>
        <v>#DIV/0!</v>
      </c>
      <c r="W75" s="15"/>
      <c r="X75" s="22" t="e">
        <f t="shared" si="53"/>
        <v>#DIV/0!</v>
      </c>
      <c r="Y75" s="15"/>
      <c r="Z75" s="22" t="e">
        <f t="shared" si="54"/>
        <v>#DIV/0!</v>
      </c>
      <c r="AA75" s="23" t="e">
        <f t="shared" si="46"/>
        <v>#DIV/0!</v>
      </c>
      <c r="AB75" s="25"/>
      <c r="AC75" s="25"/>
    </row>
    <row r="76" spans="1:29">
      <c r="A76" s="52"/>
      <c r="B76" s="20"/>
      <c r="C76" s="51"/>
      <c r="D76" s="51"/>
      <c r="E76" s="67"/>
      <c r="F76" s="51"/>
      <c r="G76" s="51"/>
      <c r="H76" s="51"/>
      <c r="I76" s="21" t="e">
        <f t="shared" si="47"/>
        <v>#DIV/0!</v>
      </c>
      <c r="J76" s="21" t="e">
        <f t="shared" si="48"/>
        <v>#DIV/0!</v>
      </c>
      <c r="K76" s="21" t="e">
        <f t="shared" si="49"/>
        <v>#DIV/0!</v>
      </c>
      <c r="L76" s="21" t="e">
        <f t="shared" si="50"/>
        <v>#DIV/0!</v>
      </c>
      <c r="M76" s="17" t="e">
        <f t="shared" si="51"/>
        <v>#DIV/0!</v>
      </c>
      <c r="N76" s="17" t="e">
        <f t="shared" si="51"/>
        <v>#DIV/0!</v>
      </c>
      <c r="O76" s="15"/>
      <c r="P76" s="15"/>
      <c r="Q76" s="15"/>
      <c r="R76" s="15"/>
      <c r="S76" s="15"/>
      <c r="T76" s="15"/>
      <c r="U76" s="15"/>
      <c r="V76" s="15" t="e">
        <f t="shared" si="52"/>
        <v>#DIV/0!</v>
      </c>
      <c r="W76" s="15"/>
      <c r="X76" s="22" t="e">
        <f t="shared" si="53"/>
        <v>#DIV/0!</v>
      </c>
      <c r="Y76" s="15"/>
      <c r="Z76" s="22" t="e">
        <f t="shared" si="54"/>
        <v>#DIV/0!</v>
      </c>
      <c r="AA76" s="23" t="e">
        <f t="shared" si="46"/>
        <v>#DIV/0!</v>
      </c>
      <c r="AB76" s="25"/>
      <c r="AC76" s="25"/>
    </row>
    <row r="77" spans="1:29">
      <c r="A77" s="60" t="s">
        <v>30</v>
      </c>
      <c r="B77" s="31">
        <f t="shared" ref="B77:H77" si="55">SUM(B64:B76)</f>
        <v>11</v>
      </c>
      <c r="C77" s="61">
        <f t="shared" si="55"/>
        <v>1884</v>
      </c>
      <c r="D77" s="61">
        <f t="shared" si="55"/>
        <v>1707</v>
      </c>
      <c r="E77" s="62">
        <f t="shared" si="55"/>
        <v>80</v>
      </c>
      <c r="F77" s="61">
        <f t="shared" si="55"/>
        <v>51</v>
      </c>
      <c r="G77" s="61">
        <f t="shared" si="55"/>
        <v>1232</v>
      </c>
      <c r="H77" s="61">
        <f t="shared" si="55"/>
        <v>1290</v>
      </c>
      <c r="I77" s="33">
        <f t="shared" si="47"/>
        <v>36.941176470588232</v>
      </c>
      <c r="J77" s="33">
        <f t="shared" si="48"/>
        <v>21.337499999999999</v>
      </c>
      <c r="K77" s="33">
        <f t="shared" si="49"/>
        <v>24.156862745098039</v>
      </c>
      <c r="L77" s="33">
        <f>H77/E77</f>
        <v>16.125</v>
      </c>
      <c r="M77" s="34">
        <f t="shared" si="51"/>
        <v>9.1753246753246742</v>
      </c>
      <c r="N77" s="34">
        <f t="shared" si="51"/>
        <v>7.9395348837209303</v>
      </c>
      <c r="O77" s="32">
        <f t="shared" ref="O77:U77" si="56">SUM(O64:O76)</f>
        <v>10</v>
      </c>
      <c r="P77" s="32">
        <f t="shared" si="56"/>
        <v>7</v>
      </c>
      <c r="Q77" s="32">
        <f t="shared" si="56"/>
        <v>1</v>
      </c>
      <c r="R77" s="32">
        <f t="shared" si="56"/>
        <v>14</v>
      </c>
      <c r="S77" s="32">
        <f t="shared" si="56"/>
        <v>5</v>
      </c>
      <c r="T77" s="32">
        <f>SUM(T64:T76)</f>
        <v>13</v>
      </c>
      <c r="U77" s="32">
        <f t="shared" si="56"/>
        <v>6</v>
      </c>
      <c r="V77" s="31">
        <f t="shared" si="52"/>
        <v>171.27272727272728</v>
      </c>
      <c r="W77" s="32">
        <f>SUM(W64:W76)</f>
        <v>177</v>
      </c>
      <c r="X77" s="35">
        <f t="shared" si="53"/>
        <v>0.37579617834394907</v>
      </c>
      <c r="Y77" s="32">
        <f>SUM(Y64:Y76)</f>
        <v>62</v>
      </c>
      <c r="Z77" s="35">
        <f t="shared" si="54"/>
        <v>0.19745222929936307</v>
      </c>
      <c r="AA77" s="36">
        <f t="shared" si="46"/>
        <v>0.5732484076433122</v>
      </c>
      <c r="AB77" s="25"/>
    </row>
    <row r="78" spans="1:29">
      <c r="A78" s="63" t="s">
        <v>35</v>
      </c>
      <c r="B78" s="2" t="s">
        <v>1</v>
      </c>
      <c r="C78" s="3" t="s">
        <v>2</v>
      </c>
      <c r="D78" s="3" t="s">
        <v>2</v>
      </c>
      <c r="E78" s="4" t="s">
        <v>3</v>
      </c>
      <c r="F78" s="4" t="s">
        <v>4</v>
      </c>
      <c r="G78" s="3" t="s">
        <v>5</v>
      </c>
      <c r="H78" s="3" t="s">
        <v>5</v>
      </c>
      <c r="I78" s="3" t="s">
        <v>6</v>
      </c>
      <c r="J78" s="3" t="s">
        <v>6</v>
      </c>
      <c r="K78" s="3" t="s">
        <v>7</v>
      </c>
      <c r="L78" s="3" t="s">
        <v>7</v>
      </c>
      <c r="M78" s="3" t="s">
        <v>8</v>
      </c>
      <c r="N78" s="3" t="s">
        <v>8</v>
      </c>
      <c r="O78" s="5">
        <v>150</v>
      </c>
      <c r="P78" s="5">
        <v>150</v>
      </c>
      <c r="Q78" s="5" t="s">
        <v>9</v>
      </c>
      <c r="R78" s="3">
        <v>50</v>
      </c>
      <c r="S78" s="3">
        <v>50</v>
      </c>
      <c r="T78" s="3" t="s">
        <v>31</v>
      </c>
      <c r="U78" s="3" t="s">
        <v>31</v>
      </c>
      <c r="V78" s="3" t="s">
        <v>10</v>
      </c>
      <c r="W78" s="2" t="s">
        <v>11</v>
      </c>
      <c r="X78" s="2" t="s">
        <v>12</v>
      </c>
      <c r="Y78" s="2" t="s">
        <v>13</v>
      </c>
      <c r="Z78" s="2" t="s">
        <v>12</v>
      </c>
      <c r="AA78" s="2" t="s">
        <v>14</v>
      </c>
      <c r="AB78" s="25"/>
    </row>
    <row r="79" spans="1:29">
      <c r="A79" s="64"/>
      <c r="B79" s="7"/>
      <c r="C79" s="3" t="s">
        <v>15</v>
      </c>
      <c r="D79" s="3" t="s">
        <v>21</v>
      </c>
      <c r="E79" s="8" t="s">
        <v>17</v>
      </c>
      <c r="F79" s="8" t="s">
        <v>18</v>
      </c>
      <c r="G79" s="3" t="s">
        <v>19</v>
      </c>
      <c r="H79" s="3" t="s">
        <v>20</v>
      </c>
      <c r="I79" s="3" t="s">
        <v>15</v>
      </c>
      <c r="J79" s="3" t="s">
        <v>21</v>
      </c>
      <c r="K79" s="3" t="s">
        <v>22</v>
      </c>
      <c r="L79" s="3" t="s">
        <v>23</v>
      </c>
      <c r="M79" s="3" t="s">
        <v>15</v>
      </c>
      <c r="N79" s="3" t="s">
        <v>21</v>
      </c>
      <c r="O79" s="2" t="s">
        <v>24</v>
      </c>
      <c r="P79" s="2" t="s">
        <v>25</v>
      </c>
      <c r="Q79" s="2"/>
      <c r="R79" s="54" t="s">
        <v>24</v>
      </c>
      <c r="S79" s="55" t="s">
        <v>25</v>
      </c>
      <c r="T79" s="55" t="s">
        <v>24</v>
      </c>
      <c r="U79" s="55" t="s">
        <v>25</v>
      </c>
      <c r="V79" s="65"/>
      <c r="W79" s="3"/>
      <c r="X79" s="11"/>
      <c r="Y79" s="10"/>
      <c r="Z79" s="10"/>
      <c r="AA79" s="10"/>
      <c r="AB79" s="25"/>
    </row>
    <row r="80" spans="1:29">
      <c r="A80" s="52" t="s">
        <v>72</v>
      </c>
      <c r="B80" s="20">
        <v>1</v>
      </c>
      <c r="C80" s="51">
        <v>185</v>
      </c>
      <c r="D80" s="51">
        <v>124</v>
      </c>
      <c r="E80" s="51">
        <v>10</v>
      </c>
      <c r="F80" s="51">
        <v>4</v>
      </c>
      <c r="G80" s="51">
        <v>120</v>
      </c>
      <c r="H80" s="51">
        <v>112</v>
      </c>
      <c r="I80" s="21">
        <f t="shared" si="47"/>
        <v>46.25</v>
      </c>
      <c r="J80" s="21">
        <f t="shared" si="48"/>
        <v>12.4</v>
      </c>
      <c r="K80" s="21">
        <f t="shared" si="49"/>
        <v>30</v>
      </c>
      <c r="L80" s="21">
        <f>H80/E80</f>
        <v>11.2</v>
      </c>
      <c r="M80" s="17">
        <f t="shared" si="51"/>
        <v>9.25</v>
      </c>
      <c r="N80" s="17">
        <f t="shared" si="51"/>
        <v>6.6428571428571423</v>
      </c>
      <c r="O80" s="15">
        <v>1</v>
      </c>
      <c r="P80" s="15">
        <v>0</v>
      </c>
      <c r="Q80" s="15">
        <v>0</v>
      </c>
      <c r="R80" s="15">
        <v>1</v>
      </c>
      <c r="S80" s="15">
        <v>0</v>
      </c>
      <c r="T80" s="15">
        <v>2</v>
      </c>
      <c r="U80" s="15">
        <v>0</v>
      </c>
      <c r="V80" s="15">
        <f t="shared" si="52"/>
        <v>185</v>
      </c>
      <c r="W80" s="15">
        <v>13</v>
      </c>
      <c r="X80" s="22">
        <f t="shared" ref="X80:X92" si="57">W80*4/C80</f>
        <v>0.2810810810810811</v>
      </c>
      <c r="Y80" s="15">
        <v>6</v>
      </c>
      <c r="Z80" s="22">
        <f t="shared" si="54"/>
        <v>0.19459459459459461</v>
      </c>
      <c r="AA80" s="22">
        <f t="shared" si="46"/>
        <v>0.4756756756756757</v>
      </c>
      <c r="AB80" s="25"/>
    </row>
    <row r="81" spans="1:28">
      <c r="A81" s="29" t="s">
        <v>49</v>
      </c>
      <c r="B81" s="20">
        <v>1</v>
      </c>
      <c r="C81" s="51">
        <v>168</v>
      </c>
      <c r="D81" s="51">
        <v>186</v>
      </c>
      <c r="E81" s="51">
        <v>5</v>
      </c>
      <c r="F81" s="51">
        <v>6</v>
      </c>
      <c r="G81" s="51">
        <v>120</v>
      </c>
      <c r="H81" s="51">
        <v>120</v>
      </c>
      <c r="I81" s="21">
        <f t="shared" si="47"/>
        <v>28</v>
      </c>
      <c r="J81" s="21">
        <f t="shared" si="48"/>
        <v>37.200000000000003</v>
      </c>
      <c r="K81" s="21">
        <f t="shared" si="49"/>
        <v>20</v>
      </c>
      <c r="L81" s="21">
        <f t="shared" ref="L81:L92" si="58">H81/E81</f>
        <v>24</v>
      </c>
      <c r="M81" s="17">
        <f t="shared" si="51"/>
        <v>8.4</v>
      </c>
      <c r="N81" s="17">
        <f t="shared" si="51"/>
        <v>9.3000000000000007</v>
      </c>
      <c r="O81" s="15">
        <v>1</v>
      </c>
      <c r="P81" s="15">
        <v>1</v>
      </c>
      <c r="Q81" s="15">
        <v>0</v>
      </c>
      <c r="R81" s="15">
        <v>1</v>
      </c>
      <c r="S81" s="15">
        <v>1</v>
      </c>
      <c r="T81" s="15">
        <v>1</v>
      </c>
      <c r="U81" s="15">
        <v>1</v>
      </c>
      <c r="V81" s="15">
        <f t="shared" si="52"/>
        <v>168</v>
      </c>
      <c r="W81" s="15">
        <v>16</v>
      </c>
      <c r="X81" s="22">
        <f t="shared" si="57"/>
        <v>0.38095238095238093</v>
      </c>
      <c r="Y81" s="15">
        <v>2</v>
      </c>
      <c r="Z81" s="22">
        <f t="shared" si="54"/>
        <v>7.1428571428571425E-2</v>
      </c>
      <c r="AA81" s="22">
        <f t="shared" si="46"/>
        <v>0.45238095238095233</v>
      </c>
      <c r="AB81" s="66"/>
    </row>
    <row r="82" spans="1:28">
      <c r="A82" s="124" t="s">
        <v>77</v>
      </c>
      <c r="B82" s="20">
        <v>1</v>
      </c>
      <c r="C82" s="51">
        <v>154</v>
      </c>
      <c r="D82" s="51">
        <v>148</v>
      </c>
      <c r="E82" s="51">
        <v>5</v>
      </c>
      <c r="F82" s="51">
        <v>6</v>
      </c>
      <c r="G82" s="51">
        <v>120</v>
      </c>
      <c r="H82" s="51">
        <v>120</v>
      </c>
      <c r="I82" s="21">
        <f t="shared" si="47"/>
        <v>25.666666666666668</v>
      </c>
      <c r="J82" s="21">
        <f t="shared" si="48"/>
        <v>29.6</v>
      </c>
      <c r="K82" s="21">
        <f t="shared" si="49"/>
        <v>20</v>
      </c>
      <c r="L82" s="21">
        <f t="shared" si="58"/>
        <v>24</v>
      </c>
      <c r="M82" s="17">
        <f t="shared" si="51"/>
        <v>7.7</v>
      </c>
      <c r="N82" s="17">
        <f t="shared" si="51"/>
        <v>7.4</v>
      </c>
      <c r="O82" s="15">
        <v>1</v>
      </c>
      <c r="P82" s="15">
        <v>0</v>
      </c>
      <c r="Q82" s="15">
        <v>0</v>
      </c>
      <c r="R82" s="15">
        <v>0</v>
      </c>
      <c r="S82" s="15">
        <v>2</v>
      </c>
      <c r="T82" s="15">
        <v>0</v>
      </c>
      <c r="U82" s="15">
        <v>1</v>
      </c>
      <c r="V82" s="15">
        <f t="shared" si="52"/>
        <v>154</v>
      </c>
      <c r="W82" s="15">
        <v>9</v>
      </c>
      <c r="X82" s="22">
        <f t="shared" si="57"/>
        <v>0.23376623376623376</v>
      </c>
      <c r="Y82" s="15">
        <v>2</v>
      </c>
      <c r="Z82" s="22">
        <f t="shared" si="54"/>
        <v>7.792207792207792E-2</v>
      </c>
      <c r="AA82" s="22">
        <f t="shared" si="46"/>
        <v>0.31168831168831168</v>
      </c>
      <c r="AB82" s="25"/>
    </row>
    <row r="83" spans="1:28">
      <c r="A83" s="124" t="s">
        <v>78</v>
      </c>
      <c r="B83" s="20">
        <v>1</v>
      </c>
      <c r="C83" s="59">
        <v>152</v>
      </c>
      <c r="D83" s="59">
        <v>150</v>
      </c>
      <c r="E83" s="59">
        <v>7</v>
      </c>
      <c r="F83" s="59">
        <v>4</v>
      </c>
      <c r="G83" s="59">
        <v>113</v>
      </c>
      <c r="H83" s="59">
        <v>120</v>
      </c>
      <c r="I83" s="21">
        <f t="shared" si="47"/>
        <v>38</v>
      </c>
      <c r="J83" s="21">
        <f t="shared" si="48"/>
        <v>21.428571428571427</v>
      </c>
      <c r="K83" s="21">
        <f t="shared" si="49"/>
        <v>28.25</v>
      </c>
      <c r="L83" s="21">
        <f t="shared" si="58"/>
        <v>17.142857142857142</v>
      </c>
      <c r="M83" s="17">
        <f t="shared" si="51"/>
        <v>8.0707964601769913</v>
      </c>
      <c r="N83" s="17">
        <f t="shared" si="51"/>
        <v>7.5</v>
      </c>
      <c r="O83" s="15">
        <v>1</v>
      </c>
      <c r="P83" s="15">
        <v>1</v>
      </c>
      <c r="Q83" s="15">
        <v>0</v>
      </c>
      <c r="R83" s="15">
        <v>2</v>
      </c>
      <c r="S83" s="15">
        <v>1</v>
      </c>
      <c r="T83" s="111">
        <v>1</v>
      </c>
      <c r="U83" s="15">
        <v>2</v>
      </c>
      <c r="V83" s="15">
        <f t="shared" si="52"/>
        <v>152</v>
      </c>
      <c r="W83" s="15">
        <v>8</v>
      </c>
      <c r="X83" s="22">
        <f t="shared" si="57"/>
        <v>0.21052631578947367</v>
      </c>
      <c r="Y83" s="15">
        <v>2</v>
      </c>
      <c r="Z83" s="22">
        <f t="shared" si="54"/>
        <v>7.8947368421052627E-2</v>
      </c>
      <c r="AA83" s="22">
        <f t="shared" si="46"/>
        <v>0.28947368421052633</v>
      </c>
      <c r="AB83" s="126" t="s">
        <v>71</v>
      </c>
    </row>
    <row r="84" spans="1:28">
      <c r="A84" s="124" t="s">
        <v>80</v>
      </c>
      <c r="B84" s="67">
        <v>1</v>
      </c>
      <c r="C84" s="59">
        <v>155</v>
      </c>
      <c r="D84" s="59">
        <v>154</v>
      </c>
      <c r="E84" s="59">
        <v>7</v>
      </c>
      <c r="F84" s="59">
        <v>6</v>
      </c>
      <c r="G84" s="59">
        <v>118</v>
      </c>
      <c r="H84" s="59">
        <v>120</v>
      </c>
      <c r="I84" s="21">
        <f t="shared" si="47"/>
        <v>25.833333333333332</v>
      </c>
      <c r="J84" s="21">
        <f t="shared" si="48"/>
        <v>22</v>
      </c>
      <c r="K84" s="21">
        <f t="shared" si="49"/>
        <v>19.666666666666668</v>
      </c>
      <c r="L84" s="21">
        <f t="shared" si="58"/>
        <v>17.142857142857142</v>
      </c>
      <c r="M84" s="17">
        <f t="shared" si="51"/>
        <v>7.8813559322033893</v>
      </c>
      <c r="N84" s="17">
        <f t="shared" si="51"/>
        <v>7.7</v>
      </c>
      <c r="O84" s="15">
        <v>1</v>
      </c>
      <c r="P84" s="15">
        <v>1</v>
      </c>
      <c r="Q84" s="15">
        <v>0</v>
      </c>
      <c r="R84" s="15">
        <v>0</v>
      </c>
      <c r="S84" s="15">
        <v>0</v>
      </c>
      <c r="T84" s="15">
        <v>1</v>
      </c>
      <c r="U84" s="15">
        <v>1</v>
      </c>
      <c r="V84" s="15">
        <f t="shared" si="52"/>
        <v>155</v>
      </c>
      <c r="W84" s="15">
        <v>15</v>
      </c>
      <c r="X84" s="22">
        <f t="shared" si="57"/>
        <v>0.38709677419354838</v>
      </c>
      <c r="Y84" s="15">
        <v>1</v>
      </c>
      <c r="Z84" s="22">
        <f t="shared" si="54"/>
        <v>3.870967741935484E-2</v>
      </c>
      <c r="AA84" s="22">
        <f t="shared" si="46"/>
        <v>0.4258064516129032</v>
      </c>
      <c r="AB84" s="25"/>
    </row>
    <row r="85" spans="1:28">
      <c r="A85" s="125" t="s">
        <v>84</v>
      </c>
      <c r="B85" s="20">
        <v>1</v>
      </c>
      <c r="C85" s="59">
        <v>118</v>
      </c>
      <c r="D85" s="59">
        <v>93</v>
      </c>
      <c r="E85" s="59">
        <v>2</v>
      </c>
      <c r="F85" s="59">
        <v>10</v>
      </c>
      <c r="G85" s="59">
        <v>115</v>
      </c>
      <c r="H85" s="59">
        <v>62</v>
      </c>
      <c r="I85" s="21">
        <f t="shared" si="47"/>
        <v>11.8</v>
      </c>
      <c r="J85" s="21">
        <f t="shared" si="48"/>
        <v>46.5</v>
      </c>
      <c r="K85" s="21">
        <f t="shared" si="49"/>
        <v>11.5</v>
      </c>
      <c r="L85" s="21">
        <f t="shared" si="58"/>
        <v>31</v>
      </c>
      <c r="M85" s="17">
        <f t="shared" si="51"/>
        <v>6.1565217391304348</v>
      </c>
      <c r="N85" s="17">
        <f t="shared" si="51"/>
        <v>9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5">
        <f t="shared" si="52"/>
        <v>118</v>
      </c>
      <c r="W85" s="15">
        <v>12</v>
      </c>
      <c r="X85" s="22">
        <v>0.12</v>
      </c>
      <c r="Y85" s="15">
        <v>2</v>
      </c>
      <c r="Z85" s="22">
        <f t="shared" si="54"/>
        <v>0.10169491525423729</v>
      </c>
      <c r="AA85" s="22">
        <f t="shared" si="46"/>
        <v>0.22169491525423729</v>
      </c>
      <c r="AB85" s="24"/>
    </row>
    <row r="86" spans="1:28">
      <c r="A86" s="124" t="s">
        <v>34</v>
      </c>
      <c r="B86" s="20">
        <v>1</v>
      </c>
      <c r="C86" s="59">
        <v>153</v>
      </c>
      <c r="D86" s="59">
        <v>154</v>
      </c>
      <c r="E86" s="59">
        <v>3</v>
      </c>
      <c r="F86" s="59">
        <v>7</v>
      </c>
      <c r="G86" s="59">
        <v>120</v>
      </c>
      <c r="H86" s="59">
        <v>118</v>
      </c>
      <c r="I86" s="21">
        <f t="shared" si="47"/>
        <v>21.857142857142858</v>
      </c>
      <c r="J86" s="21">
        <f t="shared" si="48"/>
        <v>51.333333333333336</v>
      </c>
      <c r="K86" s="21">
        <f t="shared" si="49"/>
        <v>17.142857142857142</v>
      </c>
      <c r="L86" s="21">
        <f t="shared" si="58"/>
        <v>39.333333333333336</v>
      </c>
      <c r="M86" s="17">
        <f t="shared" si="51"/>
        <v>7.65</v>
      </c>
      <c r="N86" s="17">
        <f t="shared" si="51"/>
        <v>7.8305084745762707</v>
      </c>
      <c r="O86" s="15">
        <v>1</v>
      </c>
      <c r="P86" s="15">
        <v>1</v>
      </c>
      <c r="Q86" s="15">
        <v>0</v>
      </c>
      <c r="R86" s="15">
        <v>0</v>
      </c>
      <c r="S86" s="15">
        <v>2</v>
      </c>
      <c r="T86" s="15">
        <v>1</v>
      </c>
      <c r="U86" s="15">
        <v>2</v>
      </c>
      <c r="V86" s="15">
        <f t="shared" si="52"/>
        <v>153</v>
      </c>
      <c r="W86" s="15">
        <v>12</v>
      </c>
      <c r="X86" s="22">
        <f t="shared" si="57"/>
        <v>0.31372549019607843</v>
      </c>
      <c r="Y86" s="15">
        <v>4</v>
      </c>
      <c r="Z86" s="22">
        <f t="shared" si="54"/>
        <v>0.15686274509803921</v>
      </c>
      <c r="AA86" s="22">
        <f t="shared" si="46"/>
        <v>0.47058823529411764</v>
      </c>
      <c r="AB86" s="29"/>
    </row>
    <row r="87" spans="1:28">
      <c r="A87" s="124" t="s">
        <v>29</v>
      </c>
      <c r="B87" s="20">
        <v>1</v>
      </c>
      <c r="C87" s="59">
        <v>163</v>
      </c>
      <c r="D87" s="59">
        <v>162</v>
      </c>
      <c r="E87" s="59">
        <v>5</v>
      </c>
      <c r="F87" s="59">
        <v>4</v>
      </c>
      <c r="G87" s="59">
        <v>114</v>
      </c>
      <c r="H87" s="59">
        <v>120</v>
      </c>
      <c r="I87" s="21">
        <f t="shared" si="47"/>
        <v>40.75</v>
      </c>
      <c r="J87" s="21">
        <f t="shared" si="48"/>
        <v>32.4</v>
      </c>
      <c r="K87" s="21">
        <f t="shared" si="49"/>
        <v>28.5</v>
      </c>
      <c r="L87" s="21">
        <f t="shared" si="58"/>
        <v>24</v>
      </c>
      <c r="M87" s="17">
        <f t="shared" si="51"/>
        <v>8.5789473684210531</v>
      </c>
      <c r="N87" s="17">
        <f t="shared" si="51"/>
        <v>8.1</v>
      </c>
      <c r="O87" s="15">
        <v>1</v>
      </c>
      <c r="P87" s="15">
        <v>1</v>
      </c>
      <c r="Q87" s="15">
        <v>0</v>
      </c>
      <c r="R87" s="15">
        <v>1</v>
      </c>
      <c r="S87" s="15">
        <v>0</v>
      </c>
      <c r="T87" s="15">
        <v>1</v>
      </c>
      <c r="U87" s="15">
        <v>0</v>
      </c>
      <c r="V87" s="15">
        <f t="shared" si="52"/>
        <v>163</v>
      </c>
      <c r="W87" s="15">
        <v>15</v>
      </c>
      <c r="X87" s="22">
        <f t="shared" si="57"/>
        <v>0.36809815950920244</v>
      </c>
      <c r="Y87" s="15">
        <v>3</v>
      </c>
      <c r="Z87" s="22">
        <f t="shared" si="54"/>
        <v>0.11042944785276074</v>
      </c>
      <c r="AA87" s="23">
        <f t="shared" si="46"/>
        <v>0.4785276073619632</v>
      </c>
      <c r="AB87" s="24"/>
    </row>
    <row r="88" spans="1:28">
      <c r="A88" s="124" t="s">
        <v>90</v>
      </c>
      <c r="B88" s="20">
        <v>1</v>
      </c>
      <c r="C88" s="59">
        <v>55</v>
      </c>
      <c r="D88" s="59">
        <v>52</v>
      </c>
      <c r="E88" s="59">
        <v>4</v>
      </c>
      <c r="F88" s="59">
        <v>0</v>
      </c>
      <c r="G88" s="59">
        <v>27</v>
      </c>
      <c r="H88" s="59">
        <v>30</v>
      </c>
      <c r="I88" s="21" t="e">
        <f t="shared" si="47"/>
        <v>#DIV/0!</v>
      </c>
      <c r="J88" s="21">
        <f t="shared" si="48"/>
        <v>13</v>
      </c>
      <c r="K88" s="21" t="e">
        <f t="shared" si="49"/>
        <v>#DIV/0!</v>
      </c>
      <c r="L88" s="21">
        <f t="shared" si="58"/>
        <v>7.5</v>
      </c>
      <c r="M88" s="17">
        <f t="shared" si="51"/>
        <v>12.222222222222221</v>
      </c>
      <c r="N88" s="17">
        <f t="shared" si="51"/>
        <v>10.4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1</v>
      </c>
      <c r="U88" s="15">
        <v>0</v>
      </c>
      <c r="V88" s="15">
        <f t="shared" si="52"/>
        <v>55</v>
      </c>
      <c r="W88" s="15">
        <v>3</v>
      </c>
      <c r="X88" s="22">
        <f t="shared" si="57"/>
        <v>0.21818181818181817</v>
      </c>
      <c r="Y88" s="15">
        <v>5</v>
      </c>
      <c r="Z88" s="22">
        <f t="shared" si="54"/>
        <v>0.54545454545454541</v>
      </c>
      <c r="AA88" s="23">
        <f t="shared" si="46"/>
        <v>0.76363636363636356</v>
      </c>
      <c r="AB88" s="24"/>
    </row>
    <row r="89" spans="1:28">
      <c r="A89" s="124" t="s">
        <v>0</v>
      </c>
      <c r="B89" s="20">
        <v>1</v>
      </c>
      <c r="C89" s="59">
        <v>153</v>
      </c>
      <c r="D89" s="59">
        <v>183</v>
      </c>
      <c r="E89" s="59">
        <v>6</v>
      </c>
      <c r="F89" s="59">
        <v>7</v>
      </c>
      <c r="G89" s="59">
        <v>120</v>
      </c>
      <c r="H89" s="59">
        <v>120</v>
      </c>
      <c r="I89" s="21">
        <f t="shared" si="47"/>
        <v>21.857142857142858</v>
      </c>
      <c r="J89" s="21">
        <f t="shared" si="48"/>
        <v>30.5</v>
      </c>
      <c r="K89" s="21">
        <f t="shared" si="49"/>
        <v>17.142857142857142</v>
      </c>
      <c r="L89" s="21">
        <f t="shared" si="58"/>
        <v>20</v>
      </c>
      <c r="M89" s="17">
        <f t="shared" si="51"/>
        <v>7.65</v>
      </c>
      <c r="N89" s="17">
        <f t="shared" si="51"/>
        <v>9.15</v>
      </c>
      <c r="O89" s="15">
        <v>1</v>
      </c>
      <c r="P89" s="15">
        <v>1</v>
      </c>
      <c r="Q89" s="15">
        <v>0</v>
      </c>
      <c r="R89" s="15">
        <v>0</v>
      </c>
      <c r="S89" s="15">
        <v>1</v>
      </c>
      <c r="T89" s="15">
        <v>0</v>
      </c>
      <c r="U89" s="15">
        <v>1</v>
      </c>
      <c r="V89" s="15">
        <f t="shared" si="52"/>
        <v>153</v>
      </c>
      <c r="W89" s="15">
        <v>12</v>
      </c>
      <c r="X89" s="22">
        <f t="shared" si="57"/>
        <v>0.31372549019607843</v>
      </c>
      <c r="Y89" s="15">
        <v>6</v>
      </c>
      <c r="Z89" s="22">
        <f t="shared" si="54"/>
        <v>0.23529411764705882</v>
      </c>
      <c r="AA89" s="23">
        <f t="shared" si="46"/>
        <v>0.5490196078431373</v>
      </c>
      <c r="AB89" s="24"/>
    </row>
    <row r="90" spans="1:28">
      <c r="A90" s="124" t="s">
        <v>49</v>
      </c>
      <c r="B90" s="20">
        <v>1</v>
      </c>
      <c r="C90" s="59">
        <v>181</v>
      </c>
      <c r="D90" s="59">
        <v>180</v>
      </c>
      <c r="E90" s="59">
        <v>7</v>
      </c>
      <c r="F90" s="59">
        <v>6</v>
      </c>
      <c r="G90" s="59">
        <v>119</v>
      </c>
      <c r="H90" s="59">
        <v>120</v>
      </c>
      <c r="I90" s="21">
        <f t="shared" si="47"/>
        <v>30.166666666666668</v>
      </c>
      <c r="J90" s="21">
        <f t="shared" si="48"/>
        <v>25.714285714285715</v>
      </c>
      <c r="K90" s="21">
        <f t="shared" si="49"/>
        <v>19.833333333333332</v>
      </c>
      <c r="L90" s="21">
        <f t="shared" si="58"/>
        <v>17.142857142857142</v>
      </c>
      <c r="M90" s="17">
        <f t="shared" si="51"/>
        <v>9.1260504201680686</v>
      </c>
      <c r="N90" s="17">
        <f t="shared" si="51"/>
        <v>9</v>
      </c>
      <c r="O90" s="15">
        <v>1</v>
      </c>
      <c r="P90" s="15">
        <v>1</v>
      </c>
      <c r="Q90" s="15">
        <v>0</v>
      </c>
      <c r="R90" s="15">
        <v>2</v>
      </c>
      <c r="S90" s="111">
        <v>1</v>
      </c>
      <c r="T90" s="111">
        <v>1</v>
      </c>
      <c r="U90" s="15">
        <v>0</v>
      </c>
      <c r="V90" s="15">
        <f t="shared" si="52"/>
        <v>181</v>
      </c>
      <c r="W90" s="15">
        <v>13</v>
      </c>
      <c r="X90" s="22">
        <f t="shared" si="57"/>
        <v>0.287292817679558</v>
      </c>
      <c r="Y90" s="15">
        <v>9</v>
      </c>
      <c r="Z90" s="22">
        <f t="shared" si="54"/>
        <v>0.2983425414364641</v>
      </c>
      <c r="AA90" s="23">
        <f t="shared" si="46"/>
        <v>0.58563535911602216</v>
      </c>
      <c r="AB90" s="112" t="s">
        <v>71</v>
      </c>
    </row>
    <row r="91" spans="1:28">
      <c r="A91" s="124" t="s">
        <v>34</v>
      </c>
      <c r="B91" s="20">
        <v>1</v>
      </c>
      <c r="C91" s="59">
        <v>175</v>
      </c>
      <c r="D91" s="59">
        <v>178</v>
      </c>
      <c r="E91" s="59">
        <v>5</v>
      </c>
      <c r="F91" s="59">
        <v>8</v>
      </c>
      <c r="G91" s="59">
        <v>120</v>
      </c>
      <c r="H91" s="59">
        <v>118</v>
      </c>
      <c r="I91" s="21">
        <f t="shared" si="47"/>
        <v>21.875</v>
      </c>
      <c r="J91" s="21">
        <f t="shared" si="48"/>
        <v>35.6</v>
      </c>
      <c r="K91" s="21">
        <f t="shared" si="49"/>
        <v>15</v>
      </c>
      <c r="L91" s="21">
        <f t="shared" si="58"/>
        <v>23.6</v>
      </c>
      <c r="M91" s="17">
        <f t="shared" si="51"/>
        <v>8.75</v>
      </c>
      <c r="N91" s="17">
        <f t="shared" si="51"/>
        <v>9.0508474576271176</v>
      </c>
      <c r="O91" s="15">
        <v>1</v>
      </c>
      <c r="P91" s="15">
        <v>1</v>
      </c>
      <c r="Q91" s="15">
        <v>0</v>
      </c>
      <c r="R91" s="15">
        <v>0</v>
      </c>
      <c r="S91" s="15">
        <v>1</v>
      </c>
      <c r="T91" s="15">
        <v>1</v>
      </c>
      <c r="U91" s="15">
        <v>1</v>
      </c>
      <c r="V91" s="15">
        <f t="shared" si="52"/>
        <v>175</v>
      </c>
      <c r="W91" s="15">
        <v>14</v>
      </c>
      <c r="X91" s="22">
        <f t="shared" si="57"/>
        <v>0.32</v>
      </c>
      <c r="Y91" s="15">
        <v>6</v>
      </c>
      <c r="Z91" s="22">
        <f t="shared" si="54"/>
        <v>0.20571428571428571</v>
      </c>
      <c r="AA91" s="23">
        <f t="shared" si="46"/>
        <v>0.52571428571428569</v>
      </c>
      <c r="AB91" s="24"/>
    </row>
    <row r="92" spans="1:28">
      <c r="A92" s="68" t="s">
        <v>30</v>
      </c>
      <c r="B92" s="31">
        <f t="shared" ref="B92:H92" si="59">SUM(B80:B91)</f>
        <v>12</v>
      </c>
      <c r="C92" s="69">
        <f t="shared" si="59"/>
        <v>1812</v>
      </c>
      <c r="D92" s="69">
        <f t="shared" si="59"/>
        <v>1764</v>
      </c>
      <c r="E92" s="69">
        <f t="shared" si="59"/>
        <v>66</v>
      </c>
      <c r="F92" s="69">
        <f t="shared" si="59"/>
        <v>68</v>
      </c>
      <c r="G92" s="69">
        <f t="shared" si="59"/>
        <v>1326</v>
      </c>
      <c r="H92" s="69">
        <f t="shared" si="59"/>
        <v>1280</v>
      </c>
      <c r="I92" s="33">
        <f t="shared" si="47"/>
        <v>26.647058823529413</v>
      </c>
      <c r="J92" s="33">
        <f t="shared" si="48"/>
        <v>26.727272727272727</v>
      </c>
      <c r="K92" s="33">
        <f t="shared" si="49"/>
        <v>19.5</v>
      </c>
      <c r="L92" s="33">
        <f t="shared" si="58"/>
        <v>19.393939393939394</v>
      </c>
      <c r="M92" s="34">
        <f t="shared" si="51"/>
        <v>8.1990950226244337</v>
      </c>
      <c r="N92" s="34">
        <f t="shared" si="51"/>
        <v>8.2687499999999989</v>
      </c>
      <c r="O92" s="32">
        <f t="shared" ref="O92:U92" si="60">SUM(O80:O91)</f>
        <v>10</v>
      </c>
      <c r="P92" s="32">
        <f t="shared" si="60"/>
        <v>8</v>
      </c>
      <c r="Q92" s="32">
        <f t="shared" si="60"/>
        <v>0</v>
      </c>
      <c r="R92" s="32">
        <f t="shared" si="60"/>
        <v>7</v>
      </c>
      <c r="S92" s="32">
        <f t="shared" si="60"/>
        <v>9</v>
      </c>
      <c r="T92" s="32">
        <f t="shared" si="60"/>
        <v>10</v>
      </c>
      <c r="U92" s="32">
        <f t="shared" si="60"/>
        <v>9</v>
      </c>
      <c r="V92" s="31">
        <f t="shared" si="52"/>
        <v>151</v>
      </c>
      <c r="W92" s="32">
        <f>SUM(W80:W91)</f>
        <v>142</v>
      </c>
      <c r="X92" s="35">
        <f t="shared" si="57"/>
        <v>0.31346578366445915</v>
      </c>
      <c r="Y92" s="32">
        <f>SUM(Y80:Y91)</f>
        <v>48</v>
      </c>
      <c r="Z92" s="35">
        <f t="shared" si="54"/>
        <v>0.15894039735099338</v>
      </c>
      <c r="AA92" s="36">
        <f t="shared" si="46"/>
        <v>0.47240618101545251</v>
      </c>
      <c r="AB92" s="24"/>
    </row>
    <row r="93" spans="1:28">
      <c r="B93" s="13"/>
      <c r="F93" s="70"/>
      <c r="I93" s="16"/>
      <c r="J93" s="16"/>
      <c r="K93" s="16"/>
      <c r="L93" s="16"/>
      <c r="M93" s="17"/>
      <c r="N93" s="17"/>
      <c r="O93" s="14"/>
      <c r="P93" s="14"/>
      <c r="Q93" s="14"/>
      <c r="R93" s="14"/>
      <c r="S93" s="14"/>
      <c r="T93" s="15"/>
      <c r="U93" s="15"/>
      <c r="V93" s="15"/>
      <c r="W93" s="15"/>
      <c r="X93" s="18"/>
      <c r="Y93" s="14"/>
      <c r="Z93" s="18"/>
      <c r="AA93" s="19"/>
      <c r="AB93" s="25"/>
    </row>
    <row r="94" spans="1:28">
      <c r="A94" s="71"/>
      <c r="B94" s="2" t="s">
        <v>1</v>
      </c>
      <c r="C94" s="3" t="s">
        <v>2</v>
      </c>
      <c r="D94" s="3" t="s">
        <v>2</v>
      </c>
      <c r="E94" s="4" t="s">
        <v>3</v>
      </c>
      <c r="F94" s="4" t="s">
        <v>4</v>
      </c>
      <c r="G94" s="3" t="s">
        <v>5</v>
      </c>
      <c r="H94" s="3" t="s">
        <v>5</v>
      </c>
      <c r="I94" s="3" t="s">
        <v>6</v>
      </c>
      <c r="J94" s="3" t="s">
        <v>6</v>
      </c>
      <c r="K94" s="3" t="s">
        <v>7</v>
      </c>
      <c r="L94" s="3" t="s">
        <v>7</v>
      </c>
      <c r="M94" s="3" t="s">
        <v>8</v>
      </c>
      <c r="N94" s="3" t="s">
        <v>8</v>
      </c>
      <c r="O94" s="5">
        <v>150</v>
      </c>
      <c r="P94" s="5">
        <v>150</v>
      </c>
      <c r="Q94" s="5" t="s">
        <v>9</v>
      </c>
      <c r="R94" s="3">
        <v>50</v>
      </c>
      <c r="S94" s="3">
        <v>50</v>
      </c>
      <c r="T94" s="3" t="s">
        <v>31</v>
      </c>
      <c r="U94" s="3" t="s">
        <v>31</v>
      </c>
      <c r="V94" s="3" t="s">
        <v>10</v>
      </c>
      <c r="W94" s="2" t="s">
        <v>11</v>
      </c>
      <c r="X94" s="2" t="s">
        <v>12</v>
      </c>
      <c r="Y94" s="2" t="s">
        <v>13</v>
      </c>
      <c r="Z94" s="2" t="s">
        <v>12</v>
      </c>
      <c r="AA94" s="2" t="s">
        <v>14</v>
      </c>
      <c r="AB94" s="25"/>
    </row>
    <row r="95" spans="1:28">
      <c r="A95" s="72"/>
      <c r="B95" s="73"/>
      <c r="C95" s="4" t="s">
        <v>15</v>
      </c>
      <c r="D95" s="4" t="s">
        <v>21</v>
      </c>
      <c r="E95" s="4" t="s">
        <v>17</v>
      </c>
      <c r="F95" s="4" t="s">
        <v>18</v>
      </c>
      <c r="G95" s="4" t="s">
        <v>19</v>
      </c>
      <c r="H95" s="4" t="s">
        <v>20</v>
      </c>
      <c r="I95" s="4" t="s">
        <v>15</v>
      </c>
      <c r="J95" s="4" t="s">
        <v>21</v>
      </c>
      <c r="K95" s="4" t="s">
        <v>22</v>
      </c>
      <c r="L95" s="4" t="s">
        <v>23</v>
      </c>
      <c r="M95" s="4" t="s">
        <v>15</v>
      </c>
      <c r="N95" s="4" t="s">
        <v>21</v>
      </c>
      <c r="O95" s="74" t="s">
        <v>24</v>
      </c>
      <c r="P95" s="74" t="s">
        <v>25</v>
      </c>
      <c r="Q95" s="74"/>
      <c r="R95" s="75" t="s">
        <v>24</v>
      </c>
      <c r="S95" s="46" t="s">
        <v>25</v>
      </c>
      <c r="T95" s="46" t="s">
        <v>24</v>
      </c>
      <c r="U95" s="46" t="s">
        <v>25</v>
      </c>
      <c r="V95" s="76"/>
      <c r="W95" s="76"/>
      <c r="X95" s="77"/>
      <c r="Y95" s="76"/>
      <c r="Z95" s="77"/>
      <c r="AA95" s="78"/>
      <c r="AB95" s="25"/>
    </row>
    <row r="96" spans="1:28">
      <c r="A96" s="79" t="s">
        <v>33</v>
      </c>
      <c r="B96" s="80">
        <v>10</v>
      </c>
      <c r="C96" s="81">
        <v>1581</v>
      </c>
      <c r="D96" s="81">
        <v>1599</v>
      </c>
      <c r="E96" s="81">
        <v>58</v>
      </c>
      <c r="F96" s="81">
        <v>65</v>
      </c>
      <c r="G96" s="81">
        <v>1065</v>
      </c>
      <c r="H96" s="80">
        <v>996</v>
      </c>
      <c r="I96" s="83">
        <v>24.323076923076922</v>
      </c>
      <c r="J96" s="83">
        <v>27.568965517241381</v>
      </c>
      <c r="K96" s="83">
        <v>16.384615384615383</v>
      </c>
      <c r="L96" s="83">
        <v>17.172413793103448</v>
      </c>
      <c r="M96" s="83">
        <v>8.9070422535211264</v>
      </c>
      <c r="N96" s="83">
        <v>9.6325301204819276</v>
      </c>
      <c r="O96" s="88">
        <v>7</v>
      </c>
      <c r="P96" s="88">
        <v>7</v>
      </c>
      <c r="Q96" s="84">
        <v>0</v>
      </c>
      <c r="R96" s="84">
        <v>8</v>
      </c>
      <c r="S96" s="84">
        <v>9</v>
      </c>
      <c r="T96" s="84">
        <v>8</v>
      </c>
      <c r="U96" s="84">
        <v>9</v>
      </c>
      <c r="V96" s="85">
        <v>158.1</v>
      </c>
      <c r="W96" s="84">
        <v>120</v>
      </c>
      <c r="X96" s="86">
        <v>0.30360531309297911</v>
      </c>
      <c r="Y96" s="84">
        <v>66</v>
      </c>
      <c r="Z96" s="86">
        <v>0.25047438330170779</v>
      </c>
      <c r="AA96" s="23">
        <v>0.5540796963946869</v>
      </c>
      <c r="AB96" s="25"/>
    </row>
    <row r="97" spans="1:28">
      <c r="A97" s="79" t="s">
        <v>36</v>
      </c>
      <c r="B97" s="87">
        <v>12</v>
      </c>
      <c r="C97" s="80">
        <v>1812</v>
      </c>
      <c r="D97" s="82">
        <v>1764</v>
      </c>
      <c r="E97" s="82">
        <v>66</v>
      </c>
      <c r="F97" s="82">
        <v>68</v>
      </c>
      <c r="G97" s="80">
        <v>1326</v>
      </c>
      <c r="H97" s="80">
        <v>1280</v>
      </c>
      <c r="I97" s="7">
        <v>26.647058823529413</v>
      </c>
      <c r="J97" s="7">
        <v>26.727272727272727</v>
      </c>
      <c r="K97" s="7">
        <v>19.5</v>
      </c>
      <c r="L97" s="7">
        <v>19.393939393939394</v>
      </c>
      <c r="M97" s="83">
        <v>8.1990950226244337</v>
      </c>
      <c r="N97" s="83">
        <v>8.2687499999999989</v>
      </c>
      <c r="O97" s="11">
        <v>10</v>
      </c>
      <c r="P97" s="11">
        <v>8</v>
      </c>
      <c r="Q97" s="88">
        <v>0</v>
      </c>
      <c r="R97" s="88">
        <v>7</v>
      </c>
      <c r="S97" s="88">
        <v>9</v>
      </c>
      <c r="T97" s="88">
        <v>10</v>
      </c>
      <c r="U97" s="88">
        <v>9</v>
      </c>
      <c r="V97" s="85">
        <v>151</v>
      </c>
      <c r="W97" s="88">
        <v>142</v>
      </c>
      <c r="X97" s="89">
        <v>0.31346578366445915</v>
      </c>
      <c r="Y97" s="88">
        <v>48</v>
      </c>
      <c r="Z97" s="89">
        <v>0.15894039735099338</v>
      </c>
      <c r="AA97" s="90">
        <v>0.47240618101545251</v>
      </c>
      <c r="AB97" s="25"/>
    </row>
    <row r="98" spans="1:28">
      <c r="A98" s="79" t="s">
        <v>0</v>
      </c>
      <c r="B98" s="87">
        <v>11</v>
      </c>
      <c r="C98" s="80">
        <v>1978</v>
      </c>
      <c r="D98" s="82">
        <v>1817</v>
      </c>
      <c r="E98" s="82">
        <v>74</v>
      </c>
      <c r="F98" s="82">
        <v>74</v>
      </c>
      <c r="G98" s="80">
        <v>1294</v>
      </c>
      <c r="H98" s="80">
        <v>1257</v>
      </c>
      <c r="I98" s="7">
        <v>26.72972972972973</v>
      </c>
      <c r="J98" s="7">
        <v>24.554054054054053</v>
      </c>
      <c r="K98" s="7">
        <v>17.486486486486488</v>
      </c>
      <c r="L98" s="7">
        <v>16.986486486486488</v>
      </c>
      <c r="M98" s="83">
        <v>9.1715610510046375</v>
      </c>
      <c r="N98" s="83">
        <v>8.6730310262529837</v>
      </c>
      <c r="O98" s="11">
        <v>9</v>
      </c>
      <c r="P98" s="11">
        <v>9</v>
      </c>
      <c r="Q98" s="88">
        <v>3</v>
      </c>
      <c r="R98" s="88">
        <v>11</v>
      </c>
      <c r="S98" s="88">
        <v>10</v>
      </c>
      <c r="T98" s="88">
        <v>9</v>
      </c>
      <c r="U98" s="88">
        <v>8</v>
      </c>
      <c r="V98" s="85">
        <v>179.81818181818181</v>
      </c>
      <c r="W98" s="88">
        <v>147</v>
      </c>
      <c r="X98" s="89">
        <v>0.29726996966632963</v>
      </c>
      <c r="Y98" s="88">
        <v>86</v>
      </c>
      <c r="Z98" s="89">
        <v>0.2608695652173913</v>
      </c>
      <c r="AA98" s="90">
        <v>0.55813953488372092</v>
      </c>
      <c r="AB98" s="25"/>
    </row>
    <row r="99" spans="1:28">
      <c r="A99" s="79" t="s">
        <v>28</v>
      </c>
      <c r="B99" s="20">
        <v>10</v>
      </c>
      <c r="C99" s="88">
        <v>1415</v>
      </c>
      <c r="D99" s="88">
        <v>1560</v>
      </c>
      <c r="E99" s="88">
        <v>65</v>
      </c>
      <c r="F99" s="88">
        <v>63</v>
      </c>
      <c r="G99" s="88">
        <v>1039</v>
      </c>
      <c r="H99" s="88">
        <v>1119</v>
      </c>
      <c r="I99" s="83">
        <v>22.460317460317459</v>
      </c>
      <c r="J99" s="83">
        <v>24</v>
      </c>
      <c r="K99" s="83">
        <v>16.49206349206349</v>
      </c>
      <c r="L99" s="83">
        <v>17.215384615384615</v>
      </c>
      <c r="M99" s="83">
        <v>8.1713185755534177</v>
      </c>
      <c r="N99" s="83">
        <v>8.3646112600536195</v>
      </c>
      <c r="O99" s="88">
        <v>5</v>
      </c>
      <c r="P99" s="88">
        <v>7</v>
      </c>
      <c r="Q99" s="88">
        <v>0</v>
      </c>
      <c r="R99" s="88">
        <v>6</v>
      </c>
      <c r="S99" s="88">
        <v>8</v>
      </c>
      <c r="T99" s="88">
        <v>6</v>
      </c>
      <c r="U99" s="88">
        <v>6</v>
      </c>
      <c r="V99" s="85">
        <v>141.5</v>
      </c>
      <c r="W99" s="88">
        <v>109</v>
      </c>
      <c r="X99" s="89">
        <v>0.30812720848056535</v>
      </c>
      <c r="Y99" s="88">
        <v>54</v>
      </c>
      <c r="Z99" s="89">
        <v>0.22897526501766785</v>
      </c>
      <c r="AA99" s="89">
        <v>0.53710247349823326</v>
      </c>
      <c r="AB99" s="25"/>
    </row>
    <row r="100" spans="1:28">
      <c r="A100" s="79" t="s">
        <v>37</v>
      </c>
      <c r="B100" s="87">
        <v>10</v>
      </c>
      <c r="C100" s="80">
        <v>1515</v>
      </c>
      <c r="D100" s="82">
        <v>1738</v>
      </c>
      <c r="E100" s="82">
        <v>59</v>
      </c>
      <c r="F100" s="82">
        <v>81</v>
      </c>
      <c r="G100" s="80">
        <v>1120</v>
      </c>
      <c r="H100" s="80">
        <v>1134</v>
      </c>
      <c r="I100" s="7">
        <v>18.703703703703702</v>
      </c>
      <c r="J100" s="7">
        <v>29.457627118644069</v>
      </c>
      <c r="K100" s="7">
        <v>13.82716049382716</v>
      </c>
      <c r="L100" s="7">
        <v>19.220338983050848</v>
      </c>
      <c r="M100" s="83">
        <v>8.1160714285714288</v>
      </c>
      <c r="N100" s="83">
        <v>9.1957671957671963</v>
      </c>
      <c r="O100" s="11">
        <v>6</v>
      </c>
      <c r="P100" s="11">
        <v>9</v>
      </c>
      <c r="Q100" s="88">
        <v>1</v>
      </c>
      <c r="R100" s="88">
        <v>4</v>
      </c>
      <c r="S100" s="88">
        <v>9</v>
      </c>
      <c r="T100" s="88">
        <v>3</v>
      </c>
      <c r="U100" s="88">
        <v>11</v>
      </c>
      <c r="V100" s="85">
        <v>151.5</v>
      </c>
      <c r="W100" s="88">
        <v>131</v>
      </c>
      <c r="X100" s="89">
        <v>0.34587458745874589</v>
      </c>
      <c r="Y100" s="88">
        <v>54</v>
      </c>
      <c r="Z100" s="89">
        <v>0.21386138613861386</v>
      </c>
      <c r="AA100" s="90">
        <v>0.55973597359735972</v>
      </c>
      <c r="AB100" s="25"/>
    </row>
    <row r="101" spans="1:28">
      <c r="A101" s="79" t="s">
        <v>34</v>
      </c>
      <c r="B101" s="87">
        <v>11</v>
      </c>
      <c r="C101" s="80">
        <v>1884</v>
      </c>
      <c r="D101" s="82">
        <v>1707</v>
      </c>
      <c r="E101" s="82">
        <v>80</v>
      </c>
      <c r="F101" s="82">
        <v>51</v>
      </c>
      <c r="G101" s="80">
        <v>1232</v>
      </c>
      <c r="H101" s="80">
        <v>1290</v>
      </c>
      <c r="I101" s="7">
        <v>36.941176470588232</v>
      </c>
      <c r="J101" s="7">
        <v>21.337499999999999</v>
      </c>
      <c r="K101" s="7">
        <v>24.156862745098039</v>
      </c>
      <c r="L101" s="7">
        <v>16.125</v>
      </c>
      <c r="M101" s="83">
        <v>9.1753246753246742</v>
      </c>
      <c r="N101" s="83">
        <v>7.9395348837209303</v>
      </c>
      <c r="O101" s="11">
        <v>10</v>
      </c>
      <c r="P101" s="11">
        <v>7</v>
      </c>
      <c r="Q101" s="88">
        <v>1</v>
      </c>
      <c r="R101" s="88">
        <v>14</v>
      </c>
      <c r="S101" s="88">
        <v>5</v>
      </c>
      <c r="T101" s="88">
        <v>13</v>
      </c>
      <c r="U101" s="88">
        <v>6</v>
      </c>
      <c r="V101" s="85">
        <v>171.27272727272728</v>
      </c>
      <c r="W101" s="88">
        <v>177</v>
      </c>
      <c r="X101" s="89">
        <v>0.37579617834394907</v>
      </c>
      <c r="Y101" s="88">
        <v>62</v>
      </c>
      <c r="Z101" s="89">
        <v>0.19745222929936307</v>
      </c>
      <c r="AA101" s="90">
        <v>0.5732484076433122</v>
      </c>
      <c r="AB101" s="25"/>
    </row>
    <row r="102" spans="1:28">
      <c r="A102" s="91" t="s">
        <v>30</v>
      </c>
      <c r="B102" s="92">
        <f t="shared" ref="B102:H102" si="61">SUM(B96:B101)</f>
        <v>64</v>
      </c>
      <c r="C102" s="93">
        <f t="shared" si="61"/>
        <v>10185</v>
      </c>
      <c r="D102" s="93">
        <f t="shared" si="61"/>
        <v>10185</v>
      </c>
      <c r="E102" s="93">
        <f>SUM(E96:E101)</f>
        <v>402</v>
      </c>
      <c r="F102" s="93">
        <f>SUM(F96:F101)</f>
        <v>402</v>
      </c>
      <c r="G102" s="93">
        <f t="shared" si="61"/>
        <v>7076</v>
      </c>
      <c r="H102" s="93">
        <f t="shared" si="61"/>
        <v>7076</v>
      </c>
      <c r="I102" s="94">
        <f t="shared" ref="I102" si="62">C102/F102</f>
        <v>25.335820895522389</v>
      </c>
      <c r="J102" s="95">
        <f t="shared" ref="J102" si="63">D102/E102</f>
        <v>25.335820895522389</v>
      </c>
      <c r="K102" s="95">
        <f t="shared" ref="K102" si="64">G102/F102</f>
        <v>17.601990049751244</v>
      </c>
      <c r="L102" s="95">
        <f t="shared" ref="L102" si="65">H102/E102</f>
        <v>17.601990049751244</v>
      </c>
      <c r="M102" s="94">
        <f t="shared" ref="M102:N102" si="66">C102/(G102/6)</f>
        <v>8.6362351611079706</v>
      </c>
      <c r="N102" s="94">
        <f t="shared" si="66"/>
        <v>8.6362351611079706</v>
      </c>
      <c r="O102" s="93">
        <f>SUM(O96:O101)</f>
        <v>47</v>
      </c>
      <c r="P102" s="93">
        <f>SUM(P95:P101)</f>
        <v>47</v>
      </c>
      <c r="Q102" s="93">
        <f>SUM(Q96:Q101)</f>
        <v>5</v>
      </c>
      <c r="R102" s="93">
        <f>SUM(R96:R101)</f>
        <v>50</v>
      </c>
      <c r="S102" s="93">
        <f>SUM(S96:S101)</f>
        <v>50</v>
      </c>
      <c r="T102" s="93">
        <f>SUM(T96:T101)</f>
        <v>49</v>
      </c>
      <c r="U102" s="93">
        <f>SUM(U96:U101)</f>
        <v>49</v>
      </c>
      <c r="V102" s="85">
        <f t="shared" ref="V102" si="67">C102/B102</f>
        <v>159.140625</v>
      </c>
      <c r="W102" s="93">
        <f>SUM(W96:W101)</f>
        <v>826</v>
      </c>
      <c r="X102" s="96">
        <f>W102*4/C102</f>
        <v>0.32439862542955328</v>
      </c>
      <c r="Y102" s="93">
        <f>SUM(Y96:Y101)</f>
        <v>370</v>
      </c>
      <c r="Z102" s="96">
        <f>Y102*6/C102</f>
        <v>0.21796759941089838</v>
      </c>
      <c r="AA102" s="97">
        <f t="shared" ref="AA102" si="68">X102+Z102</f>
        <v>0.54236622484045172</v>
      </c>
      <c r="AB102" s="25"/>
    </row>
    <row r="103" spans="1:28">
      <c r="C103" s="25"/>
      <c r="D103" s="25"/>
      <c r="E103" s="123"/>
      <c r="F103" s="25"/>
      <c r="G103" s="25"/>
      <c r="H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B103" s="25"/>
    </row>
    <row r="104" spans="1:28">
      <c r="C104" s="25"/>
      <c r="D104" s="25"/>
      <c r="G104" s="25"/>
      <c r="H104" s="25"/>
      <c r="M104" s="98"/>
      <c r="N104" s="25"/>
      <c r="O104" s="25"/>
      <c r="P104" s="25"/>
      <c r="Q104" s="25"/>
      <c r="R104" s="25"/>
      <c r="S104" s="25"/>
      <c r="T104" s="99"/>
      <c r="U104" s="25"/>
      <c r="V104" s="25"/>
      <c r="W104" s="25"/>
      <c r="X104" s="25"/>
      <c r="Y104" s="25"/>
      <c r="Z104" s="25"/>
      <c r="AB104" s="25"/>
    </row>
    <row r="105" spans="1:28">
      <c r="B105" s="100">
        <v>64</v>
      </c>
      <c r="C105" s="100">
        <v>10185</v>
      </c>
      <c r="D105" s="100">
        <v>47</v>
      </c>
      <c r="E105" s="100">
        <v>5</v>
      </c>
      <c r="F105" s="100">
        <v>14</v>
      </c>
      <c r="G105" s="100">
        <v>18</v>
      </c>
      <c r="H105" s="100">
        <v>7076</v>
      </c>
      <c r="I105" s="100">
        <v>402</v>
      </c>
      <c r="J105" s="116">
        <v>8.6362351611079706</v>
      </c>
      <c r="K105" s="116">
        <v>25.335820895522389</v>
      </c>
      <c r="L105" s="73">
        <v>17.601990049751244</v>
      </c>
      <c r="M105" s="117">
        <v>159.140625</v>
      </c>
      <c r="N105" s="100">
        <v>826</v>
      </c>
      <c r="O105" s="100">
        <v>370</v>
      </c>
      <c r="P105" s="101">
        <v>54.236622484045164</v>
      </c>
      <c r="Q105" s="101">
        <v>32.439862542955325</v>
      </c>
      <c r="R105" s="101">
        <v>21.796759941089839</v>
      </c>
      <c r="S105" s="100">
        <v>50</v>
      </c>
      <c r="T105" s="100">
        <v>49</v>
      </c>
      <c r="U105" s="2"/>
      <c r="V105" s="2"/>
      <c r="W105" s="2"/>
      <c r="X105" s="2"/>
      <c r="Y105" s="2"/>
      <c r="Z105" s="2"/>
      <c r="AA105" s="2"/>
      <c r="AB105" s="25"/>
    </row>
    <row r="106" spans="1:28">
      <c r="B106" s="3" t="s">
        <v>38</v>
      </c>
      <c r="C106" s="3" t="s">
        <v>2</v>
      </c>
      <c r="D106" s="3" t="s">
        <v>39</v>
      </c>
      <c r="E106" s="3" t="s">
        <v>9</v>
      </c>
      <c r="F106" s="3" t="s">
        <v>40</v>
      </c>
      <c r="G106" s="3" t="s">
        <v>41</v>
      </c>
      <c r="H106" s="3" t="s">
        <v>42</v>
      </c>
      <c r="I106" s="3" t="s">
        <v>4</v>
      </c>
      <c r="J106" s="3" t="s">
        <v>8</v>
      </c>
      <c r="K106" s="3" t="s">
        <v>43</v>
      </c>
      <c r="L106" s="3" t="s">
        <v>7</v>
      </c>
      <c r="M106" s="118" t="s">
        <v>44</v>
      </c>
      <c r="N106" s="2" t="s">
        <v>11</v>
      </c>
      <c r="O106" s="2" t="s">
        <v>13</v>
      </c>
      <c r="P106" s="2" t="s">
        <v>12</v>
      </c>
      <c r="Q106" s="5" t="s">
        <v>45</v>
      </c>
      <c r="R106" s="5" t="s">
        <v>46</v>
      </c>
      <c r="S106" s="3" t="s">
        <v>47</v>
      </c>
      <c r="T106" s="3" t="s">
        <v>48</v>
      </c>
      <c r="U106" s="102"/>
      <c r="V106" s="103"/>
      <c r="W106" s="102"/>
      <c r="X106" s="104"/>
      <c r="Y106" s="102"/>
      <c r="Z106" s="104"/>
      <c r="AA106" s="105"/>
      <c r="AB106" s="25"/>
    </row>
    <row r="107" spans="1:28">
      <c r="C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spans="1:28">
      <c r="C108" s="134" t="s">
        <v>94</v>
      </c>
      <c r="D108" s="135"/>
      <c r="E108" s="135"/>
      <c r="F108" s="135"/>
      <c r="G108" s="135"/>
      <c r="H108" s="136"/>
      <c r="I108" s="137"/>
      <c r="J108" s="130"/>
      <c r="K108" s="131" t="s">
        <v>95</v>
      </c>
      <c r="L108" s="132"/>
      <c r="M108" s="132"/>
      <c r="N108" s="132" t="s">
        <v>96</v>
      </c>
      <c r="O108" s="132"/>
      <c r="P108" s="132" t="s">
        <v>97</v>
      </c>
      <c r="Q108" s="132"/>
      <c r="R108" s="132"/>
      <c r="S108" s="132" t="s">
        <v>98</v>
      </c>
      <c r="T108" s="133"/>
    </row>
    <row r="109" spans="1:28">
      <c r="I109" s="25"/>
      <c r="N109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2020-12-25T23:16:26Z</dcterms:created>
  <dcterms:modified xsi:type="dcterms:W3CDTF">2021-02-14T03:11:17Z</dcterms:modified>
</cp:coreProperties>
</file>