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10" windowWidth="18610" windowHeight="733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P33" i="1"/>
  <c r="L33"/>
  <c r="M33"/>
  <c r="N33"/>
  <c r="G33"/>
  <c r="B33"/>
  <c r="D33"/>
  <c r="E33"/>
  <c r="F33"/>
  <c r="Q31"/>
  <c r="R31"/>
  <c r="O31"/>
  <c r="R32"/>
  <c r="Q32"/>
  <c r="O32"/>
  <c r="R30" l="1"/>
  <c r="Q30"/>
  <c r="O30"/>
  <c r="J30"/>
  <c r="I30"/>
  <c r="H30"/>
  <c r="R29"/>
  <c r="Q29"/>
  <c r="O29"/>
  <c r="R28"/>
  <c r="Q28"/>
  <c r="O28"/>
  <c r="R27"/>
  <c r="Q27"/>
  <c r="O27"/>
  <c r="R25"/>
  <c r="Q25"/>
  <c r="O25"/>
  <c r="R23"/>
  <c r="Q23"/>
  <c r="O23"/>
  <c r="R22"/>
  <c r="Q22"/>
  <c r="O22"/>
  <c r="R21"/>
  <c r="Q21"/>
  <c r="O21"/>
  <c r="R20"/>
  <c r="Q20"/>
  <c r="O20"/>
  <c r="R19"/>
  <c r="Q19"/>
  <c r="O19"/>
  <c r="R18"/>
  <c r="Q18"/>
  <c r="O18"/>
  <c r="S15"/>
  <c r="R15"/>
  <c r="N15"/>
  <c r="M15"/>
  <c r="I15"/>
  <c r="H15"/>
  <c r="G15"/>
  <c r="F15"/>
  <c r="E15"/>
  <c r="D15"/>
  <c r="C15"/>
  <c r="B15"/>
  <c r="L15" l="1"/>
  <c r="K33"/>
  <c r="Q33"/>
  <c r="R33"/>
  <c r="I33"/>
  <c r="O33"/>
  <c r="J33"/>
  <c r="H33"/>
  <c r="K15"/>
  <c r="J15"/>
  <c r="Q15"/>
  <c r="P15"/>
  <c r="O15" l="1"/>
</calcChain>
</file>

<file path=xl/sharedStrings.xml><?xml version="1.0" encoding="utf-8"?>
<sst xmlns="http://schemas.openxmlformats.org/spreadsheetml/2006/main" count="65" uniqueCount="43">
  <si>
    <t>Inns</t>
  </si>
  <si>
    <t>Runs</t>
  </si>
  <si>
    <t>150-200</t>
  </si>
  <si>
    <t>200+</t>
  </si>
  <si>
    <t>bat 1st</t>
  </si>
  <si>
    <t>Bat 2nd</t>
  </si>
  <si>
    <t>balls</t>
  </si>
  <si>
    <t>Wkts</t>
  </si>
  <si>
    <t>R/O</t>
  </si>
  <si>
    <t>R/Wt</t>
  </si>
  <si>
    <t>R/Inns</t>
  </si>
  <si>
    <t>Fours</t>
  </si>
  <si>
    <t>Sixes</t>
  </si>
  <si>
    <t>% of runs</t>
  </si>
  <si>
    <t>% fours</t>
  </si>
  <si>
    <t>%sixes</t>
  </si>
  <si>
    <t>50 pp</t>
  </si>
  <si>
    <t>50 run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</si>
  <si>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</si>
  <si>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</si>
  <si>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</si>
  <si>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</si>
  <si>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</si>
  <si>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</si>
  <si>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</si>
  <si>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</si>
  <si>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</si>
  <si>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</si>
  <si>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</si>
  <si>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</si>
  <si>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</si>
  <si>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Total</t>
  </si>
  <si>
    <t>Ins</t>
  </si>
  <si>
    <t xml:space="preserve">Balls </t>
  </si>
  <si>
    <t>150+</t>
  </si>
  <si>
    <t>R/W</t>
  </si>
  <si>
    <t>S/R</t>
  </si>
  <si>
    <t>r/inns</t>
  </si>
  <si>
    <t xml:space="preserve">50 part </t>
  </si>
  <si>
    <t xml:space="preserve">Four </t>
  </si>
  <si>
    <t>2018/19</t>
  </si>
  <si>
    <t>2019/20</t>
  </si>
  <si>
    <t>116571</t>
  </si>
</sst>
</file>

<file path=xl/styles.xml><?xml version="1.0" encoding="utf-8"?>
<styleSheet xmlns="http://schemas.openxmlformats.org/spreadsheetml/2006/main">
  <fonts count="10">
    <font>
      <sz val="11"/>
      <color theme="1"/>
      <name val="Arial"/>
      <family val="2"/>
    </font>
    <font>
      <sz val="9"/>
      <color theme="1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name val="Arial"/>
      <family val="2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3" xfId="0" applyFont="1" applyBorder="1"/>
    <xf numFmtId="0" fontId="5" fillId="0" borderId="3" xfId="0" applyFont="1" applyFill="1" applyBorder="1" applyAlignment="1">
      <alignment horizontal="center"/>
    </xf>
    <xf numFmtId="2" fontId="5" fillId="0" borderId="3" xfId="0" applyNumberFormat="1" applyFont="1" applyFill="1" applyBorder="1" applyAlignment="1">
      <alignment horizontal="center"/>
    </xf>
    <xf numFmtId="1" fontId="5" fillId="0" borderId="3" xfId="0" applyNumberFormat="1" applyFont="1" applyFill="1" applyBorder="1" applyAlignment="1">
      <alignment horizontal="center"/>
    </xf>
    <xf numFmtId="1" fontId="6" fillId="0" borderId="3" xfId="0" applyNumberFormat="1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4" fillId="0" borderId="3" xfId="0" applyFont="1" applyFill="1" applyBorder="1"/>
    <xf numFmtId="0" fontId="7" fillId="0" borderId="3" xfId="0" applyFont="1" applyBorder="1"/>
    <xf numFmtId="2" fontId="5" fillId="0" borderId="1" xfId="0" applyNumberFormat="1" applyFont="1" applyFill="1" applyBorder="1" applyAlignment="1">
      <alignment horizontal="center"/>
    </xf>
    <xf numFmtId="1" fontId="5" fillId="0" borderId="1" xfId="0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2" fillId="2" borderId="3" xfId="0" applyFont="1" applyFill="1" applyBorder="1"/>
    <xf numFmtId="0" fontId="3" fillId="2" borderId="3" xfId="0" applyFont="1" applyFill="1" applyBorder="1" applyAlignment="1">
      <alignment horizontal="center"/>
    </xf>
    <xf numFmtId="2" fontId="2" fillId="2" borderId="3" xfId="0" applyNumberFormat="1" applyFont="1" applyFill="1" applyBorder="1" applyAlignment="1">
      <alignment horizontal="center"/>
    </xf>
    <xf numFmtId="1" fontId="2" fillId="2" borderId="3" xfId="0" applyNumberFormat="1" applyFont="1" applyFill="1" applyBorder="1" applyAlignment="1">
      <alignment horizontal="center"/>
    </xf>
    <xf numFmtId="1" fontId="3" fillId="2" borderId="3" xfId="0" applyNumberFormat="1" applyFont="1" applyFill="1" applyBorder="1" applyAlignment="1">
      <alignment horizontal="center"/>
    </xf>
    <xf numFmtId="0" fontId="8" fillId="0" borderId="0" xfId="0" applyFont="1"/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3" xfId="0" applyFont="1" applyBorder="1" applyAlignment="1">
      <alignment horizontal="center"/>
    </xf>
    <xf numFmtId="10" fontId="5" fillId="0" borderId="3" xfId="0" applyNumberFormat="1" applyFont="1" applyBorder="1" applyAlignment="1">
      <alignment horizontal="center"/>
    </xf>
    <xf numFmtId="10" fontId="5" fillId="0" borderId="3" xfId="0" applyNumberFormat="1" applyFont="1" applyFill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5" fillId="0" borderId="3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left"/>
    </xf>
    <xf numFmtId="1" fontId="5" fillId="0" borderId="3" xfId="0" applyNumberFormat="1" applyFont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2" fontId="4" fillId="2" borderId="3" xfId="0" applyNumberFormat="1" applyFont="1" applyFill="1" applyBorder="1" applyAlignment="1">
      <alignment horizontal="center"/>
    </xf>
    <xf numFmtId="1" fontId="4" fillId="2" borderId="3" xfId="0" applyNumberFormat="1" applyFont="1" applyFill="1" applyBorder="1" applyAlignment="1">
      <alignment horizontal="center"/>
    </xf>
    <xf numFmtId="10" fontId="4" fillId="2" borderId="3" xfId="0" applyNumberFormat="1" applyFont="1" applyFill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0" fontId="1" fillId="0" borderId="0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Border="1"/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topLeftCell="A16" workbookViewId="0">
      <selection activeCell="T25" sqref="T25"/>
    </sheetView>
  </sheetViews>
  <sheetFormatPr defaultRowHeight="14"/>
  <cols>
    <col min="1" max="1" width="5.75" customWidth="1"/>
    <col min="2" max="2" width="4.58203125" customWidth="1"/>
    <col min="3" max="3" width="5" customWidth="1"/>
    <col min="4" max="4" width="5.5" customWidth="1"/>
    <col min="5" max="5" width="4.4140625" customWidth="1"/>
    <col min="6" max="6" width="5.1640625" customWidth="1"/>
    <col min="7" max="8" width="6.1640625" customWidth="1"/>
    <col min="9" max="9" width="5.83203125" customWidth="1"/>
    <col min="10" max="10" width="5" customWidth="1"/>
    <col min="11" max="11" width="5.83203125" customWidth="1"/>
    <col min="12" max="12" width="6.25" customWidth="1"/>
    <col min="13" max="13" width="6.75" customWidth="1"/>
    <col min="14" max="14" width="5.9140625" customWidth="1"/>
    <col min="16" max="16" width="6.9140625" customWidth="1"/>
    <col min="17" max="17" width="6.83203125" customWidth="1"/>
    <col min="18" max="18" width="6.6640625" customWidth="1"/>
    <col min="19" max="19" width="6" customWidth="1"/>
  </cols>
  <sheetData>
    <row r="1" spans="1:19">
      <c r="A1" s="40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  <c r="R1" s="4" t="s">
        <v>16</v>
      </c>
      <c r="S1" s="4" t="s">
        <v>17</v>
      </c>
    </row>
    <row r="2" spans="1:19">
      <c r="A2" s="5" t="s">
        <v>18</v>
      </c>
      <c r="B2" s="6">
        <v>14</v>
      </c>
      <c r="C2" s="6">
        <v>2358</v>
      </c>
      <c r="D2" s="6">
        <v>12</v>
      </c>
      <c r="E2" s="6">
        <v>2</v>
      </c>
      <c r="F2" s="6"/>
      <c r="G2" s="6">
        <v>7</v>
      </c>
      <c r="H2" s="6">
        <v>1600</v>
      </c>
      <c r="I2" s="6">
        <v>80</v>
      </c>
      <c r="J2" s="7">
        <v>8.8424999999999994</v>
      </c>
      <c r="K2" s="7">
        <v>29.475000000000001</v>
      </c>
      <c r="L2" s="8">
        <v>168.42857142857142</v>
      </c>
      <c r="M2" s="6">
        <v>214</v>
      </c>
      <c r="N2" s="6">
        <v>71</v>
      </c>
      <c r="O2" s="7">
        <v>54.368108566581853</v>
      </c>
      <c r="P2" s="7">
        <v>36.301950805767603</v>
      </c>
      <c r="Q2" s="7">
        <v>18.066157760814249</v>
      </c>
      <c r="R2" s="9">
        <v>13</v>
      </c>
      <c r="S2" s="10">
        <v>12</v>
      </c>
    </row>
    <row r="3" spans="1:19">
      <c r="A3" s="5" t="s">
        <v>19</v>
      </c>
      <c r="B3" s="6">
        <v>30</v>
      </c>
      <c r="C3" s="6">
        <v>4775</v>
      </c>
      <c r="D3" s="6">
        <v>20</v>
      </c>
      <c r="E3" s="6">
        <v>2</v>
      </c>
      <c r="F3" s="6">
        <v>9</v>
      </c>
      <c r="G3" s="6">
        <v>6</v>
      </c>
      <c r="H3" s="6">
        <v>3484</v>
      </c>
      <c r="I3" s="6">
        <v>200</v>
      </c>
      <c r="J3" s="7">
        <v>8.2233065442020674</v>
      </c>
      <c r="K3" s="7">
        <v>23.875</v>
      </c>
      <c r="L3" s="8">
        <v>159.16666666666666</v>
      </c>
      <c r="M3" s="6">
        <v>437</v>
      </c>
      <c r="N3" s="6">
        <v>121</v>
      </c>
      <c r="O3" s="7">
        <v>51.811518324607327</v>
      </c>
      <c r="P3" s="7">
        <v>36.607329842931932</v>
      </c>
      <c r="Q3" s="7">
        <v>15.204188481675393</v>
      </c>
      <c r="R3" s="10">
        <v>24</v>
      </c>
      <c r="S3" s="10">
        <v>21</v>
      </c>
    </row>
    <row r="4" spans="1:19">
      <c r="A4" s="11" t="s">
        <v>20</v>
      </c>
      <c r="B4" s="10">
        <v>32</v>
      </c>
      <c r="C4" s="10">
        <v>4960</v>
      </c>
      <c r="D4" s="10">
        <v>15</v>
      </c>
      <c r="E4" s="10">
        <v>1</v>
      </c>
      <c r="F4" s="10">
        <v>6</v>
      </c>
      <c r="G4" s="10">
        <v>9</v>
      </c>
      <c r="H4" s="10">
        <v>3673</v>
      </c>
      <c r="I4" s="10">
        <v>191</v>
      </c>
      <c r="J4" s="7">
        <v>8.1023686359923772</v>
      </c>
      <c r="K4" s="7">
        <v>25.968586387434556</v>
      </c>
      <c r="L4" s="8">
        <v>155</v>
      </c>
      <c r="M4" s="10">
        <v>422</v>
      </c>
      <c r="N4" s="10">
        <v>160</v>
      </c>
      <c r="O4" s="7">
        <v>53.387096774193552</v>
      </c>
      <c r="P4" s="7">
        <v>34.032258064516128</v>
      </c>
      <c r="Q4" s="7">
        <v>19.35483870967742</v>
      </c>
      <c r="R4" s="10">
        <v>23</v>
      </c>
      <c r="S4" s="10">
        <v>13</v>
      </c>
    </row>
    <row r="5" spans="1:19">
      <c r="A5" s="11" t="s">
        <v>21</v>
      </c>
      <c r="B5" s="10">
        <v>42</v>
      </c>
      <c r="C5" s="10">
        <v>6483</v>
      </c>
      <c r="D5" s="10">
        <v>22</v>
      </c>
      <c r="E5" s="10">
        <v>3</v>
      </c>
      <c r="F5" s="10">
        <v>9</v>
      </c>
      <c r="G5" s="10">
        <v>11</v>
      </c>
      <c r="H5" s="10">
        <v>4841</v>
      </c>
      <c r="I5" s="10">
        <v>279</v>
      </c>
      <c r="J5" s="7">
        <v>8.0351167114232585</v>
      </c>
      <c r="K5" s="7">
        <v>23.236559139784948</v>
      </c>
      <c r="L5" s="8">
        <v>154.35714285714286</v>
      </c>
      <c r="M5" s="10">
        <v>513</v>
      </c>
      <c r="N5" s="10">
        <v>233</v>
      </c>
      <c r="O5" s="7">
        <v>53.257861635220124</v>
      </c>
      <c r="P5" s="7">
        <v>29.333333333333332</v>
      </c>
      <c r="Q5" s="7">
        <v>23.924528301886795</v>
      </c>
      <c r="R5" s="10">
        <v>34</v>
      </c>
      <c r="S5" s="10">
        <v>26</v>
      </c>
    </row>
    <row r="6" spans="1:19">
      <c r="A6" s="11" t="s">
        <v>22</v>
      </c>
      <c r="B6" s="6">
        <v>58</v>
      </c>
      <c r="C6" s="6">
        <v>8991</v>
      </c>
      <c r="D6" s="6">
        <v>35</v>
      </c>
      <c r="E6" s="6">
        <v>4</v>
      </c>
      <c r="F6" s="6">
        <v>15</v>
      </c>
      <c r="G6" s="6">
        <v>13</v>
      </c>
      <c r="H6" s="6">
        <v>6690</v>
      </c>
      <c r="I6" s="6">
        <v>400</v>
      </c>
      <c r="J6" s="7">
        <v>8.0636771300448427</v>
      </c>
      <c r="K6" s="7">
        <v>22.477499999999999</v>
      </c>
      <c r="L6" s="8">
        <v>155.01724137931035</v>
      </c>
      <c r="M6" s="6">
        <v>697</v>
      </c>
      <c r="N6" s="6">
        <v>335</v>
      </c>
      <c r="O6" s="7">
        <v>53.364475586697814</v>
      </c>
      <c r="P6" s="7">
        <v>31.008786564342124</v>
      </c>
      <c r="Q6" s="7">
        <v>22.355689022355691</v>
      </c>
      <c r="R6" s="10">
        <v>42</v>
      </c>
      <c r="S6" s="10">
        <v>44</v>
      </c>
    </row>
    <row r="7" spans="1:19">
      <c r="A7" s="12" t="s">
        <v>23</v>
      </c>
      <c r="B7" s="10">
        <v>52</v>
      </c>
      <c r="C7" s="10">
        <v>7620</v>
      </c>
      <c r="D7" s="10">
        <v>26</v>
      </c>
      <c r="E7" s="10">
        <v>4</v>
      </c>
      <c r="F7" s="10">
        <v>14</v>
      </c>
      <c r="G7" s="10">
        <v>12</v>
      </c>
      <c r="H7" s="10">
        <v>5703</v>
      </c>
      <c r="I7" s="10">
        <v>337</v>
      </c>
      <c r="J7" s="7">
        <v>8.0168332456601785</v>
      </c>
      <c r="K7" s="7">
        <v>22.611275964391691</v>
      </c>
      <c r="L7" s="8">
        <v>146.53846153846155</v>
      </c>
      <c r="M7" s="10">
        <v>605</v>
      </c>
      <c r="N7" s="10">
        <v>280</v>
      </c>
      <c r="O7" s="7">
        <v>53.805774278215225</v>
      </c>
      <c r="P7" s="7">
        <v>31.758530183727036</v>
      </c>
      <c r="Q7" s="7">
        <v>22.047244094488189</v>
      </c>
      <c r="R7" s="10">
        <v>41</v>
      </c>
      <c r="S7" s="10">
        <v>26</v>
      </c>
    </row>
    <row r="8" spans="1:19">
      <c r="A8" s="11" t="s">
        <v>24</v>
      </c>
      <c r="B8" s="10">
        <v>54</v>
      </c>
      <c r="C8" s="10">
        <v>8089</v>
      </c>
      <c r="D8" s="10">
        <v>35</v>
      </c>
      <c r="E8" s="10">
        <v>3</v>
      </c>
      <c r="F8" s="10">
        <v>13</v>
      </c>
      <c r="G8" s="10">
        <v>13</v>
      </c>
      <c r="H8" s="10">
        <v>5827</v>
      </c>
      <c r="I8" s="10">
        <v>326</v>
      </c>
      <c r="J8" s="7">
        <v>8.3291573708597912</v>
      </c>
      <c r="K8" s="7">
        <v>24.812883435582823</v>
      </c>
      <c r="L8" s="8">
        <v>149.7962962962963</v>
      </c>
      <c r="M8" s="6">
        <v>605</v>
      </c>
      <c r="N8" s="6">
        <v>304</v>
      </c>
      <c r="O8" s="7">
        <v>51.576214612436644</v>
      </c>
      <c r="P8" s="7">
        <v>29.472122635678083</v>
      </c>
      <c r="Q8" s="7">
        <v>22.104091976758561</v>
      </c>
      <c r="R8" s="10">
        <v>45</v>
      </c>
      <c r="S8" s="10">
        <v>29</v>
      </c>
    </row>
    <row r="9" spans="1:19">
      <c r="A9" s="11" t="s">
        <v>25</v>
      </c>
      <c r="B9" s="10">
        <v>62</v>
      </c>
      <c r="C9" s="10">
        <v>10415</v>
      </c>
      <c r="D9" s="10">
        <v>50</v>
      </c>
      <c r="E9" s="10">
        <v>4</v>
      </c>
      <c r="F9" s="10">
        <v>19</v>
      </c>
      <c r="G9" s="10">
        <v>12</v>
      </c>
      <c r="H9" s="10">
        <v>7341</v>
      </c>
      <c r="I9" s="10">
        <v>374</v>
      </c>
      <c r="J9" s="7">
        <v>8.5124642419288925</v>
      </c>
      <c r="K9" s="7">
        <v>27.847593582887701</v>
      </c>
      <c r="L9" s="8">
        <v>167.98387096774192</v>
      </c>
      <c r="M9" s="10">
        <v>840</v>
      </c>
      <c r="N9" s="10">
        <v>384</v>
      </c>
      <c r="O9" s="7">
        <v>54.383101296207393</v>
      </c>
      <c r="P9" s="7">
        <v>32.26116178588574</v>
      </c>
      <c r="Q9" s="7">
        <v>22.121939510321649</v>
      </c>
      <c r="R9" s="10">
        <v>59</v>
      </c>
      <c r="S9" s="10">
        <v>57</v>
      </c>
    </row>
    <row r="10" spans="1:19">
      <c r="A10" s="11" t="s">
        <v>26</v>
      </c>
      <c r="B10" s="10">
        <v>52</v>
      </c>
      <c r="C10" s="10">
        <v>7950</v>
      </c>
      <c r="D10" s="10">
        <v>33</v>
      </c>
      <c r="E10" s="10">
        <v>7</v>
      </c>
      <c r="F10" s="10">
        <v>14</v>
      </c>
      <c r="G10" s="10">
        <v>11</v>
      </c>
      <c r="H10" s="10">
        <v>5735</v>
      </c>
      <c r="I10" s="10">
        <v>314</v>
      </c>
      <c r="J10" s="7">
        <v>8.3173496076721882</v>
      </c>
      <c r="K10" s="7">
        <v>25.318471337579616</v>
      </c>
      <c r="L10" s="8">
        <v>159</v>
      </c>
      <c r="M10" s="10">
        <v>583</v>
      </c>
      <c r="N10" s="10">
        <v>317</v>
      </c>
      <c r="O10" s="7">
        <v>53.257861635220124</v>
      </c>
      <c r="P10" s="7">
        <v>29.333333333333332</v>
      </c>
      <c r="Q10" s="7">
        <v>23.924528301886795</v>
      </c>
      <c r="R10" s="10">
        <v>44</v>
      </c>
      <c r="S10" s="10">
        <v>33</v>
      </c>
    </row>
    <row r="11" spans="1:19">
      <c r="A11" s="11" t="s">
        <v>27</v>
      </c>
      <c r="B11" s="10">
        <v>60</v>
      </c>
      <c r="C11" s="10">
        <v>8710</v>
      </c>
      <c r="D11" s="10">
        <v>21</v>
      </c>
      <c r="E11" s="10">
        <v>1</v>
      </c>
      <c r="F11" s="10">
        <v>13</v>
      </c>
      <c r="G11" s="10">
        <v>17</v>
      </c>
      <c r="H11" s="10">
        <v>6870</v>
      </c>
      <c r="I11" s="10">
        <v>356</v>
      </c>
      <c r="J11" s="7">
        <v>7.606986899563319</v>
      </c>
      <c r="K11" s="7">
        <v>24.466292134831459</v>
      </c>
      <c r="L11" s="8">
        <v>145.16666666666666</v>
      </c>
      <c r="M11" s="10">
        <v>644</v>
      </c>
      <c r="N11" s="10">
        <v>312</v>
      </c>
      <c r="O11" s="7">
        <v>51.067738231917339</v>
      </c>
      <c r="P11" s="7">
        <v>29.575200918484501</v>
      </c>
      <c r="Q11" s="7">
        <v>21.492537313432834</v>
      </c>
      <c r="R11" s="10">
        <v>48</v>
      </c>
      <c r="S11" s="10">
        <v>35</v>
      </c>
    </row>
    <row r="12" spans="1:19">
      <c r="A12" s="11" t="s">
        <v>28</v>
      </c>
      <c r="B12" s="10">
        <v>59</v>
      </c>
      <c r="C12" s="10">
        <v>8617</v>
      </c>
      <c r="D12" s="10">
        <v>28</v>
      </c>
      <c r="E12" s="10">
        <v>3</v>
      </c>
      <c r="F12" s="10">
        <v>13</v>
      </c>
      <c r="G12" s="10">
        <v>14</v>
      </c>
      <c r="H12" s="10">
        <v>6639</v>
      </c>
      <c r="I12" s="10">
        <v>391</v>
      </c>
      <c r="J12" s="7">
        <v>7.7876186172616357</v>
      </c>
      <c r="K12" s="7">
        <v>22.038363171355499</v>
      </c>
      <c r="L12" s="8">
        <v>146.05084745762713</v>
      </c>
      <c r="M12" s="10">
        <v>649</v>
      </c>
      <c r="N12" s="10">
        <v>327</v>
      </c>
      <c r="O12" s="7">
        <v>52.895439247998141</v>
      </c>
      <c r="P12" s="7">
        <v>30.126494139491705</v>
      </c>
      <c r="Q12" s="7">
        <v>22.76894510850644</v>
      </c>
      <c r="R12" s="10">
        <v>44</v>
      </c>
      <c r="S12" s="10">
        <v>34</v>
      </c>
    </row>
    <row r="13" spans="1:19">
      <c r="A13" s="11" t="s">
        <v>29</v>
      </c>
      <c r="B13" s="10">
        <v>60</v>
      </c>
      <c r="C13" s="10">
        <v>9843</v>
      </c>
      <c r="D13" s="10">
        <v>44</v>
      </c>
      <c r="E13" s="10">
        <v>4</v>
      </c>
      <c r="F13" s="10">
        <v>18</v>
      </c>
      <c r="G13" s="10">
        <v>12</v>
      </c>
      <c r="H13" s="10">
        <v>6891</v>
      </c>
      <c r="I13" s="10">
        <v>353</v>
      </c>
      <c r="J13" s="7">
        <v>8.5703090988245538</v>
      </c>
      <c r="K13" s="7">
        <v>27.883852691218131</v>
      </c>
      <c r="L13" s="8">
        <v>166.33333333333334</v>
      </c>
      <c r="M13" s="10">
        <v>826</v>
      </c>
      <c r="N13" s="10">
        <v>363</v>
      </c>
      <c r="O13" s="7">
        <v>55.694402113176878</v>
      </c>
      <c r="P13" s="7">
        <v>33.5670019303058</v>
      </c>
      <c r="Q13" s="7">
        <v>22.127400182871078</v>
      </c>
      <c r="R13" s="10">
        <v>53</v>
      </c>
      <c r="S13" s="10">
        <v>46</v>
      </c>
    </row>
    <row r="14" spans="1:19">
      <c r="A14" s="12" t="s">
        <v>30</v>
      </c>
      <c r="B14" s="10">
        <v>56</v>
      </c>
      <c r="C14" s="10">
        <v>9171</v>
      </c>
      <c r="D14" s="10">
        <v>36</v>
      </c>
      <c r="E14" s="10">
        <v>13</v>
      </c>
      <c r="F14" s="10">
        <v>14</v>
      </c>
      <c r="G14" s="10">
        <v>14</v>
      </c>
      <c r="H14" s="10">
        <v>6341</v>
      </c>
      <c r="I14" s="10">
        <v>382</v>
      </c>
      <c r="J14" s="13">
        <v>8.677811070809021</v>
      </c>
      <c r="K14" s="13">
        <v>24.007853403141361</v>
      </c>
      <c r="L14" s="14">
        <v>163.76785714285714</v>
      </c>
      <c r="M14" s="15">
        <v>773</v>
      </c>
      <c r="N14" s="15">
        <v>354</v>
      </c>
      <c r="O14" s="13">
        <v>56.874931850397992</v>
      </c>
      <c r="P14" s="13">
        <v>33.714971104568747</v>
      </c>
      <c r="Q14" s="13">
        <v>23.159960745829245</v>
      </c>
      <c r="R14" s="10">
        <v>55</v>
      </c>
      <c r="S14" s="16">
        <v>41</v>
      </c>
    </row>
    <row r="15" spans="1:19">
      <c r="A15" s="17" t="s">
        <v>31</v>
      </c>
      <c r="B15" s="18">
        <f t="shared" ref="B15:I15" si="0">SUM(B2:B14)</f>
        <v>631</v>
      </c>
      <c r="C15" s="18">
        <f t="shared" si="0"/>
        <v>97982</v>
      </c>
      <c r="D15" s="18">
        <f t="shared" si="0"/>
        <v>377</v>
      </c>
      <c r="E15" s="18">
        <f t="shared" si="0"/>
        <v>51</v>
      </c>
      <c r="F15" s="18">
        <f t="shared" si="0"/>
        <v>157</v>
      </c>
      <c r="G15" s="18">
        <f t="shared" si="0"/>
        <v>151</v>
      </c>
      <c r="H15" s="18">
        <f t="shared" si="0"/>
        <v>71635</v>
      </c>
      <c r="I15" s="18">
        <f t="shared" si="0"/>
        <v>3983</v>
      </c>
      <c r="J15" s="19">
        <f t="shared" ref="J15" si="1">C15/(H15/6)</f>
        <v>8.2067704334473373</v>
      </c>
      <c r="K15" s="19">
        <f t="shared" ref="K15" si="2">C15/I15</f>
        <v>24.600050213406981</v>
      </c>
      <c r="L15" s="20">
        <f t="shared" ref="L15" si="3">C15/B15</f>
        <v>155.28050713153723</v>
      </c>
      <c r="M15" s="18">
        <f>SUM(M2:M14)</f>
        <v>7808</v>
      </c>
      <c r="N15" s="18">
        <f>SUM(N2:N14)</f>
        <v>3561</v>
      </c>
      <c r="O15" s="19">
        <f t="shared" ref="O15" si="4">P15+Q15</f>
        <v>53.681288399910187</v>
      </c>
      <c r="P15" s="19">
        <f t="shared" ref="P15" si="5">(M15*4/C15)*100</f>
        <v>31.875242391459658</v>
      </c>
      <c r="Q15" s="19">
        <f t="shared" ref="Q15" si="6">(N15*6/C15)*100</f>
        <v>21.806046008450533</v>
      </c>
      <c r="R15" s="21">
        <f>SUM(R2:R14)</f>
        <v>525</v>
      </c>
      <c r="S15" s="18">
        <f>SUM(S2:S14)</f>
        <v>417</v>
      </c>
    </row>
    <row r="17" spans="1:22">
      <c r="A17" s="22"/>
      <c r="B17" s="23" t="s">
        <v>32</v>
      </c>
      <c r="C17" s="23" t="s">
        <v>1</v>
      </c>
      <c r="D17" s="23" t="s">
        <v>33</v>
      </c>
      <c r="E17" s="23" t="s">
        <v>34</v>
      </c>
      <c r="F17" s="23" t="s">
        <v>3</v>
      </c>
      <c r="G17" s="23" t="s">
        <v>7</v>
      </c>
      <c r="H17" s="23" t="s">
        <v>8</v>
      </c>
      <c r="I17" s="23" t="s">
        <v>35</v>
      </c>
      <c r="J17" s="23" t="s">
        <v>36</v>
      </c>
      <c r="K17" s="23" t="s">
        <v>37</v>
      </c>
      <c r="L17" s="23">
        <v>50</v>
      </c>
      <c r="M17" s="23" t="s">
        <v>38</v>
      </c>
      <c r="N17" s="24" t="s">
        <v>11</v>
      </c>
      <c r="O17" s="24" t="s">
        <v>39</v>
      </c>
      <c r="P17" s="23" t="s">
        <v>12</v>
      </c>
      <c r="Q17" s="23" t="s">
        <v>12</v>
      </c>
      <c r="R17" s="23" t="s">
        <v>13</v>
      </c>
      <c r="T17" s="43"/>
      <c r="U17" s="44"/>
      <c r="V17" s="44"/>
    </row>
    <row r="18" spans="1:22">
      <c r="A18" s="25" t="s">
        <v>18</v>
      </c>
      <c r="B18" s="26">
        <v>14</v>
      </c>
      <c r="C18" s="26">
        <v>2358</v>
      </c>
      <c r="D18" s="26">
        <v>1600</v>
      </c>
      <c r="E18" s="26">
        <v>12</v>
      </c>
      <c r="F18" s="26">
        <v>2</v>
      </c>
      <c r="G18" s="26">
        <v>80</v>
      </c>
      <c r="H18" s="7">
        <v>8.8424999999999994</v>
      </c>
      <c r="I18" s="7">
        <v>29.475000000000001</v>
      </c>
      <c r="J18" s="7">
        <v>20</v>
      </c>
      <c r="K18" s="8">
        <v>168.42857142857142</v>
      </c>
      <c r="L18" s="26">
        <v>12</v>
      </c>
      <c r="M18" s="6">
        <v>13</v>
      </c>
      <c r="N18" s="6">
        <v>214</v>
      </c>
      <c r="O18" s="27">
        <f>N18*4/C18</f>
        <v>0.36301950805767602</v>
      </c>
      <c r="P18" s="8">
        <v>71</v>
      </c>
      <c r="Q18" s="27">
        <f>P18*6/C18</f>
        <v>0.1806615776081425</v>
      </c>
      <c r="R18" s="28">
        <f>(N18*4)/C18 +(P18*6)/C18</f>
        <v>0.54368108566581852</v>
      </c>
      <c r="T18" s="43"/>
      <c r="U18" s="44"/>
      <c r="V18" s="44"/>
    </row>
    <row r="19" spans="1:22">
      <c r="A19" s="25" t="s">
        <v>19</v>
      </c>
      <c r="B19" s="26">
        <v>30</v>
      </c>
      <c r="C19" s="26">
        <v>4775</v>
      </c>
      <c r="D19" s="26">
        <v>3484</v>
      </c>
      <c r="E19" s="26">
        <v>20</v>
      </c>
      <c r="F19" s="26">
        <v>2</v>
      </c>
      <c r="G19" s="26">
        <v>200</v>
      </c>
      <c r="H19" s="7">
        <v>8.2233065442020674</v>
      </c>
      <c r="I19" s="7">
        <v>23.875</v>
      </c>
      <c r="J19" s="7">
        <v>17.420000000000002</v>
      </c>
      <c r="K19" s="8">
        <v>159.16666666666666</v>
      </c>
      <c r="L19" s="26">
        <v>21</v>
      </c>
      <c r="M19" s="29">
        <v>24</v>
      </c>
      <c r="N19" s="29">
        <v>437</v>
      </c>
      <c r="O19" s="27">
        <f t="shared" ref="O19:O33" si="7">N19*4/C19</f>
        <v>0.36607329842931935</v>
      </c>
      <c r="P19" s="29">
        <v>121</v>
      </c>
      <c r="Q19" s="27">
        <f t="shared" ref="Q19:Q33" si="8">P19*6/C19</f>
        <v>0.15204188481675393</v>
      </c>
      <c r="R19" s="28">
        <f t="shared" ref="R19:R33" si="9">(N19*4)/C19 +(P19*6)/C19</f>
        <v>0.51811518324607331</v>
      </c>
      <c r="T19" s="43"/>
      <c r="U19" s="44"/>
      <c r="V19" s="44"/>
    </row>
    <row r="20" spans="1:22">
      <c r="A20" s="25" t="s">
        <v>20</v>
      </c>
      <c r="B20" s="26">
        <v>32</v>
      </c>
      <c r="C20" s="26">
        <v>4960</v>
      </c>
      <c r="D20" s="26">
        <v>3673</v>
      </c>
      <c r="E20" s="26">
        <v>15</v>
      </c>
      <c r="F20" s="26">
        <v>1</v>
      </c>
      <c r="G20" s="26">
        <v>191</v>
      </c>
      <c r="H20" s="7">
        <v>8.1023686359923772</v>
      </c>
      <c r="I20" s="7">
        <v>25.968586387434556</v>
      </c>
      <c r="J20" s="7">
        <v>19.230366492146597</v>
      </c>
      <c r="K20" s="8">
        <v>155</v>
      </c>
      <c r="L20" s="26">
        <v>13</v>
      </c>
      <c r="M20" s="29">
        <v>23</v>
      </c>
      <c r="N20" s="29">
        <v>422</v>
      </c>
      <c r="O20" s="27">
        <f t="shared" si="7"/>
        <v>0.3403225806451613</v>
      </c>
      <c r="P20" s="29">
        <v>160</v>
      </c>
      <c r="Q20" s="27">
        <f t="shared" si="8"/>
        <v>0.19354838709677419</v>
      </c>
      <c r="R20" s="28">
        <f t="shared" si="9"/>
        <v>0.53387096774193554</v>
      </c>
      <c r="T20" s="43"/>
      <c r="U20" s="44"/>
      <c r="V20" s="44"/>
    </row>
    <row r="21" spans="1:22">
      <c r="A21" s="25" t="s">
        <v>21</v>
      </c>
      <c r="B21" s="26">
        <v>42</v>
      </c>
      <c r="C21" s="26">
        <v>6483</v>
      </c>
      <c r="D21" s="26">
        <v>4841</v>
      </c>
      <c r="E21" s="26">
        <v>22</v>
      </c>
      <c r="F21" s="26">
        <v>3</v>
      </c>
      <c r="G21" s="26">
        <v>279</v>
      </c>
      <c r="H21" s="7">
        <v>8.0351167114232585</v>
      </c>
      <c r="I21" s="7">
        <v>23.236559139784948</v>
      </c>
      <c r="J21" s="7">
        <v>17.351254480286737</v>
      </c>
      <c r="K21" s="8">
        <v>154.35714285714286</v>
      </c>
      <c r="L21" s="26">
        <v>26</v>
      </c>
      <c r="M21" s="30">
        <v>34</v>
      </c>
      <c r="N21" s="29">
        <v>513</v>
      </c>
      <c r="O21" s="27">
        <f t="shared" si="7"/>
        <v>0.3165201295696437</v>
      </c>
      <c r="P21" s="29">
        <v>233</v>
      </c>
      <c r="Q21" s="27">
        <f t="shared" si="8"/>
        <v>0.21564090698750579</v>
      </c>
      <c r="R21" s="28">
        <f t="shared" si="9"/>
        <v>0.53216103655714952</v>
      </c>
      <c r="T21" s="43"/>
      <c r="U21" s="44"/>
      <c r="V21" s="44"/>
    </row>
    <row r="22" spans="1:22">
      <c r="A22" s="25" t="s">
        <v>22</v>
      </c>
      <c r="B22" s="26">
        <v>58</v>
      </c>
      <c r="C22" s="26">
        <v>8991</v>
      </c>
      <c r="D22" s="26">
        <v>6690</v>
      </c>
      <c r="E22" s="26">
        <v>35</v>
      </c>
      <c r="F22" s="26">
        <v>4</v>
      </c>
      <c r="G22" s="26">
        <v>400</v>
      </c>
      <c r="H22" s="7">
        <v>8.0636771300448427</v>
      </c>
      <c r="I22" s="7">
        <v>22.477499999999999</v>
      </c>
      <c r="J22" s="7">
        <v>16.725000000000001</v>
      </c>
      <c r="K22" s="8">
        <v>155.01724137931035</v>
      </c>
      <c r="L22" s="26">
        <v>44</v>
      </c>
      <c r="M22" s="29">
        <v>42</v>
      </c>
      <c r="N22" s="29">
        <v>697</v>
      </c>
      <c r="O22" s="27">
        <f t="shared" si="7"/>
        <v>0.31008786564342122</v>
      </c>
      <c r="P22" s="29">
        <v>335</v>
      </c>
      <c r="Q22" s="27">
        <f t="shared" si="8"/>
        <v>0.2235568902235569</v>
      </c>
      <c r="R22" s="28">
        <f t="shared" si="9"/>
        <v>0.53364475586697813</v>
      </c>
      <c r="T22" s="43"/>
      <c r="U22" s="44"/>
      <c r="V22" s="44"/>
    </row>
    <row r="23" spans="1:22">
      <c r="A23" s="25" t="s">
        <v>23</v>
      </c>
      <c r="B23" s="26">
        <v>52</v>
      </c>
      <c r="C23" s="26">
        <v>7620</v>
      </c>
      <c r="D23" s="26">
        <v>5703</v>
      </c>
      <c r="E23" s="26">
        <v>26</v>
      </c>
      <c r="F23" s="26">
        <v>4</v>
      </c>
      <c r="G23" s="26">
        <v>337</v>
      </c>
      <c r="H23" s="7">
        <v>8.0168332456601785</v>
      </c>
      <c r="I23" s="7">
        <v>22.611275964391691</v>
      </c>
      <c r="J23" s="7">
        <v>16.922848664688427</v>
      </c>
      <c r="K23" s="8">
        <v>146.53846153846155</v>
      </c>
      <c r="L23" s="26">
        <v>26</v>
      </c>
      <c r="M23" s="29">
        <v>41</v>
      </c>
      <c r="N23" s="29">
        <v>605</v>
      </c>
      <c r="O23" s="27">
        <f t="shared" si="7"/>
        <v>0.31758530183727035</v>
      </c>
      <c r="P23" s="29">
        <v>280</v>
      </c>
      <c r="Q23" s="27">
        <f t="shared" si="8"/>
        <v>0.22047244094488189</v>
      </c>
      <c r="R23" s="28">
        <f t="shared" si="9"/>
        <v>0.53805774278215224</v>
      </c>
      <c r="T23" s="43"/>
      <c r="U23" s="44"/>
      <c r="V23" s="44"/>
    </row>
    <row r="24" spans="1:22">
      <c r="A24" s="31" t="s">
        <v>24</v>
      </c>
      <c r="B24" s="26">
        <v>54</v>
      </c>
      <c r="C24" s="26">
        <v>8089</v>
      </c>
      <c r="D24" s="26">
        <v>5827</v>
      </c>
      <c r="E24" s="26">
        <v>35</v>
      </c>
      <c r="F24" s="26">
        <v>3</v>
      </c>
      <c r="G24" s="26">
        <v>326</v>
      </c>
      <c r="H24" s="7">
        <v>8.3291573708597912</v>
      </c>
      <c r="I24" s="7">
        <v>24.812883435582823</v>
      </c>
      <c r="J24" s="7">
        <v>17.874233128834355</v>
      </c>
      <c r="K24" s="8">
        <v>149.7962962962963</v>
      </c>
      <c r="L24" s="26">
        <v>29</v>
      </c>
      <c r="M24" s="32">
        <v>45</v>
      </c>
      <c r="N24" s="33">
        <v>605</v>
      </c>
      <c r="O24" s="28">
        <v>0.30312770428977626</v>
      </c>
      <c r="P24" s="8">
        <v>304</v>
      </c>
      <c r="Q24" s="28">
        <v>0.22920014834961058</v>
      </c>
      <c r="R24" s="28">
        <v>0.53232785263938687</v>
      </c>
      <c r="T24" s="43"/>
      <c r="U24" s="44"/>
      <c r="V24" s="44"/>
    </row>
    <row r="25" spans="1:22">
      <c r="A25" s="31" t="s">
        <v>25</v>
      </c>
      <c r="B25" s="26">
        <v>62</v>
      </c>
      <c r="C25" s="26">
        <v>10415</v>
      </c>
      <c r="D25" s="26">
        <v>7341</v>
      </c>
      <c r="E25" s="26">
        <v>50</v>
      </c>
      <c r="F25" s="26">
        <v>4</v>
      </c>
      <c r="G25" s="26">
        <v>374</v>
      </c>
      <c r="H25" s="7">
        <v>8.5124642419288925</v>
      </c>
      <c r="I25" s="7">
        <v>27.847593582887701</v>
      </c>
      <c r="J25" s="7">
        <v>19.628342245989305</v>
      </c>
      <c r="K25" s="8">
        <v>167.98387096774192</v>
      </c>
      <c r="L25" s="26">
        <v>57</v>
      </c>
      <c r="M25" s="29">
        <v>59</v>
      </c>
      <c r="N25" s="30">
        <v>840</v>
      </c>
      <c r="O25" s="28">
        <f t="shared" si="7"/>
        <v>0.32261161785885739</v>
      </c>
      <c r="P25" s="30">
        <v>384</v>
      </c>
      <c r="Q25" s="28">
        <f t="shared" si="8"/>
        <v>0.2212193951032165</v>
      </c>
      <c r="R25" s="28">
        <f t="shared" si="9"/>
        <v>0.54383101296207392</v>
      </c>
      <c r="T25" s="45"/>
      <c r="U25" s="44"/>
      <c r="V25" s="44"/>
    </row>
    <row r="26" spans="1:22">
      <c r="A26" s="31" t="s">
        <v>26</v>
      </c>
      <c r="B26" s="6">
        <v>52</v>
      </c>
      <c r="C26" s="6">
        <v>7950</v>
      </c>
      <c r="D26" s="6">
        <v>5735</v>
      </c>
      <c r="E26" s="6">
        <v>33</v>
      </c>
      <c r="F26" s="6">
        <v>7</v>
      </c>
      <c r="G26" s="6">
        <v>314</v>
      </c>
      <c r="H26" s="7">
        <v>8.3173496076721882</v>
      </c>
      <c r="I26" s="7">
        <v>25.318471337579616</v>
      </c>
      <c r="J26" s="7">
        <v>18.264331210191084</v>
      </c>
      <c r="K26" s="8">
        <v>159</v>
      </c>
      <c r="L26" s="6">
        <v>33</v>
      </c>
      <c r="M26" s="32">
        <v>44</v>
      </c>
      <c r="N26" s="8">
        <v>583</v>
      </c>
      <c r="O26" s="28">
        <v>0.29330000000000001</v>
      </c>
      <c r="P26" s="8">
        <v>317</v>
      </c>
      <c r="Q26" s="28">
        <v>0.2392</v>
      </c>
      <c r="R26" s="28">
        <v>0.53259999999999996</v>
      </c>
      <c r="T26" s="43"/>
      <c r="U26" s="44"/>
      <c r="V26" s="44"/>
    </row>
    <row r="27" spans="1:22">
      <c r="A27" s="31" t="s">
        <v>27</v>
      </c>
      <c r="B27" s="26">
        <v>60</v>
      </c>
      <c r="C27" s="26">
        <v>8710</v>
      </c>
      <c r="D27" s="26">
        <v>6870</v>
      </c>
      <c r="E27" s="26">
        <v>21</v>
      </c>
      <c r="F27" s="26">
        <v>1</v>
      </c>
      <c r="G27" s="26">
        <v>356</v>
      </c>
      <c r="H27" s="7">
        <v>7.6144796380090494</v>
      </c>
      <c r="I27" s="7">
        <v>24.108882521489971</v>
      </c>
      <c r="J27" s="7">
        <v>18.997134670487107</v>
      </c>
      <c r="K27" s="8">
        <v>145.06896551724137</v>
      </c>
      <c r="L27" s="26">
        <v>35</v>
      </c>
      <c r="M27" s="8">
        <v>48</v>
      </c>
      <c r="N27" s="30">
        <v>644</v>
      </c>
      <c r="O27" s="28">
        <f t="shared" si="7"/>
        <v>0.29575200918484501</v>
      </c>
      <c r="P27" s="30">
        <v>312</v>
      </c>
      <c r="Q27" s="28">
        <f t="shared" si="8"/>
        <v>0.21492537313432836</v>
      </c>
      <c r="R27" s="28">
        <f t="shared" si="9"/>
        <v>0.51067738231917337</v>
      </c>
      <c r="T27" s="43"/>
      <c r="U27" s="44"/>
      <c r="V27" s="44"/>
    </row>
    <row r="28" spans="1:22">
      <c r="A28" s="31" t="s">
        <v>28</v>
      </c>
      <c r="B28" s="26">
        <v>59</v>
      </c>
      <c r="C28" s="26">
        <v>8617</v>
      </c>
      <c r="D28" s="26">
        <v>6639</v>
      </c>
      <c r="E28" s="26">
        <v>28</v>
      </c>
      <c r="F28" s="26">
        <v>3</v>
      </c>
      <c r="G28" s="26">
        <v>391</v>
      </c>
      <c r="H28" s="7">
        <v>7.76</v>
      </c>
      <c r="I28" s="7">
        <v>22.18</v>
      </c>
      <c r="J28" s="7">
        <v>17.16</v>
      </c>
      <c r="K28" s="8">
        <v>145.15789473684211</v>
      </c>
      <c r="L28" s="26">
        <v>34</v>
      </c>
      <c r="M28" s="30">
        <v>44</v>
      </c>
      <c r="N28" s="8">
        <v>649</v>
      </c>
      <c r="O28" s="28">
        <f t="shared" si="7"/>
        <v>0.30126494139491705</v>
      </c>
      <c r="P28" s="8">
        <v>327</v>
      </c>
      <c r="Q28" s="28">
        <f t="shared" si="8"/>
        <v>0.22768945108506441</v>
      </c>
      <c r="R28" s="28">
        <f t="shared" si="9"/>
        <v>0.52895439247998144</v>
      </c>
      <c r="T28" s="43"/>
      <c r="U28" s="44"/>
      <c r="V28" s="44"/>
    </row>
    <row r="29" spans="1:22">
      <c r="A29" s="31" t="s">
        <v>29</v>
      </c>
      <c r="B29" s="26">
        <v>60</v>
      </c>
      <c r="C29" s="26">
        <v>9843</v>
      </c>
      <c r="D29" s="26">
        <v>6891</v>
      </c>
      <c r="E29" s="26">
        <v>44</v>
      </c>
      <c r="F29" s="26">
        <v>4</v>
      </c>
      <c r="G29" s="26">
        <v>353</v>
      </c>
      <c r="H29" s="7">
        <v>8.5703090988245538</v>
      </c>
      <c r="I29" s="7">
        <v>27.883852691218131</v>
      </c>
      <c r="J29" s="7">
        <v>19.521246458923514</v>
      </c>
      <c r="K29" s="8">
        <v>164.05</v>
      </c>
      <c r="L29" s="26">
        <v>46</v>
      </c>
      <c r="M29" s="29">
        <v>53</v>
      </c>
      <c r="N29" s="30">
        <v>826</v>
      </c>
      <c r="O29" s="28">
        <f t="shared" si="7"/>
        <v>0.33567001930305801</v>
      </c>
      <c r="P29" s="30">
        <v>363</v>
      </c>
      <c r="Q29" s="28">
        <f t="shared" si="8"/>
        <v>0.22127400182871076</v>
      </c>
      <c r="R29" s="28">
        <f t="shared" si="9"/>
        <v>0.55694402113176877</v>
      </c>
      <c r="T29" s="43"/>
      <c r="U29" s="44"/>
      <c r="V29" s="44"/>
    </row>
    <row r="30" spans="1:22">
      <c r="A30" s="31" t="s">
        <v>30</v>
      </c>
      <c r="B30" s="6">
        <v>56</v>
      </c>
      <c r="C30" s="26">
        <v>9171</v>
      </c>
      <c r="D30" s="26">
        <v>6341</v>
      </c>
      <c r="E30" s="26">
        <v>36</v>
      </c>
      <c r="F30" s="26">
        <v>13</v>
      </c>
      <c r="G30" s="26">
        <v>382</v>
      </c>
      <c r="H30" s="7">
        <f>C30/(D30/6)</f>
        <v>8.677811070809021</v>
      </c>
      <c r="I30" s="7">
        <f>C30/(G30)</f>
        <v>24.007853403141361</v>
      </c>
      <c r="J30" s="7">
        <f>D30/(G30)</f>
        <v>16.599476439790575</v>
      </c>
      <c r="K30" s="8">
        <v>164</v>
      </c>
      <c r="L30" s="26">
        <v>41</v>
      </c>
      <c r="M30" s="32">
        <v>55</v>
      </c>
      <c r="N30" s="8">
        <v>773</v>
      </c>
      <c r="O30" s="28">
        <f t="shared" si="7"/>
        <v>0.33714971104568747</v>
      </c>
      <c r="P30" s="8">
        <v>354</v>
      </c>
      <c r="Q30" s="28">
        <f>P30*6/C30</f>
        <v>0.23159960745829244</v>
      </c>
      <c r="R30" s="28">
        <f>(N30*4)/C30 +(P30*6)/C30</f>
        <v>0.56874931850397992</v>
      </c>
      <c r="T30" s="43"/>
      <c r="U30" s="44"/>
      <c r="V30" s="44"/>
    </row>
    <row r="31" spans="1:22">
      <c r="A31" s="31" t="s">
        <v>40</v>
      </c>
      <c r="B31" s="6">
        <v>56</v>
      </c>
      <c r="C31" s="26">
        <v>8786</v>
      </c>
      <c r="D31" s="26">
        <v>6786</v>
      </c>
      <c r="E31" s="26">
        <v>33</v>
      </c>
      <c r="F31" s="26">
        <v>8</v>
      </c>
      <c r="G31" s="26">
        <v>365</v>
      </c>
      <c r="H31" s="7">
        <v>8.67</v>
      </c>
      <c r="I31" s="7">
        <v>26.71</v>
      </c>
      <c r="J31" s="7">
        <v>18.489999999999998</v>
      </c>
      <c r="K31" s="8">
        <v>157</v>
      </c>
      <c r="L31" s="26">
        <v>40</v>
      </c>
      <c r="M31" s="32">
        <v>45</v>
      </c>
      <c r="N31" s="8">
        <v>758</v>
      </c>
      <c r="O31" s="28">
        <f t="shared" si="7"/>
        <v>0.34509446847256997</v>
      </c>
      <c r="P31" s="8">
        <v>291</v>
      </c>
      <c r="Q31" s="28">
        <f>P31*6/C31</f>
        <v>0.19872524470748917</v>
      </c>
      <c r="R31" s="28">
        <f>(N31*4)/C31 +(P31*6)/C31</f>
        <v>0.54381971318005917</v>
      </c>
      <c r="T31" s="43"/>
      <c r="U31" s="44"/>
      <c r="V31" s="44"/>
    </row>
    <row r="32" spans="1:22">
      <c r="A32" s="31" t="s">
        <v>41</v>
      </c>
      <c r="B32" s="6">
        <v>58</v>
      </c>
      <c r="C32" s="26">
        <v>9803</v>
      </c>
      <c r="D32" s="26">
        <v>6786</v>
      </c>
      <c r="E32" s="42">
        <v>43</v>
      </c>
      <c r="F32" s="26">
        <v>6</v>
      </c>
      <c r="G32" s="26">
        <v>367</v>
      </c>
      <c r="H32" s="7">
        <v>8.67</v>
      </c>
      <c r="I32" s="7">
        <v>26.71</v>
      </c>
      <c r="J32" s="7">
        <v>18.489999999999998</v>
      </c>
      <c r="K32" s="8">
        <v>169</v>
      </c>
      <c r="L32" s="26">
        <v>54</v>
      </c>
      <c r="M32" s="32">
        <v>49</v>
      </c>
      <c r="N32" s="8">
        <v>808</v>
      </c>
      <c r="O32" s="28">
        <f t="shared" si="7"/>
        <v>0.32969499132918495</v>
      </c>
      <c r="P32" s="8">
        <v>365</v>
      </c>
      <c r="Q32" s="28">
        <f>P32*6/C32</f>
        <v>0.22340099969397123</v>
      </c>
      <c r="R32" s="28">
        <f>(N32*4)/C32 +(P32*6)/C32</f>
        <v>0.55309599102315621</v>
      </c>
      <c r="T32" s="44"/>
      <c r="U32" s="44"/>
      <c r="V32" s="44"/>
    </row>
    <row r="33" spans="1:22">
      <c r="A33" s="34" t="s">
        <v>31</v>
      </c>
      <c r="B33" s="35">
        <f>SUM(B18:B32)</f>
        <v>745</v>
      </c>
      <c r="C33" s="39" t="s">
        <v>42</v>
      </c>
      <c r="D33" s="35">
        <f>SUM(D18:D32)</f>
        <v>85207</v>
      </c>
      <c r="E33" s="35">
        <f>SUM(E18:E32)</f>
        <v>453</v>
      </c>
      <c r="F33" s="35">
        <f>SUM(F18:F32)</f>
        <v>65</v>
      </c>
      <c r="G33" s="35">
        <f>SUM(G18:G32)</f>
        <v>4715</v>
      </c>
      <c r="H33" s="36">
        <f>C33/(D33/6)</f>
        <v>8.2085509406504169</v>
      </c>
      <c r="I33" s="36">
        <f>C33/G33</f>
        <v>24.723435843054084</v>
      </c>
      <c r="J33" s="36">
        <f>D33/G33</f>
        <v>18.071474019088019</v>
      </c>
      <c r="K33" s="37">
        <f>C33/B33</f>
        <v>156.47114093959732</v>
      </c>
      <c r="L33" s="35">
        <f>SUM(L18:L32)</f>
        <v>511</v>
      </c>
      <c r="M33" s="37">
        <f>SUM(M18:M32)</f>
        <v>619</v>
      </c>
      <c r="N33" s="37">
        <f>SUM(N18:N32)</f>
        <v>9374</v>
      </c>
      <c r="O33" s="38">
        <f t="shared" si="7"/>
        <v>0.3216580453114411</v>
      </c>
      <c r="P33" s="39">
        <f>SUM(P18:P32)</f>
        <v>4217</v>
      </c>
      <c r="Q33" s="38">
        <f t="shared" si="8"/>
        <v>0.21705226857451682</v>
      </c>
      <c r="R33" s="38">
        <f t="shared" si="9"/>
        <v>0.53871031388595791</v>
      </c>
      <c r="T33" s="44"/>
      <c r="U33" s="44"/>
      <c r="V33" s="44"/>
    </row>
    <row r="36" spans="1:22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Adams</dc:creator>
  <cp:lastModifiedBy>Brian Adams</cp:lastModifiedBy>
  <dcterms:created xsi:type="dcterms:W3CDTF">2018-03-25T09:08:21Z</dcterms:created>
  <dcterms:modified xsi:type="dcterms:W3CDTF">2020-01-27T09:21:22Z</dcterms:modified>
</cp:coreProperties>
</file>