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ne\Desktop\DATA\Module1-EXCEL\CHALLENGE 1\"/>
    </mc:Choice>
  </mc:AlternateContent>
  <xr:revisionPtr revIDLastSave="0" documentId="13_ncr:1_{AF93D0C4-A7D4-4DF5-AC29-DD8EA03873D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Kickstarter" sheetId="1" r:id="rId1"/>
    <sheet name="Outcomes Based on Goals" sheetId="10" r:id="rId2"/>
    <sheet name="Theater Outcomes by Launch Date" sheetId="9" r:id="rId3"/>
    <sheet name="Parent Category Outcomes" sheetId="2" r:id="rId4"/>
    <sheet name="Subcategory Statistics" sheetId="3" r:id="rId5"/>
    <sheet name="Outcomes based on launch date" sheetId="4" r:id="rId6"/>
    <sheet name="Edinburgh Research" sheetId="5" r:id="rId7"/>
    <sheet name="Successful US Kickstarters" sheetId="6" r:id="rId8"/>
    <sheet name="Failed US Kickstarters" sheetId="7" r:id="rId9"/>
    <sheet name="Descriptive Statistics" sheetId="8" r:id="rId10"/>
  </sheets>
  <definedNames>
    <definedName name="_xlnm._FilterDatabase" localSheetId="0" hidden="1">Kickstarter!$A$1:$T$4115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7" i="9" l="1"/>
  <c r="F8" i="9"/>
  <c r="F9" i="9"/>
  <c r="F10" i="9"/>
  <c r="F11" i="9"/>
  <c r="F12" i="9"/>
  <c r="F13" i="9"/>
  <c r="F14" i="9"/>
  <c r="F15" i="9"/>
  <c r="F16" i="9"/>
  <c r="F17" i="9"/>
  <c r="F6" i="9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2" i="10"/>
  <c r="B11" i="10"/>
  <c r="B10" i="10"/>
  <c r="B9" i="10"/>
  <c r="B8" i="10"/>
  <c r="B7" i="10"/>
  <c r="B6" i="10"/>
  <c r="B13" i="10"/>
  <c r="B5" i="10"/>
  <c r="B4" i="10"/>
  <c r="B3" i="10"/>
  <c r="B2" i="10"/>
  <c r="C6" i="8"/>
  <c r="C3" i="8"/>
  <c r="B6" i="8"/>
  <c r="B3" i="8"/>
  <c r="C5" i="8"/>
  <c r="C2" i="8"/>
  <c r="B5" i="8"/>
  <c r="B2" i="8"/>
  <c r="S251" i="7"/>
  <c r="O251" i="7"/>
  <c r="S250" i="7"/>
  <c r="O250" i="7"/>
  <c r="S249" i="7"/>
  <c r="O249" i="7"/>
  <c r="S248" i="7"/>
  <c r="O248" i="7"/>
  <c r="S247" i="7"/>
  <c r="O247" i="7"/>
  <c r="S246" i="7"/>
  <c r="O246" i="7"/>
  <c r="S245" i="7"/>
  <c r="O245" i="7"/>
  <c r="S244" i="7"/>
  <c r="O244" i="7"/>
  <c r="S243" i="7"/>
  <c r="O243" i="7"/>
  <c r="S242" i="7"/>
  <c r="O242" i="7"/>
  <c r="S241" i="7"/>
  <c r="O241" i="7"/>
  <c r="S240" i="7"/>
  <c r="O240" i="7"/>
  <c r="S239" i="7"/>
  <c r="O239" i="7"/>
  <c r="S238" i="7"/>
  <c r="O238" i="7"/>
  <c r="S237" i="7"/>
  <c r="O237" i="7"/>
  <c r="S236" i="7"/>
  <c r="O236" i="7"/>
  <c r="S235" i="7"/>
  <c r="O235" i="7"/>
  <c r="S234" i="7"/>
  <c r="O234" i="7"/>
  <c r="S233" i="7"/>
  <c r="O233" i="7"/>
  <c r="S232" i="7"/>
  <c r="O232" i="7"/>
  <c r="S231" i="7"/>
  <c r="O231" i="7"/>
  <c r="S230" i="7"/>
  <c r="O230" i="7"/>
  <c r="S229" i="7"/>
  <c r="O229" i="7"/>
  <c r="S228" i="7"/>
  <c r="O228" i="7"/>
  <c r="S227" i="7"/>
  <c r="O227" i="7"/>
  <c r="S226" i="7"/>
  <c r="O226" i="7"/>
  <c r="S225" i="7"/>
  <c r="O225" i="7"/>
  <c r="S224" i="7"/>
  <c r="O224" i="7"/>
  <c r="S223" i="7"/>
  <c r="O223" i="7"/>
  <c r="S222" i="7"/>
  <c r="O222" i="7"/>
  <c r="S221" i="7"/>
  <c r="O221" i="7"/>
  <c r="S220" i="7"/>
  <c r="O220" i="7"/>
  <c r="S219" i="7"/>
  <c r="O219" i="7"/>
  <c r="S218" i="7"/>
  <c r="O218" i="7"/>
  <c r="S217" i="7"/>
  <c r="O217" i="7"/>
  <c r="S216" i="7"/>
  <c r="O216" i="7"/>
  <c r="S215" i="7"/>
  <c r="O215" i="7"/>
  <c r="S214" i="7"/>
  <c r="O214" i="7"/>
  <c r="S213" i="7"/>
  <c r="O213" i="7"/>
  <c r="S212" i="7"/>
  <c r="P212" i="7"/>
  <c r="O212" i="7"/>
  <c r="S211" i="7"/>
  <c r="P211" i="7"/>
  <c r="O211" i="7"/>
  <c r="S210" i="7"/>
  <c r="P210" i="7"/>
  <c r="O210" i="7"/>
  <c r="S209" i="7"/>
  <c r="P209" i="7"/>
  <c r="O209" i="7"/>
  <c r="S208" i="7"/>
  <c r="P208" i="7"/>
  <c r="O208" i="7"/>
  <c r="S207" i="7"/>
  <c r="P207" i="7"/>
  <c r="O207" i="7"/>
  <c r="S206" i="7"/>
  <c r="P206" i="7"/>
  <c r="O206" i="7"/>
  <c r="S205" i="7"/>
  <c r="P205" i="7"/>
  <c r="O205" i="7"/>
  <c r="S204" i="7"/>
  <c r="P204" i="7"/>
  <c r="O204" i="7"/>
  <c r="S203" i="7"/>
  <c r="P203" i="7"/>
  <c r="O203" i="7"/>
  <c r="S202" i="7"/>
  <c r="P202" i="7"/>
  <c r="O202" i="7"/>
  <c r="S201" i="7"/>
  <c r="P201" i="7"/>
  <c r="O201" i="7"/>
  <c r="S200" i="7"/>
  <c r="P200" i="7"/>
  <c r="O200" i="7"/>
  <c r="S199" i="7"/>
  <c r="P199" i="7"/>
  <c r="O199" i="7"/>
  <c r="S198" i="7"/>
  <c r="P198" i="7"/>
  <c r="O198" i="7"/>
  <c r="S197" i="7"/>
  <c r="P197" i="7"/>
  <c r="O197" i="7"/>
  <c r="S196" i="7"/>
  <c r="P196" i="7"/>
  <c r="O196" i="7"/>
  <c r="S195" i="7"/>
  <c r="P195" i="7"/>
  <c r="O195" i="7"/>
  <c r="S194" i="7"/>
  <c r="P194" i="7"/>
  <c r="O194" i="7"/>
  <c r="S193" i="7"/>
  <c r="P193" i="7"/>
  <c r="O193" i="7"/>
  <c r="S192" i="7"/>
  <c r="P192" i="7"/>
  <c r="O192" i="7"/>
  <c r="S191" i="7"/>
  <c r="P191" i="7"/>
  <c r="O191" i="7"/>
  <c r="S190" i="7"/>
  <c r="P190" i="7"/>
  <c r="O190" i="7"/>
  <c r="S189" i="7"/>
  <c r="P189" i="7"/>
  <c r="O189" i="7"/>
  <c r="S188" i="7"/>
  <c r="P188" i="7"/>
  <c r="O188" i="7"/>
  <c r="S187" i="7"/>
  <c r="P187" i="7"/>
  <c r="O187" i="7"/>
  <c r="S186" i="7"/>
  <c r="P186" i="7"/>
  <c r="O186" i="7"/>
  <c r="S185" i="7"/>
  <c r="P185" i="7"/>
  <c r="O185" i="7"/>
  <c r="S184" i="7"/>
  <c r="P184" i="7"/>
  <c r="O184" i="7"/>
  <c r="S183" i="7"/>
  <c r="P183" i="7"/>
  <c r="O183" i="7"/>
  <c r="S182" i="7"/>
  <c r="P182" i="7"/>
  <c r="O182" i="7"/>
  <c r="S181" i="7"/>
  <c r="P181" i="7"/>
  <c r="O181" i="7"/>
  <c r="S180" i="7"/>
  <c r="P180" i="7"/>
  <c r="O180" i="7"/>
  <c r="S179" i="7"/>
  <c r="P179" i="7"/>
  <c r="O179" i="7"/>
  <c r="S178" i="7"/>
  <c r="P178" i="7"/>
  <c r="O178" i="7"/>
  <c r="S177" i="7"/>
  <c r="P177" i="7"/>
  <c r="O177" i="7"/>
  <c r="S176" i="7"/>
  <c r="P176" i="7"/>
  <c r="O176" i="7"/>
  <c r="S175" i="7"/>
  <c r="P175" i="7"/>
  <c r="O175" i="7"/>
  <c r="S174" i="7"/>
  <c r="P174" i="7"/>
  <c r="O174" i="7"/>
  <c r="S173" i="7"/>
  <c r="P173" i="7"/>
  <c r="O173" i="7"/>
  <c r="S172" i="7"/>
  <c r="P172" i="7"/>
  <c r="O172" i="7"/>
  <c r="S171" i="7"/>
  <c r="P171" i="7"/>
  <c r="O171" i="7"/>
  <c r="S170" i="7"/>
  <c r="P170" i="7"/>
  <c r="O170" i="7"/>
  <c r="S169" i="7"/>
  <c r="P169" i="7"/>
  <c r="O169" i="7"/>
  <c r="S168" i="7"/>
  <c r="P168" i="7"/>
  <c r="O168" i="7"/>
  <c r="S167" i="7"/>
  <c r="P167" i="7"/>
  <c r="O167" i="7"/>
  <c r="S166" i="7"/>
  <c r="P166" i="7"/>
  <c r="O166" i="7"/>
  <c r="S165" i="7"/>
  <c r="P165" i="7"/>
  <c r="O165" i="7"/>
  <c r="S164" i="7"/>
  <c r="P164" i="7"/>
  <c r="O164" i="7"/>
  <c r="S163" i="7"/>
  <c r="P163" i="7"/>
  <c r="O163" i="7"/>
  <c r="S162" i="7"/>
  <c r="P162" i="7"/>
  <c r="O162" i="7"/>
  <c r="S161" i="7"/>
  <c r="P161" i="7"/>
  <c r="O161" i="7"/>
  <c r="S160" i="7"/>
  <c r="P160" i="7"/>
  <c r="O160" i="7"/>
  <c r="S159" i="7"/>
  <c r="P159" i="7"/>
  <c r="O159" i="7"/>
  <c r="S158" i="7"/>
  <c r="P158" i="7"/>
  <c r="O158" i="7"/>
  <c r="S157" i="7"/>
  <c r="P157" i="7"/>
  <c r="O157" i="7"/>
  <c r="S156" i="7"/>
  <c r="P156" i="7"/>
  <c r="O156" i="7"/>
  <c r="S155" i="7"/>
  <c r="P155" i="7"/>
  <c r="O155" i="7"/>
  <c r="S154" i="7"/>
  <c r="P154" i="7"/>
  <c r="O154" i="7"/>
  <c r="S153" i="7"/>
  <c r="P153" i="7"/>
  <c r="O153" i="7"/>
  <c r="S152" i="7"/>
  <c r="P152" i="7"/>
  <c r="O152" i="7"/>
  <c r="S151" i="7"/>
  <c r="P151" i="7"/>
  <c r="O151" i="7"/>
  <c r="S150" i="7"/>
  <c r="P150" i="7"/>
  <c r="O150" i="7"/>
  <c r="S149" i="7"/>
  <c r="P149" i="7"/>
  <c r="O149" i="7"/>
  <c r="S148" i="7"/>
  <c r="P148" i="7"/>
  <c r="O148" i="7"/>
  <c r="S147" i="7"/>
  <c r="P147" i="7"/>
  <c r="O147" i="7"/>
  <c r="S146" i="7"/>
  <c r="P146" i="7"/>
  <c r="O146" i="7"/>
  <c r="S145" i="7"/>
  <c r="P145" i="7"/>
  <c r="O145" i="7"/>
  <c r="S144" i="7"/>
  <c r="P144" i="7"/>
  <c r="O144" i="7"/>
  <c r="S143" i="7"/>
  <c r="P143" i="7"/>
  <c r="O143" i="7"/>
  <c r="S142" i="7"/>
  <c r="P142" i="7"/>
  <c r="O142" i="7"/>
  <c r="S141" i="7"/>
  <c r="P141" i="7"/>
  <c r="O141" i="7"/>
  <c r="S140" i="7"/>
  <c r="P140" i="7"/>
  <c r="O140" i="7"/>
  <c r="S139" i="7"/>
  <c r="P139" i="7"/>
  <c r="O139" i="7"/>
  <c r="S138" i="7"/>
  <c r="P138" i="7"/>
  <c r="O138" i="7"/>
  <c r="S137" i="7"/>
  <c r="P137" i="7"/>
  <c r="O137" i="7"/>
  <c r="S136" i="7"/>
  <c r="P136" i="7"/>
  <c r="O136" i="7"/>
  <c r="S135" i="7"/>
  <c r="P135" i="7"/>
  <c r="O135" i="7"/>
  <c r="S134" i="7"/>
  <c r="P134" i="7"/>
  <c r="O134" i="7"/>
  <c r="S133" i="7"/>
  <c r="P133" i="7"/>
  <c r="O133" i="7"/>
  <c r="S132" i="7"/>
  <c r="P132" i="7"/>
  <c r="O132" i="7"/>
  <c r="S131" i="7"/>
  <c r="P131" i="7"/>
  <c r="O131" i="7"/>
  <c r="S130" i="7"/>
  <c r="P130" i="7"/>
  <c r="O130" i="7"/>
  <c r="S129" i="7"/>
  <c r="P129" i="7"/>
  <c r="O129" i="7"/>
  <c r="S128" i="7"/>
  <c r="P128" i="7"/>
  <c r="O128" i="7"/>
  <c r="S127" i="7"/>
  <c r="P127" i="7"/>
  <c r="O127" i="7"/>
  <c r="S126" i="7"/>
  <c r="P126" i="7"/>
  <c r="O126" i="7"/>
  <c r="S125" i="7"/>
  <c r="P125" i="7"/>
  <c r="O125" i="7"/>
  <c r="S124" i="7"/>
  <c r="P124" i="7"/>
  <c r="O124" i="7"/>
  <c r="S123" i="7"/>
  <c r="P123" i="7"/>
  <c r="O123" i="7"/>
  <c r="S122" i="7"/>
  <c r="P122" i="7"/>
  <c r="O122" i="7"/>
  <c r="S121" i="7"/>
  <c r="P121" i="7"/>
  <c r="O121" i="7"/>
  <c r="S120" i="7"/>
  <c r="P120" i="7"/>
  <c r="O120" i="7"/>
  <c r="S119" i="7"/>
  <c r="P119" i="7"/>
  <c r="O119" i="7"/>
  <c r="S118" i="7"/>
  <c r="P118" i="7"/>
  <c r="O118" i="7"/>
  <c r="S117" i="7"/>
  <c r="P117" i="7"/>
  <c r="O117" i="7"/>
  <c r="S116" i="7"/>
  <c r="P116" i="7"/>
  <c r="O116" i="7"/>
  <c r="S115" i="7"/>
  <c r="P115" i="7"/>
  <c r="O115" i="7"/>
  <c r="S114" i="7"/>
  <c r="P114" i="7"/>
  <c r="O114" i="7"/>
  <c r="S113" i="7"/>
  <c r="P113" i="7"/>
  <c r="O113" i="7"/>
  <c r="S112" i="7"/>
  <c r="P112" i="7"/>
  <c r="O112" i="7"/>
  <c r="S111" i="7"/>
  <c r="P111" i="7"/>
  <c r="O111" i="7"/>
  <c r="S110" i="7"/>
  <c r="P110" i="7"/>
  <c r="O110" i="7"/>
  <c r="S109" i="7"/>
  <c r="P109" i="7"/>
  <c r="O109" i="7"/>
  <c r="S108" i="7"/>
  <c r="P108" i="7"/>
  <c r="O108" i="7"/>
  <c r="S107" i="7"/>
  <c r="P107" i="7"/>
  <c r="O107" i="7"/>
  <c r="S106" i="7"/>
  <c r="P106" i="7"/>
  <c r="O106" i="7"/>
  <c r="S105" i="7"/>
  <c r="P105" i="7"/>
  <c r="O105" i="7"/>
  <c r="S104" i="7"/>
  <c r="P104" i="7"/>
  <c r="O104" i="7"/>
  <c r="S103" i="7"/>
  <c r="P103" i="7"/>
  <c r="O103" i="7"/>
  <c r="S102" i="7"/>
  <c r="P102" i="7"/>
  <c r="O102" i="7"/>
  <c r="S101" i="7"/>
  <c r="P101" i="7"/>
  <c r="O101" i="7"/>
  <c r="S100" i="7"/>
  <c r="P100" i="7"/>
  <c r="O100" i="7"/>
  <c r="S99" i="7"/>
  <c r="P99" i="7"/>
  <c r="O99" i="7"/>
  <c r="S98" i="7"/>
  <c r="P98" i="7"/>
  <c r="O98" i="7"/>
  <c r="S97" i="7"/>
  <c r="P97" i="7"/>
  <c r="O97" i="7"/>
  <c r="S96" i="7"/>
  <c r="P96" i="7"/>
  <c r="O96" i="7"/>
  <c r="S95" i="7"/>
  <c r="P95" i="7"/>
  <c r="O95" i="7"/>
  <c r="S94" i="7"/>
  <c r="P94" i="7"/>
  <c r="O94" i="7"/>
  <c r="S93" i="7"/>
  <c r="P93" i="7"/>
  <c r="O93" i="7"/>
  <c r="S92" i="7"/>
  <c r="P92" i="7"/>
  <c r="O92" i="7"/>
  <c r="S91" i="7"/>
  <c r="P91" i="7"/>
  <c r="O91" i="7"/>
  <c r="S90" i="7"/>
  <c r="P90" i="7"/>
  <c r="O90" i="7"/>
  <c r="S89" i="7"/>
  <c r="P89" i="7"/>
  <c r="O89" i="7"/>
  <c r="S88" i="7"/>
  <c r="P88" i="7"/>
  <c r="O88" i="7"/>
  <c r="S87" i="7"/>
  <c r="P87" i="7"/>
  <c r="O87" i="7"/>
  <c r="S86" i="7"/>
  <c r="P86" i="7"/>
  <c r="O86" i="7"/>
  <c r="S85" i="7"/>
  <c r="P85" i="7"/>
  <c r="O85" i="7"/>
  <c r="S84" i="7"/>
  <c r="P84" i="7"/>
  <c r="O84" i="7"/>
  <c r="S83" i="7"/>
  <c r="P83" i="7"/>
  <c r="O83" i="7"/>
  <c r="S82" i="7"/>
  <c r="P82" i="7"/>
  <c r="O82" i="7"/>
  <c r="S81" i="7"/>
  <c r="P81" i="7"/>
  <c r="O81" i="7"/>
  <c r="S80" i="7"/>
  <c r="P80" i="7"/>
  <c r="O80" i="7"/>
  <c r="S79" i="7"/>
  <c r="P79" i="7"/>
  <c r="O79" i="7"/>
  <c r="S78" i="7"/>
  <c r="P78" i="7"/>
  <c r="O78" i="7"/>
  <c r="S77" i="7"/>
  <c r="P77" i="7"/>
  <c r="O77" i="7"/>
  <c r="S76" i="7"/>
  <c r="P76" i="7"/>
  <c r="O76" i="7"/>
  <c r="S75" i="7"/>
  <c r="P75" i="7"/>
  <c r="O75" i="7"/>
  <c r="S74" i="7"/>
  <c r="P74" i="7"/>
  <c r="O74" i="7"/>
  <c r="S73" i="7"/>
  <c r="P73" i="7"/>
  <c r="O73" i="7"/>
  <c r="S72" i="7"/>
  <c r="P72" i="7"/>
  <c r="O72" i="7"/>
  <c r="S71" i="7"/>
  <c r="P71" i="7"/>
  <c r="O71" i="7"/>
  <c r="S70" i="7"/>
  <c r="P70" i="7"/>
  <c r="O70" i="7"/>
  <c r="S69" i="7"/>
  <c r="P69" i="7"/>
  <c r="O69" i="7"/>
  <c r="S68" i="7"/>
  <c r="P68" i="7"/>
  <c r="O68" i="7"/>
  <c r="S67" i="7"/>
  <c r="P67" i="7"/>
  <c r="O67" i="7"/>
  <c r="S66" i="7"/>
  <c r="P66" i="7"/>
  <c r="O66" i="7"/>
  <c r="S65" i="7"/>
  <c r="P65" i="7"/>
  <c r="O65" i="7"/>
  <c r="S64" i="7"/>
  <c r="P64" i="7"/>
  <c r="O64" i="7"/>
  <c r="S63" i="7"/>
  <c r="P63" i="7"/>
  <c r="O63" i="7"/>
  <c r="S62" i="7"/>
  <c r="P62" i="7"/>
  <c r="O62" i="7"/>
  <c r="S61" i="7"/>
  <c r="P61" i="7"/>
  <c r="O61" i="7"/>
  <c r="S60" i="7"/>
  <c r="P60" i="7"/>
  <c r="O60" i="7"/>
  <c r="S59" i="7"/>
  <c r="P59" i="7"/>
  <c r="O59" i="7"/>
  <c r="S58" i="7"/>
  <c r="P58" i="7"/>
  <c r="O58" i="7"/>
  <c r="S57" i="7"/>
  <c r="P57" i="7"/>
  <c r="O57" i="7"/>
  <c r="S56" i="7"/>
  <c r="P56" i="7"/>
  <c r="O56" i="7"/>
  <c r="S55" i="7"/>
  <c r="P55" i="7"/>
  <c r="O55" i="7"/>
  <c r="S54" i="7"/>
  <c r="P54" i="7"/>
  <c r="O54" i="7"/>
  <c r="S53" i="7"/>
  <c r="P53" i="7"/>
  <c r="O53" i="7"/>
  <c r="S52" i="7"/>
  <c r="P52" i="7"/>
  <c r="O52" i="7"/>
  <c r="S51" i="7"/>
  <c r="P51" i="7"/>
  <c r="O51" i="7"/>
  <c r="S50" i="7"/>
  <c r="P50" i="7"/>
  <c r="O50" i="7"/>
  <c r="S49" i="7"/>
  <c r="P49" i="7"/>
  <c r="O49" i="7"/>
  <c r="S48" i="7"/>
  <c r="P48" i="7"/>
  <c r="O48" i="7"/>
  <c r="S47" i="7"/>
  <c r="P47" i="7"/>
  <c r="O47" i="7"/>
  <c r="S46" i="7"/>
  <c r="P46" i="7"/>
  <c r="O46" i="7"/>
  <c r="S45" i="7"/>
  <c r="P45" i="7"/>
  <c r="O45" i="7"/>
  <c r="S44" i="7"/>
  <c r="P44" i="7"/>
  <c r="O44" i="7"/>
  <c r="S43" i="7"/>
  <c r="P43" i="7"/>
  <c r="O43" i="7"/>
  <c r="S42" i="7"/>
  <c r="P42" i="7"/>
  <c r="O42" i="7"/>
  <c r="S41" i="7"/>
  <c r="P41" i="7"/>
  <c r="O41" i="7"/>
  <c r="S40" i="7"/>
  <c r="P40" i="7"/>
  <c r="O40" i="7"/>
  <c r="S39" i="7"/>
  <c r="P39" i="7"/>
  <c r="O39" i="7"/>
  <c r="S38" i="7"/>
  <c r="P38" i="7"/>
  <c r="O38" i="7"/>
  <c r="S37" i="7"/>
  <c r="P37" i="7"/>
  <c r="O37" i="7"/>
  <c r="S36" i="7"/>
  <c r="P36" i="7"/>
  <c r="O36" i="7"/>
  <c r="S35" i="7"/>
  <c r="P35" i="7"/>
  <c r="O35" i="7"/>
  <c r="S34" i="7"/>
  <c r="P34" i="7"/>
  <c r="O34" i="7"/>
  <c r="S33" i="7"/>
  <c r="P33" i="7"/>
  <c r="O33" i="7"/>
  <c r="S32" i="7"/>
  <c r="P32" i="7"/>
  <c r="O32" i="7"/>
  <c r="S31" i="7"/>
  <c r="P31" i="7"/>
  <c r="O31" i="7"/>
  <c r="S30" i="7"/>
  <c r="P30" i="7"/>
  <c r="O30" i="7"/>
  <c r="S29" i="7"/>
  <c r="P29" i="7"/>
  <c r="O29" i="7"/>
  <c r="S28" i="7"/>
  <c r="P28" i="7"/>
  <c r="O28" i="7"/>
  <c r="S27" i="7"/>
  <c r="P27" i="7"/>
  <c r="O27" i="7"/>
  <c r="S26" i="7"/>
  <c r="P26" i="7"/>
  <c r="O26" i="7"/>
  <c r="S25" i="7"/>
  <c r="P25" i="7"/>
  <c r="O25" i="7"/>
  <c r="S24" i="7"/>
  <c r="P24" i="7"/>
  <c r="O24" i="7"/>
  <c r="S23" i="7"/>
  <c r="P23" i="7"/>
  <c r="O23" i="7"/>
  <c r="S22" i="7"/>
  <c r="P22" i="7"/>
  <c r="O22" i="7"/>
  <c r="S21" i="7"/>
  <c r="P21" i="7"/>
  <c r="O21" i="7"/>
  <c r="S20" i="7"/>
  <c r="P20" i="7"/>
  <c r="O20" i="7"/>
  <c r="S19" i="7"/>
  <c r="P19" i="7"/>
  <c r="O19" i="7"/>
  <c r="S18" i="7"/>
  <c r="P18" i="7"/>
  <c r="O18" i="7"/>
  <c r="S17" i="7"/>
  <c r="P17" i="7"/>
  <c r="O17" i="7"/>
  <c r="S16" i="7"/>
  <c r="P16" i="7"/>
  <c r="O16" i="7"/>
  <c r="S15" i="7"/>
  <c r="P15" i="7"/>
  <c r="O15" i="7"/>
  <c r="S14" i="7"/>
  <c r="P14" i="7"/>
  <c r="O14" i="7"/>
  <c r="S13" i="7"/>
  <c r="P13" i="7"/>
  <c r="O13" i="7"/>
  <c r="S12" i="7"/>
  <c r="P12" i="7"/>
  <c r="O12" i="7"/>
  <c r="S11" i="7"/>
  <c r="P11" i="7"/>
  <c r="O11" i="7"/>
  <c r="S10" i="7"/>
  <c r="P10" i="7"/>
  <c r="O10" i="7"/>
  <c r="S9" i="7"/>
  <c r="P9" i="7"/>
  <c r="O9" i="7"/>
  <c r="S8" i="7"/>
  <c r="P8" i="7"/>
  <c r="O8" i="7"/>
  <c r="S7" i="7"/>
  <c r="P7" i="7"/>
  <c r="O7" i="7"/>
  <c r="S6" i="7"/>
  <c r="P6" i="7"/>
  <c r="O6" i="7"/>
  <c r="S5" i="7"/>
  <c r="P5" i="7"/>
  <c r="O5" i="7"/>
  <c r="S4" i="7"/>
  <c r="P4" i="7"/>
  <c r="O4" i="7"/>
  <c r="S3" i="7"/>
  <c r="P3" i="7"/>
  <c r="O3" i="7"/>
  <c r="S2" i="7"/>
  <c r="P2" i="7"/>
  <c r="O2" i="7"/>
  <c r="S413" i="6"/>
  <c r="P413" i="6"/>
  <c r="O413" i="6"/>
  <c r="S412" i="6"/>
  <c r="P412" i="6"/>
  <c r="O412" i="6"/>
  <c r="S411" i="6"/>
  <c r="P411" i="6"/>
  <c r="O411" i="6"/>
  <c r="S410" i="6"/>
  <c r="P410" i="6"/>
  <c r="O410" i="6"/>
  <c r="S409" i="6"/>
  <c r="P409" i="6"/>
  <c r="O409" i="6"/>
  <c r="S408" i="6"/>
  <c r="P408" i="6"/>
  <c r="O408" i="6"/>
  <c r="S407" i="6"/>
  <c r="P407" i="6"/>
  <c r="O407" i="6"/>
  <c r="S406" i="6"/>
  <c r="P406" i="6"/>
  <c r="O406" i="6"/>
  <c r="S405" i="6"/>
  <c r="P405" i="6"/>
  <c r="O405" i="6"/>
  <c r="S404" i="6"/>
  <c r="P404" i="6"/>
  <c r="O404" i="6"/>
  <c r="S403" i="6"/>
  <c r="P403" i="6"/>
  <c r="O403" i="6"/>
  <c r="S402" i="6"/>
  <c r="P402" i="6"/>
  <c r="O402" i="6"/>
  <c r="S401" i="6"/>
  <c r="P401" i="6"/>
  <c r="O401" i="6"/>
  <c r="S400" i="6"/>
  <c r="P400" i="6"/>
  <c r="O400" i="6"/>
  <c r="S399" i="6"/>
  <c r="P399" i="6"/>
  <c r="O399" i="6"/>
  <c r="S398" i="6"/>
  <c r="P398" i="6"/>
  <c r="O398" i="6"/>
  <c r="S397" i="6"/>
  <c r="P397" i="6"/>
  <c r="O397" i="6"/>
  <c r="S396" i="6"/>
  <c r="P396" i="6"/>
  <c r="O396" i="6"/>
  <c r="S395" i="6"/>
  <c r="P395" i="6"/>
  <c r="O395" i="6"/>
  <c r="S394" i="6"/>
  <c r="P394" i="6"/>
  <c r="O394" i="6"/>
  <c r="S393" i="6"/>
  <c r="P393" i="6"/>
  <c r="O393" i="6"/>
  <c r="S392" i="6"/>
  <c r="P392" i="6"/>
  <c r="O392" i="6"/>
  <c r="S391" i="6"/>
  <c r="P391" i="6"/>
  <c r="O391" i="6"/>
  <c r="S390" i="6"/>
  <c r="P390" i="6"/>
  <c r="O390" i="6"/>
  <c r="S389" i="6"/>
  <c r="P389" i="6"/>
  <c r="O389" i="6"/>
  <c r="S388" i="6"/>
  <c r="P388" i="6"/>
  <c r="O388" i="6"/>
  <c r="S387" i="6"/>
  <c r="P387" i="6"/>
  <c r="O387" i="6"/>
  <c r="S386" i="6"/>
  <c r="P386" i="6"/>
  <c r="O386" i="6"/>
  <c r="S385" i="6"/>
  <c r="P385" i="6"/>
  <c r="O385" i="6"/>
  <c r="S384" i="6"/>
  <c r="P384" i="6"/>
  <c r="O384" i="6"/>
  <c r="S383" i="6"/>
  <c r="P383" i="6"/>
  <c r="O383" i="6"/>
  <c r="S382" i="6"/>
  <c r="P382" i="6"/>
  <c r="O382" i="6"/>
  <c r="S381" i="6"/>
  <c r="P381" i="6"/>
  <c r="O381" i="6"/>
  <c r="S380" i="6"/>
  <c r="P380" i="6"/>
  <c r="O380" i="6"/>
  <c r="S379" i="6"/>
  <c r="P379" i="6"/>
  <c r="O379" i="6"/>
  <c r="S378" i="6"/>
  <c r="P378" i="6"/>
  <c r="O378" i="6"/>
  <c r="S377" i="6"/>
  <c r="P377" i="6"/>
  <c r="O377" i="6"/>
  <c r="S376" i="6"/>
  <c r="P376" i="6"/>
  <c r="O376" i="6"/>
  <c r="S375" i="6"/>
  <c r="P375" i="6"/>
  <c r="O375" i="6"/>
  <c r="S374" i="6"/>
  <c r="P374" i="6"/>
  <c r="O374" i="6"/>
  <c r="S373" i="6"/>
  <c r="P373" i="6"/>
  <c r="O373" i="6"/>
  <c r="S372" i="6"/>
  <c r="P372" i="6"/>
  <c r="O372" i="6"/>
  <c r="S371" i="6"/>
  <c r="P371" i="6"/>
  <c r="O371" i="6"/>
  <c r="S370" i="6"/>
  <c r="P370" i="6"/>
  <c r="O370" i="6"/>
  <c r="S369" i="6"/>
  <c r="P369" i="6"/>
  <c r="O369" i="6"/>
  <c r="S368" i="6"/>
  <c r="P368" i="6"/>
  <c r="O368" i="6"/>
  <c r="S367" i="6"/>
  <c r="P367" i="6"/>
  <c r="O367" i="6"/>
  <c r="S366" i="6"/>
  <c r="P366" i="6"/>
  <c r="O366" i="6"/>
  <c r="S365" i="6"/>
  <c r="P365" i="6"/>
  <c r="O365" i="6"/>
  <c r="S364" i="6"/>
  <c r="P364" i="6"/>
  <c r="O364" i="6"/>
  <c r="S363" i="6"/>
  <c r="P363" i="6"/>
  <c r="O363" i="6"/>
  <c r="S362" i="6"/>
  <c r="P362" i="6"/>
  <c r="O362" i="6"/>
  <c r="S361" i="6"/>
  <c r="P361" i="6"/>
  <c r="O361" i="6"/>
  <c r="S360" i="6"/>
  <c r="P360" i="6"/>
  <c r="O360" i="6"/>
  <c r="S359" i="6"/>
  <c r="P359" i="6"/>
  <c r="O359" i="6"/>
  <c r="S358" i="6"/>
  <c r="P358" i="6"/>
  <c r="O358" i="6"/>
  <c r="S357" i="6"/>
  <c r="P357" i="6"/>
  <c r="O357" i="6"/>
  <c r="S356" i="6"/>
  <c r="P356" i="6"/>
  <c r="O356" i="6"/>
  <c r="S355" i="6"/>
  <c r="P355" i="6"/>
  <c r="O355" i="6"/>
  <c r="S354" i="6"/>
  <c r="P354" i="6"/>
  <c r="O354" i="6"/>
  <c r="S353" i="6"/>
  <c r="P353" i="6"/>
  <c r="O353" i="6"/>
  <c r="S352" i="6"/>
  <c r="P352" i="6"/>
  <c r="O352" i="6"/>
  <c r="S351" i="6"/>
  <c r="P351" i="6"/>
  <c r="O351" i="6"/>
  <c r="S350" i="6"/>
  <c r="P350" i="6"/>
  <c r="O350" i="6"/>
  <c r="S349" i="6"/>
  <c r="P349" i="6"/>
  <c r="O349" i="6"/>
  <c r="S348" i="6"/>
  <c r="P348" i="6"/>
  <c r="O348" i="6"/>
  <c r="S347" i="6"/>
  <c r="P347" i="6"/>
  <c r="O347" i="6"/>
  <c r="S346" i="6"/>
  <c r="P346" i="6"/>
  <c r="O346" i="6"/>
  <c r="S345" i="6"/>
  <c r="P345" i="6"/>
  <c r="O345" i="6"/>
  <c r="S344" i="6"/>
  <c r="P344" i="6"/>
  <c r="O344" i="6"/>
  <c r="S343" i="6"/>
  <c r="P343" i="6"/>
  <c r="O343" i="6"/>
  <c r="S342" i="6"/>
  <c r="P342" i="6"/>
  <c r="O342" i="6"/>
  <c r="S341" i="6"/>
  <c r="P341" i="6"/>
  <c r="O341" i="6"/>
  <c r="S340" i="6"/>
  <c r="P340" i="6"/>
  <c r="O340" i="6"/>
  <c r="S339" i="6"/>
  <c r="P339" i="6"/>
  <c r="O339" i="6"/>
  <c r="S338" i="6"/>
  <c r="P338" i="6"/>
  <c r="O338" i="6"/>
  <c r="S337" i="6"/>
  <c r="P337" i="6"/>
  <c r="O337" i="6"/>
  <c r="S336" i="6"/>
  <c r="P336" i="6"/>
  <c r="O336" i="6"/>
  <c r="S335" i="6"/>
  <c r="P335" i="6"/>
  <c r="O335" i="6"/>
  <c r="S334" i="6"/>
  <c r="P334" i="6"/>
  <c r="O334" i="6"/>
  <c r="S333" i="6"/>
  <c r="P333" i="6"/>
  <c r="O333" i="6"/>
  <c r="S332" i="6"/>
  <c r="P332" i="6"/>
  <c r="O332" i="6"/>
  <c r="S331" i="6"/>
  <c r="P331" i="6"/>
  <c r="O331" i="6"/>
  <c r="S330" i="6"/>
  <c r="P330" i="6"/>
  <c r="O330" i="6"/>
  <c r="S329" i="6"/>
  <c r="P329" i="6"/>
  <c r="O329" i="6"/>
  <c r="S328" i="6"/>
  <c r="P328" i="6"/>
  <c r="O328" i="6"/>
  <c r="S327" i="6"/>
  <c r="P327" i="6"/>
  <c r="O327" i="6"/>
  <c r="S326" i="6"/>
  <c r="P326" i="6"/>
  <c r="O326" i="6"/>
  <c r="S325" i="6"/>
  <c r="P325" i="6"/>
  <c r="O325" i="6"/>
  <c r="S324" i="6"/>
  <c r="P324" i="6"/>
  <c r="O324" i="6"/>
  <c r="S323" i="6"/>
  <c r="P323" i="6"/>
  <c r="O323" i="6"/>
  <c r="S322" i="6"/>
  <c r="P322" i="6"/>
  <c r="O322" i="6"/>
  <c r="S321" i="6"/>
  <c r="P321" i="6"/>
  <c r="O321" i="6"/>
  <c r="S320" i="6"/>
  <c r="P320" i="6"/>
  <c r="O320" i="6"/>
  <c r="S319" i="6"/>
  <c r="P319" i="6"/>
  <c r="O319" i="6"/>
  <c r="S318" i="6"/>
  <c r="P318" i="6"/>
  <c r="O318" i="6"/>
  <c r="S317" i="6"/>
  <c r="P317" i="6"/>
  <c r="O317" i="6"/>
  <c r="S316" i="6"/>
  <c r="P316" i="6"/>
  <c r="O316" i="6"/>
  <c r="S315" i="6"/>
  <c r="P315" i="6"/>
  <c r="O315" i="6"/>
  <c r="S314" i="6"/>
  <c r="P314" i="6"/>
  <c r="O314" i="6"/>
  <c r="S313" i="6"/>
  <c r="P313" i="6"/>
  <c r="O313" i="6"/>
  <c r="S312" i="6"/>
  <c r="P312" i="6"/>
  <c r="O312" i="6"/>
  <c r="S311" i="6"/>
  <c r="P311" i="6"/>
  <c r="O311" i="6"/>
  <c r="S310" i="6"/>
  <c r="P310" i="6"/>
  <c r="O310" i="6"/>
  <c r="S309" i="6"/>
  <c r="P309" i="6"/>
  <c r="O309" i="6"/>
  <c r="S308" i="6"/>
  <c r="P308" i="6"/>
  <c r="O308" i="6"/>
  <c r="S307" i="6"/>
  <c r="P307" i="6"/>
  <c r="O307" i="6"/>
  <c r="S306" i="6"/>
  <c r="P306" i="6"/>
  <c r="O306" i="6"/>
  <c r="S305" i="6"/>
  <c r="P305" i="6"/>
  <c r="O305" i="6"/>
  <c r="S304" i="6"/>
  <c r="P304" i="6"/>
  <c r="O304" i="6"/>
  <c r="S303" i="6"/>
  <c r="P303" i="6"/>
  <c r="O303" i="6"/>
  <c r="S302" i="6"/>
  <c r="P302" i="6"/>
  <c r="O302" i="6"/>
  <c r="S301" i="6"/>
  <c r="P301" i="6"/>
  <c r="O301" i="6"/>
  <c r="S300" i="6"/>
  <c r="P300" i="6"/>
  <c r="O300" i="6"/>
  <c r="S299" i="6"/>
  <c r="P299" i="6"/>
  <c r="O299" i="6"/>
  <c r="S298" i="6"/>
  <c r="P298" i="6"/>
  <c r="O298" i="6"/>
  <c r="S297" i="6"/>
  <c r="P297" i="6"/>
  <c r="O297" i="6"/>
  <c r="S296" i="6"/>
  <c r="P296" i="6"/>
  <c r="O296" i="6"/>
  <c r="S295" i="6"/>
  <c r="P295" i="6"/>
  <c r="O295" i="6"/>
  <c r="S294" i="6"/>
  <c r="P294" i="6"/>
  <c r="O294" i="6"/>
  <c r="S293" i="6"/>
  <c r="P293" i="6"/>
  <c r="O293" i="6"/>
  <c r="S292" i="6"/>
  <c r="P292" i="6"/>
  <c r="O292" i="6"/>
  <c r="S291" i="6"/>
  <c r="P291" i="6"/>
  <c r="O291" i="6"/>
  <c r="S290" i="6"/>
  <c r="P290" i="6"/>
  <c r="O290" i="6"/>
  <c r="S289" i="6"/>
  <c r="P289" i="6"/>
  <c r="O289" i="6"/>
  <c r="S288" i="6"/>
  <c r="P288" i="6"/>
  <c r="O288" i="6"/>
  <c r="S287" i="6"/>
  <c r="P287" i="6"/>
  <c r="O287" i="6"/>
  <c r="S286" i="6"/>
  <c r="P286" i="6"/>
  <c r="O286" i="6"/>
  <c r="S285" i="6"/>
  <c r="P285" i="6"/>
  <c r="O285" i="6"/>
  <c r="S284" i="6"/>
  <c r="P284" i="6"/>
  <c r="O284" i="6"/>
  <c r="S283" i="6"/>
  <c r="P283" i="6"/>
  <c r="O283" i="6"/>
  <c r="S282" i="6"/>
  <c r="P282" i="6"/>
  <c r="O282" i="6"/>
  <c r="S281" i="6"/>
  <c r="P281" i="6"/>
  <c r="O281" i="6"/>
  <c r="S280" i="6"/>
  <c r="P280" i="6"/>
  <c r="O280" i="6"/>
  <c r="S279" i="6"/>
  <c r="P279" i="6"/>
  <c r="O279" i="6"/>
  <c r="S278" i="6"/>
  <c r="P278" i="6"/>
  <c r="O278" i="6"/>
  <c r="S277" i="6"/>
  <c r="P277" i="6"/>
  <c r="O277" i="6"/>
  <c r="S276" i="6"/>
  <c r="P276" i="6"/>
  <c r="O276" i="6"/>
  <c r="S275" i="6"/>
  <c r="P275" i="6"/>
  <c r="O275" i="6"/>
  <c r="S274" i="6"/>
  <c r="P274" i="6"/>
  <c r="O274" i="6"/>
  <c r="S273" i="6"/>
  <c r="P273" i="6"/>
  <c r="O273" i="6"/>
  <c r="S272" i="6"/>
  <c r="P272" i="6"/>
  <c r="O272" i="6"/>
  <c r="S271" i="6"/>
  <c r="P271" i="6"/>
  <c r="O271" i="6"/>
  <c r="S270" i="6"/>
  <c r="P270" i="6"/>
  <c r="O270" i="6"/>
  <c r="S269" i="6"/>
  <c r="P269" i="6"/>
  <c r="O269" i="6"/>
  <c r="S268" i="6"/>
  <c r="P268" i="6"/>
  <c r="O268" i="6"/>
  <c r="S267" i="6"/>
  <c r="P267" i="6"/>
  <c r="O267" i="6"/>
  <c r="S266" i="6"/>
  <c r="P266" i="6"/>
  <c r="O266" i="6"/>
  <c r="S265" i="6"/>
  <c r="P265" i="6"/>
  <c r="O265" i="6"/>
  <c r="S264" i="6"/>
  <c r="P264" i="6"/>
  <c r="O264" i="6"/>
  <c r="S263" i="6"/>
  <c r="P263" i="6"/>
  <c r="O263" i="6"/>
  <c r="S262" i="6"/>
  <c r="P262" i="6"/>
  <c r="O262" i="6"/>
  <c r="S261" i="6"/>
  <c r="P261" i="6"/>
  <c r="O261" i="6"/>
  <c r="S260" i="6"/>
  <c r="P260" i="6"/>
  <c r="O260" i="6"/>
  <c r="S259" i="6"/>
  <c r="P259" i="6"/>
  <c r="O259" i="6"/>
  <c r="S258" i="6"/>
  <c r="P258" i="6"/>
  <c r="O258" i="6"/>
  <c r="S257" i="6"/>
  <c r="P257" i="6"/>
  <c r="O257" i="6"/>
  <c r="S256" i="6"/>
  <c r="P256" i="6"/>
  <c r="O256" i="6"/>
  <c r="S255" i="6"/>
  <c r="P255" i="6"/>
  <c r="O255" i="6"/>
  <c r="S254" i="6"/>
  <c r="P254" i="6"/>
  <c r="O254" i="6"/>
  <c r="S253" i="6"/>
  <c r="P253" i="6"/>
  <c r="O253" i="6"/>
  <c r="S252" i="6"/>
  <c r="P252" i="6"/>
  <c r="O252" i="6"/>
  <c r="S251" i="6"/>
  <c r="P251" i="6"/>
  <c r="O251" i="6"/>
  <c r="S250" i="6"/>
  <c r="P250" i="6"/>
  <c r="O250" i="6"/>
  <c r="S249" i="6"/>
  <c r="P249" i="6"/>
  <c r="O249" i="6"/>
  <c r="S248" i="6"/>
  <c r="P248" i="6"/>
  <c r="O248" i="6"/>
  <c r="S247" i="6"/>
  <c r="P247" i="6"/>
  <c r="O247" i="6"/>
  <c r="S246" i="6"/>
  <c r="P246" i="6"/>
  <c r="O246" i="6"/>
  <c r="S245" i="6"/>
  <c r="P245" i="6"/>
  <c r="O245" i="6"/>
  <c r="S244" i="6"/>
  <c r="P244" i="6"/>
  <c r="O244" i="6"/>
  <c r="S243" i="6"/>
  <c r="P243" i="6"/>
  <c r="O243" i="6"/>
  <c r="S242" i="6"/>
  <c r="P242" i="6"/>
  <c r="O242" i="6"/>
  <c r="S241" i="6"/>
  <c r="P241" i="6"/>
  <c r="O241" i="6"/>
  <c r="S240" i="6"/>
  <c r="P240" i="6"/>
  <c r="O240" i="6"/>
  <c r="S239" i="6"/>
  <c r="P239" i="6"/>
  <c r="O239" i="6"/>
  <c r="S238" i="6"/>
  <c r="P238" i="6"/>
  <c r="O238" i="6"/>
  <c r="S237" i="6"/>
  <c r="P237" i="6"/>
  <c r="O237" i="6"/>
  <c r="S236" i="6"/>
  <c r="P236" i="6"/>
  <c r="O236" i="6"/>
  <c r="S235" i="6"/>
  <c r="P235" i="6"/>
  <c r="O235" i="6"/>
  <c r="S234" i="6"/>
  <c r="P234" i="6"/>
  <c r="O234" i="6"/>
  <c r="S233" i="6"/>
  <c r="P233" i="6"/>
  <c r="O233" i="6"/>
  <c r="S232" i="6"/>
  <c r="P232" i="6"/>
  <c r="O232" i="6"/>
  <c r="S231" i="6"/>
  <c r="P231" i="6"/>
  <c r="O231" i="6"/>
  <c r="S230" i="6"/>
  <c r="P230" i="6"/>
  <c r="O230" i="6"/>
  <c r="S229" i="6"/>
  <c r="P229" i="6"/>
  <c r="O229" i="6"/>
  <c r="S228" i="6"/>
  <c r="P228" i="6"/>
  <c r="O228" i="6"/>
  <c r="S227" i="6"/>
  <c r="P227" i="6"/>
  <c r="O227" i="6"/>
  <c r="S226" i="6"/>
  <c r="P226" i="6"/>
  <c r="O226" i="6"/>
  <c r="S225" i="6"/>
  <c r="P225" i="6"/>
  <c r="O225" i="6"/>
  <c r="S224" i="6"/>
  <c r="P224" i="6"/>
  <c r="O224" i="6"/>
  <c r="S223" i="6"/>
  <c r="P223" i="6"/>
  <c r="O223" i="6"/>
  <c r="S222" i="6"/>
  <c r="P222" i="6"/>
  <c r="O222" i="6"/>
  <c r="S221" i="6"/>
  <c r="P221" i="6"/>
  <c r="O221" i="6"/>
  <c r="S220" i="6"/>
  <c r="P220" i="6"/>
  <c r="O220" i="6"/>
  <c r="S219" i="6"/>
  <c r="P219" i="6"/>
  <c r="O219" i="6"/>
  <c r="S218" i="6"/>
  <c r="P218" i="6"/>
  <c r="O218" i="6"/>
  <c r="S217" i="6"/>
  <c r="P217" i="6"/>
  <c r="O217" i="6"/>
  <c r="S216" i="6"/>
  <c r="P216" i="6"/>
  <c r="O216" i="6"/>
  <c r="S215" i="6"/>
  <c r="P215" i="6"/>
  <c r="O215" i="6"/>
  <c r="S214" i="6"/>
  <c r="P214" i="6"/>
  <c r="O214" i="6"/>
  <c r="S213" i="6"/>
  <c r="P213" i="6"/>
  <c r="O213" i="6"/>
  <c r="S212" i="6"/>
  <c r="P212" i="6"/>
  <c r="O212" i="6"/>
  <c r="S211" i="6"/>
  <c r="P211" i="6"/>
  <c r="O211" i="6"/>
  <c r="S210" i="6"/>
  <c r="P210" i="6"/>
  <c r="O210" i="6"/>
  <c r="S209" i="6"/>
  <c r="P209" i="6"/>
  <c r="O209" i="6"/>
  <c r="S208" i="6"/>
  <c r="P208" i="6"/>
  <c r="O208" i="6"/>
  <c r="S207" i="6"/>
  <c r="P207" i="6"/>
  <c r="O207" i="6"/>
  <c r="S206" i="6"/>
  <c r="P206" i="6"/>
  <c r="O206" i="6"/>
  <c r="S205" i="6"/>
  <c r="P205" i="6"/>
  <c r="O205" i="6"/>
  <c r="S204" i="6"/>
  <c r="P204" i="6"/>
  <c r="O204" i="6"/>
  <c r="S203" i="6"/>
  <c r="P203" i="6"/>
  <c r="O203" i="6"/>
  <c r="S202" i="6"/>
  <c r="P202" i="6"/>
  <c r="O202" i="6"/>
  <c r="S201" i="6"/>
  <c r="P201" i="6"/>
  <c r="O201" i="6"/>
  <c r="S200" i="6"/>
  <c r="P200" i="6"/>
  <c r="O200" i="6"/>
  <c r="S199" i="6"/>
  <c r="P199" i="6"/>
  <c r="O199" i="6"/>
  <c r="S198" i="6"/>
  <c r="P198" i="6"/>
  <c r="O198" i="6"/>
  <c r="S197" i="6"/>
  <c r="P197" i="6"/>
  <c r="O197" i="6"/>
  <c r="S196" i="6"/>
  <c r="P196" i="6"/>
  <c r="O196" i="6"/>
  <c r="S195" i="6"/>
  <c r="P195" i="6"/>
  <c r="O195" i="6"/>
  <c r="S194" i="6"/>
  <c r="P194" i="6"/>
  <c r="O194" i="6"/>
  <c r="S193" i="6"/>
  <c r="P193" i="6"/>
  <c r="O193" i="6"/>
  <c r="S192" i="6"/>
  <c r="P192" i="6"/>
  <c r="O192" i="6"/>
  <c r="S191" i="6"/>
  <c r="P191" i="6"/>
  <c r="O191" i="6"/>
  <c r="S190" i="6"/>
  <c r="P190" i="6"/>
  <c r="O190" i="6"/>
  <c r="S189" i="6"/>
  <c r="P189" i="6"/>
  <c r="O189" i="6"/>
  <c r="S188" i="6"/>
  <c r="P188" i="6"/>
  <c r="O188" i="6"/>
  <c r="S187" i="6"/>
  <c r="P187" i="6"/>
  <c r="O187" i="6"/>
  <c r="S186" i="6"/>
  <c r="P186" i="6"/>
  <c r="O186" i="6"/>
  <c r="S185" i="6"/>
  <c r="P185" i="6"/>
  <c r="O185" i="6"/>
  <c r="S184" i="6"/>
  <c r="P184" i="6"/>
  <c r="O184" i="6"/>
  <c r="S183" i="6"/>
  <c r="P183" i="6"/>
  <c r="O183" i="6"/>
  <c r="S182" i="6"/>
  <c r="P182" i="6"/>
  <c r="O182" i="6"/>
  <c r="S181" i="6"/>
  <c r="P181" i="6"/>
  <c r="O181" i="6"/>
  <c r="S180" i="6"/>
  <c r="P180" i="6"/>
  <c r="O180" i="6"/>
  <c r="S179" i="6"/>
  <c r="P179" i="6"/>
  <c r="O179" i="6"/>
  <c r="S178" i="6"/>
  <c r="P178" i="6"/>
  <c r="O178" i="6"/>
  <c r="S177" i="6"/>
  <c r="P177" i="6"/>
  <c r="O177" i="6"/>
  <c r="S176" i="6"/>
  <c r="P176" i="6"/>
  <c r="O176" i="6"/>
  <c r="S175" i="6"/>
  <c r="P175" i="6"/>
  <c r="O175" i="6"/>
  <c r="S174" i="6"/>
  <c r="P174" i="6"/>
  <c r="O174" i="6"/>
  <c r="S173" i="6"/>
  <c r="P173" i="6"/>
  <c r="O173" i="6"/>
  <c r="S172" i="6"/>
  <c r="P172" i="6"/>
  <c r="O172" i="6"/>
  <c r="S171" i="6"/>
  <c r="P171" i="6"/>
  <c r="O171" i="6"/>
  <c r="S170" i="6"/>
  <c r="P170" i="6"/>
  <c r="O170" i="6"/>
  <c r="S169" i="6"/>
  <c r="P169" i="6"/>
  <c r="O169" i="6"/>
  <c r="S168" i="6"/>
  <c r="P168" i="6"/>
  <c r="O168" i="6"/>
  <c r="S167" i="6"/>
  <c r="P167" i="6"/>
  <c r="O167" i="6"/>
  <c r="S166" i="6"/>
  <c r="P166" i="6"/>
  <c r="O166" i="6"/>
  <c r="S165" i="6"/>
  <c r="P165" i="6"/>
  <c r="O165" i="6"/>
  <c r="S164" i="6"/>
  <c r="P164" i="6"/>
  <c r="O164" i="6"/>
  <c r="S163" i="6"/>
  <c r="P163" i="6"/>
  <c r="O163" i="6"/>
  <c r="S162" i="6"/>
  <c r="P162" i="6"/>
  <c r="O162" i="6"/>
  <c r="S161" i="6"/>
  <c r="P161" i="6"/>
  <c r="O161" i="6"/>
  <c r="S160" i="6"/>
  <c r="P160" i="6"/>
  <c r="O160" i="6"/>
  <c r="S159" i="6"/>
  <c r="P159" i="6"/>
  <c r="O159" i="6"/>
  <c r="S158" i="6"/>
  <c r="P158" i="6"/>
  <c r="O158" i="6"/>
  <c r="S157" i="6"/>
  <c r="P157" i="6"/>
  <c r="O157" i="6"/>
  <c r="S156" i="6"/>
  <c r="P156" i="6"/>
  <c r="O156" i="6"/>
  <c r="S155" i="6"/>
  <c r="P155" i="6"/>
  <c r="O155" i="6"/>
  <c r="S154" i="6"/>
  <c r="P154" i="6"/>
  <c r="O154" i="6"/>
  <c r="S153" i="6"/>
  <c r="P153" i="6"/>
  <c r="O153" i="6"/>
  <c r="S152" i="6"/>
  <c r="P152" i="6"/>
  <c r="O152" i="6"/>
  <c r="S151" i="6"/>
  <c r="P151" i="6"/>
  <c r="O151" i="6"/>
  <c r="S150" i="6"/>
  <c r="P150" i="6"/>
  <c r="O150" i="6"/>
  <c r="S149" i="6"/>
  <c r="P149" i="6"/>
  <c r="O149" i="6"/>
  <c r="S148" i="6"/>
  <c r="P148" i="6"/>
  <c r="O148" i="6"/>
  <c r="S147" i="6"/>
  <c r="P147" i="6"/>
  <c r="O147" i="6"/>
  <c r="S146" i="6"/>
  <c r="P146" i="6"/>
  <c r="O146" i="6"/>
  <c r="S145" i="6"/>
  <c r="P145" i="6"/>
  <c r="O145" i="6"/>
  <c r="S144" i="6"/>
  <c r="P144" i="6"/>
  <c r="O144" i="6"/>
  <c r="S143" i="6"/>
  <c r="P143" i="6"/>
  <c r="O143" i="6"/>
  <c r="S142" i="6"/>
  <c r="P142" i="6"/>
  <c r="O142" i="6"/>
  <c r="S141" i="6"/>
  <c r="P141" i="6"/>
  <c r="O141" i="6"/>
  <c r="S140" i="6"/>
  <c r="P140" i="6"/>
  <c r="O140" i="6"/>
  <c r="S139" i="6"/>
  <c r="P139" i="6"/>
  <c r="O139" i="6"/>
  <c r="S138" i="6"/>
  <c r="P138" i="6"/>
  <c r="O138" i="6"/>
  <c r="S137" i="6"/>
  <c r="P137" i="6"/>
  <c r="O137" i="6"/>
  <c r="S136" i="6"/>
  <c r="P136" i="6"/>
  <c r="O136" i="6"/>
  <c r="S135" i="6"/>
  <c r="P135" i="6"/>
  <c r="O135" i="6"/>
  <c r="S134" i="6"/>
  <c r="P134" i="6"/>
  <c r="O134" i="6"/>
  <c r="S133" i="6"/>
  <c r="P133" i="6"/>
  <c r="O133" i="6"/>
  <c r="S132" i="6"/>
  <c r="P132" i="6"/>
  <c r="O132" i="6"/>
  <c r="S131" i="6"/>
  <c r="P131" i="6"/>
  <c r="O131" i="6"/>
  <c r="S130" i="6"/>
  <c r="P130" i="6"/>
  <c r="O130" i="6"/>
  <c r="S129" i="6"/>
  <c r="P129" i="6"/>
  <c r="O129" i="6"/>
  <c r="S128" i="6"/>
  <c r="P128" i="6"/>
  <c r="O128" i="6"/>
  <c r="S127" i="6"/>
  <c r="P127" i="6"/>
  <c r="O127" i="6"/>
  <c r="S126" i="6"/>
  <c r="P126" i="6"/>
  <c r="O126" i="6"/>
  <c r="S125" i="6"/>
  <c r="P125" i="6"/>
  <c r="O125" i="6"/>
  <c r="S124" i="6"/>
  <c r="P124" i="6"/>
  <c r="O124" i="6"/>
  <c r="S123" i="6"/>
  <c r="P123" i="6"/>
  <c r="O123" i="6"/>
  <c r="S122" i="6"/>
  <c r="P122" i="6"/>
  <c r="O122" i="6"/>
  <c r="S121" i="6"/>
  <c r="P121" i="6"/>
  <c r="O121" i="6"/>
  <c r="S120" i="6"/>
  <c r="P120" i="6"/>
  <c r="O120" i="6"/>
  <c r="S119" i="6"/>
  <c r="P119" i="6"/>
  <c r="O119" i="6"/>
  <c r="S118" i="6"/>
  <c r="P118" i="6"/>
  <c r="O118" i="6"/>
  <c r="S117" i="6"/>
  <c r="P117" i="6"/>
  <c r="O117" i="6"/>
  <c r="S116" i="6"/>
  <c r="P116" i="6"/>
  <c r="O116" i="6"/>
  <c r="S115" i="6"/>
  <c r="P115" i="6"/>
  <c r="O115" i="6"/>
  <c r="S114" i="6"/>
  <c r="P114" i="6"/>
  <c r="O114" i="6"/>
  <c r="S113" i="6"/>
  <c r="P113" i="6"/>
  <c r="O113" i="6"/>
  <c r="S112" i="6"/>
  <c r="P112" i="6"/>
  <c r="O112" i="6"/>
  <c r="S111" i="6"/>
  <c r="P111" i="6"/>
  <c r="O111" i="6"/>
  <c r="S110" i="6"/>
  <c r="P110" i="6"/>
  <c r="O110" i="6"/>
  <c r="S109" i="6"/>
  <c r="P109" i="6"/>
  <c r="O109" i="6"/>
  <c r="S108" i="6"/>
  <c r="P108" i="6"/>
  <c r="O108" i="6"/>
  <c r="S107" i="6"/>
  <c r="P107" i="6"/>
  <c r="O107" i="6"/>
  <c r="S106" i="6"/>
  <c r="P106" i="6"/>
  <c r="O106" i="6"/>
  <c r="S105" i="6"/>
  <c r="P105" i="6"/>
  <c r="O105" i="6"/>
  <c r="S104" i="6"/>
  <c r="P104" i="6"/>
  <c r="O104" i="6"/>
  <c r="S103" i="6"/>
  <c r="P103" i="6"/>
  <c r="O103" i="6"/>
  <c r="S102" i="6"/>
  <c r="P102" i="6"/>
  <c r="O102" i="6"/>
  <c r="S101" i="6"/>
  <c r="P101" i="6"/>
  <c r="O101" i="6"/>
  <c r="S100" i="6"/>
  <c r="P100" i="6"/>
  <c r="O100" i="6"/>
  <c r="S99" i="6"/>
  <c r="P99" i="6"/>
  <c r="O99" i="6"/>
  <c r="S98" i="6"/>
  <c r="P98" i="6"/>
  <c r="O98" i="6"/>
  <c r="S97" i="6"/>
  <c r="P97" i="6"/>
  <c r="O97" i="6"/>
  <c r="S96" i="6"/>
  <c r="P96" i="6"/>
  <c r="O96" i="6"/>
  <c r="S95" i="6"/>
  <c r="P95" i="6"/>
  <c r="O95" i="6"/>
  <c r="S94" i="6"/>
  <c r="P94" i="6"/>
  <c r="O94" i="6"/>
  <c r="S93" i="6"/>
  <c r="P93" i="6"/>
  <c r="O93" i="6"/>
  <c r="S92" i="6"/>
  <c r="P92" i="6"/>
  <c r="O92" i="6"/>
  <c r="S91" i="6"/>
  <c r="P91" i="6"/>
  <c r="O91" i="6"/>
  <c r="S90" i="6"/>
  <c r="P90" i="6"/>
  <c r="O90" i="6"/>
  <c r="S89" i="6"/>
  <c r="P89" i="6"/>
  <c r="O89" i="6"/>
  <c r="S88" i="6"/>
  <c r="P88" i="6"/>
  <c r="O88" i="6"/>
  <c r="S87" i="6"/>
  <c r="P87" i="6"/>
  <c r="O87" i="6"/>
  <c r="S86" i="6"/>
  <c r="P86" i="6"/>
  <c r="O86" i="6"/>
  <c r="S85" i="6"/>
  <c r="P85" i="6"/>
  <c r="O85" i="6"/>
  <c r="S84" i="6"/>
  <c r="P84" i="6"/>
  <c r="O84" i="6"/>
  <c r="S83" i="6"/>
  <c r="P83" i="6"/>
  <c r="O83" i="6"/>
  <c r="S82" i="6"/>
  <c r="P82" i="6"/>
  <c r="O82" i="6"/>
  <c r="S81" i="6"/>
  <c r="P81" i="6"/>
  <c r="O81" i="6"/>
  <c r="S80" i="6"/>
  <c r="P80" i="6"/>
  <c r="O80" i="6"/>
  <c r="S79" i="6"/>
  <c r="P79" i="6"/>
  <c r="O79" i="6"/>
  <c r="S78" i="6"/>
  <c r="P78" i="6"/>
  <c r="O78" i="6"/>
  <c r="S77" i="6"/>
  <c r="P77" i="6"/>
  <c r="O77" i="6"/>
  <c r="S76" i="6"/>
  <c r="P76" i="6"/>
  <c r="O76" i="6"/>
  <c r="S75" i="6"/>
  <c r="P75" i="6"/>
  <c r="O75" i="6"/>
  <c r="S74" i="6"/>
  <c r="P74" i="6"/>
  <c r="O74" i="6"/>
  <c r="S73" i="6"/>
  <c r="P73" i="6"/>
  <c r="O73" i="6"/>
  <c r="S72" i="6"/>
  <c r="P72" i="6"/>
  <c r="O72" i="6"/>
  <c r="S71" i="6"/>
  <c r="P71" i="6"/>
  <c r="O71" i="6"/>
  <c r="S70" i="6"/>
  <c r="P70" i="6"/>
  <c r="O70" i="6"/>
  <c r="S69" i="6"/>
  <c r="P69" i="6"/>
  <c r="O69" i="6"/>
  <c r="S68" i="6"/>
  <c r="P68" i="6"/>
  <c r="O68" i="6"/>
  <c r="S67" i="6"/>
  <c r="P67" i="6"/>
  <c r="O67" i="6"/>
  <c r="S66" i="6"/>
  <c r="P66" i="6"/>
  <c r="O66" i="6"/>
  <c r="S65" i="6"/>
  <c r="P65" i="6"/>
  <c r="O65" i="6"/>
  <c r="S64" i="6"/>
  <c r="P64" i="6"/>
  <c r="O64" i="6"/>
  <c r="S63" i="6"/>
  <c r="P63" i="6"/>
  <c r="O63" i="6"/>
  <c r="S62" i="6"/>
  <c r="P62" i="6"/>
  <c r="O62" i="6"/>
  <c r="S61" i="6"/>
  <c r="P61" i="6"/>
  <c r="O61" i="6"/>
  <c r="S60" i="6"/>
  <c r="P60" i="6"/>
  <c r="O60" i="6"/>
  <c r="S59" i="6"/>
  <c r="P59" i="6"/>
  <c r="O59" i="6"/>
  <c r="S58" i="6"/>
  <c r="P58" i="6"/>
  <c r="O58" i="6"/>
  <c r="S57" i="6"/>
  <c r="P57" i="6"/>
  <c r="O57" i="6"/>
  <c r="S56" i="6"/>
  <c r="P56" i="6"/>
  <c r="O56" i="6"/>
  <c r="S55" i="6"/>
  <c r="P55" i="6"/>
  <c r="O55" i="6"/>
  <c r="S54" i="6"/>
  <c r="P54" i="6"/>
  <c r="O54" i="6"/>
  <c r="S53" i="6"/>
  <c r="P53" i="6"/>
  <c r="O53" i="6"/>
  <c r="S52" i="6"/>
  <c r="P52" i="6"/>
  <c r="O52" i="6"/>
  <c r="S51" i="6"/>
  <c r="P51" i="6"/>
  <c r="O51" i="6"/>
  <c r="S50" i="6"/>
  <c r="P50" i="6"/>
  <c r="O50" i="6"/>
  <c r="S49" i="6"/>
  <c r="P49" i="6"/>
  <c r="O49" i="6"/>
  <c r="S48" i="6"/>
  <c r="P48" i="6"/>
  <c r="O48" i="6"/>
  <c r="S47" i="6"/>
  <c r="P47" i="6"/>
  <c r="O47" i="6"/>
  <c r="S46" i="6"/>
  <c r="P46" i="6"/>
  <c r="O46" i="6"/>
  <c r="S45" i="6"/>
  <c r="P45" i="6"/>
  <c r="O45" i="6"/>
  <c r="S44" i="6"/>
  <c r="P44" i="6"/>
  <c r="O44" i="6"/>
  <c r="S43" i="6"/>
  <c r="P43" i="6"/>
  <c r="O43" i="6"/>
  <c r="S42" i="6"/>
  <c r="P42" i="6"/>
  <c r="O42" i="6"/>
  <c r="S41" i="6"/>
  <c r="P41" i="6"/>
  <c r="O41" i="6"/>
  <c r="S40" i="6"/>
  <c r="P40" i="6"/>
  <c r="O40" i="6"/>
  <c r="S39" i="6"/>
  <c r="P39" i="6"/>
  <c r="O39" i="6"/>
  <c r="S38" i="6"/>
  <c r="P38" i="6"/>
  <c r="O38" i="6"/>
  <c r="S37" i="6"/>
  <c r="P37" i="6"/>
  <c r="O37" i="6"/>
  <c r="S36" i="6"/>
  <c r="P36" i="6"/>
  <c r="O36" i="6"/>
  <c r="S35" i="6"/>
  <c r="P35" i="6"/>
  <c r="O35" i="6"/>
  <c r="S34" i="6"/>
  <c r="P34" i="6"/>
  <c r="O34" i="6"/>
  <c r="S33" i="6"/>
  <c r="P33" i="6"/>
  <c r="O33" i="6"/>
  <c r="S32" i="6"/>
  <c r="P32" i="6"/>
  <c r="O32" i="6"/>
  <c r="S31" i="6"/>
  <c r="P31" i="6"/>
  <c r="O31" i="6"/>
  <c r="S30" i="6"/>
  <c r="P30" i="6"/>
  <c r="O30" i="6"/>
  <c r="S29" i="6"/>
  <c r="P29" i="6"/>
  <c r="O29" i="6"/>
  <c r="S28" i="6"/>
  <c r="P28" i="6"/>
  <c r="O28" i="6"/>
  <c r="S27" i="6"/>
  <c r="P27" i="6"/>
  <c r="O27" i="6"/>
  <c r="S26" i="6"/>
  <c r="P26" i="6"/>
  <c r="O26" i="6"/>
  <c r="S25" i="6"/>
  <c r="P25" i="6"/>
  <c r="O25" i="6"/>
  <c r="S24" i="6"/>
  <c r="P24" i="6"/>
  <c r="O24" i="6"/>
  <c r="S23" i="6"/>
  <c r="P23" i="6"/>
  <c r="O23" i="6"/>
  <c r="S22" i="6"/>
  <c r="P22" i="6"/>
  <c r="O22" i="6"/>
  <c r="S21" i="6"/>
  <c r="P21" i="6"/>
  <c r="O21" i="6"/>
  <c r="S20" i="6"/>
  <c r="P20" i="6"/>
  <c r="O20" i="6"/>
  <c r="S19" i="6"/>
  <c r="P19" i="6"/>
  <c r="O19" i="6"/>
  <c r="S18" i="6"/>
  <c r="P18" i="6"/>
  <c r="O18" i="6"/>
  <c r="S17" i="6"/>
  <c r="P17" i="6"/>
  <c r="O17" i="6"/>
  <c r="S16" i="6"/>
  <c r="P16" i="6"/>
  <c r="O16" i="6"/>
  <c r="S15" i="6"/>
  <c r="P15" i="6"/>
  <c r="O15" i="6"/>
  <c r="S14" i="6"/>
  <c r="P14" i="6"/>
  <c r="O14" i="6"/>
  <c r="S13" i="6"/>
  <c r="P13" i="6"/>
  <c r="O13" i="6"/>
  <c r="S12" i="6"/>
  <c r="P12" i="6"/>
  <c r="O12" i="6"/>
  <c r="S11" i="6"/>
  <c r="P11" i="6"/>
  <c r="O11" i="6"/>
  <c r="S10" i="6"/>
  <c r="P10" i="6"/>
  <c r="O10" i="6"/>
  <c r="S9" i="6"/>
  <c r="P9" i="6"/>
  <c r="O9" i="6"/>
  <c r="S8" i="6"/>
  <c r="P8" i="6"/>
  <c r="O8" i="6"/>
  <c r="S7" i="6"/>
  <c r="P7" i="6"/>
  <c r="O7" i="6"/>
  <c r="S6" i="6"/>
  <c r="P6" i="6"/>
  <c r="O6" i="6"/>
  <c r="S5" i="6"/>
  <c r="P5" i="6"/>
  <c r="O5" i="6"/>
  <c r="S4" i="6"/>
  <c r="P4" i="6"/>
  <c r="O4" i="6"/>
  <c r="S3" i="6"/>
  <c r="P3" i="6"/>
  <c r="O3" i="6"/>
  <c r="S2" i="6"/>
  <c r="P2" i="6"/>
  <c r="O2" i="6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1" i="10" l="1"/>
  <c r="F11" i="10" s="1"/>
  <c r="E9" i="10"/>
  <c r="H9" i="10" s="1"/>
  <c r="E6" i="10"/>
  <c r="H6" i="10" s="1"/>
  <c r="E7" i="10"/>
  <c r="F7" i="10" s="1"/>
  <c r="E10" i="10"/>
  <c r="H10" i="10" s="1"/>
  <c r="E5" i="10"/>
  <c r="F5" i="10" s="1"/>
  <c r="E4" i="10"/>
  <c r="F4" i="10" s="1"/>
  <c r="E12" i="10"/>
  <c r="H12" i="10" s="1"/>
  <c r="E8" i="10"/>
  <c r="E13" i="10"/>
  <c r="F13" i="10" s="1"/>
  <c r="G9" i="10"/>
  <c r="F9" i="10"/>
  <c r="E3" i="10"/>
  <c r="E2" i="10"/>
  <c r="F2" i="10" s="1"/>
  <c r="G11" i="10" l="1"/>
  <c r="H11" i="10"/>
  <c r="F10" i="10"/>
  <c r="G10" i="10"/>
  <c r="H7" i="10"/>
  <c r="F6" i="10"/>
  <c r="G6" i="10"/>
  <c r="G7" i="10"/>
  <c r="H5" i="10"/>
  <c r="G5" i="10"/>
  <c r="G4" i="10"/>
  <c r="H4" i="10"/>
  <c r="G12" i="10"/>
  <c r="F12" i="10"/>
  <c r="H8" i="10"/>
  <c r="G8" i="10"/>
  <c r="F8" i="10"/>
  <c r="H13" i="10"/>
  <c r="G13" i="10"/>
  <c r="H3" i="10"/>
  <c r="G3" i="10"/>
  <c r="F3" i="10"/>
  <c r="H2" i="10"/>
  <c r="G2" i="10"/>
</calcChain>
</file>

<file path=xl/sharedStrings.xml><?xml version="1.0" encoding="utf-8"?>
<sst xmlns="http://schemas.openxmlformats.org/spreadsheetml/2006/main" count="38866" uniqueCount="8415">
  <si>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</si>
  <si>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</si>
  <si>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</si>
  <si>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</si>
  <si>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</si>
  <si>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</si>
  <si>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</si>
  <si>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</si>
  <si>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</si>
  <si>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</si>
  <si>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</si>
  <si>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</si>
  <si>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</si>
  <si>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</si>
  <si>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</si>
  <si>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</si>
  <si>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</si>
  <si>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</si>
  <si>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</si>
  <si>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</si>
  <si>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</si>
  <si>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</si>
  <si>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</si>
  <si>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</si>
  <si>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</si>
  <si>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</si>
  <si>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</si>
  <si>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</si>
  <si>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</si>
  <si>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</si>
  <si>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</si>
  <si>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</si>
  <si>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</si>
  <si>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</si>
  <si>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</si>
  <si>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</si>
  <si>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</si>
  <si>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</si>
  <si>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</si>
  <si>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</si>
  <si>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</si>
  <si>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</si>
  <si>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</si>
  <si>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</si>
  <si>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</si>
  <si>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</si>
  <si>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</si>
  <si>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</si>
  <si>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</si>
  <si>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</si>
  <si>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</si>
  <si>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</si>
  <si>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</si>
  <si>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</si>
  <si>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</si>
  <si>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</si>
  <si>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</si>
  <si>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</si>
  <si>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</si>
  <si>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</si>
  <si>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</si>
  <si>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</si>
  <si>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</si>
  <si>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</si>
  <si>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</si>
  <si>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</si>
  <si>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</si>
  <si>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</si>
  <si>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</si>
  <si>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</si>
  <si>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</si>
  <si>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</si>
  <si>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</si>
  <si>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</si>
  <si>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</si>
  <si>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</si>
  <si>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</si>
  <si>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</si>
  <si>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</si>
  <si>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</si>
  <si>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</si>
  <si>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</si>
  <si>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</si>
  <si>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</si>
  <si>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</si>
  <si>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</si>
  <si>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</si>
  <si>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</si>
  <si>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</si>
  <si>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</si>
  <si>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</si>
  <si>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</si>
  <si>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</si>
  <si>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</si>
  <si>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</si>
  <si>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</si>
  <si>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</si>
  <si>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</si>
  <si>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</si>
  <si>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</si>
  <si>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</si>
  <si>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</si>
  <si>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</si>
  <si>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</si>
  <si>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</si>
  <si>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</si>
  <si>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</si>
  <si>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</si>
  <si>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</si>
  <si>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</si>
  <si>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</si>
  <si>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</si>
  <si>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</si>
  <si>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</si>
  <si>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</si>
  <si>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</si>
  <si>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</si>
  <si>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</si>
  <si>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</si>
  <si>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</si>
  <si>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</si>
  <si>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</si>
  <si>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</si>
  <si>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</si>
  <si>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</si>
  <si>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</si>
  <si>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</si>
  <si>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</si>
  <si>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</si>
  <si>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</si>
  <si>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</si>
  <si>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</si>
  <si>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</si>
  <si>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</si>
  <si>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</si>
  <si>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</si>
  <si>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</si>
  <si>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</si>
  <si>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</si>
  <si>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</si>
  <si>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</si>
  <si>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</si>
  <si>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</si>
  <si>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</si>
  <si>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</si>
  <si>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</si>
  <si>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</si>
  <si>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</si>
  <si>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</si>
  <si>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</si>
  <si>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</si>
  <si>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</si>
  <si>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</si>
  <si>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</si>
  <si>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</si>
  <si>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</si>
  <si>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</si>
  <si>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</si>
  <si>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</si>
  <si>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</si>
  <si>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</si>
  <si>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</si>
  <si>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</si>
  <si>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</si>
  <si>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</si>
  <si>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</si>
  <si>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</si>
  <si>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</si>
  <si>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</si>
  <si>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</si>
  <si>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</si>
  <si>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</si>
  <si>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</si>
  <si>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</si>
  <si>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</si>
  <si>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</si>
  <si>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</si>
  <si>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</si>
  <si>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</si>
  <si>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</si>
  <si>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</si>
  <si>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</si>
  <si>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</si>
  <si>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</si>
  <si>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</si>
  <si>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</si>
  <si>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</si>
  <si>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</si>
  <si>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</si>
  <si>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</si>
  <si>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</si>
  <si>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</si>
  <si>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</si>
  <si>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</si>
  <si>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</si>
  <si>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</si>
  <si>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</si>
  <si>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</si>
  <si>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</si>
  <si>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</si>
  <si>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</si>
  <si>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</si>
  <si>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</si>
  <si>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</si>
  <si>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</si>
  <si>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</si>
  <si>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</si>
  <si>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</si>
  <si>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</si>
  <si>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</si>
  <si>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</si>
  <si>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</si>
  <si>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</si>
  <si>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</si>
  <si>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</si>
  <si>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</si>
  <si>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</si>
  <si>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</si>
  <si>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</si>
  <si>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</si>
  <si>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</si>
  <si>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</si>
  <si>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</si>
  <si>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</si>
  <si>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</si>
  <si>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</si>
  <si>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</si>
  <si>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</si>
  <si>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</si>
  <si>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</si>
  <si>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</si>
  <si>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</si>
  <si>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</si>
  <si>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</si>
  <si>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</si>
  <si>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</si>
  <si>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</si>
  <si>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</si>
  <si>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</si>
  <si>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</si>
  <si>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</si>
  <si>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</si>
  <si>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</si>
  <si>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</si>
  <si>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</si>
  <si>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</si>
  <si>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</si>
  <si>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</si>
  <si>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</si>
  <si>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</si>
  <si>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</si>
  <si>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</si>
  <si>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</si>
  <si>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</si>
  <si>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</si>
  <si>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</si>
  <si>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</si>
  <si>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</si>
  <si>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</si>
  <si>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</si>
  <si>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</si>
  <si>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</si>
  <si>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</si>
  <si>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</si>
  <si>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</si>
  <si>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</si>
  <si>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</si>
  <si>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</si>
  <si>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</si>
  <si>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</si>
  <si>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</si>
  <si>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</si>
  <si>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</si>
  <si>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</si>
  <si>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</si>
  <si>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</si>
  <si>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</si>
  <si>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</si>
  <si>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</si>
  <si>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</si>
  <si>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</si>
  <si>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</si>
  <si>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</si>
  <si>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</si>
  <si>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</si>
  <si>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</si>
  <si>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</si>
  <si>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</si>
  <si>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</si>
  <si>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</si>
  <si>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</si>
  <si>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</si>
  <si>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</si>
  <si>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</si>
  <si>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</si>
  <si>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</si>
  <si>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</si>
  <si>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</si>
  <si>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</si>
  <si>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</si>
  <si>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</si>
  <si>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</si>
  <si>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</si>
  <si>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</si>
  <si>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</si>
  <si>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</si>
  <si>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</si>
  <si>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</si>
  <si>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</si>
  <si>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</si>
  <si>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</si>
  <si>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</si>
  <si>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</si>
  <si>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</si>
  <si>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</si>
  <si>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</si>
  <si>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</si>
  <si>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</si>
  <si>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</si>
  <si>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</si>
  <si>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</si>
  <si>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</si>
  <si>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</si>
  <si>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</si>
  <si>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</si>
  <si>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</si>
  <si>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</si>
  <si>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</si>
  <si>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</si>
  <si>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</si>
  <si>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</si>
  <si>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</si>
  <si>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</si>
  <si>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</si>
  <si>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</si>
  <si>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</si>
  <si>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</si>
  <si>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</si>
  <si>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</si>
  <si>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</si>
  <si>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</si>
  <si>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</si>
  <si>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</si>
  <si>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</si>
  <si>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</si>
  <si>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</si>
  <si>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</si>
  <si>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</si>
  <si>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</si>
  <si>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</si>
  <si>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</si>
  <si>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</si>
  <si>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</si>
  <si>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</si>
  <si>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</si>
  <si>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</si>
  <si>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</si>
  <si>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</si>
  <si>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</si>
  <si>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</si>
  <si>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</si>
  <si>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</si>
  <si>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</si>
  <si>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</si>
  <si>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</si>
  <si>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</si>
  <si>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</si>
  <si>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</si>
  <si>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</si>
  <si>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</si>
  <si>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</si>
  <si>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</si>
  <si>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</si>
  <si>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</si>
  <si>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</si>
  <si>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</si>
  <si>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</si>
  <si>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</si>
  <si>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</si>
  <si>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</si>
  <si>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</si>
  <si>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</si>
  <si>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</si>
  <si>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</si>
  <si>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</si>
  <si>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</si>
  <si>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</si>
  <si>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</si>
  <si>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</si>
  <si>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</si>
  <si>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</si>
  <si>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</si>
  <si>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</si>
  <si>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</si>
  <si>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</si>
  <si>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</si>
  <si>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</si>
  <si>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</si>
  <si>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</si>
  <si>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</si>
  <si>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</si>
  <si>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</si>
  <si>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</si>
  <si>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</si>
  <si>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</si>
  <si>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</si>
  <si>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</si>
  <si>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</si>
  <si>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</si>
  <si>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</si>
  <si>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</si>
  <si>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</si>
  <si>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</si>
  <si>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</si>
  <si>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</si>
  <si>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</si>
  <si>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</si>
  <si>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</si>
  <si>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</si>
  <si>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</si>
  <si>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</si>
  <si>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</si>
  <si>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</si>
  <si>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</si>
  <si>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</si>
  <si>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</si>
  <si>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</si>
  <si>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</si>
  <si>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</si>
  <si>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</si>
  <si>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</si>
  <si>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</si>
  <si>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</si>
  <si>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</si>
  <si>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</si>
  <si>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</si>
  <si>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</si>
  <si>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</si>
  <si>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</si>
  <si>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</si>
  <si>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</si>
  <si>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</si>
  <si>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</si>
  <si>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</si>
  <si>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</si>
  <si>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</si>
  <si>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</si>
  <si>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</si>
  <si>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</si>
  <si>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</si>
  <si>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</si>
  <si>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</si>
  <si>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</si>
  <si>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</si>
  <si>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</si>
  <si>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</si>
  <si>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</si>
  <si>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</si>
  <si>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</si>
  <si>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</si>
  <si>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</si>
  <si>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</si>
  <si>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</si>
  <si>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</si>
  <si>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</si>
  <si>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</si>
  <si>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</si>
  <si>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</si>
  <si>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</si>
  <si>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</si>
  <si>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</si>
  <si>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</si>
  <si>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</si>
  <si>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</si>
  <si>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</si>
  <si>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</si>
  <si>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</si>
  <si>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</si>
  <si>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</si>
  <si>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</si>
  <si>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</si>
  <si>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</si>
  <si>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</si>
  <si>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</si>
  <si>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</si>
  <si>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</si>
  <si>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</si>
  <si>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</si>
  <si>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</si>
  <si>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</si>
  <si>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</si>
  <si>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</si>
  <si>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</si>
  <si>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</si>
  <si>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</si>
  <si>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</si>
  <si>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</si>
  <si>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</si>
  <si>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</si>
  <si>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</si>
  <si>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</si>
  <si>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</si>
  <si>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</si>
  <si>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</si>
  <si>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</si>
  <si>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</si>
  <si>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</si>
  <si>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</si>
  <si>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</si>
  <si>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</si>
  <si>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</si>
  <si>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</si>
  <si>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</si>
  <si>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</si>
  <si>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</si>
  <si>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</si>
  <si>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</si>
  <si>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</si>
  <si>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</si>
  <si>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</si>
  <si>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</si>
  <si>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</si>
  <si>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</si>
  <si>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</si>
  <si>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</si>
  <si>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</si>
  <si>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</si>
  <si>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</si>
  <si>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</si>
  <si>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</si>
  <si>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</si>
  <si>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</si>
  <si>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</si>
  <si>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</si>
  <si>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</si>
  <si>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</si>
  <si>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</si>
  <si>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</si>
  <si>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</si>
  <si>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</si>
  <si>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</si>
  <si>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</si>
  <si>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</si>
  <si>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</si>
  <si>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</si>
  <si>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</si>
  <si>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</si>
  <si>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</si>
  <si>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</si>
  <si>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</si>
  <si>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</si>
  <si>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</si>
  <si>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</si>
  <si>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</si>
  <si>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</si>
  <si>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</si>
  <si>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</si>
  <si>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</si>
  <si>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</si>
  <si>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</si>
  <si>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</si>
  <si>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</si>
  <si>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</si>
  <si>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</si>
  <si>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</si>
  <si>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</si>
  <si>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</si>
  <si>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</si>
  <si>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</si>
  <si>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</si>
  <si>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</si>
  <si>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</si>
  <si>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</si>
  <si>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</si>
  <si>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</si>
  <si>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</si>
  <si>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</si>
  <si>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</si>
  <si>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</si>
  <si>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</si>
  <si>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</si>
  <si>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</si>
  <si>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</si>
  <si>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</si>
  <si>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</si>
  <si>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</si>
  <si>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</si>
  <si>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</si>
  <si>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</si>
  <si>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</si>
  <si>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</si>
  <si>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</si>
  <si>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</si>
  <si>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</si>
  <si>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</si>
  <si>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</si>
  <si>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</si>
  <si>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</si>
  <si>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</si>
  <si>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</si>
  <si>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</si>
  <si>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</si>
  <si>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</si>
  <si>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</si>
  <si>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</si>
  <si>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</si>
  <si>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</si>
  <si>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</si>
  <si>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</si>
  <si>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</si>
  <si>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</si>
  <si>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</si>
  <si>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</si>
  <si>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</si>
  <si>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</si>
  <si>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</si>
  <si>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</si>
  <si>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</si>
  <si>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</si>
  <si>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</si>
  <si>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</si>
  <si>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</si>
  <si>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</si>
  <si>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</si>
  <si>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</si>
  <si>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</si>
  <si>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</si>
  <si>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</si>
  <si>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</si>
  <si>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</si>
  <si>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</si>
  <si>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</si>
  <si>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</si>
  <si>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</si>
  <si>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</si>
  <si>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</si>
  <si>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</si>
  <si>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</si>
  <si>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</si>
  <si>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</si>
  <si>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</si>
  <si>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</si>
  <si>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</si>
  <si>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</si>
  <si>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</si>
  <si>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</si>
  <si>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</si>
  <si>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</si>
  <si>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</si>
  <si>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</si>
  <si>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</si>
  <si>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</si>
  <si>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</si>
  <si>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</si>
  <si>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</si>
  <si>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</si>
  <si>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</si>
  <si>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</si>
  <si>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</si>
  <si>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</si>
  <si>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</si>
  <si>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</si>
  <si>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</si>
  <si>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</si>
  <si>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</si>
  <si>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</si>
  <si>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</si>
  <si>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</si>
  <si>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</si>
  <si>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</si>
  <si>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</si>
  <si>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</si>
  <si>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</si>
  <si>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</si>
  <si>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</si>
  <si>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</si>
  <si>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</si>
  <si>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</si>
  <si>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</si>
  <si>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</si>
  <si>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</si>
  <si>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</si>
  <si>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</si>
  <si>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</si>
  <si>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</si>
  <si>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</si>
  <si>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</si>
  <si>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</si>
  <si>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</si>
  <si>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</si>
  <si>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</si>
  <si>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</si>
  <si>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</si>
  <si>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</si>
  <si>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</si>
  <si>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</si>
  <si>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</si>
  <si>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</si>
  <si>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</si>
  <si>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</si>
  <si>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</si>
  <si>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</si>
  <si>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</si>
  <si>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</si>
  <si>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</si>
  <si>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</si>
  <si>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</si>
  <si>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</si>
  <si>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</si>
  <si>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</si>
  <si>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</si>
  <si>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</si>
  <si>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</si>
  <si>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</si>
  <si>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</si>
  <si>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</si>
  <si>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</si>
  <si>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</si>
  <si>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</si>
  <si>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</si>
  <si>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</si>
  <si>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</si>
  <si>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</si>
  <si>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</si>
  <si>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</si>
  <si>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</si>
  <si>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</si>
  <si>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</si>
  <si>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</si>
  <si>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</si>
  <si>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</si>
  <si>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</si>
  <si>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</si>
  <si>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</si>
  <si>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</si>
  <si>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</si>
  <si>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</si>
  <si>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</si>
  <si>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</si>
  <si>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</si>
  <si>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</si>
  <si>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</si>
  <si>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</si>
  <si>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</si>
  <si>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</si>
  <si>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</si>
  <si>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</si>
  <si>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</si>
  <si>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</si>
  <si>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</si>
  <si>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</si>
  <si>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</si>
  <si>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</si>
  <si>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</si>
  <si>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</si>
  <si>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</si>
  <si>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</si>
  <si>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</si>
  <si>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</si>
  <si>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</si>
  <si>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</si>
  <si>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</si>
  <si>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</si>
  <si>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</si>
  <si>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</si>
  <si>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</si>
  <si>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</si>
  <si>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</si>
  <si>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</si>
  <si>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</si>
  <si>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</si>
  <si>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</si>
  <si>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</si>
  <si>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</si>
  <si>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</si>
  <si>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</si>
  <si>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</si>
  <si>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</si>
  <si>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</si>
  <si>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</si>
  <si>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</si>
  <si>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</si>
  <si>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</si>
  <si>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</si>
  <si>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</si>
  <si>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</si>
  <si>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</si>
  <si>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</si>
  <si>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</si>
  <si>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</si>
  <si>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</si>
  <si>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</si>
  <si>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</si>
  <si>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</si>
  <si>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</si>
  <si>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</si>
  <si>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</si>
  <si>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</si>
  <si>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</si>
  <si>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</si>
  <si>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</si>
  <si>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</si>
  <si>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</si>
  <si>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</si>
  <si>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</si>
  <si>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</si>
  <si>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</si>
  <si>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</si>
  <si>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</si>
  <si>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</si>
  <si>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</si>
  <si>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</si>
  <si>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</si>
  <si>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</si>
  <si>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</si>
  <si>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</si>
  <si>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</si>
  <si>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</si>
  <si>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</si>
  <si>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</si>
  <si>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</si>
  <si>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</si>
  <si>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</si>
  <si>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</si>
  <si>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</si>
  <si>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</si>
  <si>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</si>
  <si>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</si>
  <si>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</si>
  <si>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</si>
  <si>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</si>
  <si>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</si>
  <si>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</si>
  <si>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</si>
  <si>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</si>
  <si>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</si>
  <si>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</si>
  <si>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</si>
  <si>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</si>
  <si>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</si>
  <si>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</si>
  <si>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</si>
  <si>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</si>
  <si>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</si>
  <si>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</si>
  <si>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</si>
  <si>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</si>
  <si>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</si>
  <si>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</si>
  <si>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</si>
  <si>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</si>
  <si>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</si>
  <si>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</si>
  <si>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</si>
  <si>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</si>
  <si>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</si>
  <si>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</si>
  <si>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</si>
  <si>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</si>
  <si>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</si>
  <si>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</si>
  <si>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</si>
  <si>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</si>
  <si>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</si>
  <si>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</si>
  <si>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</si>
  <si>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</si>
  <si>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</si>
  <si>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</si>
  <si>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</si>
  <si>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</si>
  <si>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</si>
  <si>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</si>
  <si>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</si>
  <si>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</si>
  <si>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</si>
  <si>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</si>
  <si>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</si>
  <si>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</si>
  <si>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</si>
  <si>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</si>
  <si>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</si>
  <si>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</si>
  <si>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</si>
  <si>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</si>
  <si>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</si>
  <si>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</si>
  <si>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</si>
  <si>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</si>
  <si>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</si>
  <si>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</si>
  <si>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</si>
  <si>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</si>
  <si>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</si>
  <si>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</si>
  <si>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</si>
  <si>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</si>
  <si>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</si>
  <si>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</si>
  <si>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</si>
  <si>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</si>
  <si>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</si>
  <si>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</si>
  <si>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</si>
  <si>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</si>
  <si>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</si>
  <si>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</si>
  <si>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</si>
  <si>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</si>
  <si>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</si>
  <si>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</si>
  <si>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</si>
  <si>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</si>
  <si>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</si>
  <si>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</si>
  <si>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</si>
  <si>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</si>
  <si>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</si>
  <si>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</si>
  <si>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</si>
  <si>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</si>
  <si>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</si>
  <si>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</si>
  <si>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</si>
  <si>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</si>
  <si>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</si>
  <si>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</si>
  <si>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</si>
  <si>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</si>
  <si>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</si>
  <si>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</si>
  <si>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</si>
  <si>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</si>
  <si>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</si>
  <si>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</si>
  <si>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</si>
  <si>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</si>
  <si>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</si>
  <si>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</si>
  <si>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</si>
  <si>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</si>
  <si>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</si>
  <si>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</si>
  <si>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</si>
  <si>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</si>
  <si>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</si>
  <si>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</si>
  <si>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</si>
  <si>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</si>
  <si>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</si>
  <si>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</si>
  <si>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</si>
  <si>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</si>
  <si>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</si>
  <si>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</si>
  <si>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</si>
  <si>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</si>
  <si>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</si>
  <si>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</si>
  <si>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</si>
  <si>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</si>
  <si>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</si>
  <si>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</si>
  <si>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</si>
  <si>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</si>
  <si>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</si>
  <si>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</si>
  <si>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</si>
  <si>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</si>
  <si>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</si>
  <si>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</si>
  <si>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</si>
  <si>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</si>
  <si>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</si>
  <si>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</si>
  <si>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</si>
  <si>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</si>
  <si>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</si>
  <si>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</si>
  <si>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</si>
  <si>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</si>
  <si>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</si>
  <si>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</si>
  <si>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</si>
  <si>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</si>
  <si>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</si>
  <si>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</si>
  <si>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</si>
  <si>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</si>
  <si>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</si>
  <si>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</si>
  <si>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</si>
  <si>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</si>
  <si>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</si>
  <si>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</si>
  <si>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</si>
  <si>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</si>
  <si>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</si>
  <si>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</si>
  <si>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</si>
  <si>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</si>
  <si>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</si>
  <si>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</si>
  <si>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</si>
  <si>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</si>
  <si>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</si>
  <si>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</si>
  <si>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</si>
  <si>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</si>
  <si>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</si>
  <si>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</si>
  <si>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</si>
  <si>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</si>
  <si>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</si>
  <si>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</si>
  <si>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</si>
  <si>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</si>
  <si>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</si>
  <si>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</si>
  <si>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</si>
  <si>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</si>
  <si>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</si>
  <si>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</si>
  <si>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</si>
  <si>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</si>
  <si>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</si>
  <si>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</si>
  <si>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</si>
  <si>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</si>
  <si>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</si>
  <si>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</si>
  <si>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</si>
  <si>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</si>
  <si>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</si>
  <si>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</si>
  <si>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</si>
  <si>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</si>
  <si>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</si>
  <si>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</si>
  <si>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</si>
  <si>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</si>
  <si>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</si>
  <si>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</si>
  <si>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</si>
  <si>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</si>
  <si>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</si>
  <si>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</si>
  <si>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</si>
  <si>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</si>
  <si>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</si>
  <si>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</si>
  <si>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</si>
  <si>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</si>
  <si>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</si>
  <si>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</si>
  <si>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</si>
  <si>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</si>
  <si>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</si>
  <si>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</si>
  <si>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</si>
  <si>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</si>
  <si>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</si>
  <si>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</si>
  <si>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</si>
  <si>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</si>
  <si>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</si>
  <si>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</si>
  <si>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</si>
  <si>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</si>
  <si>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</si>
  <si>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</si>
  <si>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</si>
  <si>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</si>
  <si>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</si>
  <si>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</si>
  <si>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</si>
  <si>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</si>
  <si>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</si>
  <si>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</si>
  <si>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</si>
  <si>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</si>
  <si>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</si>
  <si>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</si>
  <si>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</si>
  <si>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</si>
  <si>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</si>
  <si>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</si>
  <si>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</si>
  <si>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</si>
  <si>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</si>
  <si>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</si>
  <si>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</si>
  <si>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</si>
  <si>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</si>
  <si>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</si>
  <si>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</si>
  <si>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</si>
  <si>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</si>
  <si>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</si>
  <si>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</si>
  <si>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</si>
  <si>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</si>
  <si>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</si>
  <si>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</si>
  <si>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</si>
  <si>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</si>
  <si>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</si>
  <si>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</si>
  <si>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</si>
  <si>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</si>
  <si>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</si>
  <si>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</si>
  <si>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</si>
  <si>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</si>
  <si>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</si>
  <si>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</si>
  <si>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</si>
  <si>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</si>
  <si>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</si>
  <si>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</si>
  <si>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</si>
  <si>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</si>
  <si>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</si>
  <si>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</si>
  <si>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</si>
  <si>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</si>
  <si>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</si>
  <si>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</si>
  <si>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</si>
  <si>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</si>
  <si>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</si>
  <si>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</si>
  <si>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</si>
  <si>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</si>
  <si>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</si>
  <si>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</si>
  <si>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</si>
  <si>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</si>
  <si>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</si>
  <si>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</si>
  <si>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</si>
  <si>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</si>
  <si>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</si>
  <si>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</si>
  <si>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</si>
  <si>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</si>
  <si>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</si>
  <si>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</si>
  <si>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</si>
  <si>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</si>
  <si>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</si>
  <si>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</si>
  <si>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</si>
  <si>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</si>
  <si>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</si>
  <si>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</si>
  <si>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</si>
  <si>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</si>
  <si>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</si>
  <si>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</si>
  <si>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</si>
  <si>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</si>
  <si>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</si>
  <si>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</si>
  <si>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</si>
  <si>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</si>
  <si>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</si>
  <si>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</si>
  <si>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</si>
  <si>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</si>
  <si>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</si>
  <si>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</si>
  <si>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</si>
  <si>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</si>
  <si>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</si>
  <si>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</si>
  <si>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</si>
  <si>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</si>
  <si>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</si>
  <si>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</si>
  <si>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</si>
  <si>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</si>
  <si>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</si>
  <si>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</si>
  <si>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</si>
  <si>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</si>
  <si>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</si>
  <si>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</si>
  <si>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</si>
  <si>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</si>
  <si>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</si>
  <si>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</si>
  <si>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</si>
  <si>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</si>
  <si>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</si>
  <si>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</si>
  <si>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</si>
  <si>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</si>
  <si>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</si>
  <si>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</si>
  <si>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</si>
  <si>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</si>
  <si>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</si>
  <si>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</si>
  <si>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</si>
  <si>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</si>
  <si>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</si>
  <si>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</si>
  <si>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</si>
  <si>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</si>
  <si>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</si>
  <si>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</si>
  <si>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</si>
  <si>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</si>
  <si>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</si>
  <si>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</si>
  <si>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</si>
  <si>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</si>
  <si>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</si>
  <si>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</si>
  <si>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</si>
  <si>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</si>
  <si>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</si>
  <si>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</si>
  <si>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</si>
  <si>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</si>
  <si>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</si>
  <si>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</si>
  <si>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</si>
  <si>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</si>
  <si>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</si>
  <si>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</si>
  <si>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</si>
  <si>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</si>
  <si>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</si>
  <si>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</si>
  <si>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</si>
  <si>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</si>
  <si>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</si>
  <si>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</si>
  <si>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</si>
  <si>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</si>
  <si>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</si>
  <si>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</si>
  <si>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</si>
  <si>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</si>
  <si>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</si>
  <si>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</si>
  <si>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</si>
  <si>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</si>
  <si>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</si>
  <si>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</si>
  <si>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</si>
  <si>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</si>
  <si>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</si>
  <si>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</si>
  <si>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</si>
  <si>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</si>
  <si>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</si>
  <si>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</si>
  <si>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</si>
  <si>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</si>
  <si>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</si>
  <si>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</si>
  <si>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</si>
  <si>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</si>
  <si>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</si>
  <si>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</si>
  <si>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</si>
  <si>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</si>
  <si>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</si>
  <si>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</si>
  <si>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</si>
  <si>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</si>
  <si>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</si>
  <si>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</si>
  <si>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</si>
  <si>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</si>
  <si>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</si>
  <si>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</si>
  <si>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</si>
  <si>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</si>
  <si>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</si>
  <si>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</si>
  <si>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</si>
  <si>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</si>
  <si>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</si>
  <si>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</si>
  <si>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</si>
  <si>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</si>
  <si>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</si>
  <si>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</si>
  <si>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</si>
  <si>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</si>
  <si>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</si>
  <si>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</si>
  <si>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</si>
  <si>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</si>
  <si>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</si>
  <si>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</si>
  <si>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</si>
  <si>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</si>
  <si>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</si>
  <si>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</si>
  <si>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</si>
  <si>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</si>
  <si>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</si>
  <si>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</si>
  <si>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</si>
  <si>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</si>
  <si>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</si>
  <si>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</si>
  <si>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</si>
  <si>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</si>
  <si>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</si>
  <si>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</si>
  <si>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</si>
  <si>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</si>
  <si>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</si>
  <si>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</si>
  <si>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</si>
  <si>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</si>
  <si>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</si>
  <si>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</si>
  <si>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</si>
  <si>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</si>
  <si>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</si>
  <si>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</si>
  <si>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</si>
  <si>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</si>
  <si>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</si>
  <si>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</si>
  <si>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</si>
  <si>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</si>
  <si>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</si>
  <si>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</si>
  <si>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</si>
  <si>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</si>
  <si>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</si>
  <si>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</si>
  <si>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</si>
  <si>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</si>
  <si>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</si>
  <si>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</si>
  <si>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</si>
  <si>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</si>
  <si>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</si>
  <si>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</si>
  <si>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</si>
  <si>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</si>
  <si>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</si>
  <si>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</si>
  <si>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</si>
  <si>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</si>
  <si>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</si>
  <si>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</si>
  <si>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</si>
  <si>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</si>
  <si>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</si>
  <si>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</si>
  <si>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</si>
  <si>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</si>
  <si>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</si>
  <si>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</si>
  <si>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</si>
  <si>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</si>
  <si>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</si>
  <si>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</si>
  <si>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</si>
  <si>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</si>
  <si>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</si>
  <si>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</si>
  <si>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</si>
  <si>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</si>
  <si>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</si>
  <si>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</si>
  <si>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</si>
  <si>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</si>
  <si>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</si>
  <si>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</si>
  <si>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</si>
  <si>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</si>
  <si>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</si>
  <si>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</si>
  <si>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</si>
  <si>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</si>
  <si>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</si>
  <si>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</si>
  <si>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</si>
  <si>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</si>
  <si>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</si>
  <si>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</si>
  <si>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</si>
  <si>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</si>
  <si>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</si>
  <si>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</si>
  <si>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</si>
  <si>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</si>
  <si>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</si>
  <si>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</si>
  <si>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</si>
  <si>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</si>
  <si>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</si>
  <si>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</si>
  <si>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</si>
  <si>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</si>
  <si>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</si>
  <si>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</si>
  <si>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</si>
  <si>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</si>
  <si>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</si>
  <si>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</si>
  <si>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</si>
  <si>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</si>
  <si>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</si>
  <si>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</si>
  <si>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</si>
  <si>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</si>
  <si>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</si>
  <si>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</si>
  <si>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</si>
  <si>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</si>
  <si>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</si>
  <si>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</si>
  <si>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</si>
  <si>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</si>
  <si>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</si>
  <si>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</si>
  <si>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</si>
  <si>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</si>
  <si>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</si>
  <si>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</si>
  <si>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</si>
  <si>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</si>
  <si>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</si>
  <si>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</si>
  <si>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</si>
  <si>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</si>
  <si>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</si>
  <si>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</si>
  <si>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</si>
  <si>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</si>
  <si>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</si>
  <si>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</si>
  <si>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</si>
  <si>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</si>
  <si>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</si>
  <si>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</si>
  <si>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</si>
  <si>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</si>
  <si>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</si>
  <si>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</si>
  <si>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</si>
  <si>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</si>
  <si>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</si>
  <si>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</si>
  <si>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</si>
  <si>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</si>
  <si>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</si>
  <si>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</si>
  <si>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</si>
  <si>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</si>
  <si>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</si>
  <si>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</si>
  <si>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</si>
  <si>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</si>
  <si>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</si>
  <si>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</si>
  <si>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</si>
  <si>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</si>
  <si>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</si>
  <si>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</si>
  <si>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</si>
  <si>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</si>
  <si>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</si>
  <si>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</si>
  <si>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</si>
  <si>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</si>
  <si>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</si>
  <si>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</si>
  <si>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</si>
  <si>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</si>
  <si>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</si>
  <si>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</si>
  <si>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</si>
  <si>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</si>
  <si>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</si>
  <si>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</si>
  <si>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</si>
  <si>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</si>
  <si>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</si>
  <si>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</si>
  <si>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</si>
  <si>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</si>
  <si>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</si>
  <si>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</si>
  <si>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</si>
  <si>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</si>
  <si>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</si>
  <si>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</si>
  <si>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</si>
  <si>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</si>
  <si>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</si>
  <si>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</si>
  <si>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</si>
  <si>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</si>
  <si>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</si>
  <si>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</si>
  <si>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</si>
  <si>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</si>
  <si>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</si>
  <si>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</si>
  <si>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</si>
  <si>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</si>
  <si>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</si>
  <si>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</si>
  <si>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</si>
  <si>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</si>
  <si>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</si>
  <si>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</si>
  <si>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</si>
  <si>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</si>
  <si>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</si>
  <si>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</si>
  <si>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</si>
  <si>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</si>
  <si>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</si>
  <si>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</si>
  <si>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</si>
  <si>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</si>
  <si>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</si>
  <si>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</si>
  <si>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</si>
  <si>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</si>
  <si>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</si>
  <si>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</si>
  <si>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</si>
  <si>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</si>
  <si>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</si>
  <si>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</si>
  <si>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</si>
  <si>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</si>
  <si>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</si>
  <si>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</si>
  <si>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</si>
  <si>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</si>
  <si>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</si>
  <si>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</si>
  <si>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</si>
  <si>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</si>
  <si>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</si>
  <si>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</si>
  <si>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</si>
  <si>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</si>
  <si>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</si>
  <si>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</si>
  <si>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</si>
  <si>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</si>
  <si>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</si>
  <si>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</si>
  <si>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</si>
  <si>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</si>
  <si>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</si>
  <si>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</si>
  <si>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</si>
  <si>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</si>
  <si>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</si>
  <si>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</si>
  <si>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</si>
  <si>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</si>
  <si>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</si>
  <si>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</si>
  <si>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</si>
  <si>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</si>
  <si>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</si>
  <si>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</si>
  <si>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</si>
  <si>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</si>
  <si>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</si>
  <si>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</si>
  <si>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</si>
  <si>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</si>
  <si>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</si>
  <si>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</si>
  <si>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</si>
  <si>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</si>
  <si>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</si>
  <si>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</si>
  <si>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</si>
  <si>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</si>
  <si>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</si>
  <si>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</si>
  <si>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</si>
  <si>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</si>
  <si>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</si>
  <si>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</si>
  <si>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</si>
  <si>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</si>
  <si>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</si>
  <si>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</si>
  <si>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</si>
  <si>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</si>
  <si>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</si>
  <si>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</si>
  <si>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</si>
  <si>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</si>
  <si>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</si>
  <si>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</si>
  <si>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</si>
  <si>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</si>
  <si>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</si>
  <si>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</si>
  <si>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</si>
  <si>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</si>
  <si>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</si>
  <si>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</si>
  <si>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</si>
  <si>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</si>
  <si>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</si>
  <si>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</si>
  <si>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</si>
  <si>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</si>
  <si>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</si>
  <si>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</si>
  <si>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</si>
  <si>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</si>
  <si>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</si>
  <si>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</si>
  <si>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</si>
  <si>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</si>
  <si>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</si>
  <si>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</si>
  <si>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</si>
  <si>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</si>
  <si>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</si>
  <si>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</si>
  <si>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</si>
  <si>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</si>
  <si>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</si>
  <si>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</si>
  <si>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</si>
  <si>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</si>
  <si>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</si>
  <si>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</si>
  <si>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</si>
  <si>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</si>
  <si>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</si>
  <si>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</si>
  <si>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</si>
  <si>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</si>
  <si>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</si>
  <si>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</si>
  <si>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</si>
  <si>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</si>
  <si>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</si>
  <si>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</si>
  <si>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</si>
  <si>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</si>
  <si>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</si>
  <si>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</si>
  <si>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</si>
  <si>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</si>
  <si>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</si>
  <si>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</si>
  <si>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</si>
  <si>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</si>
  <si>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</si>
  <si>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</si>
  <si>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</si>
  <si>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</si>
  <si>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</si>
  <si>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</si>
  <si>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</si>
  <si>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</si>
  <si>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</si>
  <si>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</si>
  <si>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</si>
  <si>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</si>
  <si>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</si>
  <si>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</si>
  <si>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</si>
  <si>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</si>
  <si>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</si>
  <si>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</si>
  <si>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</si>
  <si>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</si>
  <si>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</si>
  <si>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</si>
  <si>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</si>
  <si>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</si>
  <si>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</si>
  <si>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</si>
  <si>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</si>
  <si>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</si>
  <si>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</si>
  <si>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</si>
  <si>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</si>
  <si>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</si>
  <si>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</si>
  <si>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</si>
  <si>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</si>
  <si>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</si>
  <si>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</si>
  <si>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</si>
  <si>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</si>
  <si>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</si>
  <si>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</si>
  <si>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</si>
  <si>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</si>
  <si>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</si>
  <si>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</si>
  <si>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</si>
  <si>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</si>
  <si>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</si>
  <si>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</si>
  <si>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</si>
  <si>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</si>
  <si>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</si>
  <si>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</si>
  <si>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</si>
  <si>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</si>
  <si>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</si>
  <si>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</si>
  <si>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</si>
  <si>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</si>
  <si>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</si>
  <si>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</si>
  <si>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</si>
  <si>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</si>
  <si>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</si>
  <si>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</si>
  <si>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</si>
  <si>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</si>
  <si>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</si>
  <si>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</si>
  <si>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</si>
  <si>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</si>
  <si>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</si>
  <si>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</si>
  <si>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</si>
  <si>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</si>
  <si>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</si>
  <si>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</si>
  <si>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</si>
  <si>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</si>
  <si>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</si>
  <si>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</si>
  <si>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</si>
  <si>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</si>
  <si>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</si>
  <si>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</si>
  <si>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</si>
  <si>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</si>
  <si>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</si>
  <si>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</si>
  <si>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</si>
  <si>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</si>
  <si>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</si>
  <si>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</si>
  <si>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</si>
  <si>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</si>
  <si>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</si>
  <si>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</si>
  <si>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</si>
  <si>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</si>
  <si>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</si>
  <si>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</si>
  <si>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</si>
  <si>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</si>
  <si>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</si>
  <si>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</si>
  <si>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</si>
  <si>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</si>
  <si>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</si>
  <si>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</si>
  <si>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</si>
  <si>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</si>
  <si>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</si>
  <si>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</si>
  <si>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</si>
  <si>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</si>
  <si>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</si>
  <si>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</si>
  <si>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</si>
  <si>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</si>
  <si>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</si>
  <si>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</si>
  <si>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</si>
  <si>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</si>
  <si>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</si>
  <si>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</si>
  <si>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</si>
  <si>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</si>
  <si>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</si>
  <si>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</si>
  <si>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</si>
  <si>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</si>
  <si>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</si>
  <si>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</si>
  <si>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</si>
  <si>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</si>
  <si>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</si>
  <si>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</si>
  <si>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</si>
  <si>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</si>
  <si>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</si>
  <si>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</si>
  <si>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</si>
  <si>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</si>
  <si>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</si>
  <si>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</si>
  <si>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</si>
  <si>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</si>
  <si>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</si>
  <si>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</si>
  <si>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</si>
  <si>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</si>
  <si>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</si>
  <si>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</si>
  <si>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</si>
  <si>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</si>
  <si>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</si>
  <si>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</si>
  <si>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</si>
  <si>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</si>
  <si>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</si>
  <si>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</si>
  <si>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</si>
  <si>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</si>
  <si>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</si>
  <si>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</si>
  <si>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</si>
  <si>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</si>
  <si>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</si>
  <si>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</si>
  <si>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</si>
  <si>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</si>
  <si>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</si>
  <si>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</si>
  <si>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</si>
  <si>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</si>
  <si>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</si>
  <si>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</si>
  <si>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</si>
  <si>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</si>
  <si>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</si>
  <si>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</si>
  <si>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</si>
  <si>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</si>
  <si>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</si>
  <si>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</si>
  <si>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</si>
  <si>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</si>
  <si>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</si>
  <si>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</si>
  <si>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</si>
  <si>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</si>
  <si>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</si>
  <si>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</si>
  <si>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</si>
  <si>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</si>
  <si>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</si>
  <si>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</si>
  <si>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</si>
  <si>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</si>
  <si>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</si>
  <si>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</si>
  <si>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</si>
  <si>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</si>
  <si>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</si>
  <si>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</si>
  <si>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</si>
  <si>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</si>
  <si>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</si>
  <si>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</si>
  <si>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</si>
  <si>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</si>
  <si>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</si>
  <si>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</si>
  <si>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</si>
  <si>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</si>
  <si>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</si>
  <si>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</si>
  <si>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</si>
  <si>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</si>
  <si>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</si>
  <si>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</si>
  <si>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</si>
  <si>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</si>
  <si>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</si>
  <si>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</si>
  <si>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</si>
  <si>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</si>
  <si>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</si>
  <si>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</si>
  <si>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</si>
  <si>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</si>
  <si>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</si>
  <si>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</si>
  <si>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</si>
  <si>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</si>
  <si>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</si>
  <si>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</si>
  <si>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</si>
  <si>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</si>
  <si>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</si>
  <si>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</si>
  <si>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</si>
  <si>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</si>
  <si>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</si>
  <si>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</si>
  <si>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</si>
  <si>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</si>
  <si>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</si>
  <si>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</si>
  <si>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</si>
  <si>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</si>
  <si>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</si>
  <si>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</si>
  <si>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</si>
  <si>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</si>
  <si>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</si>
  <si>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</si>
  <si>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</si>
  <si>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</si>
  <si>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</si>
  <si>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</si>
  <si>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</si>
  <si>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</si>
  <si>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</si>
  <si>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</si>
  <si>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</si>
  <si>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</si>
  <si>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</si>
  <si>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</si>
  <si>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</si>
  <si>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</si>
  <si>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</si>
  <si>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</si>
  <si>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</si>
  <si>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</si>
  <si>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</si>
  <si>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</si>
  <si>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</si>
  <si>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</si>
  <si>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</si>
  <si>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</si>
  <si>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</si>
  <si>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</si>
  <si>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</si>
  <si>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</si>
  <si>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</si>
  <si>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</si>
  <si>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</si>
  <si>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</si>
  <si>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</si>
  <si>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</si>
  <si>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</si>
  <si>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</si>
  <si>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</si>
  <si>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</si>
  <si>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</si>
  <si>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</si>
  <si>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</si>
  <si>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</si>
  <si>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</si>
  <si>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</si>
  <si>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</si>
  <si>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</si>
  <si>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</si>
  <si>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</si>
  <si>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</si>
  <si>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</si>
  <si>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</si>
  <si>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</si>
  <si>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</si>
  <si>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</si>
  <si>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</si>
  <si>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</si>
  <si>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</si>
  <si>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</si>
  <si>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</si>
  <si>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</si>
  <si>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</si>
  <si>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</si>
  <si>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</si>
  <si>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</si>
  <si>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</si>
  <si>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</si>
  <si>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</si>
  <si>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</si>
  <si>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</si>
  <si>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</si>
  <si>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</si>
  <si>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</si>
  <si>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</si>
  <si>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</si>
  <si>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</si>
  <si>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</si>
  <si>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</si>
  <si>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</si>
  <si>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</si>
  <si>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</si>
  <si>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</si>
  <si>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</si>
  <si>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</si>
  <si>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</si>
  <si>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</si>
  <si>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</si>
  <si>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</si>
  <si>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</si>
  <si>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</si>
  <si>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</si>
  <si>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</si>
  <si>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</si>
  <si>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</si>
  <si>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</si>
  <si>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</si>
  <si>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</si>
  <si>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</si>
  <si>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</si>
  <si>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</si>
  <si>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</si>
  <si>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</si>
  <si>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</si>
  <si>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</si>
  <si>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</si>
  <si>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</si>
  <si>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</si>
  <si>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</si>
  <si>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</si>
  <si>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</si>
  <si>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</si>
  <si>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</si>
  <si>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</si>
  <si>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</si>
  <si>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</si>
  <si>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</si>
  <si>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</si>
  <si>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</si>
  <si>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</si>
  <si>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</si>
  <si>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</si>
  <si>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</si>
  <si>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</si>
  <si>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</si>
  <si>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</si>
  <si>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</si>
  <si>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</si>
  <si>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</si>
  <si>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</si>
  <si>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</si>
  <si>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</si>
  <si>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</si>
  <si>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</si>
  <si>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</si>
  <si>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</si>
  <si>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</si>
  <si>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</si>
  <si>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</si>
  <si>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</si>
  <si>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</si>
  <si>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</si>
  <si>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</si>
  <si>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</si>
  <si>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</si>
  <si>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</si>
  <si>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</si>
  <si>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</si>
  <si>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</si>
  <si>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</si>
  <si>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</si>
  <si>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</si>
  <si>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</si>
  <si>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</si>
  <si>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</si>
  <si>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</si>
  <si>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</si>
  <si>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</si>
  <si>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</si>
  <si>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</si>
  <si>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</si>
  <si>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</si>
  <si>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</si>
  <si>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</si>
  <si>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</si>
  <si>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</si>
  <si>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</si>
  <si>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</si>
  <si>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</si>
  <si>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</si>
  <si>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</si>
  <si>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</si>
  <si>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</si>
  <si>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</si>
  <si>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</si>
  <si>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</si>
  <si>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</si>
  <si>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</si>
  <si>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</si>
  <si>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</si>
  <si>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</si>
  <si>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</si>
  <si>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</si>
  <si>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</si>
  <si>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</si>
  <si>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</si>
  <si>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</si>
  <si>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</si>
  <si>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</si>
  <si>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</si>
  <si>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</si>
  <si>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</si>
  <si>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</si>
  <si>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</si>
  <si>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</si>
  <si>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</si>
  <si>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</si>
  <si>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</si>
  <si>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</si>
  <si>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</si>
  <si>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</si>
  <si>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</si>
  <si>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</si>
  <si>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</si>
  <si>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</si>
  <si>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</si>
  <si>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</si>
  <si>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</si>
  <si>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</si>
  <si>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</si>
  <si>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</si>
  <si>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</si>
  <si>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</si>
  <si>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</si>
  <si>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</si>
  <si>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</si>
  <si>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</si>
  <si>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</si>
  <si>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</si>
  <si>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</si>
  <si>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</si>
  <si>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</si>
  <si>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</si>
  <si>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</si>
  <si>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</si>
  <si>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</si>
  <si>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</si>
  <si>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</si>
  <si>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</si>
  <si>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</si>
  <si>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</si>
  <si>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</si>
  <si>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</si>
  <si>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</si>
  <si>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</si>
  <si>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</si>
  <si>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</si>
  <si>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</si>
  <si>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</si>
  <si>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</si>
  <si>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</si>
  <si>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</si>
  <si>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</si>
  <si>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</si>
  <si>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</si>
  <si>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</si>
  <si>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</si>
  <si>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</si>
  <si>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</si>
  <si>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</si>
  <si>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</si>
  <si>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</si>
  <si>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</si>
  <si>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</si>
  <si>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</si>
  <si>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</si>
  <si>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</si>
  <si>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</si>
  <si>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</si>
  <si>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</si>
  <si>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</si>
  <si>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</si>
  <si>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</si>
  <si>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</si>
  <si>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</si>
  <si>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</si>
  <si>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</si>
  <si>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</si>
  <si>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</si>
  <si>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</si>
  <si>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</si>
  <si>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</si>
  <si>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</si>
  <si>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</si>
  <si>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</si>
  <si>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</si>
  <si>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</si>
  <si>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</si>
  <si>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</si>
  <si>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</si>
  <si>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</si>
  <si>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</si>
  <si>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</si>
  <si>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</si>
  <si>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</si>
  <si>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</si>
  <si>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</si>
  <si>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</si>
  <si>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</si>
  <si>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</si>
  <si>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</si>
  <si>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</si>
  <si>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</si>
  <si>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</si>
  <si>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</si>
  <si>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</si>
  <si>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</si>
  <si>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</si>
  <si>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</si>
  <si>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</si>
  <si>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</si>
  <si>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</si>
  <si>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</si>
  <si>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</si>
  <si>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</si>
  <si>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</si>
  <si>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</si>
  <si>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</si>
  <si>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</si>
  <si>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</si>
  <si>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</si>
  <si>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</si>
  <si>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</si>
  <si>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</si>
  <si>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</si>
  <si>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</si>
  <si>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</si>
  <si>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</si>
  <si>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</si>
  <si>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</si>
  <si>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</si>
  <si>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</si>
  <si>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</si>
  <si>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</si>
  <si>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</si>
  <si>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</si>
  <si>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</si>
  <si>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</si>
  <si>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</si>
  <si>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</si>
  <si>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</si>
  <si>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</si>
  <si>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</si>
  <si>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</si>
  <si>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</si>
  <si>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</si>
  <si>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</si>
  <si>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</si>
  <si>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</si>
  <si>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</si>
  <si>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</si>
  <si>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</si>
  <si>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</si>
  <si>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</si>
  <si>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</si>
  <si>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</si>
  <si>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</si>
  <si>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</si>
  <si>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</si>
  <si>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</si>
  <si>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</si>
  <si>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</si>
  <si>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</si>
  <si>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</si>
  <si>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</si>
  <si>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</si>
  <si>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</si>
  <si>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</si>
  <si>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</si>
  <si>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</si>
  <si>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</si>
  <si>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</si>
  <si>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</si>
  <si>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</si>
  <si>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</si>
  <si>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</si>
  <si>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</si>
  <si>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</si>
  <si>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</si>
  <si>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</si>
  <si>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</si>
  <si>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</si>
  <si>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</si>
  <si>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</si>
  <si>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</si>
  <si>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</si>
  <si>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</si>
  <si>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</si>
  <si>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</si>
  <si>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</si>
  <si>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</si>
  <si>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</si>
  <si>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</si>
  <si>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</si>
  <si>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</si>
  <si>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</si>
  <si>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</si>
  <si>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</si>
  <si>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</si>
  <si>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</si>
  <si>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</si>
  <si>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</si>
  <si>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</si>
  <si>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</si>
  <si>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</si>
  <si>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</si>
  <si>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</si>
  <si>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</si>
  <si>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</si>
  <si>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</si>
  <si>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</si>
  <si>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</si>
  <si>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</si>
  <si>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</si>
  <si>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</si>
  <si>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</si>
  <si>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</si>
  <si>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</si>
  <si>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</si>
  <si>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</si>
  <si>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</si>
  <si>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</si>
  <si>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</si>
  <si>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</si>
  <si>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</si>
  <si>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</si>
  <si>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</si>
  <si>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</si>
  <si>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</si>
  <si>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</si>
  <si>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</si>
  <si>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</si>
  <si>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</si>
  <si>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</si>
  <si>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</si>
  <si>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</si>
  <si>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</si>
  <si>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</si>
  <si>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</si>
  <si>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</si>
  <si>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</si>
  <si>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</si>
  <si>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</si>
  <si>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</si>
  <si>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</si>
  <si>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</si>
  <si>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</si>
  <si>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</si>
  <si>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</si>
  <si>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</si>
  <si>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</si>
  <si>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</si>
  <si>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</si>
  <si>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</si>
  <si>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</si>
  <si>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</si>
  <si>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</si>
  <si>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</si>
  <si>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</si>
  <si>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</si>
  <si>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</si>
  <si>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</si>
  <si>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</si>
  <si>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</si>
  <si>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</si>
  <si>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</si>
  <si>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</si>
  <si>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</si>
  <si>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</si>
  <si>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</si>
  <si>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</si>
  <si>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</si>
  <si>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</si>
  <si>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</si>
  <si>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</si>
  <si>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</si>
  <si>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</si>
  <si>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</si>
  <si>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</si>
  <si>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</si>
  <si>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</si>
  <si>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</si>
  <si>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</si>
  <si>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</si>
  <si>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</si>
  <si>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</si>
  <si>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</si>
  <si>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</si>
  <si>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</si>
  <si>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</si>
  <si>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</si>
  <si>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</si>
  <si>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</si>
  <si>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</si>
  <si>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</si>
  <si>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</si>
  <si>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</si>
  <si>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</si>
  <si>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</si>
  <si>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</si>
  <si>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</si>
  <si>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</si>
  <si>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</si>
  <si>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</si>
  <si>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</si>
  <si>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</si>
  <si>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</si>
  <si>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</si>
  <si>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</si>
  <si>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</si>
  <si>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</si>
  <si>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</si>
  <si>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</si>
  <si>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</si>
  <si>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</si>
  <si>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</si>
  <si>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</si>
  <si>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</si>
  <si>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</si>
  <si>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</si>
  <si>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</si>
  <si>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</si>
  <si>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</si>
  <si>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</si>
  <si>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</si>
  <si>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</si>
  <si>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</si>
  <si>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</si>
  <si>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</si>
  <si>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</si>
  <si>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</si>
  <si>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</si>
  <si>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</si>
  <si>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</si>
  <si>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</si>
  <si>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</si>
  <si>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</si>
  <si>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</si>
  <si>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</si>
  <si>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</si>
  <si>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</si>
  <si>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</si>
  <si>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</si>
  <si>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</si>
  <si>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</si>
  <si>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</si>
  <si>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</si>
  <si>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</si>
  <si>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</si>
  <si>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</si>
  <si>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</si>
  <si>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</si>
  <si>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</si>
  <si>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</si>
  <si>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</si>
  <si>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</si>
  <si>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</si>
  <si>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</si>
  <si>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</si>
  <si>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</si>
  <si>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</si>
  <si>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</si>
  <si>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</si>
  <si>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</si>
  <si>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</si>
  <si>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</si>
  <si>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</si>
  <si>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</si>
  <si>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</si>
  <si>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</si>
  <si>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</si>
  <si>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</si>
  <si>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</si>
  <si>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</si>
  <si>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</si>
  <si>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</si>
  <si>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</si>
  <si>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</si>
  <si>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</si>
  <si>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</si>
  <si>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</si>
  <si>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</si>
  <si>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</si>
  <si>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</si>
  <si>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</si>
  <si>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</si>
  <si>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</si>
  <si>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</si>
  <si>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</si>
  <si>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</si>
  <si>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</si>
  <si>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</si>
  <si>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</si>
  <si>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</si>
  <si>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</si>
  <si>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</si>
  <si>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</si>
  <si>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</si>
  <si>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</si>
  <si>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</si>
  <si>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</si>
  <si>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</si>
  <si>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</si>
  <si>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</si>
  <si>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</si>
  <si>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</si>
  <si>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</si>
  <si>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</si>
  <si>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</si>
  <si>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</si>
  <si>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</si>
  <si>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</si>
  <si>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</si>
  <si>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</si>
  <si>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</si>
  <si>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</si>
  <si>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</si>
  <si>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</si>
  <si>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</si>
  <si>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</si>
  <si>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</si>
  <si>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</si>
  <si>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</si>
  <si>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</si>
  <si>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</si>
  <si>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</si>
  <si>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</si>
  <si>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</si>
  <si>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</si>
  <si>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</si>
  <si>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</si>
  <si>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</si>
  <si>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</si>
  <si>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</si>
  <si>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</si>
  <si>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</si>
  <si>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</si>
  <si>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</si>
  <si>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</si>
  <si>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</si>
  <si>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</si>
  <si>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</si>
  <si>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</si>
  <si>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</si>
  <si>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</si>
  <si>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</si>
  <si>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</si>
  <si>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</si>
  <si>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</si>
  <si>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</si>
  <si>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</si>
  <si>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</si>
  <si>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</si>
  <si>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</si>
  <si>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</si>
  <si>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</si>
  <si>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</si>
  <si>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</si>
  <si>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</si>
  <si>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</si>
  <si>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</si>
  <si>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</si>
  <si>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</si>
  <si>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</si>
  <si>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</si>
  <si>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</si>
  <si>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</si>
  <si>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</si>
  <si>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</si>
  <si>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</si>
  <si>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</si>
  <si>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</si>
  <si>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</si>
  <si>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</si>
  <si>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</si>
  <si>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</si>
  <si>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</si>
  <si>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</si>
  <si>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</si>
  <si>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</si>
  <si>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</si>
  <si>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</si>
  <si>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</si>
  <si>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</si>
  <si>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</si>
  <si>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</si>
  <si>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</si>
  <si>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</si>
  <si>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</si>
  <si>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</si>
  <si>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</si>
  <si>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</si>
  <si>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</si>
  <si>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</si>
  <si>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</si>
  <si>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</si>
  <si>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</si>
  <si>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</si>
  <si>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</si>
  <si>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</si>
  <si>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</si>
  <si>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</si>
  <si>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</si>
  <si>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</si>
  <si>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</si>
  <si>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</si>
  <si>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</si>
  <si>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</si>
  <si>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</si>
  <si>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</si>
  <si>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</si>
  <si>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</si>
  <si>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</si>
  <si>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</si>
  <si>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</si>
  <si>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</si>
  <si>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</si>
  <si>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</si>
  <si>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</si>
  <si>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</si>
  <si>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</si>
  <si>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</si>
  <si>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</si>
  <si>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</si>
  <si>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</si>
  <si>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</si>
  <si>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</si>
  <si>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</si>
  <si>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</si>
  <si>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</si>
  <si>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</si>
  <si>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</si>
  <si>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</si>
  <si>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</si>
  <si>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</si>
  <si>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</si>
  <si>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</si>
  <si>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</si>
  <si>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</si>
  <si>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</si>
  <si>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</si>
  <si>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</si>
  <si>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</si>
  <si>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</si>
  <si>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</si>
  <si>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</si>
  <si>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</si>
  <si>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</si>
  <si>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</si>
  <si>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</si>
  <si>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</si>
  <si>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</si>
  <si>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</si>
  <si>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</si>
  <si>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</si>
  <si>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</si>
  <si>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</si>
  <si>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</si>
  <si>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</si>
  <si>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</si>
  <si>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</si>
  <si>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</si>
  <si>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</si>
  <si>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</si>
  <si>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</si>
  <si>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</si>
  <si>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</si>
  <si>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</si>
  <si>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</si>
  <si>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</si>
  <si>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</si>
  <si>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</si>
  <si>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</si>
  <si>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</si>
  <si>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</si>
  <si>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</si>
  <si>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</si>
  <si>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</si>
  <si>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</si>
  <si>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</si>
  <si>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</si>
  <si>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</si>
  <si>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</si>
  <si>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</si>
  <si>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</si>
  <si>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</si>
  <si>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</si>
  <si>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</si>
  <si>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</si>
  <si>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</si>
  <si>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</si>
  <si>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</si>
  <si>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</si>
  <si>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</si>
  <si>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</si>
  <si>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</si>
  <si>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</si>
  <si>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</si>
  <si>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</si>
  <si>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</si>
  <si>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</si>
  <si>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</si>
  <si>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</si>
  <si>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</si>
  <si>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</si>
  <si>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</si>
  <si>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</si>
  <si>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</si>
  <si>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</si>
  <si>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</si>
  <si>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</si>
  <si>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</si>
  <si>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</si>
  <si>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</si>
  <si>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</si>
  <si>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</si>
  <si>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</si>
  <si>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</si>
  <si>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</si>
  <si>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</si>
  <si>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</si>
  <si>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</si>
  <si>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</si>
  <si>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</si>
  <si>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</si>
  <si>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</si>
  <si>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</si>
  <si>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</si>
  <si>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</si>
  <si>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</si>
  <si>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</si>
  <si>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</si>
  <si>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</si>
  <si>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</si>
  <si>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</si>
  <si>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</si>
  <si>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</si>
  <si>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</si>
  <si>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</si>
  <si>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</si>
  <si>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</si>
  <si>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</si>
  <si>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</si>
  <si>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</si>
  <si>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</si>
  <si>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</si>
  <si>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</si>
  <si>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</si>
  <si>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</si>
  <si>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</si>
  <si>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</si>
  <si>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</si>
  <si>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</si>
  <si>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</si>
  <si>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</si>
  <si>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</si>
  <si>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</si>
  <si>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</si>
  <si>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</si>
  <si>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</si>
  <si>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</si>
  <si>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</si>
  <si>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</si>
  <si>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</si>
  <si>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</si>
  <si>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</si>
  <si>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</si>
  <si>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</si>
  <si>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</si>
  <si>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</si>
  <si>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</si>
  <si>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</si>
  <si>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</si>
  <si>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</si>
  <si>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</si>
  <si>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</si>
  <si>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</si>
  <si>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</si>
  <si>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</si>
  <si>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</si>
  <si>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</si>
  <si>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</si>
  <si>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</si>
  <si>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</si>
  <si>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</si>
  <si>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</si>
  <si>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</si>
  <si>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</si>
  <si>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</si>
  <si>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</si>
  <si>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</si>
  <si>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</si>
  <si>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</si>
  <si>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</si>
  <si>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</si>
  <si>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</si>
  <si>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</si>
  <si>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</si>
  <si>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</si>
  <si>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</si>
  <si>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</si>
  <si>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</si>
  <si>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</si>
  <si>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</si>
  <si>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</si>
  <si>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</si>
  <si>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</si>
  <si>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</si>
  <si>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</si>
  <si>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</si>
  <si>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</si>
  <si>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</si>
  <si>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</si>
  <si>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</si>
  <si>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</si>
  <si>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</si>
  <si>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</si>
  <si>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</si>
  <si>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</si>
  <si>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</si>
  <si>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</si>
  <si>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</si>
  <si>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</si>
  <si>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</si>
  <si>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</si>
  <si>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</si>
  <si>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</si>
  <si>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</si>
  <si>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</si>
  <si>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</si>
  <si>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</si>
  <si>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</si>
  <si>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</si>
  <si>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</si>
  <si>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</si>
  <si>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</si>
  <si>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</si>
  <si>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</si>
  <si>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</si>
  <si>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</si>
  <si>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</si>
  <si>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</si>
  <si>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</si>
  <si>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</si>
  <si>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</si>
  <si>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</si>
  <si>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</si>
  <si>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</si>
  <si>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</si>
  <si>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</si>
  <si>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</si>
  <si>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</si>
  <si>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</si>
  <si>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</si>
  <si>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</si>
  <si>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</si>
  <si>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</si>
  <si>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</si>
  <si>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</si>
  <si>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</si>
  <si>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</si>
  <si>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</si>
  <si>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</si>
  <si>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</si>
  <si>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</si>
  <si>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</si>
  <si>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</si>
  <si>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</si>
  <si>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</si>
  <si>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</si>
  <si>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</si>
  <si>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</si>
  <si>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</si>
  <si>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</si>
  <si>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</si>
  <si>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</si>
  <si>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</si>
  <si>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</si>
  <si>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</si>
  <si>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</si>
  <si>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</si>
  <si>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</si>
  <si>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</si>
  <si>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</si>
  <si>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</si>
  <si>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</si>
  <si>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</si>
  <si>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</si>
  <si>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</si>
  <si>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</si>
  <si>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</si>
  <si>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</si>
  <si>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</si>
  <si>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</si>
  <si>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</si>
  <si>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</si>
  <si>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</si>
  <si>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</si>
  <si>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</si>
  <si>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</si>
  <si>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</si>
  <si>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</si>
  <si>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</si>
  <si>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</si>
  <si>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</si>
  <si>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</si>
  <si>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</si>
  <si>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</si>
  <si>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</si>
  <si>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</si>
  <si>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</si>
  <si>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</si>
  <si>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</si>
  <si>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</si>
  <si>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</si>
  <si>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</si>
  <si>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</si>
  <si>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</si>
  <si>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</si>
  <si>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</si>
  <si>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</si>
  <si>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</si>
  <si>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</si>
  <si>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</si>
  <si>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</si>
  <si>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</si>
  <si>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</si>
  <si>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</si>
  <si>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</si>
  <si>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</si>
  <si>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</si>
  <si>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</si>
  <si>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</si>
  <si>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</si>
  <si>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</si>
  <si>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</si>
  <si>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</si>
  <si>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</si>
  <si>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</si>
  <si>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</si>
  <si>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</si>
  <si>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</si>
  <si>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</si>
  <si>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</si>
  <si>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</si>
  <si>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</si>
  <si>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</si>
  <si>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</si>
  <si>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</si>
  <si>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</si>
  <si>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</si>
  <si>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</si>
  <si>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</si>
  <si>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</si>
  <si>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</si>
  <si>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</si>
  <si>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</si>
  <si>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</si>
  <si>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</si>
  <si>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</si>
  <si>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</si>
  <si>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</si>
  <si>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</si>
  <si>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</si>
  <si>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</si>
  <si>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</si>
  <si>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</si>
  <si>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</si>
  <si>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</si>
  <si>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</si>
  <si>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</si>
  <si>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</si>
  <si>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</si>
  <si>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</si>
  <si>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</si>
  <si>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</si>
  <si>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</si>
  <si>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</si>
  <si>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</si>
  <si>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</si>
  <si>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</si>
  <si>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</si>
  <si>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</si>
  <si>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</si>
  <si>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</si>
  <si>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</si>
  <si>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</si>
  <si>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</si>
  <si>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</si>
  <si>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</si>
  <si>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</si>
  <si>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</si>
  <si>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</si>
  <si>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</si>
  <si>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</si>
  <si>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</si>
  <si>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</si>
  <si>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</si>
  <si>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</si>
  <si>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</si>
  <si>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</si>
  <si>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</si>
  <si>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</si>
  <si>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</si>
  <si>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</si>
  <si>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</si>
  <si>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</si>
  <si>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</si>
  <si>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</si>
  <si>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</si>
  <si>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</si>
  <si>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</si>
  <si>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</si>
  <si>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</si>
  <si>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</si>
  <si>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</si>
  <si>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</si>
  <si>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</si>
  <si>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</si>
  <si>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</si>
  <si>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</si>
  <si>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</si>
  <si>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</si>
  <si>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</si>
  <si>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</si>
  <si>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</si>
  <si>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</si>
  <si>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</si>
  <si>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</si>
  <si>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</si>
  <si>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</si>
  <si>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</si>
  <si>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</si>
  <si>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</si>
  <si>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</si>
  <si>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</si>
  <si>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</si>
  <si>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</si>
  <si>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</si>
  <si>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</si>
  <si>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</si>
  <si>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</si>
  <si>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</si>
  <si>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</si>
  <si>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</si>
  <si>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</si>
  <si>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</si>
  <si>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</si>
  <si>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</si>
  <si>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</si>
  <si>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</si>
  <si>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</si>
  <si>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</si>
  <si>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</si>
  <si>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</si>
  <si>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</si>
  <si>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</si>
  <si>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</si>
  <si>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</si>
  <si>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</si>
  <si>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</si>
  <si>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</si>
  <si>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</si>
  <si>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</si>
  <si>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</si>
  <si>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</si>
  <si>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</si>
  <si>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</si>
  <si>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</si>
  <si>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</si>
  <si>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</si>
  <si>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</si>
  <si>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</si>
  <si>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</si>
  <si>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</si>
  <si>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</si>
  <si>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</si>
  <si>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</si>
  <si>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</si>
  <si>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</si>
  <si>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</si>
  <si>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</si>
  <si>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</si>
  <si>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</si>
  <si>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</si>
  <si>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</si>
  <si>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</si>
  <si>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</si>
  <si>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</si>
  <si>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</si>
  <si>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</si>
  <si>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</si>
  <si>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</si>
  <si>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</si>
  <si>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</si>
  <si>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</si>
  <si>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</si>
  <si>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</si>
  <si>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</si>
  <si>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</si>
  <si>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</si>
  <si>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</si>
  <si>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</si>
  <si>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</si>
  <si>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</si>
  <si>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</si>
  <si>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</si>
  <si>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</si>
  <si>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</si>
  <si>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</si>
  <si>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</si>
  <si>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</si>
  <si>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</si>
  <si>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</si>
  <si>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</si>
  <si>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</si>
  <si>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</si>
  <si>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</si>
  <si>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</si>
  <si>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</si>
  <si>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</si>
  <si>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</si>
  <si>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</si>
  <si>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</si>
  <si>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</si>
  <si>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</si>
  <si>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</si>
  <si>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</si>
  <si>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</si>
  <si>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</si>
  <si>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</si>
  <si>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</si>
  <si>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</si>
  <si>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</si>
  <si>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</si>
  <si>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</si>
  <si>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</si>
  <si>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</si>
  <si>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</si>
  <si>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</si>
  <si>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</si>
  <si>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</si>
  <si>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</si>
  <si>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</si>
  <si>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</si>
  <si>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</si>
  <si>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</si>
  <si>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</si>
  <si>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</si>
  <si>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</si>
  <si>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</si>
  <si>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</si>
  <si>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</si>
  <si>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</si>
  <si>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</si>
  <si>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</si>
  <si>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</si>
  <si>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</si>
  <si>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</si>
  <si>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</si>
  <si>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</si>
  <si>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</si>
  <si>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</si>
  <si>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</si>
  <si>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</si>
  <si>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</si>
  <si>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</si>
  <si>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</si>
  <si>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</si>
  <si>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</si>
  <si>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</si>
  <si>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</si>
  <si>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</si>
  <si>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</si>
  <si>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</si>
  <si>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</si>
  <si>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</si>
  <si>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</si>
  <si>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</si>
  <si>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</si>
  <si>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</si>
  <si>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</si>
  <si>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</si>
  <si>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</si>
  <si>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</si>
  <si>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</si>
  <si>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</si>
  <si>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</si>
  <si>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</si>
  <si>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</si>
  <si>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</si>
  <si>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</si>
  <si>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</si>
  <si>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</si>
  <si>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</si>
  <si>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</si>
  <si>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</si>
  <si>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</si>
  <si>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</si>
  <si>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</si>
  <si>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</si>
  <si>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</si>
  <si>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</si>
  <si>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</si>
  <si>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</si>
  <si>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</si>
  <si>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</si>
  <si>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</si>
  <si>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</si>
  <si>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</si>
  <si>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</si>
  <si>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</si>
  <si>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</si>
  <si>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</si>
  <si>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</si>
  <si>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</si>
  <si>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</si>
  <si>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</si>
  <si>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</si>
  <si>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</si>
  <si>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</si>
  <si>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</si>
  <si>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</si>
  <si>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</si>
  <si>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</si>
  <si>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</si>
  <si>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</si>
  <si>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</si>
  <si>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</si>
  <si>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</si>
  <si>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</si>
  <si>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</si>
  <si>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</si>
  <si>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</si>
  <si>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</si>
  <si>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</si>
  <si>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</si>
  <si>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</si>
  <si>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</si>
  <si>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</si>
  <si>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</si>
  <si>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</si>
  <si>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</si>
  <si>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</si>
  <si>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</si>
  <si>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</si>
  <si>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</si>
  <si>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</si>
  <si>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</si>
  <si>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</si>
  <si>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</si>
  <si>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</si>
  <si>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</si>
  <si>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</si>
  <si>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</si>
  <si>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</si>
  <si>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</si>
  <si>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</si>
  <si>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</si>
  <si>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</si>
  <si>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</si>
  <si>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</si>
  <si>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</si>
  <si>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</si>
  <si>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</si>
  <si>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</si>
  <si>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</si>
  <si>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</si>
  <si>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</si>
  <si>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</si>
  <si>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</si>
  <si>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</si>
  <si>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</si>
  <si>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</si>
  <si>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</si>
  <si>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</si>
  <si>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</si>
  <si>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</si>
  <si>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</si>
  <si>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</si>
  <si>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</si>
  <si>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</si>
  <si>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</si>
  <si>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</si>
  <si>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</si>
  <si>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</si>
  <si>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</si>
  <si>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</si>
  <si>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</si>
  <si>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</si>
  <si>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</si>
  <si>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</si>
  <si>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</si>
  <si>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</si>
  <si>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</si>
  <si>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</si>
  <si>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</si>
  <si>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</si>
  <si>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</si>
  <si>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</si>
  <si>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</si>
  <si>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</si>
  <si>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</si>
  <si>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</si>
  <si>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</si>
  <si>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</si>
  <si>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</si>
  <si>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</si>
  <si>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</si>
  <si>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</si>
  <si>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</si>
  <si>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</si>
  <si>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</si>
  <si>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</si>
  <si>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</si>
  <si>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</si>
  <si>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</si>
  <si>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</si>
  <si>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</si>
  <si>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</si>
  <si>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</si>
  <si>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</si>
  <si>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</si>
  <si>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</si>
  <si>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</si>
  <si>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</si>
  <si>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</si>
  <si>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</si>
  <si>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</si>
  <si>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</si>
  <si>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</si>
  <si>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</si>
  <si>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</si>
  <si>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</si>
  <si>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</si>
  <si>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</si>
  <si>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</si>
  <si>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</si>
  <si>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</si>
  <si>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</si>
  <si>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</si>
  <si>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</si>
  <si>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</si>
  <si>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</si>
  <si>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</si>
  <si>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</si>
  <si>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</si>
  <si>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</si>
  <si>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</si>
  <si>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</si>
  <si>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</si>
  <si>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</si>
  <si>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</si>
  <si>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</si>
  <si>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</si>
  <si>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</si>
  <si>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</si>
  <si>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</si>
  <si>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</si>
  <si>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</si>
  <si>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</si>
  <si>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</si>
  <si>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</si>
  <si>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</si>
  <si>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</si>
  <si>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</si>
  <si>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</si>
  <si>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</si>
  <si>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</si>
  <si>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</si>
  <si>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</si>
  <si>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</si>
  <si>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</si>
  <si>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</si>
  <si>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</si>
  <si>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</si>
  <si>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</si>
  <si>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</si>
  <si>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</si>
  <si>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</si>
  <si>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</si>
  <si>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</si>
  <si>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</si>
  <si>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</si>
  <si>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</si>
  <si>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</si>
  <si>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</si>
  <si>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</si>
  <si>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</si>
  <si>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</si>
  <si>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</si>
  <si>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</si>
  <si>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</si>
  <si>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</si>
  <si>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</si>
  <si>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</si>
  <si>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</si>
  <si>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</si>
  <si>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</si>
  <si>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</si>
  <si>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</si>
  <si>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</si>
  <si>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</si>
  <si>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</si>
  <si>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</si>
  <si>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</si>
  <si>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</si>
  <si>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</si>
  <si>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</si>
  <si>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</si>
  <si>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</si>
  <si>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</si>
  <si>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</si>
  <si>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</si>
  <si>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</si>
  <si>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</si>
  <si>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</si>
  <si>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</si>
  <si>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</si>
  <si>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</si>
  <si>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</si>
  <si>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</si>
  <si>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</si>
  <si>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</si>
  <si>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</si>
  <si>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</si>
  <si>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</si>
  <si>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</si>
  <si>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</si>
  <si>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</si>
  <si>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</si>
  <si>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</si>
  <si>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</si>
  <si>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</si>
  <si>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</si>
  <si>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</si>
  <si>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</si>
  <si>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</si>
  <si>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</si>
  <si>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</si>
  <si>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</si>
  <si>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</si>
  <si>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</si>
  <si>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</si>
  <si>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</si>
  <si>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</si>
  <si>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</si>
  <si>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</si>
  <si>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</si>
  <si>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</si>
  <si>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</si>
  <si>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</si>
  <si>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</si>
  <si>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</si>
  <si>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</si>
  <si>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</si>
  <si>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</si>
  <si>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</si>
  <si>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</si>
  <si>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</si>
  <si>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</si>
  <si>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</si>
  <si>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</si>
  <si>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</si>
  <si>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</si>
  <si>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</si>
  <si>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</si>
  <si>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</si>
  <si>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</si>
  <si>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</si>
  <si>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</si>
  <si>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</si>
  <si>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</si>
  <si>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</si>
  <si>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</si>
  <si>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</si>
  <si>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</si>
  <si>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</si>
  <si>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</si>
  <si>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</si>
  <si>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</si>
  <si>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</si>
  <si>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</si>
  <si>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</si>
  <si>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</si>
  <si>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</si>
  <si>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</si>
  <si>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</si>
  <si>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</si>
  <si>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</si>
  <si>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</si>
  <si>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</si>
  <si>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</si>
  <si>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</si>
  <si>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</si>
  <si>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</si>
  <si>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</si>
  <si>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</si>
  <si>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</si>
  <si>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</si>
  <si>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</si>
  <si>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</si>
  <si>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</si>
  <si>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</si>
  <si>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</si>
  <si>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</si>
  <si>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</si>
  <si>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</si>
  <si>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</si>
  <si>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</si>
  <si>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</si>
  <si>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</si>
  <si>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</si>
  <si>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</si>
  <si>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</si>
  <si>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</si>
  <si>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</si>
  <si>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</si>
  <si>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</si>
  <si>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</si>
  <si>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</si>
  <si>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</si>
  <si>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</si>
  <si>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</si>
  <si>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</si>
  <si>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</si>
  <si>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</si>
  <si>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</si>
  <si>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</si>
  <si>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</si>
  <si>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</si>
  <si>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</si>
  <si>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</si>
  <si>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</si>
  <si>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</si>
  <si>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</si>
  <si>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</si>
  <si>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</si>
  <si>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</si>
  <si>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</si>
  <si>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</si>
  <si>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</si>
  <si>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</si>
  <si>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</si>
  <si>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</si>
  <si>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</si>
  <si>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</si>
  <si>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</si>
  <si>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</si>
  <si>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</si>
  <si>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</si>
  <si>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</si>
  <si>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</si>
  <si>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</si>
  <si>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</si>
  <si>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</si>
  <si>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</si>
  <si>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</si>
  <si>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</si>
  <si>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</si>
  <si>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</si>
  <si>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</si>
  <si>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</si>
  <si>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</si>
  <si>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</si>
  <si>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</si>
  <si>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</si>
  <si>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</si>
  <si>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</si>
  <si>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</si>
  <si>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</si>
  <si>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</si>
  <si>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</si>
  <si>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</si>
  <si>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</si>
  <si>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</si>
  <si>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</si>
  <si>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</si>
  <si>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</si>
  <si>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</si>
  <si>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</si>
  <si>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</si>
  <si>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</si>
  <si>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</si>
  <si>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</si>
  <si>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</si>
  <si>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</si>
  <si>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</si>
  <si>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</si>
  <si>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</si>
  <si>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</si>
  <si>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</si>
  <si>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</si>
  <si>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</si>
  <si>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</si>
  <si>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</si>
  <si>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</si>
  <si>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</si>
  <si>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</si>
  <si>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</si>
  <si>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</si>
  <si>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</si>
  <si>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</si>
  <si>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</si>
  <si>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</si>
  <si>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</si>
  <si>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</si>
  <si>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</si>
  <si>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</si>
  <si>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</si>
  <si>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</si>
  <si>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</si>
  <si>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</si>
  <si>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</si>
  <si>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</si>
  <si>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</si>
  <si>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</si>
  <si>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</si>
  <si>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</si>
  <si>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</si>
  <si>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</si>
  <si>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</si>
  <si>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</si>
  <si>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</si>
  <si>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</si>
  <si>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</si>
  <si>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</si>
  <si>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</si>
  <si>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</si>
  <si>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</si>
  <si>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</si>
  <si>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</si>
  <si>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</si>
  <si>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</si>
  <si>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</si>
  <si>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</si>
  <si>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</si>
  <si>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</si>
  <si>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</si>
  <si>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</si>
  <si>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</si>
  <si>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</si>
  <si>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</si>
  <si>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</si>
  <si>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</si>
  <si>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</si>
  <si>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</si>
  <si>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</si>
  <si>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</si>
  <si>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</si>
  <si>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</si>
  <si>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</si>
  <si>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</si>
  <si>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</si>
  <si>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</si>
  <si>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</si>
  <si>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</si>
  <si>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</si>
  <si>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</si>
  <si>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</si>
  <si>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</si>
  <si>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</si>
  <si>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</si>
  <si>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</si>
  <si>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</si>
  <si>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</si>
  <si>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</si>
  <si>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</si>
  <si>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</si>
  <si>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</si>
  <si>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</si>
  <si>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</si>
  <si>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</si>
  <si>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</si>
  <si>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</si>
  <si>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</si>
  <si>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</si>
  <si>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</si>
  <si>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</si>
  <si>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</si>
  <si>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</si>
  <si>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</si>
  <si>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</si>
  <si>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</si>
  <si>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</si>
  <si>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</si>
  <si>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</si>
  <si>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</si>
  <si>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</si>
  <si>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</si>
  <si>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</si>
  <si>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</si>
  <si>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</si>
  <si>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</si>
  <si>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</si>
  <si>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</si>
  <si>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</si>
  <si>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</si>
  <si>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</si>
  <si>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</si>
  <si>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</si>
  <si>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</si>
  <si>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</si>
  <si>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</si>
  <si>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</si>
  <si>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</si>
  <si>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</si>
  <si>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</si>
  <si>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</si>
  <si>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</si>
  <si>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</si>
  <si>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</si>
  <si>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</si>
  <si>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</si>
  <si>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</si>
  <si>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</si>
  <si>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</si>
  <si>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</si>
  <si>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</si>
  <si>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</si>
  <si>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</si>
  <si>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</si>
  <si>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</si>
  <si>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</si>
  <si>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</si>
  <si>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</si>
  <si>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</si>
  <si>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</si>
  <si>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</si>
  <si>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</si>
  <si>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</si>
  <si>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</si>
  <si>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</si>
  <si>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</si>
  <si>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</si>
  <si>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</si>
  <si>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</si>
  <si>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</si>
  <si>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</si>
  <si>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</si>
  <si>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</si>
  <si>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</si>
  <si>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</si>
  <si>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</si>
  <si>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</si>
  <si>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</si>
  <si>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</si>
  <si>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</si>
  <si>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</si>
  <si>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</si>
  <si>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</si>
  <si>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</si>
  <si>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</si>
  <si>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</si>
  <si>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</si>
  <si>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</si>
  <si>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</si>
  <si>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</si>
  <si>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</si>
  <si>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</si>
  <si>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</si>
  <si>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</si>
  <si>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</si>
  <si>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</si>
  <si>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</si>
  <si>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</si>
  <si>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</si>
  <si>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</si>
  <si>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</si>
  <si>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</si>
  <si>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</si>
  <si>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</si>
  <si>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</si>
  <si>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</si>
  <si>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</si>
  <si>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</si>
  <si>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</si>
  <si>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</si>
  <si>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</si>
  <si>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</si>
  <si>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</si>
  <si>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</si>
  <si>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</si>
  <si>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</si>
  <si>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</si>
  <si>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</si>
  <si>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</si>
  <si>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</si>
  <si>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</si>
  <si>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</si>
  <si>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</si>
  <si>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</si>
  <si>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</si>
  <si>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</si>
  <si>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</si>
  <si>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</si>
  <si>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</si>
  <si>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</si>
  <si>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</si>
  <si>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</si>
  <si>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</si>
  <si>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</si>
  <si>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</si>
  <si>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</si>
  <si>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</si>
  <si>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</si>
  <si>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</si>
  <si>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</si>
  <si>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</si>
  <si>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</si>
  <si>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</si>
  <si>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</si>
  <si>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</si>
  <si>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</si>
  <si>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</si>
  <si>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</si>
  <si>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</si>
  <si>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</si>
  <si>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</si>
  <si>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</si>
  <si>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</si>
  <si>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</si>
  <si>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</si>
  <si>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</si>
  <si>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</si>
  <si>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</si>
  <si>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</si>
  <si>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</si>
  <si>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</si>
  <si>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</si>
  <si>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</si>
  <si>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</si>
  <si>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</si>
  <si>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</si>
  <si>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</si>
  <si>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</si>
  <si>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</si>
  <si>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</si>
  <si>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</si>
  <si>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</si>
  <si>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</si>
  <si>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</si>
  <si>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</si>
  <si>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</si>
  <si>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</si>
  <si>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</si>
  <si>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</si>
  <si>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</si>
  <si>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</si>
  <si>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</si>
  <si>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</si>
  <si>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</si>
  <si>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</si>
  <si>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</si>
  <si>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</si>
  <si>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</si>
  <si>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</si>
  <si>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</si>
  <si>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</si>
  <si>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</si>
  <si>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</si>
  <si>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</si>
  <si>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</si>
  <si>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</si>
  <si>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</si>
  <si>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</si>
  <si>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</si>
  <si>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</si>
  <si>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</si>
  <si>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</si>
  <si>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</si>
  <si>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</si>
  <si>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</si>
  <si>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</si>
  <si>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</si>
  <si>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</si>
  <si>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</si>
  <si>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</si>
  <si>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</si>
  <si>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</si>
  <si>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</si>
  <si>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</si>
  <si>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</si>
  <si>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</si>
  <si>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</si>
  <si>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</si>
  <si>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</si>
  <si>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</si>
  <si>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</si>
  <si>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</si>
  <si>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</si>
  <si>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</si>
  <si>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</si>
  <si>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</si>
  <si>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</si>
  <si>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</si>
  <si>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</si>
  <si>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</si>
  <si>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</si>
  <si>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</si>
  <si>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</si>
  <si>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</si>
  <si>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</si>
  <si>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</si>
  <si>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</si>
  <si>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</si>
  <si>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</si>
  <si>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</si>
  <si>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</si>
  <si>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</si>
  <si>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</si>
  <si>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</si>
  <si>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</si>
  <si>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</si>
  <si>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</si>
  <si>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</si>
  <si>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</si>
  <si>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</si>
  <si>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</si>
  <si>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</si>
  <si>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</si>
  <si>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</si>
  <si>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</si>
  <si>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</si>
  <si>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</si>
  <si>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</si>
  <si>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</si>
  <si>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</si>
  <si>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</si>
  <si>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</si>
  <si>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</si>
  <si>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</si>
  <si>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</si>
  <si>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</si>
  <si>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</si>
  <si>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</si>
  <si>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</si>
  <si>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</si>
  <si>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</si>
  <si>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</si>
  <si>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</si>
  <si>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</si>
  <si>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</si>
  <si>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</si>
  <si>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</si>
  <si>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</si>
  <si>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</si>
  <si>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</si>
  <si>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</si>
  <si>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</si>
  <si>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</si>
  <si>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</si>
  <si>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</si>
  <si>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</si>
  <si>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</si>
  <si>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</si>
  <si>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</si>
  <si>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</si>
  <si>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</si>
  <si>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</si>
  <si>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</si>
  <si>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</si>
  <si>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</si>
  <si>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</si>
  <si>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</si>
  <si>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</si>
  <si>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</si>
  <si>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</si>
  <si>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</si>
  <si>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</si>
  <si>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</si>
  <si>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</si>
  <si>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</si>
  <si>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</si>
  <si>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</si>
  <si>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</si>
  <si>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</si>
  <si>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</si>
  <si>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</si>
  <si>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</si>
  <si>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</si>
  <si>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</si>
  <si>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</si>
  <si>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</si>
  <si>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</si>
  <si>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</si>
  <si>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</si>
  <si>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</si>
  <si>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</si>
  <si>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</si>
  <si>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</si>
  <si>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</si>
  <si>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</si>
  <si>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</si>
  <si>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</si>
  <si>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</si>
  <si>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</si>
  <si>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</si>
  <si>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</si>
  <si>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</si>
  <si>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</si>
  <si>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</si>
  <si>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</si>
  <si>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</si>
  <si>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</si>
  <si>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</si>
  <si>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</si>
  <si>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</si>
  <si>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</si>
  <si>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</si>
  <si>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</si>
  <si>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</si>
  <si>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</si>
  <si>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</si>
  <si>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</si>
  <si>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</si>
  <si>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</si>
  <si>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</si>
  <si>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</si>
  <si>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</si>
  <si>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</si>
  <si>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</si>
  <si>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</si>
  <si>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</si>
  <si>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</si>
  <si>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</si>
  <si>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</si>
  <si>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</si>
  <si>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</si>
  <si>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</si>
  <si>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</si>
  <si>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</si>
  <si>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</si>
  <si>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</si>
  <si>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</si>
  <si>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</si>
  <si>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</si>
  <si>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</si>
  <si>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</si>
  <si>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</si>
  <si>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</si>
  <si>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</si>
  <si>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</si>
  <si>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</si>
  <si>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</si>
  <si>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</si>
  <si>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</si>
  <si>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</si>
  <si>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</si>
  <si>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</si>
  <si>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</si>
  <si>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</si>
  <si>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</si>
  <si>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</si>
  <si>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</si>
  <si>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</si>
  <si>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</si>
  <si>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</si>
  <si>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</si>
  <si>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</si>
  <si>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</si>
  <si>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</si>
  <si>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</si>
  <si>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</si>
  <si>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</si>
  <si>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</si>
  <si>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</si>
  <si>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</si>
  <si>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</si>
  <si>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</si>
  <si>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</si>
  <si>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</si>
  <si>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</si>
  <si>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</si>
  <si>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</si>
  <si>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</si>
  <si>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</si>
  <si>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</si>
  <si>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</si>
  <si>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</si>
  <si>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</si>
  <si>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</si>
  <si>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</si>
  <si>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</si>
  <si>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</si>
  <si>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</si>
  <si>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</si>
  <si>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</si>
  <si>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</si>
  <si>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</si>
  <si>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</si>
  <si>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</si>
  <si>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</si>
  <si>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</si>
  <si>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</si>
  <si>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</si>
  <si>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</si>
  <si>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</si>
  <si>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</si>
  <si>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</si>
  <si>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</si>
  <si>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</si>
  <si>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</si>
  <si>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</si>
  <si>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</si>
  <si>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</si>
  <si>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</si>
  <si>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</si>
  <si>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</si>
  <si>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</si>
  <si>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</si>
  <si>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</si>
  <si>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</si>
  <si>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</si>
  <si>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</si>
  <si>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</si>
  <si>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</si>
  <si>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</si>
  <si>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</si>
  <si>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</si>
  <si>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</si>
  <si>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</si>
  <si>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</si>
  <si>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</si>
  <si>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</si>
  <si>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</si>
  <si>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</si>
  <si>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</si>
  <si>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</si>
  <si>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</si>
  <si>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</si>
  <si>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</si>
  <si>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</si>
  <si>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</si>
  <si>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</si>
  <si>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</si>
  <si>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</si>
  <si>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</si>
  <si>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</si>
  <si>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</si>
  <si>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</si>
  <si>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</si>
  <si>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</si>
  <si>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</si>
  <si>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</si>
  <si>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</si>
  <si>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</si>
  <si>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</si>
  <si>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</si>
  <si>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</si>
  <si>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</si>
  <si>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</si>
  <si>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</si>
  <si>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</si>
  <si>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</si>
  <si>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</si>
  <si>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</si>
  <si>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</si>
  <si>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</si>
  <si>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</si>
  <si>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</si>
  <si>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</si>
  <si>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</si>
  <si>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</si>
  <si>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</si>
  <si>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</si>
  <si>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</si>
  <si>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</si>
  <si>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</si>
  <si>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</si>
  <si>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</si>
  <si>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</si>
  <si>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</si>
  <si>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</si>
  <si>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</si>
  <si>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</si>
  <si>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</si>
  <si>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</si>
  <si>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</si>
  <si>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</si>
  <si>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</si>
  <si>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</si>
  <si>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</si>
  <si>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</si>
  <si>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</si>
  <si>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</si>
  <si>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</si>
  <si>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</si>
  <si>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</si>
  <si>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</si>
  <si>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</si>
  <si>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</si>
  <si>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</si>
  <si>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</si>
  <si>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</si>
  <si>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</si>
  <si>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</si>
  <si>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</si>
  <si>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</si>
  <si>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</si>
  <si>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</si>
  <si>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</si>
  <si>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</si>
  <si>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</si>
  <si>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</si>
  <si>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</si>
  <si>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</si>
  <si>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</si>
  <si>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</si>
  <si>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</si>
  <si>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</si>
  <si>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</si>
  <si>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</si>
  <si>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</si>
  <si>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</si>
  <si>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</si>
  <si>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</si>
  <si>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</si>
  <si>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</si>
  <si>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</si>
  <si>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</si>
  <si>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</si>
  <si>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</si>
  <si>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</si>
  <si>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</si>
  <si>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</si>
  <si>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</si>
  <si>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</si>
  <si>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</si>
  <si>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</si>
  <si>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</si>
  <si>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</si>
  <si>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</si>
  <si>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</si>
  <si>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</si>
  <si>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</si>
  <si>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</si>
  <si>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</si>
  <si>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</si>
  <si>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</si>
  <si>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</si>
  <si>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</si>
  <si>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</si>
  <si>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</si>
  <si>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</si>
  <si>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</si>
  <si>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</si>
  <si>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</si>
  <si>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</si>
  <si>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</si>
  <si>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</si>
  <si>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</si>
  <si>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</si>
  <si>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</si>
  <si>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</si>
  <si>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</si>
  <si>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</si>
  <si>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</si>
  <si>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</si>
  <si>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</si>
  <si>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</si>
  <si>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</si>
  <si>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</si>
  <si>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</si>
  <si>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</si>
  <si>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</si>
  <si>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</si>
  <si>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</si>
  <si>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</si>
  <si>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</si>
  <si>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</si>
  <si>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</si>
  <si>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</si>
  <si>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</si>
  <si>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</si>
  <si>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</si>
  <si>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</si>
  <si>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</si>
  <si>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</si>
  <si>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</si>
  <si>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</si>
  <si>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</si>
  <si>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</si>
  <si>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</si>
  <si>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</si>
  <si>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</si>
  <si>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</si>
  <si>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</si>
  <si>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</si>
  <si>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</si>
  <si>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</si>
  <si>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</si>
  <si>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</si>
  <si>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</si>
  <si>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</si>
  <si>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</si>
  <si>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</si>
  <si>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</si>
  <si>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</si>
  <si>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</si>
  <si>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</si>
  <si>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</si>
  <si>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</si>
  <si>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</si>
  <si>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</si>
  <si>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</si>
  <si>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</si>
  <si>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</si>
  <si>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</si>
  <si>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</si>
  <si>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</si>
  <si>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</si>
  <si>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</si>
  <si>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</si>
  <si>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</si>
  <si>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</si>
  <si>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</si>
  <si>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</si>
  <si>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</si>
  <si>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</si>
  <si>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</si>
  <si>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</si>
  <si>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</si>
  <si>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</si>
  <si>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</si>
  <si>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</si>
  <si>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</si>
  <si>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</si>
  <si>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</si>
  <si>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</si>
  <si>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</si>
  <si>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</si>
  <si>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</si>
  <si>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</si>
  <si>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</si>
  <si>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</si>
  <si>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</si>
  <si>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</si>
  <si>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</si>
  <si>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</si>
  <si>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</si>
  <si>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</si>
  <si>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</si>
  <si>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</si>
  <si>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</si>
  <si>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</si>
  <si>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</si>
  <si>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</si>
  <si>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</si>
  <si>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</si>
  <si>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</si>
  <si>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</si>
  <si>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</si>
  <si>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</si>
  <si>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</si>
  <si>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</si>
  <si>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</si>
  <si>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</si>
  <si>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</si>
  <si>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</si>
  <si>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</si>
  <si>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</si>
  <si>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</si>
  <si>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</si>
  <si>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</si>
  <si>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</si>
  <si>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</si>
  <si>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</si>
  <si>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</si>
  <si>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</si>
  <si>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</si>
  <si>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</si>
  <si>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</si>
  <si>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</si>
  <si>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</si>
  <si>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</si>
  <si>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</si>
  <si>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</si>
  <si>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</si>
  <si>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</si>
  <si>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</si>
  <si>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</si>
  <si>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</si>
  <si>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</si>
  <si>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</si>
  <si>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</si>
  <si>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</si>
  <si>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</si>
  <si>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</si>
  <si>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</si>
  <si>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</si>
  <si>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</si>
  <si>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</si>
  <si>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</si>
  <si>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</si>
  <si>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</si>
  <si>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</si>
  <si>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</si>
  <si>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</si>
  <si>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</si>
  <si>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</si>
  <si>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</si>
  <si>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</si>
  <si>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</si>
  <si>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</si>
  <si>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</si>
  <si>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</si>
  <si>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</si>
  <si>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</si>
  <si>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</si>
  <si>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</si>
  <si>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</si>
  <si>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</si>
  <si>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</si>
  <si>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</si>
  <si>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</si>
  <si>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</si>
  <si>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</si>
  <si>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</si>
  <si>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</si>
  <si>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</si>
  <si>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</si>
  <si>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</si>
  <si>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</si>
  <si>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</si>
  <si>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</si>
  <si>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</si>
  <si>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</si>
  <si>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</si>
  <si>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</si>
  <si>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</si>
  <si>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</si>
  <si>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</si>
  <si>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</si>
  <si>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</si>
  <si>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</si>
  <si>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</si>
  <si>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</si>
  <si>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</si>
  <si>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</si>
  <si>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</si>
  <si>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</si>
  <si>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</si>
  <si>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</si>
  <si>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</si>
  <si>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</si>
  <si>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</si>
  <si>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</si>
  <si>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</si>
  <si>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</si>
  <si>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</si>
  <si>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</si>
  <si>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</si>
  <si>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</si>
  <si>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</si>
  <si>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</si>
  <si>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</si>
  <si>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</si>
  <si>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</si>
  <si>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</si>
  <si>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</si>
  <si>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</si>
  <si>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</si>
  <si>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</si>
  <si>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</si>
  <si>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</si>
  <si>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</si>
  <si>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</si>
  <si>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</si>
  <si>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</si>
  <si>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</si>
  <si>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</si>
  <si>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</si>
  <si>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</si>
  <si>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</si>
  <si>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</si>
  <si>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</si>
  <si>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</si>
  <si>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</si>
  <si>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</si>
  <si>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</si>
  <si>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</si>
  <si>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</si>
  <si>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</si>
  <si>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</si>
  <si>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</si>
  <si>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</si>
  <si>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</si>
  <si>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</si>
  <si>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</si>
  <si>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</si>
  <si>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</si>
  <si>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</si>
  <si>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</si>
  <si>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</si>
  <si>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</si>
  <si>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</si>
  <si>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</si>
  <si>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</si>
  <si>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</si>
  <si>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</si>
  <si>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</si>
  <si>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</si>
  <si>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</si>
  <si>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</si>
  <si>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</si>
  <si>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</si>
  <si>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</si>
  <si>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</si>
  <si>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</si>
  <si>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</si>
  <si>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</si>
  <si>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</si>
  <si>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</si>
  <si>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</si>
  <si>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</si>
  <si>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</si>
  <si>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</si>
  <si>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</si>
  <si>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</si>
  <si>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</si>
  <si>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</si>
  <si>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</si>
  <si>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</si>
  <si>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</si>
  <si>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</si>
  <si>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</si>
  <si>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</si>
  <si>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</si>
  <si>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</si>
  <si>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</si>
  <si>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</si>
  <si>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</si>
  <si>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</si>
  <si>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</si>
  <si>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</si>
  <si>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</si>
  <si>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</si>
  <si>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</si>
  <si>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</si>
  <si>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</si>
  <si>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</si>
  <si>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</si>
  <si>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</si>
  <si>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</si>
  <si>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</si>
  <si>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</si>
  <si>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</si>
  <si>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</si>
  <si>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</si>
  <si>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</si>
  <si>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</si>
  <si>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</si>
  <si>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</si>
  <si>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</si>
  <si>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</si>
  <si>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</si>
  <si>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</si>
  <si>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</si>
  <si>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</si>
  <si>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</si>
  <si>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</si>
  <si>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</si>
  <si>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</si>
  <si>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</si>
  <si>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</si>
  <si>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</si>
  <si>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</si>
  <si>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</si>
  <si>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</si>
  <si>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</si>
  <si>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</si>
  <si>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</si>
  <si>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</si>
  <si>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</si>
  <si>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</si>
  <si>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</si>
  <si>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</si>
  <si>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</si>
  <si>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</si>
  <si>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</si>
  <si>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</si>
  <si>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</si>
  <si>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</si>
  <si>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</si>
  <si>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</si>
  <si>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</si>
  <si>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</si>
  <si>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</si>
  <si>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</si>
  <si>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</si>
  <si>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</si>
  <si>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</si>
  <si>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</si>
  <si>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</si>
  <si>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</si>
  <si>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</si>
  <si>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</si>
  <si>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</si>
  <si>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</si>
  <si>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</si>
  <si>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</si>
  <si>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</si>
  <si>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</si>
  <si>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</si>
  <si>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</si>
  <si>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</si>
  <si>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</si>
  <si>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</si>
  <si>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</si>
  <si>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</si>
  <si>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</si>
  <si>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</si>
  <si>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</si>
  <si>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</si>
  <si>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</si>
  <si>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</si>
  <si>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</si>
  <si>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</si>
  <si>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</si>
  <si>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</si>
  <si>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</si>
  <si>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</si>
  <si>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</si>
  <si>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</si>
  <si>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</si>
  <si>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</si>
  <si>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</si>
  <si>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</si>
  <si>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</si>
  <si>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</si>
  <si>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</si>
  <si>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</si>
  <si>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</si>
  <si>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</si>
  <si>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</si>
  <si>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</si>
  <si>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</si>
  <si>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</si>
  <si>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</si>
  <si>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</si>
  <si>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</si>
  <si>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</si>
  <si>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</si>
  <si>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</si>
  <si>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</si>
  <si>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</si>
  <si>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</si>
  <si>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</si>
  <si>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</si>
  <si>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</si>
  <si>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</si>
  <si>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</si>
  <si>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</si>
  <si>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</si>
  <si>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</si>
  <si>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</si>
  <si>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</si>
  <si>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</si>
  <si>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</si>
  <si>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</si>
  <si>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</si>
  <si>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</si>
  <si>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</si>
  <si>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</si>
  <si>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</si>
  <si>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</si>
  <si>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</si>
  <si>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</si>
  <si>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</si>
  <si>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</si>
  <si>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</si>
  <si>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</si>
  <si>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</si>
  <si>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</si>
  <si>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</si>
  <si>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</si>
  <si>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</si>
  <si>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</si>
  <si>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</si>
  <si>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</si>
  <si>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</si>
  <si>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</si>
  <si>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</si>
  <si>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</si>
  <si>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</si>
  <si>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</si>
  <si>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</si>
  <si>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</si>
  <si>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</si>
  <si>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</si>
  <si>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</si>
  <si>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</si>
  <si>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</si>
  <si>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</si>
  <si>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</si>
  <si>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</si>
  <si>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</si>
  <si>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</si>
  <si>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</si>
  <si>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</si>
  <si>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</si>
  <si>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</si>
  <si>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</si>
  <si>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</si>
  <si>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</si>
  <si>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</si>
  <si>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</si>
  <si>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</si>
  <si>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</si>
  <si>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</si>
  <si>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</si>
  <si>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</si>
  <si>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</si>
  <si>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</si>
  <si>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</si>
  <si>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</si>
  <si>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</si>
  <si>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</si>
  <si>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</si>
  <si>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</si>
  <si>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</si>
  <si>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</si>
  <si>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</si>
  <si>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</si>
  <si>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</si>
  <si>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</si>
  <si>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</si>
  <si>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</si>
  <si>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</si>
  <si>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</si>
  <si>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</si>
  <si>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</si>
  <si>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</si>
  <si>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</si>
  <si>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</si>
  <si>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</si>
  <si>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</si>
  <si>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</si>
  <si>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</si>
  <si>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</si>
  <si>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</si>
  <si>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</si>
  <si>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</si>
  <si>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</si>
  <si>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</si>
  <si>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</si>
  <si>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</si>
  <si>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</si>
  <si>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</si>
  <si>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</si>
  <si>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</si>
  <si>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</si>
  <si>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</si>
  <si>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</si>
  <si>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</si>
  <si>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</si>
  <si>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</si>
  <si>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</si>
  <si>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</si>
  <si>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</si>
  <si>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</si>
  <si>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</si>
  <si>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</si>
  <si>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</si>
  <si>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</si>
  <si>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</si>
  <si>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</si>
  <si>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</si>
  <si>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</si>
  <si>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</si>
  <si>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</si>
  <si>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</si>
  <si>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</si>
  <si>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</si>
  <si>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</si>
  <si>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</si>
  <si>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</si>
  <si>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</si>
  <si>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</si>
  <si>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</si>
  <si>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</si>
  <si>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</si>
  <si>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</si>
  <si>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</si>
  <si>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</si>
  <si>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</si>
  <si>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</si>
  <si>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</si>
  <si>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</si>
  <si>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</si>
  <si>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</si>
  <si>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</si>
  <si>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</si>
  <si>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</si>
  <si>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</si>
  <si>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</si>
  <si>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</si>
  <si>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</si>
  <si>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</si>
  <si>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</si>
  <si>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</si>
  <si>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</si>
  <si>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</si>
  <si>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</si>
  <si>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</si>
  <si>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</si>
  <si>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</si>
  <si>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</si>
  <si>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</si>
  <si>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</si>
  <si>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</si>
  <si>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</si>
  <si>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</si>
  <si>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</si>
  <si>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</si>
  <si>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</si>
  <si>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</si>
  <si>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</si>
  <si>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</si>
  <si>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</si>
  <si>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</si>
  <si>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</si>
  <si>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</si>
  <si>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</si>
  <si>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</si>
  <si>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</si>
  <si>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</si>
  <si>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</si>
  <si>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</si>
  <si>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</si>
  <si>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</si>
  <si>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</si>
  <si>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</si>
  <si>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</si>
  <si>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</si>
  <si>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</si>
  <si>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</si>
  <si>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</si>
  <si>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</si>
  <si>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</si>
  <si>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</si>
  <si>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</si>
  <si>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</si>
  <si>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</si>
  <si>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</si>
  <si>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</si>
  <si>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</si>
  <si>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</si>
  <si>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</si>
  <si>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</si>
  <si>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</si>
  <si>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</si>
  <si>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</si>
  <si>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</si>
  <si>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</si>
  <si>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</si>
  <si>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</si>
  <si>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</si>
  <si>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</si>
  <si>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</si>
  <si>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</si>
  <si>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</si>
  <si>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</si>
  <si>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</si>
  <si>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</si>
  <si>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</si>
  <si>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</si>
  <si>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</si>
  <si>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</si>
  <si>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</si>
  <si>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</si>
  <si>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</si>
  <si>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</si>
  <si>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</si>
  <si>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</si>
  <si>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</si>
  <si>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</si>
  <si>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</si>
  <si>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</si>
  <si>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</si>
  <si>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</si>
  <si>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</si>
  <si>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</si>
  <si>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</si>
  <si>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</si>
  <si>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</si>
  <si>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</si>
  <si>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</si>
  <si>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</si>
  <si>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</si>
  <si>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</si>
  <si>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</si>
  <si>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</si>
  <si>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</si>
  <si>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</si>
  <si>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</si>
  <si>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</si>
  <si>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</si>
  <si>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</si>
  <si>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</si>
  <si>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</si>
  <si>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</si>
  <si>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</si>
  <si>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</si>
  <si>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</si>
  <si>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</si>
  <si>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</si>
  <si>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</si>
  <si>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</si>
  <si>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</si>
  <si>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</si>
  <si>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</si>
  <si>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</si>
  <si>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</si>
  <si>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</si>
  <si>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</si>
  <si>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</si>
  <si>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</si>
  <si>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</si>
  <si>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</si>
  <si>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</si>
  <si>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</si>
  <si>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</si>
  <si>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</si>
  <si>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</si>
  <si>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</si>
  <si>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</si>
  <si>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</si>
  <si>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</si>
  <si>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</si>
  <si>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</si>
  <si>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</si>
  <si>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</si>
  <si>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</si>
  <si>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</si>
  <si>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</si>
  <si>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</si>
  <si>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</si>
  <si>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</si>
  <si>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</si>
  <si>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</si>
  <si>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</si>
  <si>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</si>
  <si>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</si>
  <si>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</si>
  <si>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</si>
  <si>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</si>
  <si>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</si>
  <si>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</si>
  <si>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</si>
  <si>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</si>
  <si>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</si>
  <si>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</si>
  <si>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</si>
  <si>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</si>
  <si>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</si>
  <si>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</si>
  <si>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</si>
  <si>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</si>
  <si>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</si>
  <si>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</si>
  <si>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</si>
  <si>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</si>
  <si>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</si>
  <si>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</si>
  <si>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</si>
  <si>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</si>
  <si>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</si>
  <si>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</si>
  <si>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</si>
  <si>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</si>
  <si>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</si>
  <si>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</si>
  <si>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</si>
  <si>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</si>
  <si>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</si>
  <si>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</si>
  <si>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</si>
  <si>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</si>
  <si>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</si>
  <si>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</si>
  <si>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</si>
  <si>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</si>
  <si>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</si>
  <si>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</si>
  <si>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</si>
  <si>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</si>
  <si>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</si>
  <si>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</si>
  <si>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</si>
  <si>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</si>
  <si>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</si>
  <si>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</si>
  <si>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</si>
  <si>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</si>
  <si>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</si>
  <si>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</si>
  <si>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</si>
  <si>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</si>
  <si>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</si>
  <si>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</si>
  <si>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</si>
  <si>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</si>
  <si>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</si>
  <si>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</si>
  <si>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</si>
  <si>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</si>
  <si>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</si>
  <si>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</si>
  <si>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</si>
  <si>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</si>
  <si>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</si>
  <si>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</si>
  <si>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</si>
  <si>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</si>
  <si>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</si>
  <si>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</si>
  <si>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</si>
  <si>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</si>
  <si>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</si>
  <si>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</si>
  <si>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</si>
  <si>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</si>
  <si>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</si>
  <si>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</si>
  <si>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</si>
  <si>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</si>
  <si>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</si>
  <si>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</si>
  <si>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</si>
  <si>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</si>
  <si>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</si>
  <si>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</si>
  <si>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</si>
  <si>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</si>
  <si>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</si>
  <si>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</si>
  <si>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</si>
  <si>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</si>
  <si>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</si>
  <si>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</si>
  <si>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</si>
  <si>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</si>
  <si>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</si>
  <si>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</si>
  <si>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</si>
  <si>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</si>
  <si>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</si>
  <si>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</si>
  <si>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</si>
  <si>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</si>
  <si>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</si>
  <si>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</si>
  <si>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</si>
  <si>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</si>
  <si>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</si>
  <si>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</si>
  <si>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</si>
  <si>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</si>
  <si>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</si>
  <si>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</si>
  <si>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</si>
  <si>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</si>
  <si>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</si>
  <si>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</si>
  <si>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</si>
  <si>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</si>
  <si>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</si>
  <si>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</si>
  <si>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</si>
  <si>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</si>
  <si>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</si>
  <si>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</si>
  <si>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</si>
  <si>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</si>
  <si>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</si>
  <si>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</si>
  <si>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</si>
  <si>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</si>
  <si>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</si>
  <si>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</si>
  <si>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</si>
  <si>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</si>
  <si>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</si>
  <si>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</si>
  <si>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</si>
  <si>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</si>
  <si>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</si>
  <si>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</si>
  <si>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</si>
  <si>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</si>
  <si>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</si>
  <si>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</si>
  <si>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</si>
  <si>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</si>
  <si>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</si>
  <si>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</si>
  <si>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</si>
  <si>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</si>
  <si>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</si>
  <si>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</si>
  <si>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</si>
  <si>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</si>
  <si>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</si>
  <si>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</si>
  <si>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</si>
  <si>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</si>
  <si>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</si>
  <si>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</si>
  <si>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</si>
  <si>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</si>
  <si>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</si>
  <si>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</si>
  <si>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</si>
  <si>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</si>
  <si>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</si>
  <si>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</si>
  <si>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</si>
  <si>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</si>
  <si>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</si>
  <si>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</si>
  <si>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</si>
  <si>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</si>
  <si>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</si>
  <si>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</si>
  <si>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</si>
  <si>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</si>
  <si>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</si>
  <si>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</si>
  <si>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</si>
  <si>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</si>
  <si>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</si>
  <si>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</si>
  <si>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</si>
  <si>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</si>
  <si>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</si>
  <si>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</si>
  <si>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</si>
  <si>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</si>
  <si>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</si>
  <si>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</si>
  <si>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</si>
  <si>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</si>
  <si>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</si>
  <si>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</si>
  <si>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</si>
  <si>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</si>
  <si>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</si>
  <si>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</si>
  <si>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</si>
  <si>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</si>
  <si>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</si>
  <si>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</si>
  <si>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</si>
  <si>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</si>
  <si>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</si>
  <si>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</si>
  <si>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</si>
  <si>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</si>
  <si>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</si>
  <si>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</si>
  <si>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</si>
  <si>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</si>
  <si>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</si>
  <si>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</si>
  <si>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</si>
  <si>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</si>
  <si>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</si>
  <si>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</si>
  <si>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</si>
  <si>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</si>
  <si>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</si>
  <si>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</si>
  <si>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</si>
  <si>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</si>
  <si>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</si>
  <si>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</si>
  <si>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</si>
  <si>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</si>
  <si>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</si>
  <si>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</si>
  <si>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</si>
  <si>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</si>
  <si>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</si>
  <si>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</si>
  <si>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</si>
  <si>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</si>
  <si>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</si>
  <si>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</si>
  <si>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</si>
  <si>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</si>
  <si>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</si>
  <si>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</si>
  <si>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</si>
  <si>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</si>
  <si>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</si>
  <si>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</si>
  <si>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</si>
  <si>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</si>
  <si>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</si>
  <si>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</si>
  <si>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</si>
  <si>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</si>
  <si>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</si>
  <si>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</si>
  <si>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</si>
  <si>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</si>
  <si>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</si>
  <si>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</si>
  <si>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</si>
  <si>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</si>
  <si>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</si>
  <si>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</si>
  <si>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</si>
  <si>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</si>
  <si>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</si>
  <si>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</si>
  <si>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</si>
  <si>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</si>
  <si>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</si>
  <si>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</si>
  <si>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</si>
  <si>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</si>
  <si>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</si>
  <si>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</si>
  <si>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</si>
  <si>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</si>
  <si>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</si>
  <si>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</si>
  <si>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</si>
  <si>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</si>
  <si>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</si>
  <si>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</si>
  <si>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</si>
  <si>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</si>
  <si>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</si>
  <si>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</si>
  <si>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</si>
  <si>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</si>
  <si>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</si>
  <si>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</si>
  <si>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</si>
  <si>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</si>
  <si>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</si>
  <si>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</si>
  <si>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</si>
  <si>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</si>
  <si>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</si>
  <si>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</si>
  <si>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</si>
  <si>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</si>
  <si>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</si>
  <si>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</si>
  <si>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</si>
  <si>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</si>
  <si>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</si>
  <si>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</si>
  <si>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</si>
  <si>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</si>
  <si>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</si>
  <si>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</si>
  <si>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</si>
  <si>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</si>
  <si>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</si>
  <si>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</si>
  <si>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</si>
  <si>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</si>
  <si>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</si>
  <si>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</si>
  <si>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</si>
  <si>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</si>
  <si>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</si>
  <si>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</si>
  <si>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</si>
  <si>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</si>
  <si>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</si>
  <si>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</si>
  <si>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</si>
  <si>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</si>
  <si>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</si>
  <si>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</si>
  <si>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</si>
  <si>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</si>
  <si>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</si>
  <si>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</si>
  <si>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</si>
  <si>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</si>
  <si>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</si>
  <si>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</si>
  <si>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</si>
  <si>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</si>
  <si>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</si>
  <si>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</si>
  <si>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</si>
  <si>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</si>
  <si>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</si>
  <si>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</si>
  <si>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</si>
  <si>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</si>
  <si>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</si>
  <si>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</si>
  <si>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</si>
  <si>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</si>
  <si>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</si>
  <si>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</si>
  <si>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</si>
  <si>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</si>
  <si>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</si>
  <si>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</si>
  <si>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</si>
  <si>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</si>
  <si>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</si>
  <si>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</si>
  <si>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</si>
  <si>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</si>
  <si>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</si>
  <si>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</si>
  <si>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</si>
  <si>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</si>
  <si>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</si>
  <si>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</si>
  <si>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</si>
  <si>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</si>
  <si>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</si>
  <si>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</si>
  <si>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</si>
  <si>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</si>
  <si>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</si>
  <si>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</si>
  <si>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</si>
  <si>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</si>
  <si>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</si>
  <si>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</si>
  <si>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</si>
  <si>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</si>
  <si>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</si>
  <si>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</si>
  <si>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</si>
  <si>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</si>
  <si>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</si>
  <si>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</si>
  <si>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</si>
  <si>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</si>
  <si>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</si>
  <si>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</si>
  <si>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</si>
  <si>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</si>
  <si>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</si>
  <si>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</si>
  <si>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</si>
  <si>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</si>
  <si>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</si>
  <si>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</si>
  <si>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</si>
  <si>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</si>
  <si>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</si>
  <si>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</si>
  <si>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</si>
  <si>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</si>
  <si>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</si>
  <si>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</si>
  <si>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</si>
  <si>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</si>
  <si>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</si>
  <si>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</si>
  <si>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</si>
  <si>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</si>
  <si>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</si>
  <si>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</si>
  <si>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</si>
  <si>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</si>
  <si>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</si>
  <si>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</si>
  <si>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</si>
  <si>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</si>
  <si>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</si>
  <si>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</si>
  <si>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</si>
  <si>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</si>
  <si>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</si>
  <si>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</si>
  <si>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</si>
  <si>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</si>
  <si>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</si>
  <si>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</si>
  <si>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</si>
  <si>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</si>
  <si>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</si>
  <si>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</si>
  <si>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</si>
  <si>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</si>
  <si>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</si>
  <si>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</si>
  <si>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</si>
  <si>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</si>
  <si>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</si>
  <si>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</si>
  <si>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</si>
  <si>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</si>
  <si>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</si>
  <si>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</si>
  <si>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</si>
  <si>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</si>
  <si>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</si>
  <si>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</si>
  <si>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</si>
  <si>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</si>
  <si>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</si>
  <si>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</si>
  <si>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</si>
  <si>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</si>
  <si>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</si>
  <si>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</si>
  <si>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</si>
  <si>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</si>
  <si>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</si>
  <si>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</si>
  <si>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</si>
  <si>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</si>
  <si>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</si>
  <si>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</si>
  <si>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</si>
  <si>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</si>
  <si>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</si>
  <si>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</si>
  <si>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</si>
  <si>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</si>
  <si>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</si>
  <si>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</si>
  <si>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</si>
  <si>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</si>
  <si>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</si>
  <si>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</si>
  <si>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</si>
  <si>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</si>
  <si>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</si>
  <si>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</si>
  <si>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</si>
  <si>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</si>
  <si>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</si>
  <si>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</si>
  <si>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</si>
  <si>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</si>
  <si>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</si>
  <si>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</si>
  <si>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</si>
  <si>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</si>
  <si>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</si>
  <si>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</si>
  <si>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</si>
  <si>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</si>
  <si>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</si>
  <si>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</si>
  <si>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</si>
  <si>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</si>
  <si>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</si>
  <si>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</si>
  <si>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</si>
  <si>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</si>
  <si>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</si>
  <si>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</si>
  <si>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</si>
  <si>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</si>
  <si>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</si>
  <si>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</si>
  <si>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</si>
  <si>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</si>
  <si>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</si>
  <si>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</si>
  <si>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</si>
  <si>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</si>
  <si>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</si>
  <si>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</si>
  <si>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</si>
  <si>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</si>
  <si>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</si>
  <si>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</si>
  <si>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</si>
  <si>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</si>
  <si>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</si>
  <si>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</si>
  <si>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</si>
  <si>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</si>
  <si>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</si>
  <si>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</si>
  <si>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</si>
  <si>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</si>
  <si>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</si>
  <si>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</si>
  <si>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</si>
  <si>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</si>
  <si>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</si>
  <si>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</si>
  <si>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</si>
  <si>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</si>
  <si>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</si>
  <si>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</si>
  <si>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</si>
  <si>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</si>
  <si>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</si>
  <si>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</si>
  <si>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</si>
  <si>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</si>
  <si>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</si>
  <si>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</si>
  <si>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</si>
  <si>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</si>
  <si>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</si>
  <si>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</si>
  <si>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</si>
  <si>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</si>
  <si>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</si>
  <si>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</si>
  <si>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</si>
  <si>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</si>
  <si>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</si>
  <si>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</si>
  <si>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</si>
  <si>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</si>
  <si>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</si>
  <si>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</si>
  <si>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</si>
  <si>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</si>
  <si>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</si>
  <si>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</si>
  <si>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</si>
  <si>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</si>
  <si>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</si>
  <si>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</si>
  <si>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</si>
  <si>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</si>
  <si>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</si>
  <si>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</si>
  <si>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</si>
  <si>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</si>
  <si>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</si>
  <si>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</si>
  <si>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</si>
  <si>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</si>
  <si>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</si>
  <si>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</si>
  <si>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</si>
  <si>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</si>
  <si>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</si>
  <si>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</si>
  <si>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</si>
  <si>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</si>
  <si>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</si>
  <si>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</si>
  <si>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</si>
  <si>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</si>
  <si>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</si>
  <si>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</si>
  <si>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</si>
  <si>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</si>
  <si>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</si>
  <si>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</si>
  <si>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</si>
  <si>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</si>
  <si>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</si>
  <si>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</si>
  <si>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</si>
  <si>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</si>
  <si>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</si>
  <si>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</si>
  <si>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</si>
  <si>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</si>
  <si>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</si>
  <si>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</si>
  <si>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</si>
  <si>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</si>
  <si>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</si>
  <si>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</si>
  <si>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</si>
  <si>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</si>
  <si>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</si>
  <si>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</si>
  <si>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</si>
  <si>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</si>
  <si>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</si>
  <si>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</si>
  <si>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</si>
  <si>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</si>
  <si>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</si>
  <si>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</si>
  <si>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</si>
  <si>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</si>
  <si>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</si>
  <si>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</si>
  <si>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</si>
  <si>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</si>
  <si>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</si>
  <si>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</si>
  <si>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</si>
  <si>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</si>
  <si>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</si>
  <si>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</si>
  <si>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</si>
  <si>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</si>
  <si>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</si>
  <si>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</si>
  <si>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</si>
  <si>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</si>
  <si>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</si>
  <si>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</si>
  <si>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</si>
  <si>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</si>
  <si>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</si>
  <si>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</si>
  <si>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</si>
  <si>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</si>
  <si>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</si>
  <si>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</si>
  <si>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</si>
  <si>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</si>
  <si>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</si>
  <si>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</si>
  <si>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</si>
  <si>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</si>
  <si>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</si>
  <si>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</si>
  <si>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</si>
  <si>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</si>
  <si>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</si>
  <si>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</si>
  <si>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</si>
  <si>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</si>
  <si>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</si>
  <si>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</si>
  <si>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</si>
  <si>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</si>
  <si>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</si>
  <si>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</si>
  <si>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</si>
  <si>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</si>
  <si>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</si>
  <si>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</si>
  <si>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</si>
  <si>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</si>
  <si>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</si>
  <si>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</si>
  <si>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</si>
  <si>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</si>
  <si>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</si>
  <si>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</si>
  <si>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</si>
  <si>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</si>
  <si>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</si>
  <si>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</si>
  <si>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</si>
  <si>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</si>
  <si>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</si>
  <si>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</si>
  <si>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</si>
  <si>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</si>
  <si>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</si>
  <si>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</si>
  <si>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</si>
  <si>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</si>
  <si>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</si>
  <si>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</si>
  <si>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</si>
  <si>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</si>
  <si>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</si>
  <si>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</si>
  <si>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</si>
  <si>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</si>
  <si>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</si>
  <si>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</si>
  <si>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</si>
  <si>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</si>
  <si>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</si>
  <si>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</si>
  <si>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</si>
  <si>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</si>
  <si>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</si>
  <si>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</si>
  <si>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</si>
  <si>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</si>
  <si>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</si>
  <si>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</si>
  <si>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</si>
  <si>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</si>
  <si>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</si>
  <si>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</si>
  <si>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</si>
  <si>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</si>
  <si>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</si>
  <si>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</si>
  <si>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</si>
  <si>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</si>
  <si>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</si>
  <si>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</si>
  <si>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</si>
  <si>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</si>
  <si>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</si>
  <si>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</si>
  <si>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</si>
  <si>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</si>
  <si>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</si>
  <si>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</si>
  <si>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</si>
  <si>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</si>
  <si>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</si>
  <si>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</si>
  <si>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</si>
  <si>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</si>
  <si>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</si>
  <si>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</si>
  <si>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</si>
  <si>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</si>
  <si>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</si>
  <si>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</si>
  <si>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</si>
  <si>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</si>
  <si>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</si>
  <si>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</si>
  <si>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</si>
  <si>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</si>
  <si>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</si>
  <si>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</si>
  <si>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</si>
  <si>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</si>
  <si>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</si>
  <si>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</si>
  <si>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</si>
  <si>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</si>
  <si>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</si>
  <si>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</si>
  <si>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</si>
  <si>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</si>
  <si>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</si>
  <si>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</si>
  <si>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</si>
  <si>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</si>
  <si>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</si>
  <si>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</si>
  <si>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</si>
  <si>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</si>
  <si>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</si>
  <si>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</si>
  <si>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</si>
  <si>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</si>
  <si>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</si>
  <si>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</si>
  <si>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</si>
  <si>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</si>
  <si>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</si>
  <si>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</si>
  <si>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</si>
  <si>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</si>
  <si>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</si>
  <si>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</si>
  <si>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</si>
  <si>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</si>
  <si>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</si>
  <si>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</si>
  <si>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</si>
  <si>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</si>
  <si>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</si>
  <si>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</si>
  <si>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</si>
  <si>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</si>
  <si>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</si>
  <si>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</si>
  <si>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</si>
  <si>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</si>
  <si>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</si>
  <si>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</si>
  <si>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</si>
  <si>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</si>
  <si>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</si>
  <si>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</si>
  <si>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</si>
  <si>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</si>
  <si>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</si>
  <si>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</si>
  <si>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</si>
  <si>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</si>
  <si>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</si>
  <si>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</si>
  <si>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</si>
  <si>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</si>
  <si>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</si>
  <si>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</si>
  <si>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</si>
  <si>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</si>
  <si>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</si>
  <si>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</si>
  <si>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</si>
  <si>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</si>
  <si>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</si>
  <si>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</si>
  <si>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</si>
  <si>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</si>
  <si>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</si>
  <si>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</si>
  <si>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</si>
  <si>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</si>
  <si>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</si>
  <si>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</si>
  <si>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</si>
  <si>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</si>
  <si>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</si>
  <si>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</si>
  <si>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</si>
  <si>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</si>
  <si>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</si>
  <si>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</si>
  <si>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</si>
  <si>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</si>
  <si>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</si>
  <si>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</si>
  <si>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</si>
  <si>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</si>
  <si>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</si>
  <si>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</si>
  <si>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</si>
  <si>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</si>
  <si>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</si>
  <si>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</si>
  <si>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</si>
  <si>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</si>
  <si>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</si>
  <si>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</si>
  <si>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</si>
  <si>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</si>
  <si>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</si>
  <si>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</si>
  <si>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</si>
  <si>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</si>
  <si>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</si>
  <si>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</si>
  <si>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</si>
  <si>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</si>
  <si>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</si>
  <si>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</si>
  <si>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</si>
  <si>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</si>
  <si>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</si>
  <si>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</si>
  <si>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</si>
  <si>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</si>
  <si>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</si>
  <si>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</si>
  <si>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</si>
  <si>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</si>
  <si>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</si>
  <si>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</si>
  <si>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</si>
  <si>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</si>
  <si>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</si>
  <si>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</si>
  <si>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</si>
  <si>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</si>
  <si>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</si>
  <si>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</si>
  <si>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</si>
  <si>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</si>
  <si>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</si>
  <si>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</si>
  <si>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</si>
  <si>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</si>
  <si>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</si>
  <si>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</si>
  <si>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</si>
  <si>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</si>
  <si>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</si>
  <si>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</si>
  <si>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</si>
  <si>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</si>
  <si>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</si>
  <si>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</si>
  <si>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</si>
  <si>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</si>
  <si>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</si>
  <si>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</si>
  <si>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</si>
  <si>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</si>
  <si>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</si>
  <si>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</si>
  <si>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</si>
  <si>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</si>
  <si>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</si>
  <si>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</si>
  <si>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</si>
  <si>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</si>
  <si>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</si>
  <si>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</si>
  <si>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</si>
  <si>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</si>
  <si>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</si>
  <si>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</si>
  <si>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</si>
  <si>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</si>
  <si>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</si>
  <si>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</si>
  <si>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</si>
  <si>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</si>
  <si>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</si>
  <si>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</si>
  <si>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</si>
  <si>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</si>
  <si>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</si>
  <si>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</si>
  <si>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</si>
  <si>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</si>
  <si>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</si>
  <si>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</si>
  <si>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</si>
  <si>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</si>
  <si>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</si>
  <si>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</si>
  <si>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</si>
  <si>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</si>
  <si>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</si>
  <si>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</si>
  <si>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</si>
  <si>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</si>
  <si>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</si>
  <si>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</si>
  <si>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</si>
  <si>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</si>
  <si>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</si>
  <si>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</si>
  <si>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</si>
  <si>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</si>
  <si>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</si>
  <si>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</si>
  <si>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</si>
  <si>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</si>
  <si>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</si>
  <si>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</si>
  <si>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</si>
  <si>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</si>
  <si>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</si>
  <si>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</si>
  <si>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</si>
  <si>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</si>
  <si>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</si>
  <si>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</si>
  <si>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</si>
  <si>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</si>
  <si>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</si>
  <si>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</si>
  <si>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</si>
  <si>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</si>
  <si>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</si>
  <si>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</si>
  <si>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</si>
  <si>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</si>
  <si>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</si>
  <si>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</si>
  <si>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</si>
  <si>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</si>
  <si>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</si>
  <si>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</si>
  <si>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</si>
  <si>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</si>
  <si>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</si>
  <si>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</si>
  <si>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</si>
  <si>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</si>
  <si>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</si>
  <si>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</si>
  <si>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</si>
  <si>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</si>
  <si>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</si>
  <si>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</si>
  <si>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</si>
  <si>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</si>
  <si>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</si>
  <si>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</si>
  <si>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</si>
  <si>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</si>
  <si>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</si>
  <si>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</si>
  <si>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</si>
  <si>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</si>
  <si>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</si>
  <si>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</si>
  <si>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</si>
  <si>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</si>
  <si>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</si>
  <si>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</si>
  <si>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</si>
  <si>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</si>
  <si>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</si>
  <si>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</si>
  <si>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</si>
  <si>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</si>
  <si>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</si>
  <si>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</si>
  <si>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</si>
  <si>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</si>
  <si>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</si>
  <si>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</si>
  <si>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</si>
  <si>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</si>
  <si>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</si>
  <si>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</si>
  <si>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</si>
  <si>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</si>
  <si>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</si>
  <si>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</si>
  <si>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</si>
  <si>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</si>
  <si>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</si>
  <si>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</si>
  <si>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</si>
  <si>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</si>
  <si>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</si>
  <si>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</si>
  <si>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</si>
  <si>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</si>
  <si>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</si>
  <si>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</si>
  <si>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</si>
  <si>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</si>
  <si>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</si>
  <si>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</si>
  <si>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</si>
  <si>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</si>
  <si>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</si>
  <si>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</si>
  <si>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</si>
  <si>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</si>
  <si>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</si>
  <si>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</si>
  <si>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</si>
  <si>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</si>
  <si>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</si>
  <si>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</si>
  <si>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</si>
  <si>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</si>
  <si>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</si>
  <si>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</si>
  <si>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</si>
  <si>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</si>
  <si>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</si>
  <si>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</si>
  <si>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</si>
  <si>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</si>
  <si>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</si>
  <si>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</si>
  <si>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</si>
  <si>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</si>
  <si>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</si>
  <si>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</si>
  <si>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</si>
  <si>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</si>
  <si>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</si>
  <si>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</si>
  <si>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</si>
  <si>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</si>
  <si>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</si>
  <si>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</si>
  <si>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</si>
  <si>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</si>
  <si>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</si>
  <si>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</si>
  <si>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</si>
  <si>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</si>
  <si>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</si>
  <si>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</si>
  <si>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</si>
  <si>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</si>
  <si>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</si>
  <si>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</si>
  <si>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</si>
  <si>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</si>
  <si>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</si>
  <si>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</si>
  <si>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</si>
  <si>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</si>
  <si>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</si>
  <si>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</si>
  <si>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</si>
  <si>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</si>
  <si>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</si>
  <si>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</si>
  <si>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</si>
  <si>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</si>
  <si>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</si>
  <si>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</si>
  <si>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</si>
  <si>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</si>
  <si>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</si>
  <si>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</si>
  <si>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</si>
  <si>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</si>
  <si>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</si>
  <si>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</si>
  <si>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</si>
  <si>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</si>
  <si>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</si>
  <si>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</si>
  <si>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</si>
  <si>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</si>
  <si>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</si>
  <si>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</si>
  <si>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</si>
  <si>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</si>
  <si>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</si>
  <si>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</si>
  <si>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</si>
  <si>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</si>
  <si>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</si>
  <si>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</si>
  <si>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</si>
  <si>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</si>
  <si>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</si>
  <si>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</si>
  <si>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</si>
  <si>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</si>
  <si>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</si>
  <si>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</si>
  <si>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</si>
  <si>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</si>
  <si>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</si>
  <si>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</si>
  <si>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</si>
  <si>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</si>
  <si>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</si>
  <si>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</si>
  <si>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</si>
  <si>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</si>
  <si>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</si>
  <si>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</si>
  <si>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</si>
  <si>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</si>
  <si>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</si>
  <si>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</si>
  <si>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</si>
  <si>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</si>
  <si>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</si>
  <si>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</si>
  <si>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</si>
  <si>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</si>
  <si>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</si>
  <si>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</si>
  <si>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</si>
  <si>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</si>
  <si>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</si>
  <si>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</si>
  <si>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</si>
  <si>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</si>
  <si>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</si>
  <si>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</si>
  <si>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</si>
  <si>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</si>
  <si>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</si>
  <si>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</si>
  <si>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</si>
  <si>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</si>
  <si>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</si>
  <si>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</si>
  <si>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</si>
  <si>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</si>
  <si>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</si>
  <si>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</si>
  <si>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</si>
  <si>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</si>
  <si>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</si>
  <si>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</si>
  <si>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</si>
  <si>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</si>
  <si>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</si>
  <si>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</si>
  <si>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</si>
  <si>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</si>
  <si>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</si>
  <si>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</si>
  <si>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</si>
  <si>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</si>
  <si>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</si>
  <si>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</si>
  <si>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</si>
  <si>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</si>
  <si>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</si>
  <si>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</si>
  <si>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</si>
  <si>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</si>
  <si>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</si>
  <si>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</si>
  <si>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</si>
  <si>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</si>
  <si>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</si>
  <si>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</si>
  <si>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</si>
  <si>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</si>
  <si>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</si>
  <si>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</si>
  <si>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</si>
  <si>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</si>
  <si>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</si>
  <si>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</si>
  <si>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</si>
  <si>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</si>
  <si>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</si>
  <si>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</si>
  <si>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</si>
  <si>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</si>
  <si>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</si>
  <si>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</si>
  <si>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</si>
  <si>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</si>
  <si>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</si>
  <si>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</si>
  <si>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</si>
  <si>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</si>
  <si>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</si>
  <si>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</si>
  <si>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</si>
  <si>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</si>
  <si>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</si>
  <si>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</si>
  <si>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</si>
  <si>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</si>
  <si>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</si>
  <si>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</si>
  <si>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</si>
  <si>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</si>
  <si>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</si>
  <si>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</si>
  <si>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</si>
  <si>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</si>
  <si>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</si>
  <si>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</si>
  <si>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</si>
  <si>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</si>
  <si>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</si>
  <si>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</si>
  <si>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</si>
  <si>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</si>
  <si>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</si>
  <si>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</si>
  <si>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</si>
  <si>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</si>
  <si>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</si>
  <si>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</si>
  <si>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</si>
  <si>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</si>
  <si>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</si>
  <si>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</si>
  <si>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</si>
  <si>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</si>
  <si>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</si>
  <si>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</si>
  <si>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</si>
  <si>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</si>
  <si>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</si>
  <si>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</si>
  <si>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</si>
  <si>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</si>
  <si>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</si>
  <si>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</si>
  <si>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</si>
  <si>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</si>
  <si>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</si>
  <si>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</si>
  <si>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</si>
  <si>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</si>
  <si>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</si>
  <si>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</si>
  <si>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</si>
  <si>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</si>
  <si>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</si>
  <si>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</si>
  <si>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</si>
  <si>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</si>
  <si>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</si>
  <si>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</si>
  <si>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</si>
  <si>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</si>
  <si>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</si>
  <si>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</si>
  <si>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</si>
  <si>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</si>
  <si>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</si>
  <si>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</si>
  <si>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</si>
  <si>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</si>
  <si>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</si>
  <si>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</si>
  <si>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</si>
  <si>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</si>
  <si>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</si>
  <si>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</si>
  <si>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</si>
  <si>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</si>
  <si>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</si>
  <si>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</si>
  <si>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</si>
  <si>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</si>
  <si>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</si>
  <si>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</si>
  <si>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</si>
  <si>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</si>
  <si>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</si>
  <si>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</si>
  <si>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</si>
  <si>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</si>
  <si>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</si>
  <si>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</si>
  <si>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</si>
  <si>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</si>
  <si>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</si>
  <si>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</si>
  <si>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</si>
  <si>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</si>
  <si>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</si>
  <si>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</si>
  <si>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</si>
  <si>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</si>
  <si>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</si>
  <si>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</si>
  <si>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</si>
  <si>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</si>
  <si>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</si>
  <si>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</si>
  <si>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</si>
  <si>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</si>
  <si>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</si>
  <si>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</si>
  <si>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</si>
  <si>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</si>
  <si>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</si>
  <si>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</si>
  <si>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</si>
  <si>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</si>
  <si>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</si>
  <si>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</si>
  <si>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</si>
  <si>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</si>
  <si>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</si>
  <si>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</si>
  <si>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</si>
  <si>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</si>
  <si>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</si>
  <si>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</si>
  <si>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</si>
  <si>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</si>
  <si>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</si>
  <si>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</si>
  <si>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</si>
  <si>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</si>
  <si>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</si>
  <si>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</si>
  <si>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</si>
  <si>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</si>
  <si>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</si>
  <si>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</si>
  <si>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</si>
  <si>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</si>
  <si>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</si>
  <si>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</si>
  <si>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</si>
  <si>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</si>
  <si>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</si>
  <si>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</si>
  <si>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</si>
  <si>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</si>
  <si>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</si>
  <si>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</si>
  <si>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</si>
  <si>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</si>
  <si>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</si>
  <si>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</si>
  <si>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</si>
  <si>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</si>
  <si>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</si>
  <si>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</si>
  <si>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</si>
  <si>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</si>
  <si>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</si>
  <si>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</si>
  <si>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</si>
  <si>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</si>
  <si>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</si>
  <si>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</si>
  <si>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</si>
  <si>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</si>
  <si>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</si>
  <si>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</si>
  <si>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</si>
  <si>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</si>
  <si>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</si>
  <si>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</si>
  <si>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</si>
  <si>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</si>
  <si>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</si>
  <si>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</si>
  <si>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</si>
  <si>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</si>
  <si>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</si>
  <si>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</si>
  <si>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</si>
  <si>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</si>
  <si>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</si>
  <si>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</si>
  <si>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</si>
  <si>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</si>
  <si>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</si>
  <si>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</si>
  <si>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</si>
  <si>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</si>
  <si>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</si>
  <si>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</si>
  <si>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</si>
  <si>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</si>
  <si>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</si>
  <si>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</si>
  <si>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</si>
  <si>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</si>
  <si>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</si>
  <si>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</si>
  <si>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</si>
  <si>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</si>
  <si>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</si>
  <si>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</si>
  <si>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</si>
  <si>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</si>
  <si>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</si>
  <si>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</si>
  <si>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</si>
  <si>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</si>
  <si>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</si>
  <si>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</si>
  <si>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</si>
  <si>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</si>
  <si>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</si>
  <si>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</si>
  <si>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</si>
  <si>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</si>
  <si>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</si>
  <si>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</si>
  <si>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</si>
  <si>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</si>
  <si>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</si>
  <si>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</si>
  <si>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</si>
  <si>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</si>
  <si>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</si>
  <si>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</si>
  <si>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</si>
  <si>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</si>
  <si>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</si>
  <si>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</si>
  <si>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</si>
  <si>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</si>
  <si>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</si>
  <si>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</si>
  <si>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</si>
  <si>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</si>
  <si>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</si>
  <si>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</si>
  <si>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</si>
  <si>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</si>
  <si>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</si>
  <si>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</si>
  <si>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</si>
  <si>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</si>
  <si>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</si>
  <si>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</si>
  <si>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</si>
  <si>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</si>
  <si>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</si>
  <si>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</si>
  <si>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</si>
  <si>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</si>
  <si>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</si>
  <si>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</si>
  <si>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</si>
  <si>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</si>
  <si>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</si>
  <si>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</si>
  <si>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</si>
  <si>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</si>
  <si>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</si>
  <si>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</si>
  <si>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</si>
  <si>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</si>
  <si>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</si>
  <si>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</si>
  <si>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</si>
  <si>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</si>
  <si>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</si>
  <si>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</si>
  <si>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</si>
  <si>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</si>
  <si>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</si>
  <si>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</si>
  <si>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</si>
  <si>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</si>
  <si>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</si>
  <si>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</si>
  <si>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</si>
  <si>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</si>
  <si>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</si>
  <si>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</si>
  <si>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</si>
  <si>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</si>
  <si>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</si>
  <si>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</si>
  <si>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</si>
  <si>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</si>
  <si>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</si>
  <si>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</si>
  <si>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</si>
  <si>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</si>
  <si>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</si>
  <si>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</si>
  <si>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</si>
  <si>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</si>
  <si>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</si>
  <si>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</si>
  <si>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</si>
  <si>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</si>
  <si>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</si>
  <si>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</si>
  <si>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</si>
  <si>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</si>
  <si>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</si>
  <si>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</si>
  <si>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</si>
  <si>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</si>
  <si>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</si>
  <si>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</si>
  <si>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</si>
  <si>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</si>
  <si>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</si>
  <si>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</si>
  <si>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</si>
  <si>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</si>
  <si>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</si>
  <si>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</si>
  <si>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</si>
  <si>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</si>
  <si>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</si>
  <si>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</si>
  <si>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</si>
  <si>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</si>
  <si>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</si>
  <si>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</si>
  <si>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</si>
  <si>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</si>
  <si>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</si>
  <si>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</si>
  <si>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</si>
  <si>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</si>
  <si>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</si>
  <si>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</si>
  <si>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</si>
  <si>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</si>
  <si>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</si>
  <si>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</si>
  <si>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</si>
  <si>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</si>
  <si>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</si>
  <si>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</si>
  <si>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</si>
  <si>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</si>
  <si>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</si>
  <si>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</si>
  <si>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</si>
  <si>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</si>
  <si>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</si>
  <si>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</si>
  <si>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</si>
  <si>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</si>
  <si>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</si>
  <si>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</si>
  <si>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</si>
  <si>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</si>
  <si>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</si>
  <si>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</si>
  <si>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</si>
  <si>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</si>
  <si>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</si>
  <si>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</si>
  <si>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</si>
  <si>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</si>
  <si>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</si>
  <si>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</si>
  <si>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</si>
  <si>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</si>
  <si>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</si>
  <si>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</si>
  <si>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</si>
  <si>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</si>
  <si>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</si>
  <si>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</si>
  <si>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</si>
  <si>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</si>
  <si>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</si>
  <si>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</si>
  <si>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</si>
  <si>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</si>
  <si>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</si>
  <si>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</si>
  <si>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</si>
  <si>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</si>
  <si>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</si>
  <si>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</si>
  <si>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</si>
  <si>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</si>
  <si>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</si>
  <si>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</si>
  <si>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</si>
  <si>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</si>
  <si>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</si>
  <si>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</si>
  <si>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</si>
  <si>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</si>
  <si>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</si>
  <si>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</si>
  <si>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</si>
  <si>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</si>
  <si>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</si>
  <si>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</si>
  <si>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</si>
  <si>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</si>
  <si>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</si>
  <si>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</si>
  <si>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</si>
  <si>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</si>
  <si>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</si>
  <si>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</si>
  <si>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</si>
  <si>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</si>
  <si>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</si>
  <si>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</si>
  <si>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</si>
  <si>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</si>
  <si>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</si>
  <si>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</si>
  <si>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</si>
  <si>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</si>
  <si>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</si>
  <si>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</si>
  <si>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</si>
  <si>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</si>
  <si>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</si>
  <si>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</si>
  <si>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</si>
  <si>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</si>
  <si>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</si>
  <si>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</si>
  <si>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</si>
  <si>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</si>
  <si>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</si>
  <si>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</si>
  <si>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</si>
  <si>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</si>
  <si>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</si>
  <si>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</si>
  <si>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</si>
  <si>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</si>
  <si>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</si>
  <si>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</si>
  <si>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</si>
  <si>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</si>
  <si>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</si>
  <si>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</si>
  <si>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</si>
  <si>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</si>
  <si>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</si>
  <si>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</si>
  <si>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</si>
  <si>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</si>
  <si>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</si>
  <si>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</si>
  <si>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</si>
  <si>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</si>
  <si>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</si>
  <si>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</si>
  <si>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</si>
  <si>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</si>
  <si>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</si>
  <si>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</si>
  <si>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</si>
  <si>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</si>
  <si>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</si>
  <si>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</si>
  <si>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</si>
  <si>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</si>
  <si>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</si>
  <si>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</si>
  <si>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</si>
  <si>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</si>
  <si>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</si>
  <si>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</si>
  <si>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</si>
  <si>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</si>
  <si>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</si>
  <si>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</si>
  <si>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</si>
  <si>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</si>
  <si>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</si>
  <si>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</si>
  <si>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</si>
  <si>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</si>
  <si>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</si>
  <si>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</si>
  <si>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</si>
  <si>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</si>
  <si>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</si>
  <si>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</si>
  <si>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</si>
  <si>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</si>
  <si>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</si>
  <si>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</si>
  <si>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</si>
  <si>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</si>
  <si>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</si>
  <si>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</si>
  <si>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</si>
  <si>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</si>
  <si>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</si>
  <si>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</si>
  <si>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</si>
  <si>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</si>
  <si>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</si>
  <si>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</si>
  <si>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</si>
  <si>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</si>
  <si>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</si>
  <si>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</si>
  <si>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</si>
  <si>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</si>
  <si>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</si>
  <si>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</si>
  <si>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</si>
  <si>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</si>
  <si>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</si>
  <si>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</si>
  <si>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</si>
  <si>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</si>
  <si>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</si>
  <si>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</si>
  <si>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</si>
  <si>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</si>
  <si>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</si>
  <si>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</si>
  <si>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</si>
  <si>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</si>
  <si>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</si>
  <si>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</si>
  <si>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</si>
  <si>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</si>
  <si>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</si>
  <si>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</si>
  <si>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</si>
  <si>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</si>
  <si>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</si>
  <si>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</si>
  <si>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</si>
  <si>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</si>
  <si>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</si>
  <si>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</si>
  <si>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</si>
  <si>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</si>
  <si>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</si>
  <si>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</si>
  <si>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</si>
  <si>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</si>
  <si>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</si>
  <si>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</si>
  <si>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</si>
  <si>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</si>
  <si>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</si>
  <si>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</si>
  <si>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</si>
  <si>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</si>
  <si>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</si>
  <si>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</si>
  <si>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</si>
  <si>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</si>
  <si>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</si>
  <si>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</si>
  <si>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</si>
  <si>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</si>
  <si>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</si>
  <si>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</si>
  <si>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</si>
  <si>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</si>
  <si>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</si>
  <si>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</si>
  <si>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</si>
  <si>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</si>
  <si>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</si>
  <si>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</si>
  <si>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</si>
  <si>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</si>
  <si>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</si>
  <si>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</si>
  <si>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</si>
  <si>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</si>
  <si>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</si>
  <si>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</si>
  <si>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</si>
  <si>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</si>
  <si>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</si>
  <si>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</si>
  <si>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</si>
  <si>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</si>
  <si>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</si>
  <si>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</si>
  <si>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</si>
  <si>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</si>
  <si>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</si>
  <si>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</si>
  <si>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</si>
  <si>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</si>
  <si>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</si>
  <si>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</si>
  <si>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</si>
  <si>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</si>
  <si>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</si>
  <si>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</si>
  <si>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</si>
  <si>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</si>
  <si>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</si>
  <si>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</si>
  <si>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</si>
  <si>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</si>
  <si>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</si>
  <si>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</si>
  <si>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</si>
  <si>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</si>
  <si>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</si>
  <si>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</si>
  <si>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</si>
  <si>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</si>
  <si>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</si>
  <si>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</si>
  <si>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</si>
  <si>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</si>
  <si>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</si>
  <si>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</si>
  <si>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</si>
  <si>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</si>
  <si>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</si>
  <si>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</si>
  <si>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</si>
  <si>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</si>
  <si>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</si>
  <si>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</si>
  <si>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</si>
  <si>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</si>
  <si>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</si>
  <si>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</si>
  <si>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</si>
  <si>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</si>
  <si>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</si>
  <si>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</si>
  <si>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</si>
  <si>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</si>
  <si>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</si>
  <si>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</si>
  <si>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</si>
  <si>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</si>
  <si>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</si>
  <si>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</si>
  <si>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</si>
  <si>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</si>
  <si>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</si>
  <si>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</si>
  <si>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</si>
  <si>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</si>
  <si>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</si>
  <si>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</si>
  <si>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</si>
  <si>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</si>
  <si>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</si>
  <si>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</si>
  <si>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</si>
  <si>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</si>
  <si>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</si>
  <si>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</si>
  <si>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</si>
  <si>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</si>
  <si>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</si>
  <si>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</si>
  <si>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</si>
  <si>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</si>
  <si>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</si>
  <si>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</si>
  <si>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</si>
  <si>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</si>
  <si>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</si>
  <si>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</si>
  <si>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</si>
  <si>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</si>
  <si>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</si>
  <si>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</si>
  <si>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</si>
  <si>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</si>
  <si>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</si>
  <si>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</si>
  <si>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</si>
  <si>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</si>
  <si>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</si>
  <si>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</si>
  <si>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</si>
  <si>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</si>
  <si>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</si>
  <si>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</si>
  <si>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</si>
  <si>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</si>
  <si>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</si>
  <si>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</si>
  <si>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</si>
  <si>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</si>
  <si>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</si>
  <si>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</si>
  <si>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</si>
  <si>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</si>
  <si>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</si>
  <si>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</si>
  <si>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</si>
  <si>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</si>
  <si>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</si>
  <si>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</si>
  <si>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</si>
  <si>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</si>
  <si>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</si>
  <si>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</si>
  <si>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</si>
  <si>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</si>
  <si>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</si>
  <si>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</si>
  <si>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</si>
  <si>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</si>
  <si>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</si>
  <si>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</si>
  <si>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</si>
  <si>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</si>
  <si>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</si>
  <si>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</si>
  <si>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</si>
  <si>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</si>
  <si>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</si>
  <si>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</si>
  <si>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</si>
  <si>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</si>
  <si>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</si>
  <si>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</si>
  <si>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</si>
  <si>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</si>
  <si>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</si>
  <si>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</si>
  <si>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</si>
  <si>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</si>
  <si>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</si>
  <si>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</si>
  <si>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</si>
  <si>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</si>
  <si>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</si>
  <si>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</si>
  <si>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</si>
  <si>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</si>
  <si>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</si>
  <si>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</si>
  <si>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</si>
  <si>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</si>
  <si>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</si>
  <si>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</si>
  <si>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</si>
  <si>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</si>
  <si>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</si>
  <si>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</si>
  <si>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</si>
  <si>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</si>
  <si>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</si>
  <si>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</si>
  <si>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</si>
  <si>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</si>
  <si>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</si>
  <si>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</si>
  <si>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</si>
  <si>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</si>
  <si>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</si>
  <si>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</si>
  <si>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</si>
  <si>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</si>
  <si>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</si>
  <si>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</si>
  <si>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</si>
  <si>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</si>
  <si>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</si>
  <si>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</si>
  <si>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</si>
  <si>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</si>
  <si>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</si>
  <si>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</si>
  <si>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</si>
  <si>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</si>
  <si>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</si>
  <si>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</si>
  <si>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</si>
  <si>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</si>
  <si>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</si>
  <si>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</si>
  <si>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</si>
  <si>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</si>
  <si>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</si>
  <si>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</si>
  <si>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</si>
  <si>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</si>
  <si>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</si>
  <si>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</si>
  <si>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</si>
  <si>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</si>
  <si>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</si>
  <si>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</si>
  <si>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</si>
  <si>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</si>
  <si>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</si>
  <si>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</si>
  <si>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</si>
  <si>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</si>
  <si>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</si>
  <si>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</si>
  <si>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</si>
  <si>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</si>
  <si>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</si>
  <si>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</si>
  <si>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</si>
  <si>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</si>
  <si>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</si>
  <si>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</si>
  <si>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</si>
  <si>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</si>
  <si>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</si>
  <si>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</si>
  <si>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</si>
  <si>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</si>
  <si>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</si>
  <si>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</si>
  <si>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</si>
  <si>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</si>
  <si>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</si>
  <si>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</si>
  <si>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</si>
  <si>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</si>
  <si>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</si>
  <si>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</si>
  <si>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</si>
  <si>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</si>
  <si>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</si>
  <si>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</si>
  <si>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</si>
  <si>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</si>
  <si>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</si>
  <si>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</si>
  <si>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</si>
  <si>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</si>
  <si>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</si>
  <si>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</si>
  <si>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</si>
  <si>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</si>
  <si>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</si>
  <si>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</si>
  <si>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</si>
  <si>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</si>
  <si>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</si>
  <si>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</si>
  <si>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</si>
  <si>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</si>
  <si>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</si>
  <si>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</si>
  <si>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</si>
  <si>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</si>
  <si>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</si>
  <si>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</si>
  <si>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</si>
  <si>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</si>
  <si>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</si>
  <si>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</si>
  <si>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</si>
  <si>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</si>
  <si>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</si>
  <si>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</si>
  <si>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</si>
  <si>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</si>
  <si>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</si>
  <si>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</si>
  <si>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</si>
  <si>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</si>
  <si>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</si>
  <si>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</si>
  <si>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</si>
  <si>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</si>
  <si>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</si>
  <si>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</si>
  <si>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</si>
  <si>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</si>
  <si>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</si>
  <si>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</si>
  <si>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</si>
  <si>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</si>
  <si>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</si>
  <si>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</si>
  <si>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</si>
  <si>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</si>
  <si>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</si>
  <si>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</si>
  <si>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</si>
  <si>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</si>
  <si>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</si>
  <si>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</si>
  <si>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</si>
  <si>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</si>
  <si>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</si>
  <si>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</si>
  <si>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</si>
  <si>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</si>
  <si>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</si>
  <si>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</si>
  <si>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</si>
  <si>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</si>
  <si>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</si>
  <si>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</si>
  <si>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</si>
  <si>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</si>
  <si>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</si>
  <si>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</si>
  <si>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</si>
  <si>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</si>
  <si>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</si>
  <si>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</si>
  <si>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</si>
  <si>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</si>
  <si>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</si>
  <si>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</si>
  <si>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</si>
  <si>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</si>
  <si>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</si>
  <si>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</si>
  <si>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</si>
  <si>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</si>
  <si>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</si>
  <si>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</si>
  <si>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</si>
  <si>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</si>
  <si>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</si>
  <si>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</si>
  <si>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</si>
  <si>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</si>
  <si>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</si>
  <si>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</si>
  <si>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</si>
  <si>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</si>
  <si>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</si>
  <si>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</si>
  <si>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</si>
  <si>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</si>
  <si>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</si>
  <si>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</si>
  <si>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</si>
  <si>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</si>
  <si>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</si>
  <si>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</si>
  <si>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</si>
  <si>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</si>
  <si>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</si>
  <si>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</si>
  <si>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</si>
  <si>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</si>
  <si>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</si>
  <si>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</si>
  <si>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</si>
  <si>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</si>
  <si>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</si>
  <si>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</si>
  <si>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</si>
  <si>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</si>
  <si>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</si>
  <si>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</si>
  <si>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</si>
  <si>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</si>
  <si>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</si>
  <si>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</si>
  <si>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</si>
  <si>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</si>
  <si>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</si>
  <si>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</si>
  <si>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</si>
  <si>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</si>
  <si>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</si>
  <si>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</si>
  <si>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</si>
  <si>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</si>
  <si>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</si>
  <si>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</si>
  <si>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</si>
  <si>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</si>
  <si>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</si>
  <si>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</si>
  <si>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</si>
  <si>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</si>
  <si>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</si>
  <si>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</si>
  <si>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</si>
  <si>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</si>
  <si>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</si>
  <si>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</si>
  <si>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</si>
  <si>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</si>
  <si>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</si>
  <si>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</si>
  <si>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</si>
  <si>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</si>
  <si>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</si>
  <si>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</si>
  <si>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</si>
  <si>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</si>
  <si>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</si>
  <si>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</si>
  <si>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</si>
  <si>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</si>
  <si>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</si>
  <si>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</si>
  <si>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</si>
  <si>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</si>
  <si>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</si>
  <si>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</si>
  <si>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</si>
  <si>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</si>
  <si>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</si>
  <si>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</si>
  <si>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</si>
  <si>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</si>
  <si>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</si>
  <si>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</si>
  <si>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</si>
  <si>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</si>
  <si>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</si>
  <si>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</si>
  <si>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</si>
  <si>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</si>
  <si>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</si>
  <si>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</si>
  <si>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</si>
  <si>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</si>
  <si>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</si>
  <si>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</si>
  <si>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</si>
  <si>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</si>
  <si>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</si>
  <si>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</si>
  <si>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</si>
  <si>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</si>
  <si>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</si>
  <si>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</si>
  <si>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</si>
  <si>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</si>
  <si>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</si>
  <si>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</si>
  <si>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</si>
  <si>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</si>
  <si>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</si>
  <si>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</si>
  <si>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</si>
  <si>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</si>
  <si>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</si>
  <si>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</si>
  <si>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</si>
  <si>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</si>
  <si>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</si>
  <si>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</si>
  <si>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</si>
  <si>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</si>
  <si>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</si>
  <si>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</si>
  <si>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</si>
  <si>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</si>
  <si>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</si>
  <si>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</si>
  <si>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</si>
  <si>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</si>
  <si>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</si>
  <si>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</si>
  <si>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</si>
  <si>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</si>
  <si>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</si>
  <si>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</si>
  <si>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</si>
  <si>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</si>
  <si>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</si>
  <si>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</si>
  <si>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</si>
  <si>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</si>
  <si>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</si>
  <si>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</si>
  <si>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</si>
  <si>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</si>
  <si>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</si>
  <si>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</si>
  <si>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</si>
  <si>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</si>
  <si>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</si>
  <si>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</si>
  <si>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</si>
  <si>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</si>
  <si>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</si>
  <si>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</si>
  <si>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</si>
  <si>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</si>
  <si>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</si>
  <si>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</si>
  <si>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</si>
  <si>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</si>
  <si>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</si>
  <si>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</si>
  <si>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</si>
  <si>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</si>
  <si>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</si>
  <si>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</si>
  <si>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</si>
  <si>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</si>
  <si>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</si>
  <si>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</si>
  <si>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</si>
  <si>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</si>
  <si>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</si>
  <si>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</si>
  <si>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</si>
  <si>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</si>
  <si>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</si>
  <si>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</si>
  <si>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</si>
  <si>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</si>
  <si>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</si>
  <si>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</si>
  <si>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</si>
  <si>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</si>
  <si>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</si>
  <si>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</si>
  <si>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</si>
  <si>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</si>
  <si>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</si>
  <si>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</si>
  <si>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</si>
  <si>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</si>
  <si>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</si>
  <si>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</si>
  <si>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</si>
  <si>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</si>
  <si>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</si>
  <si>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</si>
  <si>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</si>
  <si>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</si>
  <si>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</si>
  <si>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</si>
  <si>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</si>
  <si>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</si>
  <si>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</si>
  <si>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</si>
  <si>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</si>
  <si>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</si>
  <si>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</si>
  <si>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</si>
  <si>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</si>
  <si>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</si>
  <si>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</si>
  <si>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</si>
  <si>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</si>
  <si>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</si>
  <si>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</si>
  <si>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</si>
  <si>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</si>
  <si>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</si>
  <si>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</si>
  <si>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</si>
  <si>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</si>
  <si>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</si>
  <si>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</si>
  <si>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</si>
  <si>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</si>
  <si>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</si>
  <si>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</si>
  <si>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</si>
  <si>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</si>
  <si>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</si>
  <si>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</si>
  <si>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</si>
  <si>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</si>
  <si>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</si>
  <si>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</si>
  <si>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</si>
  <si>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</si>
  <si>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</si>
  <si>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</si>
  <si>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</si>
  <si>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</si>
  <si>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</si>
  <si>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</si>
  <si>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</si>
  <si>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</si>
  <si>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</si>
  <si>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</si>
  <si>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</si>
  <si>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</si>
  <si>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</si>
  <si>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</si>
  <si>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</si>
  <si>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</si>
  <si>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</si>
  <si>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</si>
  <si>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</si>
  <si>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</si>
  <si>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</si>
  <si>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</si>
  <si>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</si>
  <si>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</si>
  <si>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</si>
  <si>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</si>
  <si>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</si>
  <si>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</si>
  <si>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</si>
  <si>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</si>
  <si>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</si>
  <si>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</si>
  <si>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</si>
  <si>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</si>
  <si>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</si>
  <si>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</si>
  <si>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</si>
  <si>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</si>
  <si>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</si>
  <si>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</si>
  <si>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</si>
  <si>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</si>
  <si>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</si>
  <si>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</si>
  <si>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</si>
  <si>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</si>
  <si>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</si>
  <si>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</si>
  <si>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</si>
  <si>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</si>
  <si>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</si>
  <si>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</si>
  <si>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</si>
  <si>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</si>
  <si>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</si>
  <si>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</si>
  <si>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</si>
  <si>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</si>
  <si>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</si>
  <si>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</si>
  <si>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</si>
  <si>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</si>
  <si>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</si>
  <si>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</si>
  <si>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</si>
  <si>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</si>
  <si>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</si>
  <si>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</si>
  <si>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</si>
  <si>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</si>
  <si>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</si>
  <si>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</si>
  <si>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</si>
  <si>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</si>
  <si>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</si>
  <si>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</si>
  <si>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</si>
  <si>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</si>
  <si>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</si>
  <si>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</si>
  <si>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</si>
  <si>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</si>
  <si>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</si>
  <si>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</si>
  <si>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</si>
  <si>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</si>
  <si>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</si>
  <si>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</si>
  <si>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</si>
  <si>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</si>
  <si>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</si>
  <si>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</si>
  <si>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</si>
  <si>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</si>
  <si>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</si>
  <si>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</si>
  <si>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</si>
  <si>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</si>
  <si>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</si>
  <si>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</si>
  <si>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</si>
  <si>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</si>
  <si>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</si>
  <si>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</si>
  <si>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</si>
  <si>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</si>
  <si>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</si>
  <si>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</si>
  <si>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</si>
  <si>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</si>
  <si>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</si>
  <si>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</si>
  <si>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</si>
  <si>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</si>
  <si>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</si>
  <si>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</si>
  <si>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</si>
  <si>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</si>
  <si>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</si>
  <si>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</si>
  <si>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</si>
  <si>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</si>
  <si>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</si>
  <si>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</si>
  <si>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</si>
  <si>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</si>
  <si>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</si>
  <si>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</si>
  <si>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</si>
  <si>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</si>
  <si>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</si>
  <si>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</si>
  <si>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</si>
  <si>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</si>
  <si>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</si>
  <si>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</si>
  <si>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</si>
  <si>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</si>
  <si>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</si>
  <si>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</si>
  <si>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</si>
  <si>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</si>
  <si>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</si>
  <si>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</si>
  <si>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</si>
  <si>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</si>
  <si>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</si>
  <si>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</si>
  <si>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</si>
  <si>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</si>
  <si>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</si>
  <si>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</si>
  <si>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</si>
  <si>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</si>
  <si>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</si>
  <si>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</si>
  <si>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</si>
  <si>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</si>
  <si>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</si>
  <si>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</si>
  <si>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</si>
  <si>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</si>
  <si>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</si>
  <si>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</si>
  <si>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</si>
  <si>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</si>
  <si>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</si>
  <si>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</si>
  <si>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</si>
  <si>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</si>
  <si>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</si>
  <si>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</si>
  <si>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</si>
  <si>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</si>
  <si>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</si>
  <si>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</si>
  <si>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</si>
  <si>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</si>
  <si>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</si>
  <si>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</si>
  <si>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</si>
  <si>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</si>
  <si>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</si>
  <si>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</si>
  <si>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</si>
  <si>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</si>
  <si>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</si>
  <si>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</si>
  <si>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</si>
  <si>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</si>
  <si>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</si>
  <si>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</si>
  <si>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</si>
  <si>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</si>
  <si>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</si>
  <si>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</si>
  <si>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</si>
  <si>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</si>
  <si>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</si>
  <si>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</si>
  <si>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</si>
  <si>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</si>
  <si>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</si>
  <si>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</si>
  <si>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</si>
  <si>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</si>
  <si>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</si>
  <si>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</si>
  <si>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</si>
  <si>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</si>
  <si>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</si>
  <si>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</si>
  <si>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</si>
  <si>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</si>
  <si>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</si>
  <si>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</si>
  <si>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</si>
  <si>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</si>
  <si>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</si>
  <si>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</si>
  <si>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</si>
  <si>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</si>
  <si>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</si>
  <si>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</si>
  <si>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</si>
  <si>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</si>
  <si>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</si>
  <si>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</si>
  <si>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</si>
  <si>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</si>
  <si>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</si>
  <si>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</si>
  <si>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</si>
  <si>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</si>
  <si>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</si>
  <si>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</si>
  <si>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</si>
  <si>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</si>
  <si>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</si>
  <si>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</si>
  <si>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</si>
  <si>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</si>
  <si>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</si>
  <si>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</si>
  <si>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</si>
  <si>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</si>
  <si>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</si>
  <si>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</si>
  <si>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</si>
  <si>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</si>
  <si>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</si>
  <si>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</si>
  <si>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</si>
  <si>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</si>
  <si>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</si>
  <si>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</si>
  <si>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</si>
  <si>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</si>
  <si>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</si>
  <si>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</si>
  <si>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</si>
  <si>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</si>
  <si>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</si>
  <si>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</si>
  <si>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</si>
  <si>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</si>
  <si>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</si>
  <si>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</si>
  <si>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</si>
  <si>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</si>
  <si>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</si>
  <si>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</si>
  <si>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</si>
  <si>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</si>
  <si>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</si>
  <si>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</si>
  <si>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</si>
  <si>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</si>
  <si>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</si>
  <si>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</si>
  <si>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</si>
  <si>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</si>
  <si>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</si>
  <si>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</si>
  <si>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</si>
  <si>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</si>
  <si>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</si>
  <si>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</si>
  <si>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</si>
  <si>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</si>
  <si>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</si>
  <si>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</si>
  <si>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</si>
  <si>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</si>
  <si>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</si>
  <si>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</si>
  <si>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</si>
  <si>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</si>
  <si>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</si>
  <si>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</si>
  <si>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</si>
  <si>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</si>
  <si>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</si>
  <si>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</si>
  <si>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</si>
  <si>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</si>
  <si>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</si>
  <si>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</si>
  <si>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</si>
  <si>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</si>
  <si>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</si>
  <si>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</si>
  <si>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</si>
  <si>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</si>
  <si>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</si>
  <si>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</si>
  <si>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</si>
  <si>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</si>
  <si>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</si>
  <si>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</si>
  <si>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</si>
  <si>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</si>
  <si>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</si>
  <si>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</si>
  <si>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</si>
  <si>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</si>
  <si>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</si>
  <si>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</si>
  <si>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</si>
  <si>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</si>
  <si>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</si>
  <si>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</si>
  <si>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</si>
  <si>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</si>
  <si>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</si>
  <si>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</si>
  <si>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</si>
  <si>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</si>
  <si>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</si>
  <si>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</si>
  <si>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</si>
  <si>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</si>
  <si>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</si>
  <si>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</si>
  <si>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</si>
  <si>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</si>
  <si>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</si>
  <si>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</si>
  <si>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</si>
  <si>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</si>
  <si>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</si>
  <si>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</si>
  <si>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</si>
  <si>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</si>
  <si>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</si>
  <si>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</si>
  <si>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</si>
  <si>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</si>
  <si>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</si>
  <si>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</si>
  <si>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</si>
  <si>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</si>
  <si>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</si>
  <si>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</si>
  <si>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</si>
  <si>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</si>
  <si>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</si>
  <si>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</si>
  <si>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</si>
  <si>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</si>
  <si>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</si>
  <si>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</si>
  <si>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</si>
  <si>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</si>
  <si>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</si>
  <si>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</si>
  <si>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</si>
  <si>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</si>
  <si>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</si>
  <si>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</si>
  <si>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</si>
  <si>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</si>
  <si>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</si>
  <si>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</si>
  <si>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</si>
  <si>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</si>
  <si>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</si>
  <si>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</si>
  <si>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</si>
  <si>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</si>
  <si>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</si>
  <si>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</si>
  <si>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</si>
  <si>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</si>
  <si>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</si>
  <si>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</si>
  <si>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</si>
  <si>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</si>
  <si>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</si>
  <si>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</si>
  <si>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</si>
  <si>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</si>
  <si>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</si>
  <si>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</si>
  <si>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</si>
  <si>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</si>
  <si>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</si>
  <si>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</si>
  <si>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</si>
  <si>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</si>
  <si>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</si>
  <si>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</si>
  <si>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</si>
  <si>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</si>
  <si>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</si>
  <si>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</si>
  <si>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</si>
  <si>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</si>
  <si>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</si>
  <si>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</si>
  <si>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</si>
  <si>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</si>
  <si>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</si>
  <si>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</si>
  <si>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</si>
  <si>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</si>
  <si>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</si>
  <si>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</si>
  <si>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</si>
  <si>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</si>
  <si>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</si>
  <si>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</si>
  <si>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</si>
  <si>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</si>
  <si>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</si>
  <si>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</si>
  <si>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</si>
  <si>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</si>
  <si>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</si>
  <si>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</si>
  <si>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</si>
  <si>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</si>
  <si>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</si>
  <si>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</si>
  <si>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</si>
  <si>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</si>
  <si>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</si>
  <si>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</si>
  <si>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</si>
  <si>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</si>
  <si>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</si>
  <si>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</si>
  <si>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</si>
  <si>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</si>
  <si>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</si>
  <si>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</si>
  <si>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</si>
  <si>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</si>
  <si>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</si>
  <si>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</si>
  <si>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</si>
  <si>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</si>
  <si>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</si>
  <si>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</si>
  <si>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</si>
  <si>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</si>
  <si>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</si>
  <si>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</si>
  <si>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</si>
  <si>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</si>
  <si>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</si>
  <si>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</si>
  <si>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</si>
  <si>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</si>
  <si>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</si>
  <si>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</si>
  <si>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</si>
  <si>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</si>
  <si>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</si>
  <si>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</si>
  <si>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</si>
  <si>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</si>
  <si>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</si>
  <si>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</si>
  <si>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</si>
  <si>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</si>
  <si>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</si>
  <si>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</si>
  <si>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</si>
  <si>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</si>
  <si>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</si>
  <si>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</si>
  <si>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</si>
  <si>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</si>
  <si>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</si>
  <si>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</si>
  <si>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</si>
  <si>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</si>
  <si>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</si>
  <si>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</si>
  <si>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</si>
  <si>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</si>
  <si>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</si>
  <si>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</si>
  <si>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</si>
  <si>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</si>
  <si>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</si>
  <si>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</si>
  <si>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</si>
  <si>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</si>
  <si>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</si>
  <si>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</si>
  <si>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</si>
  <si>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</si>
  <si>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</si>
  <si>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</si>
  <si>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</si>
  <si>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</si>
  <si>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</si>
  <si>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</si>
  <si>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</si>
  <si>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</si>
  <si>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</si>
  <si>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</si>
  <si>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</si>
  <si>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</si>
  <si>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</si>
  <si>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</si>
  <si>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</si>
  <si>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</si>
  <si>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</si>
  <si>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</si>
  <si>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</si>
  <si>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</si>
  <si>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</si>
  <si>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</si>
  <si>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</si>
  <si>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</si>
  <si>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</si>
  <si>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</si>
  <si>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</si>
  <si>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</si>
  <si>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</si>
  <si>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</si>
  <si>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</si>
  <si>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</si>
  <si>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</si>
  <si>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</si>
  <si>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</si>
  <si>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</si>
  <si>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</si>
  <si>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</si>
  <si>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</si>
  <si>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</si>
  <si>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</si>
  <si>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</si>
  <si>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</si>
  <si>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</si>
  <si>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</si>
  <si>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</si>
  <si>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</si>
  <si>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</si>
  <si>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</si>
  <si>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</si>
  <si>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</si>
  <si>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</si>
  <si>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</si>
  <si>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</si>
  <si>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</si>
  <si>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</si>
  <si>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</si>
  <si>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</si>
  <si>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</si>
  <si>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</si>
  <si>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</si>
  <si>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</si>
  <si>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</si>
  <si>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</si>
  <si>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</si>
  <si>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</si>
  <si>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</si>
  <si>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</si>
  <si>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</si>
  <si>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</si>
  <si>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</si>
  <si>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</si>
  <si>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</si>
  <si>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</si>
  <si>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</si>
  <si>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</si>
  <si>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</si>
  <si>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</si>
  <si>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</si>
  <si>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</si>
  <si>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</si>
  <si>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</si>
  <si>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</si>
  <si>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</si>
  <si>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</si>
  <si>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</si>
  <si>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</si>
  <si>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</si>
  <si>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</si>
  <si>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</si>
  <si>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</si>
  <si>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</si>
  <si>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</si>
  <si>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</si>
  <si>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</si>
  <si>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</si>
  <si>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</si>
  <si>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</si>
  <si>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</si>
  <si>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</si>
  <si>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</si>
  <si>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</si>
  <si>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</si>
  <si>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</si>
  <si>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</si>
  <si>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</si>
  <si>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</si>
  <si>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</si>
  <si>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</si>
  <si>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</si>
  <si>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</si>
  <si>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</si>
  <si>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</si>
  <si>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</si>
  <si>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</si>
  <si>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</si>
  <si>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</si>
  <si>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</si>
  <si>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</si>
  <si>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</si>
  <si>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</si>
  <si>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</si>
  <si>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</si>
  <si>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</si>
  <si>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</si>
  <si>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</si>
  <si>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</si>
  <si>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</si>
  <si>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</si>
  <si>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</si>
  <si>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</si>
  <si>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</si>
  <si>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</si>
  <si>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</si>
  <si>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</si>
  <si>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</si>
  <si>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</si>
  <si>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</si>
  <si>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</si>
  <si>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</si>
  <si>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</si>
  <si>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</si>
  <si>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</si>
  <si>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</si>
  <si>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</si>
  <si>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</si>
  <si>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</si>
  <si>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</si>
  <si>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</si>
  <si>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</si>
  <si>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</si>
  <si>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</si>
  <si>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</si>
  <si>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</si>
  <si>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</si>
  <si>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</si>
  <si>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</si>
  <si>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</si>
  <si>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</si>
  <si>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</si>
  <si>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</si>
  <si>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</si>
  <si>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</si>
  <si>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</si>
  <si>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</si>
  <si>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</si>
  <si>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</si>
  <si>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</si>
  <si>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</si>
  <si>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</si>
  <si>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</si>
  <si>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</si>
  <si>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</si>
  <si>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</si>
  <si>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</si>
  <si>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</si>
  <si>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</si>
  <si>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</si>
  <si>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</si>
  <si>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</si>
  <si>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</si>
  <si>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</si>
  <si>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</si>
  <si>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</si>
  <si>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</si>
  <si>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</si>
  <si>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</si>
  <si>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</si>
  <si>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</si>
  <si>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</si>
  <si>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</si>
  <si>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</si>
  <si>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</si>
  <si>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</si>
  <si>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</si>
  <si>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</si>
  <si>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</si>
  <si>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</si>
  <si>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</si>
  <si>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</si>
  <si>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</si>
  <si>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</si>
  <si>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</si>
  <si>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</si>
  <si>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</si>
  <si>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</si>
  <si>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</si>
  <si>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</si>
  <si>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</si>
  <si>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</si>
  <si>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</si>
  <si>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</si>
  <si>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</si>
  <si>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</si>
  <si>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</si>
  <si>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</si>
  <si>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</si>
  <si>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</si>
  <si>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</si>
  <si>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</si>
  <si>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</si>
  <si>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</si>
  <si>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</si>
  <si>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</si>
  <si>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</si>
  <si>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</si>
  <si>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</si>
  <si>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</si>
  <si>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</si>
  <si>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</si>
  <si>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</si>
  <si>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</si>
  <si>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</si>
  <si>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</si>
  <si>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</si>
  <si>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</si>
  <si>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</si>
  <si>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</si>
  <si>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</si>
  <si>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</si>
  <si>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</si>
  <si>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</si>
  <si>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</si>
  <si>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</si>
  <si>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</si>
  <si>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</si>
  <si>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</si>
  <si>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</si>
  <si>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</si>
  <si>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</si>
  <si>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</si>
  <si>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</si>
  <si>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</si>
  <si>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</si>
  <si>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</si>
  <si>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</si>
  <si>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</si>
  <si>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</si>
  <si>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</si>
  <si>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</si>
  <si>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</si>
  <si>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</si>
  <si>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</si>
  <si>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</si>
  <si>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</si>
  <si>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</si>
  <si>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</si>
  <si>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</si>
  <si>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</si>
  <si>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</si>
  <si>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</si>
  <si>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</si>
  <si>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</si>
  <si>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</si>
  <si>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</si>
  <si>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</si>
  <si>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</si>
  <si>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</si>
  <si>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</si>
  <si>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</si>
  <si>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</si>
  <si>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</si>
  <si>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</si>
  <si>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</si>
  <si>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</si>
  <si>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</si>
  <si>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</si>
  <si>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</si>
  <si>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</si>
  <si>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</si>
  <si>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</si>
  <si>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</si>
  <si>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</si>
  <si>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</si>
  <si>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</si>
  <si>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</si>
  <si>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</si>
  <si>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</si>
  <si>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</si>
  <si>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</si>
  <si>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</si>
  <si>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</si>
  <si>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</si>
  <si>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</si>
  <si>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</si>
  <si>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</si>
  <si>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</si>
  <si>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</si>
  <si>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</si>
  <si>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</si>
  <si>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</si>
  <si>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</si>
  <si>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</si>
  <si>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</si>
  <si>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</si>
  <si>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</si>
  <si>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</si>
  <si>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</si>
  <si>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</si>
  <si>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</si>
  <si>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</si>
  <si>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</si>
  <si>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</si>
  <si>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</si>
  <si>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</si>
  <si>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</si>
  <si>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</si>
  <si>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</si>
  <si>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</si>
  <si>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</si>
  <si>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</si>
  <si>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</si>
  <si>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</si>
  <si>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</si>
  <si>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</si>
  <si>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</si>
  <si>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</si>
  <si>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</si>
  <si>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</si>
  <si>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</si>
  <si>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</si>
  <si>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</si>
  <si>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</si>
  <si>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</si>
  <si>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</si>
  <si>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</si>
  <si>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</si>
  <si>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</si>
  <si>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</si>
  <si>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</si>
  <si>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</si>
  <si>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</si>
  <si>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</si>
  <si>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</si>
  <si>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</si>
  <si>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</si>
  <si>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</si>
  <si>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</si>
  <si>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</si>
  <si>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</si>
  <si>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</si>
  <si>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</si>
  <si>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</si>
  <si>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</si>
  <si>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</si>
  <si>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</si>
  <si>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</si>
  <si>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</si>
  <si>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</si>
  <si>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</si>
  <si>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</si>
  <si>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</si>
  <si>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</si>
  <si>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</si>
  <si>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</si>
  <si>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</si>
  <si>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</si>
  <si>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</si>
  <si>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</si>
  <si>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</si>
  <si>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</si>
  <si>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</si>
  <si>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</si>
  <si>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</si>
  <si>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</si>
  <si>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</si>
  <si>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</si>
  <si>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</si>
  <si>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</si>
  <si>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</si>
  <si>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</si>
  <si>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</si>
  <si>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</si>
  <si>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</si>
  <si>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</si>
  <si>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</si>
  <si>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</si>
  <si>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</si>
  <si>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</si>
  <si>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</si>
  <si>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</si>
  <si>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</si>
  <si>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</si>
  <si>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</si>
  <si>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</si>
  <si>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</si>
  <si>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</si>
  <si>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</si>
  <si>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</si>
  <si>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</si>
  <si>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</si>
  <si>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</si>
  <si>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</si>
  <si>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</si>
  <si>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</si>
  <si>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</si>
  <si>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</si>
  <si>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</si>
  <si>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</si>
  <si>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</si>
  <si>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</si>
  <si>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</si>
  <si>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</si>
  <si>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</si>
  <si>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</si>
  <si>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</si>
  <si>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</si>
  <si>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</si>
  <si>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</si>
  <si>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</si>
  <si>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</si>
  <si>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</si>
  <si>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</si>
  <si>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</si>
  <si>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</si>
  <si>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</si>
  <si>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</si>
  <si>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</si>
  <si>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</si>
  <si>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</si>
  <si>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</si>
  <si>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</si>
  <si>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</si>
  <si>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</si>
  <si>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</si>
  <si>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</si>
  <si>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(blank)</t>
  </si>
  <si>
    <t>&lt;2009-05-17</t>
  </si>
  <si>
    <t>Qtr2</t>
  </si>
  <si>
    <t>Qtr3</t>
  </si>
  <si>
    <t>Qtr4</t>
  </si>
  <si>
    <t>Qtr1</t>
  </si>
  <si>
    <t>Years</t>
  </si>
  <si>
    <t>Name</t>
  </si>
  <si>
    <t>blurbs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</si>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</sst>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0" fontId="1" fillId="0" borderId="0" xfId="0" applyFont="1"/>
    <xf numFmtId="166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1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FD-4943-99F9-F589AF31028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FD-4943-99F9-F589AF31028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FD-4943-99F9-F589AF310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0101327"/>
        <c:axId val="1080101743"/>
      </c:lineChart>
      <c:catAx>
        <c:axId val="10801013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101743"/>
        <c:crosses val="autoZero"/>
        <c:auto val="1"/>
        <c:lblAlgn val="ctr"/>
        <c:lblOffset val="100"/>
        <c:noMultiLvlLbl val="0"/>
      </c:catAx>
      <c:valAx>
        <c:axId val="108010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10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Theater Outcomes Based</a:t>
            </a:r>
            <a:r>
              <a:rPr lang="en-CA" b="1" baseline="0"/>
              <a:t> on Launch Date</a:t>
            </a:r>
          </a:p>
        </c:rich>
      </c:tx>
      <c:layout>
        <c:manualLayout>
          <c:xMode val="edge"/>
          <c:yMode val="edge"/>
          <c:x val="0.22877885677134394"/>
          <c:y val="0.116116844482116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C9-46A3-9C97-C359DE1312A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C9-46A3-9C97-C359DE1312A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C9-46A3-9C97-C359DE131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8829887"/>
        <c:axId val="288832383"/>
      </c:lineChart>
      <c:catAx>
        <c:axId val="28882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832383"/>
        <c:crosses val="autoZero"/>
        <c:auto val="1"/>
        <c:lblAlgn val="ctr"/>
        <c:lblOffset val="100"/>
        <c:noMultiLvlLbl val="0"/>
      </c:catAx>
      <c:valAx>
        <c:axId val="28883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82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28581933508311463"/>
          <c:y val="9.99492587765889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DF-49CB-8C1F-8AD5F9F98F6A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DF-49CB-8C1F-8AD5F9F98F6A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DF-49CB-8C1F-8AD5F9F98F6A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DF-49CB-8C1F-8AD5F9F98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8329280"/>
        <c:axId val="2118330944"/>
      </c:barChart>
      <c:catAx>
        <c:axId val="211832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330944"/>
        <c:crosses val="autoZero"/>
        <c:auto val="1"/>
        <c:lblAlgn val="ctr"/>
        <c:lblOffset val="100"/>
        <c:noMultiLvlLbl val="0"/>
      </c:catAx>
      <c:valAx>
        <c:axId val="211833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32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C8-436A-BDF3-785072E284E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C8-436A-BDF3-785072E284E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C8-436A-BDF3-785072E284E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C8-436A-BDF3-785072E28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4351856"/>
        <c:axId val="1904353104"/>
      </c:barChart>
      <c:catAx>
        <c:axId val="190435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353104"/>
        <c:crosses val="autoZero"/>
        <c:auto val="1"/>
        <c:lblAlgn val="ctr"/>
        <c:lblOffset val="100"/>
        <c:noMultiLvlLbl val="0"/>
      </c:catAx>
      <c:valAx>
        <c:axId val="190435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35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date'!$A$6:$A$11</c:f>
              <c:strCache>
                <c:ptCount val="5"/>
                <c:pt idx="0">
                  <c:v>&lt;2009-05-17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'Outcomes based on launch date'!$B$6:$B$11</c:f>
              <c:numCache>
                <c:formatCode>General</c:formatCode>
                <c:ptCount val="5"/>
                <c:pt idx="1">
                  <c:v>89</c:v>
                </c:pt>
                <c:pt idx="2">
                  <c:v>80</c:v>
                </c:pt>
                <c:pt idx="3">
                  <c:v>100</c:v>
                </c:pt>
                <c:pt idx="4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F7-438D-8806-A653852F604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date'!$A$6:$A$11</c:f>
              <c:strCache>
                <c:ptCount val="5"/>
                <c:pt idx="0">
                  <c:v>&lt;2009-05-17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'Outcomes based on launch date'!$C$6:$C$11</c:f>
              <c:numCache>
                <c:formatCode>General</c:formatCode>
                <c:ptCount val="5"/>
                <c:pt idx="1">
                  <c:v>363</c:v>
                </c:pt>
                <c:pt idx="2">
                  <c:v>375</c:v>
                </c:pt>
                <c:pt idx="3">
                  <c:v>411</c:v>
                </c:pt>
                <c:pt idx="4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F7-438D-8806-A653852F604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date'!$A$6:$A$11</c:f>
              <c:strCache>
                <c:ptCount val="5"/>
                <c:pt idx="0">
                  <c:v>&lt;2009-05-17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'Outcomes based on launch date'!$D$6:$D$11</c:f>
              <c:numCache>
                <c:formatCode>General</c:formatCode>
                <c:ptCount val="5"/>
                <c:pt idx="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F7-438D-8806-A653852F604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date'!$A$6:$A$11</c:f>
              <c:strCache>
                <c:ptCount val="5"/>
                <c:pt idx="0">
                  <c:v>&lt;2009-05-17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'Outcomes based on launch date'!$E$6:$E$11</c:f>
              <c:numCache>
                <c:formatCode>General</c:formatCode>
                <c:ptCount val="5"/>
                <c:pt idx="1">
                  <c:v>564</c:v>
                </c:pt>
                <c:pt idx="2">
                  <c:v>637</c:v>
                </c:pt>
                <c:pt idx="3">
                  <c:v>507</c:v>
                </c:pt>
                <c:pt idx="4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F7-438D-8806-A653852F6040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date'!$A$6:$A$11</c:f>
              <c:strCache>
                <c:ptCount val="5"/>
                <c:pt idx="0">
                  <c:v>&lt;2009-05-17</c:v>
                </c:pt>
                <c:pt idx="1">
                  <c:v>Qtr1</c:v>
                </c:pt>
                <c:pt idx="2">
                  <c:v>Qtr2</c:v>
                </c:pt>
                <c:pt idx="3">
                  <c:v>Qtr3</c:v>
                </c:pt>
                <c:pt idx="4">
                  <c:v>Qtr4</c:v>
                </c:pt>
              </c:strCache>
            </c:strRef>
          </c:cat>
          <c:val>
            <c:numRef>
              <c:f>'Outcomes based on launch date'!$F$6:$F$11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F7-438D-8806-A653852F6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5689072"/>
        <c:axId val="875692400"/>
      </c:lineChart>
      <c:catAx>
        <c:axId val="87568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692400"/>
        <c:crosses val="autoZero"/>
        <c:auto val="1"/>
        <c:lblAlgn val="ctr"/>
        <c:lblOffset val="100"/>
        <c:noMultiLvlLbl val="0"/>
      </c:catAx>
      <c:valAx>
        <c:axId val="8756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68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1120140</xdr:colOff>
      <xdr:row>15</xdr:row>
      <xdr:rowOff>60007</xdr:rowOff>
    </xdr:from>
    <xdr:to>
      <xdr:col>8</xdr:col>
      <xdr:colOff>85725</xdr:colOff>
      <xdr:row>33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5638EE-8D52-E6E5-6ABD-2E86B0201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14</xdr:row>
      <xdr:rowOff>27622</xdr:rowOff>
    </xdr:from>
    <xdr:to>
      <xdr:col>15</xdr:col>
      <xdr:colOff>571500</xdr:colOff>
      <xdr:row>32</xdr:row>
      <xdr:rowOff>112395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4E512-D963-A52F-EADD-FF674E212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498157</xdr:colOff>
      <xdr:row>2</xdr:row>
      <xdr:rowOff>164782</xdr:rowOff>
    </xdr:from>
    <xdr:to>
      <xdr:col>11</xdr:col>
      <xdr:colOff>307657</xdr:colOff>
      <xdr:row>18</xdr:row>
      <xdr:rowOff>10477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9D2CD-BAFB-B2C6-E08C-DBC4BB877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376237</xdr:colOff>
      <xdr:row>14</xdr:row>
      <xdr:rowOff>109537</xdr:rowOff>
    </xdr:from>
    <xdr:to>
      <xdr:col>14</xdr:col>
      <xdr:colOff>71437</xdr:colOff>
      <xdr:row>29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7306F-F815-2EE5-EC4B-55FF98B88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355282</xdr:colOff>
      <xdr:row>2</xdr:row>
      <xdr:rowOff>2857</xdr:rowOff>
    </xdr:from>
    <xdr:to>
      <xdr:col>15</xdr:col>
      <xdr:colOff>54292</xdr:colOff>
      <xdr:row>17</xdr:row>
      <xdr:rowOff>29527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01258-F59E-AFD3-5F69-7C7F25B3F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e Lecomte" refreshedDate="44693.959115162033" createdVersion="7" refreshedVersion="7" minRefreshableVersion="3" recordCount="4114" xr:uid="{47BDB8C4-AAB4-44D2-B539-7EDCEA485F4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e Lecomte" refreshedDate="44693.967688194447" createdVersion="7" refreshedVersion="7" minRefreshableVersion="3" recordCount="4115" xr:uid="{33A48C68-8D5C-4CBF-B44B-8977A068A545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e Lecomte" refreshedDate="44693.986731828707" createdVersion="7" refreshedVersion="7" minRefreshableVersion="3" recordCount="4114" xr:uid="{51E7E8D8-10AA-4662-B541-AE051BE5EFA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1551"/>
        <n v="800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39400"/>
        <n v="9041"/>
        <n v="1350000"/>
        <n v="12100"/>
        <n v="11180"/>
        <n v="1930"/>
        <n v="40"/>
        <n v="8888"/>
        <n v="666"/>
        <n v="12700"/>
        <n v="850000"/>
        <n v="550000"/>
        <n v="240000"/>
        <n v="14920"/>
        <n v="117000"/>
        <n v="3495"/>
        <n v="372625"/>
        <n v="3759"/>
        <n v="380000"/>
        <n v="4480"/>
        <n v="11200"/>
        <n v="3333"/>
        <n v="800000"/>
        <n v="94875"/>
        <n v="13"/>
        <n v="175000"/>
        <n v="42500"/>
        <n v="11999"/>
        <n v="5050"/>
        <n v="5"/>
        <n v="2995"/>
        <n v="12999"/>
        <n v="4290"/>
        <n v="911"/>
        <n v="780"/>
        <n v="18950"/>
        <n v="2500000"/>
        <n v="2880"/>
        <n v="1010"/>
        <n v="530"/>
        <n v="100000000"/>
        <n v="30000000"/>
        <n v="25000000"/>
        <n v="10000000"/>
        <n v="6000000"/>
        <n v="5000000"/>
        <n v="1500000"/>
        <n v="510000"/>
        <n v="474900"/>
        <n v="375000"/>
        <n v="133800"/>
        <n v="124000"/>
        <n v="71764"/>
        <n v="42850"/>
        <n v="19980"/>
        <n v="17600"/>
        <n v="13803"/>
        <n v="10115"/>
        <n v="9300"/>
        <n v="8880"/>
        <n v="7175"/>
        <n v="6750"/>
        <n v="5999"/>
        <n v="5200"/>
        <n v="4950"/>
        <n v="4336"/>
        <n v="3274"/>
        <n v="2888"/>
        <n v="1999"/>
        <n v="1680"/>
        <n v="1110"/>
        <n v="678"/>
        <n v="575"/>
        <n v="525"/>
        <n v="516"/>
        <n v="515"/>
        <n v="280"/>
        <n v="270"/>
        <n v="128"/>
        <n v="60"/>
        <n v="20"/>
        <n v="2"/>
      </sharedItems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s v="N/A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s v="N/A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s v="N/A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s v="N/A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s v="N/A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s v="N/A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/A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s v="N/A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s v="N/A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s v="N/A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s v="N/A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s v="N/A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s v="N/A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s v="N/A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s v="N/A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s v="N/A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s v="N/A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s v="N/A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s v="N/A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s v="N/A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s v="N/A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s v="N/A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s v="N/A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s v="N/A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s v="N/A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s v="N/A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s v="N/A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s v="N/A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s v="N/A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s v="N/A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s v="N/A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s v="N/A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s v="N/A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s v="N/A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s v="N/A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s v="N/A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s v="N/A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s v="N/A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/A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s v="N/A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s v="N/A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s v="N/A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s v="N/A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s v="N/A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s v="N/A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s v="N/A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s v="N/A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s v="N/A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s v="N/A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s v="N/A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s v="N/A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s v="N/A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s v="N/A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s v="N/A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s v="N/A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s v="N/A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s v="N/A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s v="N/A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s v="N/A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s v="N/A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s v="N/A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s v="N/A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s v="N/A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s v="N/A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s v="N/A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s v="N/A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s v="N/A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s v="N/A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s v="N/A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s v="N/A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s v="N/A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s v="N/A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s v="N/A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s v="N/A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s v="N/A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s v="N/A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s v="N/A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s v="N/A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370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370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370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370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370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370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37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371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371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371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371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37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71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371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371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71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372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72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372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372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7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372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372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3727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372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372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7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373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37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37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373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37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73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73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73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373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374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74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374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374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374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374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374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374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374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374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375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375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75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375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75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375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375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375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75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375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376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376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376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376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76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376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76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76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376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376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377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377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377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77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377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377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377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3777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377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377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78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37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378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7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78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37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378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378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378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378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379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379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79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379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379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379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79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379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3798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379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380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80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380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380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380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380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380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808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80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8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81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381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381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381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381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381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381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381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381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382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382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82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382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82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82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8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8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82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82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8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83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383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38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383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38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383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383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383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83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84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84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8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84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84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84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84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84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384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84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85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85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85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85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85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85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85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85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85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85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86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86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86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86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86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86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86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86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868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86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87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87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8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87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387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387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387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387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387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387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38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388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388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388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388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388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88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88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88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388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389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89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389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89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89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89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89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89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89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389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39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390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390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90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90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90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90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90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90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90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91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1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1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391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9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9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916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1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91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92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92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9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9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92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392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39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392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92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93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9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9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393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393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39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93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9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93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93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94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9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94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94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94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94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94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94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9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94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95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95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9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9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95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95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95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395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395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395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396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9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396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96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9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9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96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96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96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96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97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97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97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397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39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3975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97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97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97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97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398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98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98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98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98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98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98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98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98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98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99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99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99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99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399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399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399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3997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399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399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40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40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400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40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400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400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400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40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400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400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401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40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401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401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4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401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401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401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401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401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402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402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40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40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402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402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402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40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402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402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403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403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403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403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403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403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403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403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403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403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404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404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404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404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404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404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4046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4047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404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404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405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405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405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405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405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405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405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405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405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405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406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406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406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406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406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406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406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406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4068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406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407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407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407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407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407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407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407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07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407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408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408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408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408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408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408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4086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408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408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40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409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409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409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409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409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409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409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409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409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409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41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4101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410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10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410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410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106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410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410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41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411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411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411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4113"/>
  </r>
  <r>
    <m/>
    <m/>
    <m/>
    <m/>
    <m/>
    <x v="4"/>
    <m/>
    <m/>
    <m/>
    <m/>
    <m/>
    <m/>
    <m/>
    <m/>
    <m/>
    <m/>
    <x v="9"/>
    <m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x v="0"/>
  </r>
  <r>
    <n v="2076"/>
    <s v="Earin - The Worlds Smallest Wireless Earbuds"/>
    <s v="Wireless earbuds filled with sound, yet so small they are almost invisible!"/>
    <x v="3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x v="2"/>
  </r>
  <r>
    <n v="1948"/>
    <s v="UDOO X86: The Most Powerful Maker Board Ever"/>
    <s v="10 times more powerful than Raspberry Pi 3, x86 64-bit architecture"/>
    <x v="4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x v="1"/>
  </r>
  <r>
    <n v="2013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x v="1"/>
  </r>
  <r>
    <n v="1478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x v="0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x v="1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x v="0"/>
  </r>
  <r>
    <n v="1515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x v="1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x v="1"/>
  </r>
  <r>
    <n v="1954"/>
    <s v="Orison â€“ Rethink the Power of Energy"/>
    <s v="The First Home Battery System You Simply Plug in to Install"/>
    <x v="6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x v="1"/>
  </r>
  <r>
    <n v="1945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x v="1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x v="2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x v="4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x v="4"/>
  </r>
  <r>
    <n v="2250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x v="1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x v="1"/>
  </r>
  <r>
    <n v="1979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x v="4"/>
  </r>
  <r>
    <n v="2001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x v="4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x v="2"/>
  </r>
  <r>
    <n v="1917"/>
    <s v="Chronovisor:The MOST innovative watch for night time reading"/>
    <s v="Let's build a legendary brand altogether"/>
    <x v="21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x v="5"/>
  </r>
  <r>
    <n v="2187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x v="4"/>
  </r>
  <r>
    <n v="1977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x v="4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x v="1"/>
  </r>
  <r>
    <n v="2327"/>
    <s v="Kraut Source - Fermentation Made Simple"/>
    <s v="Gourmet Fermentation in a Mason Jar. Create delicious, nutritious fermented foods at home."/>
    <x v="23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x v="2"/>
  </r>
  <r>
    <n v="2270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x v="1"/>
  </r>
  <r>
    <n v="1980"/>
    <s v="YOUMO - Your Smart Modular Power Strip"/>
    <s v="Multi-power charging that is smarter, stylish and designed for you."/>
    <x v="6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x v="4"/>
  </r>
  <r>
    <n v="371"/>
    <s v="Unbranded"/>
    <s v="3,000 Miles. 18 Wild Horses. 6 Months. 5 States. 4 men. A documentary about Conservation, Exploration, and Wild Mustangs."/>
    <x v="25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x v="3"/>
  </r>
  <r>
    <n v="1943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x v="1"/>
  </r>
  <r>
    <n v="20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x v="1"/>
  </r>
  <r>
    <n v="2983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x v="2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x v="5"/>
  </r>
  <r>
    <n v="2035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x v="4"/>
  </r>
  <r>
    <n v="2075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x v="3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x v="4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x v="4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x v="4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x v="4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x v="1"/>
  </r>
  <r>
    <n v="204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x v="1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x v="4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x v="5"/>
  </r>
  <r>
    <n v="1968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x v="1"/>
  </r>
  <r>
    <n v="298"/>
    <s v="DisHonesty - A Documentary Feature Film"/>
    <s v="The truth is, we all lie - and by &quot;we,&quot; we mean everyone!"/>
    <x v="31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x v="2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x v="3"/>
  </r>
  <r>
    <n v="2242"/>
    <s v="The Princess Bride Playing Cards from USPCC"/>
    <s v="Inconceivable! An amazing new illustrative deck based on The Princess Bride movie."/>
    <x v="26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x v="1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x v="2"/>
  </r>
  <r>
    <n v="389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x v="4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x v="2"/>
  </r>
  <r>
    <n v="280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x v="2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x v="1"/>
  </r>
  <r>
    <n v="2062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x v="1"/>
  </r>
  <r>
    <n v="332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x v="4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x v="1"/>
  </r>
  <r>
    <n v="1961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x v="3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x v="1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x v="1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x v="0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x v="3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x v="4"/>
  </r>
  <r>
    <n v="2245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x v="2"/>
  </r>
  <r>
    <n v="2726"/>
    <s v="Krimston TWO - Dual SIM case for iPhone"/>
    <s v="Krimston TWO: iPhone Dual SIM Case"/>
    <x v="4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x v="1"/>
  </r>
  <r>
    <n v="2336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x v="4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x v="0"/>
  </r>
  <r>
    <n v="3557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x v="2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x v="4"/>
  </r>
  <r>
    <n v="978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x v="1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x v="6"/>
  </r>
  <r>
    <n v="2010"/>
    <s v="Weighitz: Weigh Smarter"/>
    <s v="Weighitz are miniature smart scales designed to weigh anything in the home."/>
    <x v="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x v="4"/>
  </r>
  <r>
    <n v="2185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x v="0"/>
  </r>
  <r>
    <n v="2710"/>
    <s v="House of Yes"/>
    <s v="Building Brooklyn's own creative venue for circus, theater and events of all types."/>
    <x v="24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x v="2"/>
  </r>
  <r>
    <n v="2016"/>
    <s v="Hydra: a triple-output power supply for electronics projects"/>
    <s v="A smart, compact power supply designed to power anything, anywhere"/>
    <x v="26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x v="0"/>
  </r>
  <r>
    <n v="1501"/>
    <s v="This is Nowhere"/>
    <s v="A hardcover book of surf, outdoor and nature photos from the British Columbia coast."/>
    <x v="44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x v="6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x v="2"/>
  </r>
  <r>
    <n v="1960"/>
    <s v="TREKKAYAK"/>
    <s v="Trekkayak is an ultralight, durable and inflatable boat to be carried in your backpack to cross a lake or paddle down a river."/>
    <x v="45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x v="2"/>
  </r>
  <r>
    <n v="387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x v="4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x v="1"/>
  </r>
  <r>
    <n v="328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x v="4"/>
  </r>
  <r>
    <n v="1025"/>
    <s v="[NUREN] The New Renaissance"/>
    <s v="Jake Kaufman and Jessie Seely present THE WORLD'S FIRST VIRTUAL REALITY ROCK OPERA."/>
    <x v="45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x v="4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x v="0"/>
  </r>
  <r>
    <n v="292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x v="6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x v="2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x v="0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x v="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x v="2"/>
  </r>
  <r>
    <n v="277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x v="4"/>
  </r>
  <r>
    <n v="1952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x v="0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x v="5"/>
  </r>
  <r>
    <n v="1533"/>
    <s v="The Cancer Family Book Project"/>
    <s v="This is an intimate story about a family, focusing on their love and strength in the face of mortality."/>
    <x v="52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x v="1"/>
  </r>
  <r>
    <n v="1748"/>
    <s v="So It Is: Vancouver"/>
    <s v="Telling the story of the city through remarkable people who live in Vancouver today."/>
    <x v="6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x v="4"/>
  </r>
  <r>
    <n v="2237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x v="2"/>
  </r>
  <r>
    <n v="2996"/>
    <s v="Sea Tea Improv's Comedy Theater in Hartford, CT"/>
    <s v="A permanent home for comedy in Connecticut in the heart of downtown Hartford."/>
    <x v="23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x v="4"/>
  </r>
  <r>
    <n v="2031"/>
    <s v="Linkio: the $100 Smart Home Devices Solution"/>
    <s v="With Linkio you can use your smartphone to control every electronic you own- for only $100!"/>
    <x v="6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x v="2"/>
  </r>
  <r>
    <n v="2049"/>
    <s v="LOCK8 - the World's First Smart Bike Lock"/>
    <s v="Keyless. Alarm secured. GPS tracking."/>
    <x v="6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x v="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x v="2"/>
  </r>
  <r>
    <n v="1480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x v="0"/>
  </r>
  <r>
    <n v="2725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x v="5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x v="4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x v="1"/>
  </r>
  <r>
    <n v="1970"/>
    <s v="APOC: Mini Radiation Detector"/>
    <s v="The APOC is a gamma particle detector that will help you learn about radiation and find radioactive things!"/>
    <x v="1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x v="1"/>
  </r>
  <r>
    <n v="3166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x v="2"/>
  </r>
  <r>
    <n v="393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x v="0"/>
  </r>
  <r>
    <n v="342"/>
    <s v="BREAKING A MONSTER a film about the band Unlocking The Truth"/>
    <s v="BREAKING A MONSTER needs your help to play in THEATERS!"/>
    <x v="2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x v="1"/>
  </r>
  <r>
    <n v="4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x v="4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x v="4"/>
  </r>
  <r>
    <n v="2194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x v="1"/>
  </r>
  <r>
    <n v="219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x v="4"/>
  </r>
  <r>
    <n v="1949"/>
    <s v="Shake Your Power"/>
    <s v="#ShakeYourPower brings clean energy to places in the world without electricity through the power of music."/>
    <x v="6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x v="2"/>
  </r>
  <r>
    <n v="3027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x v="4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x v="3"/>
  </r>
  <r>
    <n v="358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x v="2"/>
  </r>
  <r>
    <n v="3691"/>
    <s v="Most Dangerous Man in America (WEB DuBois) by Amiri  Baraka"/>
    <s v="World Premiere of last play written by Amiri Baraka"/>
    <x v="13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x v="1"/>
  </r>
  <r>
    <n v="1210"/>
    <s v="Det Andra GÃ¶teborg"/>
    <s v="En fotobok om livet i det enda andra GÃ¶teborg i vÃ¤rlden"/>
    <x v="16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x v="1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x v="2"/>
  </r>
  <r>
    <n v="1957"/>
    <s v="freeSoC and freeSoC Mini"/>
    <s v="An open hardware platform for the best microcontroller in the world."/>
    <x v="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x v="3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x v="4"/>
  </r>
  <r>
    <n v="12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x v="2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x v="3"/>
  </r>
  <r>
    <n v="1469"/>
    <s v="The Local Global Mashup Show"/>
    <s v="Get the inside edge on the stories that connect Americans to the world -- in your ear every week."/>
    <x v="58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x v="0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x v="4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x v="4"/>
  </r>
  <r>
    <n v="1076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x v="2"/>
  </r>
  <r>
    <n v="2708"/>
    <s v="Angel Comedy Club"/>
    <s v="Angel Comedy Club: A permanent home for Londonâ€™s loveliest comedy night - a community comedy club"/>
    <x v="16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x v="1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x v="2"/>
  </r>
  <r>
    <n v="1467"/>
    <s v="Radio Ambulante"/>
    <s v="We are a new Spanish language podcast telling uniquely Latin American stories."/>
    <x v="13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x v="3"/>
  </r>
  <r>
    <n v="2730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x v="0"/>
  </r>
  <r>
    <n v="282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x v="7"/>
  </r>
  <r>
    <n v="3004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x v="2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x v="5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x v="4"/>
  </r>
  <r>
    <n v="648"/>
    <s v="Audio Jacket"/>
    <s v="Get ready for the next product that you canâ€™t live without"/>
    <x v="23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x v="2"/>
  </r>
  <r>
    <n v="340"/>
    <s v="Somaliland: The Abaarso Story"/>
    <s v="Feature-length documentary about five Somali Muslim students pursuing dreams of education in America"/>
    <x v="23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x v="4"/>
  </r>
  <r>
    <n v="669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x v="1"/>
  </r>
  <r>
    <n v="331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x v="1"/>
  </r>
  <r>
    <n v="2340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x v="1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x v="4"/>
  </r>
  <r>
    <n v="3066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x v="1"/>
  </r>
  <r>
    <n v="284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x v="6"/>
  </r>
  <r>
    <n v="2703"/>
    <s v="Bisagra Teatro: Foro Multidisciplinario"/>
    <s v="Â¡Tu nuevo espacio cultural multidisciplinario en el centro de Pachuca, Hidalgo"/>
    <x v="13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x v="5"/>
  </r>
  <r>
    <n v="241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x v="2"/>
  </r>
  <r>
    <n v="2942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x v="4"/>
  </r>
  <r>
    <n v="355"/>
    <s v="REZA ABDOH -Theatre Visionary"/>
    <s v="A documentary film about the late REZA ABDOH and his performance company DAR A LUZ."/>
    <x v="23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x v="2"/>
  </r>
  <r>
    <n v="278"/>
    <s v="The Babushkas of Chernobyl"/>
    <s v="An unlikely story of spirit, defiance and beauty from the most contaminated place on Earth"/>
    <x v="59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x v="3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x v="2"/>
  </r>
  <r>
    <n v="1315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x v="4"/>
  </r>
  <r>
    <n v="37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x v="4"/>
  </r>
  <r>
    <n v="3648"/>
    <s v="Moth Theater Lives"/>
    <s v="Help Moth Live! Support Moth and its artist collective to achieve its 2014/15 season."/>
    <x v="13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x v="2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x v="3"/>
  </r>
  <r>
    <n v="961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x v="5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x v="1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x v="2"/>
  </r>
  <r>
    <n v="1476"/>
    <s v="The Comedy Button Podcast"/>
    <s v="The Comedy Button is a brand new nerd pop culture podcast with weekly video sketches."/>
    <x v="7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x v="6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x v="4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x v="2"/>
  </r>
  <r>
    <n v="1215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x v="2"/>
  </r>
  <r>
    <n v="2706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x v="2"/>
  </r>
  <r>
    <n v="1196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x v="4"/>
  </r>
  <r>
    <n v="2602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x v="2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x v="3"/>
  </r>
  <r>
    <n v="366"/>
    <s v="A BUSHMAN ODYSSEY"/>
    <s v="One Bushman familyâ€™s struggle to survive genocide, dispossession and post-apartheid freedom in South Africa."/>
    <x v="46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x v="3"/>
  </r>
  <r>
    <n v="24"/>
    <s v="Bring STL Up Late to TV"/>
    <s v="STL Up Late is a weekly late night comedy talk show for St. Louis television."/>
    <x v="23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x v="1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x v="0"/>
  </r>
  <r>
    <n v="404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x v="2"/>
  </r>
  <r>
    <n v="321"/>
    <s v="An Impossible Project"/>
    <s v="The more digital the world, the more analog our dreams._x000a_A feature documentary shot on 35mm film."/>
    <x v="23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x v="4"/>
  </r>
  <r>
    <n v="330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x v="3"/>
  </r>
  <r>
    <n v="693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x v="4"/>
  </r>
  <r>
    <n v="2989"/>
    <s v="Let's Light Up The Gem!"/>
    <s v="Bring the movies back to Bethel, Maine."/>
    <x v="16"/>
    <n v="35307"/>
    <x v="0"/>
    <s v="US"/>
    <s v="USD"/>
    <n v="1450673940"/>
    <n v="1448756962"/>
    <b v="0"/>
    <n v="364"/>
    <b v="1"/>
    <s v="theater/spaces"/>
    <n v="177"/>
    <n v="97"/>
    <x v="6"/>
    <x v="9"/>
    <x v="228"/>
    <x v="4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x v="5"/>
  </r>
  <r>
    <n v="3237"/>
    <s v="Celebrating 20 years of The 24 Hour Plays around the world!"/>
    <s v="An annual campaign supporting our intensive for artists 25 and under."/>
    <x v="23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x v="4"/>
  </r>
  <r>
    <n v="998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x v="4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x v="4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x v="1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x v="0"/>
  </r>
  <r>
    <n v="2178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n v="1482160597"/>
    <b v="0"/>
    <n v="859"/>
    <b v="1"/>
    <s v="music/rock"/>
    <n v="139"/>
    <n v="40.35"/>
    <x v="7"/>
    <x v="15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x v="2"/>
  </r>
  <r>
    <n v="1953"/>
    <s v="NTH Music Synthesizer"/>
    <s v="The NTH is an open source music synthesizer featuring instant fun, awesome sound, and a hackable design."/>
    <x v="51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x v="3"/>
  </r>
  <r>
    <n v="711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x v="1"/>
  </r>
  <r>
    <n v="2038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x v="4"/>
  </r>
  <r>
    <n v="1975"/>
    <s v="Bugle2: A DIY Phono Preamp"/>
    <s v="The Bugle2 is a second generation DIY kit phono preamplifier for vinyl playback."/>
    <x v="76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x v="0"/>
  </r>
  <r>
    <n v="1477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x v="6"/>
  </r>
  <r>
    <n v="2026"/>
    <s v="MIDI Sprout - Biodata Sonification Device"/>
    <s v="MIDI Sprout enables plants to play synthesizers in real time."/>
    <x v="17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x v="2"/>
  </r>
  <r>
    <n v="1471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x v="4"/>
  </r>
  <r>
    <n v="722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x v="3"/>
  </r>
  <r>
    <n v="3029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x v="2"/>
  </r>
  <r>
    <n v="854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x v="1"/>
  </r>
  <r>
    <n v="3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x v="2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x v="4"/>
  </r>
  <r>
    <n v="2610"/>
    <s v="Restore the Pluto Discovery Telescope"/>
    <s v="Preserve the telescope that Clyde Tombaugh used to discover Pluto for generations to come!"/>
    <x v="79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x v="4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x v="0"/>
  </r>
  <r>
    <n v="2239"/>
    <s v="Pro Tabletop Gaming Audio Collection"/>
    <s v="Next stretch goal unlocks at $33,000 and/or 500 backers unlocks 2 bonus stretch goals."/>
    <x v="17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x v="0"/>
  </r>
  <r>
    <n v="18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x v="1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x v="1"/>
  </r>
  <r>
    <n v="3036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x v="0"/>
  </r>
  <r>
    <n v="250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x v="0"/>
  </r>
  <r>
    <n v="2298"/>
    <s v="Jonny Gray: First Full Length Album"/>
    <s v="My name is Jonny Gray, and my friends and I are working together to raise funds for my debut album"/>
    <x v="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x v="2"/>
  </r>
  <r>
    <n v="27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x v="0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x v="2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x v="3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x v="2"/>
  </r>
  <r>
    <n v="3425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x v="2"/>
  </r>
  <r>
    <n v="1518"/>
    <s v="Amelia and the Animals: Photographs by Robin Schwartz"/>
    <s v="A photobook of Robin Schwartz's ongoing series with her daughter Amelia."/>
    <x v="51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x v="1"/>
  </r>
  <r>
    <n v="3224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x v="1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x v="2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x v="1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x v="1"/>
  </r>
  <r>
    <n v="411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x v="0"/>
  </r>
  <r>
    <n v="2231"/>
    <s v="Kingdom"/>
    <s v="A game about communities by Ben Robbins, creator of Microscope. Do you change the Kingdom or does the Kingdom change you?"/>
    <x v="6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x v="0"/>
  </r>
  <r>
    <n v="2728"/>
    <s v="Multi-Function SSD Shield for the Raspberry Pi 2"/>
    <s v="SSD, WiFi, RTC w/Battery and high power USB all in one shield."/>
    <x v="51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x v="4"/>
  </r>
  <r>
    <n v="317"/>
    <s v="Good Men, Bad Men, and a Few Rowdy Ladies"/>
    <s v="The story of a cowboy town with a prison problem, and the colorful characters who call it home."/>
    <x v="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x v="0"/>
  </r>
  <r>
    <n v="2442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x v="4"/>
  </r>
  <r>
    <n v="150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x v="4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x v="4"/>
  </r>
  <r>
    <n v="2717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x v="2"/>
  </r>
  <r>
    <n v="3009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x v="2"/>
  </r>
  <r>
    <n v="296"/>
    <s v="Bel Borba Is Here!"/>
    <s v="Bel Borba is Here is a feature film about the most inspiring Brazilian artist you've never heard of... until now."/>
    <x v="17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x v="3"/>
  </r>
  <r>
    <n v="2720"/>
    <s v="The Comedy Project"/>
    <s v="An improv, sketch and experimental comedy and cocktail venue in downtown Grand Rapids, Michigan"/>
    <x v="17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x v="1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x v="3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x v="4"/>
  </r>
  <r>
    <n v="2714"/>
    <s v="The Crane Theater"/>
    <s v="The Crane will be the new home for independent theater in Northeast Minneapolis"/>
    <x v="17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x v="1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x v="4"/>
  </r>
  <r>
    <n v="2268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x v="5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x v="1"/>
  </r>
  <r>
    <n v="261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x v="4"/>
  </r>
  <r>
    <n v="32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x v="1"/>
  </r>
  <r>
    <n v="2184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x v="1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x v="2"/>
  </r>
  <r>
    <n v="2202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x v="3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x v="0"/>
  </r>
  <r>
    <n v="254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x v="4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x v="4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x v="1"/>
  </r>
  <r>
    <n v="3035"/>
    <s v="The Coalition Theater"/>
    <s v="Help create a permanent home for live comedy shows and classes in Downtown RVA."/>
    <x v="17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x v="1"/>
  </r>
  <r>
    <n v="322"/>
    <s v="Last of the Big Tuskers"/>
    <s v="A documentary film about the largest elephants on earth and what is being done to ensure their survival."/>
    <x v="17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x v="1"/>
  </r>
  <r>
    <n v="279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x v="5"/>
  </r>
  <r>
    <n v="1514"/>
    <s v="Racing Age"/>
    <s v="Racing Age is a documentary photography book about masters track &amp; field athletes of retirement age and older."/>
    <x v="17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x v="4"/>
  </r>
  <r>
    <n v="38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x v="2"/>
  </r>
  <r>
    <n v="2329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x v="2"/>
  </r>
  <r>
    <n v="643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x v="4"/>
  </r>
  <r>
    <n v="287"/>
    <s v="In Country: A Documentary Film (POSTPRODUCTION)"/>
    <s v="War is hell. Why would anyone want to spend their weekends there?"/>
    <x v="51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x v="3"/>
  </r>
  <r>
    <n v="730"/>
    <s v="Encyclopedia of Surfing"/>
    <s v="A Massive but Cheerful Online Digital Archive of Surfing"/>
    <x v="16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x v="6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x v="1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x v="1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x v="1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x v="3"/>
  </r>
  <r>
    <n v="381"/>
    <s v="Clearwater"/>
    <s v="Set in the ancient waters of the Puget Sound, Clearwater is a universal story about the need to adapt to change."/>
    <x v="17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x v="4"/>
  </r>
  <r>
    <n v="1219"/>
    <s v="The Box"/>
    <s v="The Box is a fine art book of Ron Amato's innovative and seductive photography project."/>
    <x v="95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x v="1"/>
  </r>
  <r>
    <n v="2924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x v="4"/>
  </r>
  <r>
    <n v="2493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x v="0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x v="5"/>
  </r>
  <r>
    <n v="243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x v="2"/>
  </r>
  <r>
    <n v="1258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x v="0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x v="2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x v="4"/>
  </r>
  <r>
    <n v="300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x v="6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x v="2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x v="2"/>
  </r>
  <r>
    <n v="315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x v="3"/>
  </r>
  <r>
    <n v="1095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x v="0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x v="2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x v="1"/>
  </r>
  <r>
    <n v="223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x v="2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x v="5"/>
  </r>
  <r>
    <n v="515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x v="4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x v="1"/>
  </r>
  <r>
    <n v="307"/>
    <s v="Grammar Revolution"/>
    <s v="Why is grammar important?"/>
    <x v="65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x v="0"/>
  </r>
  <r>
    <n v="3259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x v="1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x v="2"/>
  </r>
  <r>
    <n v="1532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x v="2"/>
  </r>
  <r>
    <n v="684"/>
    <s v="Arcus Motion Analyzer | The Versatile Smart Ring"/>
    <s v="Arcus gives your fingers super powers."/>
    <x v="1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x v="2"/>
  </r>
  <r>
    <n v="102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x v="1"/>
  </r>
  <r>
    <n v="2457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x v="2"/>
  </r>
  <r>
    <n v="2024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x v="2"/>
  </r>
  <r>
    <n v="1523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x v="2"/>
  </r>
  <r>
    <n v="1184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x v="5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x v="1"/>
  </r>
  <r>
    <n v="2631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x v="4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x v="1"/>
  </r>
  <r>
    <n v="418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x v="4"/>
  </r>
  <r>
    <n v="384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x v="2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x v="0"/>
  </r>
  <r>
    <n v="27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x v="2"/>
  </r>
  <r>
    <n v="1502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x v="1"/>
  </r>
  <r>
    <n v="1223"/>
    <s v="YOSEMITE PEOPLE"/>
    <s v="A photography book focusing on the people rather than the nature at Yosemite National Park."/>
    <x v="105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x v="1"/>
  </r>
  <r>
    <n v="2186"/>
    <s v="Latitude 90Â° : The Origin"/>
    <s v="The real-time digital social deduction game where there's no moderator, no sleeping, and no dying."/>
    <x v="16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x v="1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x v="1"/>
  </r>
  <r>
    <n v="324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x v="4"/>
  </r>
  <r>
    <n v="2168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x v="5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x v="1"/>
  </r>
  <r>
    <n v="303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x v="6"/>
  </r>
  <r>
    <n v="275"/>
    <s v="Finding the Funk"/>
    <s v="A journey through the origins and influence of funk music from James Brown to D'Angelo we are FINDING THE FUNK!"/>
    <x v="16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x v="3"/>
  </r>
  <r>
    <n v="1509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x v="5"/>
  </r>
  <r>
    <n v="1537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x v="1"/>
  </r>
  <r>
    <n v="3229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x v="2"/>
  </r>
  <r>
    <n v="261"/>
    <s v="Empires: The Film"/>
    <s v="Empires explores the impact of networks on histories and philosophies of political thought."/>
    <x v="16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x v="3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x v="3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x v="1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x v="4"/>
  </r>
  <r>
    <n v="1019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x v="4"/>
  </r>
  <r>
    <n v="1775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x v="2"/>
  </r>
  <r>
    <n v="2157"/>
    <s v="Nin"/>
    <s v="Gamers and 90's fans unite in this small tale of epic proportions!"/>
    <x v="35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x v="1"/>
  </r>
  <r>
    <n v="2663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x v="4"/>
  </r>
  <r>
    <n v="2604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x v="3"/>
  </r>
  <r>
    <n v="311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x v="6"/>
  </r>
  <r>
    <n v="2535"/>
    <s v="Mark Hayes Requiem Recording"/>
    <s v="Mark Hayes: Requiem Recording"/>
    <x v="16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n v="1352993777"/>
    <b v="0"/>
    <n v="209"/>
    <b v="1"/>
    <s v="music/rock"/>
    <n v="138"/>
    <n v="98.99"/>
    <x v="7"/>
    <x v="15"/>
    <x v="398"/>
    <x v="3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x v="4"/>
  </r>
  <r>
    <n v="283"/>
    <s v="SOLE SURVIVOR"/>
    <s v="What is the impact of survivorship on the human condition?"/>
    <x v="53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x v="6"/>
  </r>
  <r>
    <n v="1004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x v="1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x v="1"/>
  </r>
  <r>
    <n v="1216"/>
    <s v="In Training: a book of Bonsai photographs"/>
    <s v="A fine art photography book taking a new look at the art of bonsai."/>
    <x v="8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x v="4"/>
  </r>
  <r>
    <n v="3253"/>
    <s v="EMPATHITRAX, a new play by Ana Nogueira"/>
    <s v="Can you ever truly feel what someone else is feeling?_x000a_Do you want to?"/>
    <x v="16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x v="1"/>
  </r>
  <r>
    <n v="2538"/>
    <s v="Me, Myself and Albinoni"/>
    <s v="I will record 2 of Tomaso Albinoni's concertos for 2 oboes playing both parts myself."/>
    <x v="53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x v="0"/>
  </r>
  <r>
    <n v="1351"/>
    <s v="Purpose: Your Journey To Find Meaning"/>
    <s v="Discover your purpose, live a more fulfilling life, leave a positive footprint on society."/>
    <x v="16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x v="2"/>
  </r>
  <r>
    <n v="297"/>
    <s v="Who Owns Yoga?"/>
    <s v="Who Owns Yoga? is a feature length documentary film that explores the changing nature of yoga in the modern world."/>
    <x v="16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x v="4"/>
  </r>
  <r>
    <n v="39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x v="6"/>
  </r>
  <r>
    <n v="3236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x v="1"/>
  </r>
  <r>
    <n v="725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n v="1396906530"/>
    <b v="0"/>
    <n v="48"/>
    <b v="1"/>
    <s v="music/rock"/>
    <n v="100"/>
    <n v="417.33"/>
    <x v="7"/>
    <x v="15"/>
    <x v="414"/>
    <x v="2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x v="4"/>
  </r>
  <r>
    <n v="3219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x v="4"/>
  </r>
  <r>
    <n v="2235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x v="4"/>
  </r>
  <r>
    <n v="42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x v="2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x v="5"/>
  </r>
  <r>
    <n v="2158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x v="3"/>
  </r>
  <r>
    <n v="952"/>
    <s v="Audionoggin - Join the Earvolution"/>
    <s v="Audionoggin: Wireless personal surround sound for the athlete in everyone."/>
    <x v="112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x v="5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x v="2"/>
  </r>
  <r>
    <n v="2247"/>
    <s v="Foragers"/>
    <s v="Take on the role of an ancient forager in this fun strategy game from the designer of Biblios."/>
    <x v="47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x v="2"/>
  </r>
  <r>
    <n v="951"/>
    <s v="Smart Harness"/>
    <s v="Revolutionizing the way we walk our dogs!"/>
    <x v="6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x v="1"/>
  </r>
  <r>
    <n v="15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x v="4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x v="4"/>
  </r>
  <r>
    <n v="2244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x v="1"/>
  </r>
  <r>
    <n v="2259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x v="1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x v="6"/>
  </r>
  <r>
    <n v="2718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x v="1"/>
  </r>
  <r>
    <n v="1520"/>
    <s v="TULIPS"/>
    <s v="A self-published photography book by Andrew Miksys from his new series about Belarus"/>
    <x v="53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n v="1383909855"/>
    <b v="1"/>
    <n v="274"/>
    <b v="1"/>
    <s v="music/rock"/>
    <n v="124"/>
    <n v="67.67"/>
    <x v="7"/>
    <x v="15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x v="1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x v="2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x v="4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x v="2"/>
  </r>
  <r>
    <n v="2608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x v="5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x v="7"/>
  </r>
  <r>
    <n v="345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x v="4"/>
  </r>
  <r>
    <n v="313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x v="7"/>
  </r>
  <r>
    <n v="2633"/>
    <s v="ISS-Above"/>
    <s v="A device that lights up whenever the International Space Station is nearby (that happens more often than you might expect)"/>
    <x v="1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x v="1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x v="1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x v="4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n v="1427753265"/>
    <b v="0"/>
    <n v="78"/>
    <b v="1"/>
    <s v="music/rock"/>
    <n v="100"/>
    <n v="224.13"/>
    <x v="7"/>
    <x v="15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x v="2"/>
  </r>
  <r>
    <n v="379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x v="3"/>
  </r>
  <r>
    <n v="1207"/>
    <s v="ITALIANA"/>
    <s v="A humanistic photo book about ancestral &amp; post-modern Italy."/>
    <x v="117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x v="1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x v="0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x v="1"/>
  </r>
  <r>
    <n v="1466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x v="4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x v="2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x v="3"/>
  </r>
  <r>
    <n v="2656"/>
    <s v="MoonWatcher: A 24/7 Live Video of the Moon for Everyone (Canceled)"/>
    <s v="MoonWatcher will be bringing the Moon closer to all of us."/>
    <x v="25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x v="5"/>
  </r>
  <r>
    <n v="316"/>
    <s v="THE SECRET TRIAL 5 - GRASSROOTS CROSS-CANADA TOUR"/>
    <s v="Award winning documentary The Secret Trial 5 needs your help for a Cross-Canada Tour!"/>
    <x v="51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x v="2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x v="1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x v="2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x v="4"/>
  </r>
  <r>
    <n v="128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x v="1"/>
  </r>
  <r>
    <n v="338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x v="1"/>
  </r>
  <r>
    <n v="304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x v="4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x v="4"/>
  </r>
  <r>
    <n v="286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x v="0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x v="5"/>
  </r>
  <r>
    <n v="2044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n v="1297562590"/>
    <b v="1"/>
    <n v="176"/>
    <b v="1"/>
    <s v="music/rock"/>
    <n v="295"/>
    <n v="92.1"/>
    <x v="7"/>
    <x v="15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x v="1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x v="2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x v="0"/>
  </r>
  <r>
    <n v="396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x v="3"/>
  </r>
  <r>
    <n v="2196"/>
    <s v="LACORSA Grand Prix Game (relaunch)"/>
    <s v="Race your friends in style with this classic Grand Prix game."/>
    <x v="8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x v="4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x v="1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x v="5"/>
  </r>
  <r>
    <n v="2618"/>
    <s v="SPACE ART FEATURING ASTRONAUTS #WeBelieveInAstronauts"/>
    <s v="LTD ED COLLECTIBLE SPACE ART FEAT. ASTRONAUTS"/>
    <x v="51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x v="4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x v="1"/>
  </r>
  <r>
    <n v="2182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x v="2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x v="0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x v="4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x v="4"/>
  </r>
  <r>
    <n v="3304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x v="1"/>
  </r>
  <r>
    <n v="1959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x v="2"/>
  </r>
  <r>
    <n v="1511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x v="8"/>
  </r>
  <r>
    <n v="3779"/>
    <s v="&quot;The Last Adam&quot; A New Musical, NYC reading"/>
    <s v="A fresh, re-telling of the Jesus story for a new generation."/>
    <x v="51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x v="1"/>
  </r>
  <r>
    <n v="365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x v="3"/>
  </r>
  <r>
    <n v="1220"/>
    <s v="All The People"/>
    <s v="A beautiful photo art book of portraits and conversations with people that may expand your idea of gender."/>
    <x v="51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x v="4"/>
  </r>
  <r>
    <n v="1208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x v="1"/>
  </r>
  <r>
    <n v="1218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x v="1"/>
  </r>
  <r>
    <n v="3272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x v="4"/>
  </r>
  <r>
    <n v="301"/>
    <s v="WORLD FAIR"/>
    <s v="A film about personal memory, amateur cinematography, and visions of the future at the 1939 New York World's Fair."/>
    <x v="109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x v="2"/>
  </r>
  <r>
    <n v="1293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x v="4"/>
  </r>
  <r>
    <n v="3338"/>
    <s v="The Last Days of Judas Iscariot"/>
    <s v="Join Estelle Parsons in support of Theater That Looks and Sounds Like America"/>
    <x v="51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x v="5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x v="4"/>
  </r>
  <r>
    <n v="1792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x v="4"/>
  </r>
  <r>
    <n v="246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x v="7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x v="1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x v="2"/>
  </r>
  <r>
    <n v="183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n v="1390667107"/>
    <b v="0"/>
    <n v="226"/>
    <b v="1"/>
    <s v="music/rock"/>
    <n v="102"/>
    <n v="67.39"/>
    <x v="7"/>
    <x v="15"/>
    <x v="520"/>
    <x v="2"/>
  </r>
  <r>
    <n v="1461"/>
    <s v="Relatively Prime Series 2"/>
    <s v="Series 2 of Relatively Prime, a podcast of stories from the Mathematical Domain"/>
    <x v="51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x v="2"/>
  </r>
  <r>
    <n v="3220"/>
    <s v="Burners"/>
    <s v="A sci-fi thriller for the stage opening March 10 in Los Angeles."/>
    <x v="51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x v="5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x v="2"/>
  </r>
  <r>
    <n v="2236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x v="1"/>
  </r>
  <r>
    <n v="242"/>
    <s v="Hardwater"/>
    <s v="An unprecedented feature-length documentary film about Maine's tribal, oft-misunderstood ice fishing sub-culture."/>
    <x v="109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x v="6"/>
  </r>
  <r>
    <n v="1"/>
    <s v="FannibalFest Fan Convention"/>
    <s v="A Hannibal TV Show Fan Convention and Art Collective"/>
    <x v="12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x v="5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x v="4"/>
  </r>
  <r>
    <n v="1607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x v="3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x v="2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x v="0"/>
  </r>
  <r>
    <n v="13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x v="1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x v="0"/>
  </r>
  <r>
    <n v="318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x v="0"/>
  </r>
  <r>
    <n v="51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x v="2"/>
  </r>
  <r>
    <n v="969"/>
    <s v="Make 100 | Geek &amp; Chic: Smart Safety Jewelry."/>
    <s v="Geek &amp; Chic Smart Jewelry Collection, Wearables Meet Style!"/>
    <x v="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x v="5"/>
  </r>
  <r>
    <n v="1268"/>
    <s v="Full Devil Jacket 2nd Album Release"/>
    <s v="Full Devil Jacket Is releasing their first record in over 12 yrs and we want you to be a part of it!"/>
    <x v="32"/>
    <n v="14000"/>
    <x v="0"/>
    <s v="US"/>
    <s v="USD"/>
    <n v="1379708247"/>
    <n v="1377116247"/>
    <b v="1"/>
    <n v="182"/>
    <b v="1"/>
    <s v="music/rock"/>
    <n v="117"/>
    <n v="76.92"/>
    <x v="7"/>
    <x v="15"/>
    <x v="541"/>
    <x v="0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x v="2"/>
  </r>
  <r>
    <n v="1976"/>
    <s v="Pi Lite white - Bright white LED display for Raspberry Pi"/>
    <s v="Can you help us make an ultra bright white one a reality?"/>
    <x v="38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x v="2"/>
  </r>
  <r>
    <n v="377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x v="4"/>
  </r>
  <r>
    <n v="1352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x v="4"/>
  </r>
  <r>
    <n v="2272"/>
    <s v="Pick the Lock"/>
    <s v="Pick the Lock is a game of chance and strategy. Attempt to obtain priceless treasures and outwit the other players."/>
    <x v="114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x v="4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x v="1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x v="4"/>
  </r>
  <r>
    <n v="1855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x v="0"/>
  </r>
  <r>
    <n v="413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x v="3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x v="4"/>
  </r>
  <r>
    <n v="1254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n v="1288968886"/>
    <b v="1"/>
    <n v="141"/>
    <b v="1"/>
    <s v="music/rock"/>
    <n v="199"/>
    <n v="94.49"/>
    <x v="7"/>
    <x v="15"/>
    <x v="556"/>
    <x v="7"/>
  </r>
  <r>
    <n v="100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x v="1"/>
  </r>
  <r>
    <n v="741"/>
    <s v="reVILNA: the vilna ghetto project"/>
    <s v="A revolutionary digital mapping project of the Vilna Ghetto"/>
    <x v="109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x v="0"/>
  </r>
  <r>
    <n v="2337"/>
    <s v="The Hudson Standard Bitters and Shrubs"/>
    <s v="We make small batch, locally sourced bitters and shrubs for cocktails and cooking."/>
    <x v="32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x v="2"/>
  </r>
  <r>
    <n v="2199"/>
    <s v="Decadolo. Flip it!"/>
    <s v="A new strategic board game designed to flip out your opponent."/>
    <x v="99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x v="4"/>
  </r>
  <r>
    <n v="1185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x v="4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x v="1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x v="6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x v="4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x v="4"/>
  </r>
  <r>
    <n v="2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x v="7"/>
  </r>
  <r>
    <n v="1309"/>
    <s v="CORE : Roam (Canceled)"/>
    <s v="Wicked fun and built for excitement, CORE is the safest and most versatile speaker you've ever worn."/>
    <x v="135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x v="4"/>
  </r>
  <r>
    <n v="80"/>
    <s v="Swingers Anonymous"/>
    <s v="What would you do if you ended up at a swingers party with two dead bodies and $20,000 in drug money?"/>
    <x v="32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x v="4"/>
  </r>
  <r>
    <n v="3256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x v="1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x v="2"/>
  </r>
  <r>
    <n v="3242"/>
    <s v="First Day Off in a Long Time by Brian Finkelstein"/>
    <s v="First Day Off in a Long Time is a comedy show...            _x000a_About suicide."/>
    <x v="26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x v="2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x v="1"/>
  </r>
  <r>
    <n v="3262"/>
    <s v="Prison Boxing: A New Play by Leah Joki"/>
    <s v="A one-woman theatrical exploration of the prison system and its inhabitants."/>
    <x v="137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x v="2"/>
  </r>
  <r>
    <n v="825"/>
    <s v="KILL FREEMAN"/>
    <s v="Kickstarting Kill Freeman independently. Help fund the New Record, Video and Live Shows."/>
    <x v="66"/>
    <n v="12554"/>
    <x v="0"/>
    <s v="US"/>
    <s v="USD"/>
    <n v="1351495284"/>
    <n v="1349335284"/>
    <b v="0"/>
    <n v="99"/>
    <b v="1"/>
    <s v="music/rock"/>
    <n v="100"/>
    <n v="126.81"/>
    <x v="7"/>
    <x v="15"/>
    <x v="581"/>
    <x v="3"/>
  </r>
  <r>
    <n v="4022"/>
    <s v="The Merchant of Venice as Shakespeare Heard It"/>
    <s v="Help us produce a video of the first Original Pronunciation Merchant of Venice."/>
    <x v="53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x v="0"/>
  </r>
  <r>
    <n v="1749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x v="6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x v="4"/>
  </r>
  <r>
    <n v="3677"/>
    <s v="Goldfish Memory Productions"/>
    <s v="Goldfish Memory Productions seeks at least $12,000 to begin their first 3 professional projects."/>
    <x v="32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x v="2"/>
  </r>
  <r>
    <n v="532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x v="1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x v="1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x v="1"/>
  </r>
  <r>
    <n v="360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x v="4"/>
  </r>
  <r>
    <n v="2985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x v="0"/>
  </r>
  <r>
    <n v="2606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x v="2"/>
  </r>
  <r>
    <n v="3248"/>
    <s v="Honest Accomplice Theatre 2015-16 Season"/>
    <s v="Honest Accomplice Theatre produces theatre for social change."/>
    <x v="32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x v="4"/>
  </r>
  <r>
    <n v="28"/>
    <s v="John Earle Dog Training Concept Development Reel"/>
    <s v="John and Brian are on a quest to change people's lives and rehabilitate dogs."/>
    <x v="32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x v="4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x v="1"/>
  </r>
  <r>
    <n v="16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x v="2"/>
  </r>
  <r>
    <n v="349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x v="5"/>
  </r>
  <r>
    <n v="1513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x v="2"/>
  </r>
  <r>
    <n v="49"/>
    <s v="Driving Jersey - Season Five"/>
    <s v="Driving Jersey is real people telling real stories."/>
    <x v="32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x v="4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n v="1406713041"/>
    <b v="0"/>
    <n v="12"/>
    <b v="1"/>
    <s v="theater/plays"/>
    <n v="100"/>
    <n v="1000"/>
    <x v="6"/>
    <x v="11"/>
    <x v="606"/>
    <x v="2"/>
  </r>
  <r>
    <n v="362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x v="4"/>
  </r>
  <r>
    <n v="2277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x v="3"/>
  </r>
  <r>
    <n v="217"/>
    <s v="Bitch"/>
    <s v="A roadmovie by paw"/>
    <x v="4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x v="2"/>
  </r>
  <r>
    <n v="1780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x v="1"/>
  </r>
  <r>
    <n v="3481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x v="2"/>
  </r>
  <r>
    <n v="1834"/>
    <s v="TDJ - All Part of the Plan EP/Tour"/>
    <s v="Help us fund our first tour and promote our new EP!"/>
    <x v="26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x v="2"/>
  </r>
  <r>
    <n v="65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x v="4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x v="2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x v="5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x v="2"/>
  </r>
  <r>
    <n v="352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x v="2"/>
  </r>
  <r>
    <n v="1625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x v="4"/>
  </r>
  <r>
    <n v="52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x v="2"/>
  </r>
  <r>
    <n v="1808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x v="7"/>
  </r>
  <r>
    <n v="2331"/>
    <s v="Meadowlands Chocolate"/>
    <s v="Handcrafted, organic, single-origin, bean-to-bar, dark chocolate. Like fine wine, the secret is in the terroir."/>
    <x v="36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x v="2"/>
  </r>
  <r>
    <n v="2451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x v="5"/>
  </r>
  <r>
    <n v="3712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x v="4"/>
  </r>
  <r>
    <n v="1270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n v="1327523642"/>
    <b v="1"/>
    <n v="169"/>
    <b v="1"/>
    <s v="music/rock"/>
    <n v="115"/>
    <n v="67.88"/>
    <x v="7"/>
    <x v="15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x v="1"/>
  </r>
  <r>
    <n v="3389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x v="1"/>
  </r>
  <r>
    <n v="3090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x v="4"/>
  </r>
  <r>
    <n v="2251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x v="2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n v="1475013710"/>
    <b v="0"/>
    <n v="158"/>
    <b v="1"/>
    <s v="music/rock"/>
    <n v="114"/>
    <n v="72.06"/>
    <x v="7"/>
    <x v="15"/>
    <x v="636"/>
    <x v="1"/>
  </r>
  <r>
    <n v="2103"/>
    <s v="Matthew Moon's New Album"/>
    <s v="Indie rocker, Matthew Moon, has something to share with you..."/>
    <x v="144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x v="3"/>
  </r>
  <r>
    <n v="2966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n v="1410048373"/>
    <b v="0"/>
    <n v="184"/>
    <b v="1"/>
    <s v="music/rock"/>
    <n v="126"/>
    <n v="61.7"/>
    <x v="7"/>
    <x v="15"/>
    <x v="639"/>
    <x v="2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x v="2"/>
  </r>
  <r>
    <n v="2255"/>
    <s v="Jumbo Jets - Jet Set Expansion Set #2"/>
    <s v="This is the second set of 5 expansions for our route-building game, Jet Set!"/>
    <x v="146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x v="2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x v="2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x v="4"/>
  </r>
  <r>
    <n v="1222"/>
    <s v="Project Pilgrim"/>
    <s v="Project Pilgrim is my effort to work towards normalizing mental health."/>
    <x v="38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x v="1"/>
  </r>
  <r>
    <n v="1029"/>
    <s v="StrobeHouse presents Valborg 2015"/>
    <s v="We want to recreate last years massive Valborgparty in Lund but this time even bigger!"/>
    <x v="26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x v="4"/>
  </r>
  <r>
    <n v="1379"/>
    <s v="J. Walter Makes a Record"/>
    <s v="---------The long-awaited debut full-length from Justin Ruddy--------"/>
    <x v="26"/>
    <n v="11160"/>
    <x v="0"/>
    <s v="US"/>
    <s v="USD"/>
    <n v="1433504876"/>
    <n v="1430912876"/>
    <b v="0"/>
    <n v="151"/>
    <b v="1"/>
    <s v="music/rock"/>
    <n v="112"/>
    <n v="73.91"/>
    <x v="7"/>
    <x v="15"/>
    <x v="649"/>
    <x v="4"/>
  </r>
  <r>
    <n v="3246"/>
    <s v="The Gray Man"/>
    <s v="The Gray Man isnâ€™t real. Heâ€™s a ghost story, a boogeyman, a tale mothers make up to keep their children safe."/>
    <x v="26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x v="4"/>
  </r>
  <r>
    <n v="69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x v="6"/>
  </r>
  <r>
    <n v="55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x v="4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x v="0"/>
  </r>
  <r>
    <n v="1644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n v="1348363560"/>
    <b v="0"/>
    <n v="128"/>
    <b v="1"/>
    <s v="music/pop"/>
    <n v="110"/>
    <n v="85.55"/>
    <x v="7"/>
    <x v="22"/>
    <x v="658"/>
    <x v="3"/>
  </r>
  <r>
    <n v="1795"/>
    <s v="THE AFGHANS - A Photo Book"/>
    <s v="A photography book documenting the impact of the ISAF mission on the Afghan people of Mazar-e Sharif."/>
    <x v="88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x v="4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x v="2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x v="1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x v="2"/>
  </r>
  <r>
    <n v="3893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x v="2"/>
  </r>
  <r>
    <n v="1031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x v="2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x v="2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x v="4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x v="1"/>
  </r>
  <r>
    <n v="734"/>
    <s v="Sideswiped"/>
    <s v="Sideswiped is my story of growing in and trusting God through the mess and mysteries of life."/>
    <x v="141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x v="4"/>
  </r>
  <r>
    <n v="260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x v="7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n v="1328040375"/>
    <b v="0"/>
    <n v="126"/>
    <b v="1"/>
    <s v="music/rock"/>
    <n v="265"/>
    <n v="84.21"/>
    <x v="7"/>
    <x v="15"/>
    <x v="674"/>
    <x v="3"/>
  </r>
  <r>
    <n v="2818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x v="4"/>
  </r>
  <r>
    <n v="749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  <x v="7"/>
  </r>
  <r>
    <n v="3434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n v="1402391269"/>
    <b v="0"/>
    <n v="168"/>
    <b v="1"/>
    <s v="theater/plays"/>
    <n v="106"/>
    <n v="62.83"/>
    <x v="6"/>
    <x v="11"/>
    <x v="678"/>
    <x v="2"/>
  </r>
  <r>
    <n v="1021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x v="4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x v="4"/>
  </r>
  <r>
    <n v="417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x v="0"/>
  </r>
  <r>
    <n v="1373"/>
    <s v="Broccoli Samurai: Tour Van or Bust!"/>
    <s v="Help Broccoli Samurai raise money to get a new van and continue bringing you the jams!"/>
    <x v="26"/>
    <n v="10501"/>
    <x v="0"/>
    <s v="US"/>
    <s v="USD"/>
    <n v="1483138233"/>
    <n v="1480546233"/>
    <b v="0"/>
    <n v="52"/>
    <b v="1"/>
    <s v="music/rock"/>
    <n v="105"/>
    <n v="201.94"/>
    <x v="7"/>
    <x v="15"/>
    <x v="682"/>
    <x v="1"/>
  </r>
  <r>
    <n v="3507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n v="1462140537"/>
    <b v="0"/>
    <n v="72"/>
    <b v="1"/>
    <s v="theater/plays"/>
    <n v="104"/>
    <n v="145"/>
    <x v="6"/>
    <x v="11"/>
    <x v="683"/>
    <x v="1"/>
  </r>
  <r>
    <n v="2296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x v="3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x v="0"/>
  </r>
  <r>
    <n v="161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n v="1350061821"/>
    <b v="0"/>
    <n v="157"/>
    <b v="1"/>
    <s v="music/rock"/>
    <n v="104"/>
    <n v="66.37"/>
    <x v="7"/>
    <x v="15"/>
    <x v="686"/>
    <x v="3"/>
  </r>
  <r>
    <n v="3"/>
    <s v="Unsure/Positive: A Dramedy Series About Life with HIV"/>
    <s v="We already produced the *very* beginning of this story. Help us to see it through?"/>
    <x v="26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x v="2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x v="2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x v="1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x v="4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x v="2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x v="2"/>
  </r>
  <r>
    <n v="58"/>
    <s v="Gloaming"/>
    <s v="Alex thought he knew how the world worked. You live, you die and it's over. He was very, very wrong."/>
    <x v="26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x v="2"/>
  </r>
  <r>
    <n v="1751"/>
    <s v="Daily Bread: Stories from Rural Greece"/>
    <s v="Photographs and stories culled from 10 years of road trips through rural Greece"/>
    <x v="26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x v="4"/>
  </r>
  <r>
    <n v="3766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x v="2"/>
  </r>
  <r>
    <n v="1393"/>
    <s v="WolfHunt | Social Commentary Rock Project"/>
    <s v="Rock n' Roll tales of our times"/>
    <x v="26"/>
    <n v="10235"/>
    <x v="0"/>
    <s v="US"/>
    <s v="USD"/>
    <n v="1470068523"/>
    <n v="1467476523"/>
    <b v="0"/>
    <n v="52"/>
    <b v="1"/>
    <s v="music/rock"/>
    <n v="102"/>
    <n v="196.83"/>
    <x v="7"/>
    <x v="15"/>
    <x v="698"/>
    <x v="1"/>
  </r>
  <r>
    <n v="3714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n v="1429881667"/>
    <b v="0"/>
    <n v="97"/>
    <b v="1"/>
    <s v="theater/plays"/>
    <n v="102"/>
    <n v="105.52"/>
    <x v="6"/>
    <x v="11"/>
    <x v="699"/>
    <x v="4"/>
  </r>
  <r>
    <n v="1617"/>
    <s v="The Coffis Brothers 2nd Album!"/>
    <s v="The Coffis Brothers &amp;The Mountain Men are recording a brand new full length record."/>
    <x v="40"/>
    <n v="10210"/>
    <x v="0"/>
    <s v="US"/>
    <s v="USD"/>
    <n v="1383332400"/>
    <n v="1380470188"/>
    <b v="0"/>
    <n v="158"/>
    <b v="1"/>
    <s v="music/rock"/>
    <n v="146"/>
    <n v="64.62"/>
    <x v="7"/>
    <x v="15"/>
    <x v="700"/>
    <x v="0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x v="4"/>
  </r>
  <r>
    <n v="3524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x v="2"/>
  </r>
  <r>
    <n v="79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n v="1376687485"/>
    <b v="0"/>
    <n v="90"/>
    <b v="1"/>
    <s v="music/rock"/>
    <n v="101"/>
    <n v="112.61"/>
    <x v="7"/>
    <x v="15"/>
    <x v="706"/>
    <x v="0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x v="1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x v="4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x v="4"/>
  </r>
  <r>
    <n v="2930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x v="1"/>
  </r>
  <r>
    <n v="527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n v="1484715366"/>
    <b v="0"/>
    <n v="158"/>
    <b v="1"/>
    <s v="theater/plays"/>
    <n v="101"/>
    <n v="63.83"/>
    <x v="6"/>
    <x v="11"/>
    <x v="713"/>
    <x v="5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n v="1468852306"/>
    <b v="0"/>
    <n v="113"/>
    <b v="1"/>
    <s v="music/pop"/>
    <n v="202"/>
    <n v="89.25"/>
    <x v="7"/>
    <x v="22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7"/>
    <x v="15"/>
    <x v="716"/>
    <x v="2"/>
  </r>
  <r>
    <n v="3153"/>
    <s v="Terminator the Second"/>
    <s v="A stage production of Terminator 2: Judgment Day, composed entirely of the words of William Shakespeare"/>
    <x v="121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x v="1"/>
  </r>
  <r>
    <n v="302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x v="3"/>
  </r>
  <r>
    <n v="2055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x v="2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x v="5"/>
  </r>
  <r>
    <n v="3400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x v="2"/>
  </r>
  <r>
    <n v="3406"/>
    <s v="Voices of Swords"/>
    <s v="A funny and moving new play about two families dealing with aging parents in very different ways!"/>
    <x v="26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x v="2"/>
  </r>
  <r>
    <n v="2811"/>
    <s v="Ray Gunn and Starburst"/>
    <s v="Ray Gunn and Starburst is an audio sci-fi/comedy sending up the tropes of classic and pulp science-fiction."/>
    <x v="26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x v="1"/>
  </r>
  <r>
    <n v="2539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x v="2"/>
  </r>
  <r>
    <n v="1836"/>
    <s v="KICKSTART OUR &lt;+3"/>
    <s v="Help fund our 2013 Sound &amp; Lighting Touring rig!"/>
    <x v="1"/>
    <n v="10017"/>
    <x v="0"/>
    <s v="US"/>
    <s v="USD"/>
    <n v="1361129129"/>
    <n v="1359660329"/>
    <b v="0"/>
    <n v="55"/>
    <b v="1"/>
    <s v="music/rock"/>
    <n v="200"/>
    <n v="182.13"/>
    <x v="7"/>
    <x v="15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x v="2"/>
  </r>
  <r>
    <n v="1633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n v="1324329156"/>
    <b v="0"/>
    <n v="58"/>
    <b v="1"/>
    <s v="music/rock"/>
    <n v="100"/>
    <n v="172.41"/>
    <x v="7"/>
    <x v="15"/>
    <x v="729"/>
    <x v="6"/>
  </r>
  <r>
    <n v="299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x v="4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x v="2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x v="2"/>
  </r>
  <r>
    <n v="305"/>
    <s v="My Friend Mott-ly"/>
    <s v="A documentary that I am making about the difficult, but inspiring, life of a late friend of mine."/>
    <x v="82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x v="3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x v="6"/>
  </r>
  <r>
    <n v="1189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x v="1"/>
  </r>
  <r>
    <n v="1266"/>
    <s v="Sensory Station's First EP"/>
    <s v="We are looking to record our first EP produced by Aaron Harris (ISIS/Palms) at Studio West."/>
    <x v="118"/>
    <n v="9545"/>
    <x v="0"/>
    <s v="US"/>
    <s v="USD"/>
    <n v="1389474145"/>
    <n v="1386882145"/>
    <b v="1"/>
    <n v="50"/>
    <b v="1"/>
    <s v="music/rock"/>
    <n v="100"/>
    <n v="190.9"/>
    <x v="7"/>
    <x v="15"/>
    <x v="737"/>
    <x v="0"/>
  </r>
  <r>
    <n v="282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x v="4"/>
  </r>
  <r>
    <n v="3433"/>
    <s v="The Dybbuk"/>
    <s v="death&amp;pretzels presents their first Chicago based project:_x000a_The Dybbuk by S. Ansky"/>
    <x v="118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x v="2"/>
  </r>
  <r>
    <n v="1366"/>
    <s v="Kick It! A Tribute to the A.K.s"/>
    <s v="A musical memorial for Alexi Petersen."/>
    <x v="82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x v="2"/>
  </r>
  <r>
    <n v="1783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x v="4"/>
  </r>
  <r>
    <n v="1800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x v="1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x v="4"/>
  </r>
  <r>
    <n v="315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x v="3"/>
  </r>
  <r>
    <n v="1817"/>
    <s v="Through the Lens of Jerry Gustafson"/>
    <s v="Hundreds of breathtaking rodeo photographs collected in a beautiful coffee table book."/>
    <x v="53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x v="1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x v="4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x v="4"/>
  </r>
  <r>
    <n v="2311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x v="2"/>
  </r>
  <r>
    <n v="1376"/>
    <s v="Dead Pirates / HIGHMARE LP 2nd pressing"/>
    <s v="Dead Pirates are planning a second pressing of HIGHMARE LP, who wants one ?"/>
    <x v="154"/>
    <n v="9342"/>
    <x v="0"/>
    <s v="GB"/>
    <s v="GBP"/>
    <n v="1480784606"/>
    <n v="1478189006"/>
    <b v="0"/>
    <n v="168"/>
    <b v="1"/>
    <s v="music/rock"/>
    <n v="252"/>
    <n v="55.61"/>
    <x v="7"/>
    <x v="15"/>
    <x v="750"/>
    <x v="1"/>
  </r>
  <r>
    <n v="1519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n v="1442771722"/>
    <b v="0"/>
    <n v="47"/>
    <b v="1"/>
    <s v="music/indie rock"/>
    <n v="102"/>
    <n v="196.34"/>
    <x v="7"/>
    <x v="12"/>
    <x v="753"/>
    <x v="4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4"/>
    <x v="7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x v="0"/>
  </r>
  <r>
    <n v="3041"/>
    <s v="Lend a Hand in Our Home"/>
    <s v="Privet! Hello! Bon Jour! We are the Arlekin Players Theatre and we need a home."/>
    <x v="156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x v="4"/>
  </r>
  <r>
    <n v="1850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n v="1402441300"/>
    <b v="0"/>
    <n v="179"/>
    <b v="1"/>
    <s v="music/rock"/>
    <n v="102"/>
    <n v="51.04"/>
    <x v="7"/>
    <x v="15"/>
    <x v="757"/>
    <x v="2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n v="1319850796"/>
    <b v="0"/>
    <n v="136"/>
    <b v="1"/>
    <s v="music/rock"/>
    <n v="114"/>
    <n v="67.13"/>
    <x v="7"/>
    <x v="15"/>
    <x v="758"/>
    <x v="6"/>
  </r>
  <r>
    <n v="3360"/>
    <s v="Pretty Butch"/>
    <s v="World Premiere, an M1 Singapore Fringe Festival 2017 commission."/>
    <x v="99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x v="1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x v="4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x v="7"/>
  </r>
  <r>
    <n v="2029"/>
    <s v="Lumin8 Pro"/>
    <s v="Lumin8 Pro is a fun and easy to use light controller that makes light dance to your favorite music."/>
    <x v="6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x v="2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x v="2"/>
  </r>
  <r>
    <n v="1385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x v="1"/>
  </r>
  <r>
    <n v="67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x v="1"/>
  </r>
  <r>
    <n v="219"/>
    <s v="True Colors"/>
    <s v="An hour-long pilot about a group of suburban LGBT teens coming of age in the early 90's."/>
    <x v="6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x v="1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x v="5"/>
  </r>
  <r>
    <n v="2313"/>
    <s v="A SUNNY DAY IN GLASGOW"/>
    <s v="A Sunny Day in Glasgow are recording a new album and we need your help!"/>
    <x v="1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x v="3"/>
  </r>
  <r>
    <n v="2991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x v="5"/>
  </r>
  <r>
    <n v="46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x v="4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x v="4"/>
  </r>
  <r>
    <n v="193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x v="4"/>
  </r>
  <r>
    <n v="1684"/>
    <s v="Goodness &amp; Mercy EP - Marty Mikles"/>
    <s v="New Music from Marty Mikles!  A new EP all about God's Goodness &amp; Mercy."/>
    <x v="36"/>
    <n v="8730"/>
    <x v="3"/>
    <s v="US"/>
    <s v="USD"/>
    <n v="1489775641"/>
    <n v="1487360041"/>
    <b v="0"/>
    <n v="101"/>
    <b v="0"/>
    <s v="music/faith"/>
    <n v="109"/>
    <n v="86.44"/>
    <x v="7"/>
    <x v="14"/>
    <x v="778"/>
    <x v="5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x v="2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x v="6"/>
  </r>
  <r>
    <n v="3302"/>
    <s v="El muro de BorÃ­s KiÃ©n"/>
    <s v="FilosofÃ­a de los anÃ³nimos"/>
    <x v="16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x v="1"/>
  </r>
  <r>
    <n v="226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x v="4"/>
  </r>
  <r>
    <n v="324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x v="4"/>
  </r>
  <r>
    <n v="3006"/>
    <s v="ONTARIO STREET THEATRE in Port Hope."/>
    <s v="We're an affordable theatre and rental space that can be molded into anything by anyone."/>
    <x v="36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x v="2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x v="4"/>
  </r>
  <r>
    <n v="56"/>
    <s v="Voxwomen Cycling Show"/>
    <s v="We want to see more women's cycling on TV - and we need your help to make it happen!"/>
    <x v="36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x v="4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x v="1"/>
  </r>
  <r>
    <n v="255"/>
    <s v="xoxosms: a documentary about love in the 21st century"/>
    <s v="xoxosms is a documentary about first love, long distance and Skype."/>
    <x v="36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x v="6"/>
  </r>
  <r>
    <n v="1043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n v="1429509855"/>
    <b v="0"/>
    <n v="292"/>
    <b v="0"/>
    <s v="journalism/audio"/>
    <n v="9"/>
    <n v="29.24"/>
    <x v="8"/>
    <x v="30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n v="1403599778"/>
    <b v="0"/>
    <n v="94"/>
    <b v="1"/>
    <s v="theater/musical"/>
    <n v="107"/>
    <n v="90.82"/>
    <x v="6"/>
    <x v="19"/>
    <x v="793"/>
    <x v="2"/>
  </r>
  <r>
    <n v="36"/>
    <s v="THE LISTENING BOX"/>
    <s v="A modern day priest makes an unusual discovery, setting off a chain of events."/>
    <x v="7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x v="4"/>
  </r>
  <r>
    <n v="6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x v="2"/>
  </r>
  <r>
    <n v="3064"/>
    <s v="Kickstart the Crossroads Community"/>
    <s v="An epicenter for connection, creation and expression of the community."/>
    <x v="35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x v="4"/>
  </r>
  <r>
    <n v="1528"/>
    <s v="Don't Go Outside: Tokyo Street Photos"/>
    <s v="A book of street photos from around Shibuya that I've made between 2011-2016."/>
    <x v="121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x v="5"/>
  </r>
  <r>
    <n v="794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n v="1310438737"/>
    <b v="0"/>
    <n v="53"/>
    <b v="1"/>
    <s v="music/rock"/>
    <n v="105"/>
    <n v="158.96"/>
    <x v="7"/>
    <x v="15"/>
    <x v="798"/>
    <x v="6"/>
  </r>
  <r>
    <n v="3028"/>
    <s v="A Home for Vegas Theatre Hub"/>
    <s v="We have a space! Help us fill it with a stage, chairs, gear and audiences' laughter!"/>
    <x v="1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x v="1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x v="1"/>
  </r>
  <r>
    <n v="806"/>
    <s v="Golden Animals NEW Album!"/>
    <s v="Help Golden Animals finish their NEW Album!"/>
    <x v="36"/>
    <n v="8355"/>
    <x v="0"/>
    <s v="US"/>
    <s v="USD"/>
    <n v="1315413339"/>
    <n v="1312821339"/>
    <b v="0"/>
    <n v="71"/>
    <b v="1"/>
    <s v="music/rock"/>
    <n v="104"/>
    <n v="117.68"/>
    <x v="7"/>
    <x v="15"/>
    <x v="801"/>
    <x v="6"/>
  </r>
  <r>
    <n v="138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n v="1365275536"/>
    <b v="0"/>
    <n v="148"/>
    <b v="1"/>
    <s v="music/rock"/>
    <n v="104"/>
    <n v="56.41"/>
    <x v="7"/>
    <x v="15"/>
    <x v="802"/>
    <x v="0"/>
  </r>
  <r>
    <n v="3339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x v="1"/>
  </r>
  <r>
    <n v="3048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x v="2"/>
  </r>
  <r>
    <n v="48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x v="0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x v="6"/>
  </r>
  <r>
    <n v="2233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x v="4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x v="0"/>
  </r>
  <r>
    <n v="1760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x v="1"/>
  </r>
  <r>
    <n v="2596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x v="2"/>
  </r>
  <r>
    <n v="3169"/>
    <s v="The Window"/>
    <s v="We're bringing The Window to the Cherry Lane Theater in January 2014."/>
    <x v="36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x v="0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x v="2"/>
  </r>
  <r>
    <n v="324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x v="4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n v="1320122736"/>
    <b v="0"/>
    <n v="62"/>
    <b v="1"/>
    <s v="music/pop"/>
    <n v="103"/>
    <n v="132.44"/>
    <x v="7"/>
    <x v="22"/>
    <x v="815"/>
    <x v="6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n v="1319859339"/>
    <b v="0"/>
    <n v="116"/>
    <b v="1"/>
    <s v="music/pop"/>
    <n v="103"/>
    <n v="70.78"/>
    <x v="7"/>
    <x v="22"/>
    <x v="816"/>
    <x v="6"/>
  </r>
  <r>
    <n v="3586"/>
    <s v="Actors &amp; Musicians who are Blind or Autistic"/>
    <s v="See Theatre In A New Light"/>
    <x v="82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x v="1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x v="4"/>
  </r>
  <r>
    <n v="1434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x v="4"/>
  </r>
  <r>
    <n v="226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x v="2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x v="2"/>
  </r>
  <r>
    <n v="1464"/>
    <s v="Science Studio"/>
    <s v="The Best Science Media on the Web"/>
    <x v="1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7"/>
    <x v="15"/>
    <x v="823"/>
    <x v="2"/>
  </r>
  <r>
    <n v="2015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x v="6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n v="1431509397"/>
    <b v="1"/>
    <n v="70"/>
    <b v="1"/>
    <s v="theater/plays"/>
    <n v="102"/>
    <n v="116"/>
    <x v="6"/>
    <x v="11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x v="4"/>
  </r>
  <r>
    <n v="3326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x v="1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x v="3"/>
  </r>
  <r>
    <n v="1661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x v="4"/>
  </r>
  <r>
    <n v="1626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n v="1383337267"/>
    <b v="0"/>
    <n v="108"/>
    <b v="1"/>
    <s v="music/rock"/>
    <n v="101"/>
    <n v="74.95"/>
    <x v="7"/>
    <x v="15"/>
    <x v="831"/>
    <x v="0"/>
  </r>
  <r>
    <n v="2441"/>
    <s v="Bring Alchemy Pops to the People!"/>
    <s v="YOU can help Alchemy Pops POP up on a street near you!"/>
    <x v="82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x v="4"/>
  </r>
  <r>
    <n v="3377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x v="7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x v="0"/>
  </r>
  <r>
    <n v="2127"/>
    <s v="Three Monkeys - Part 1: Into the Abyss"/>
    <s v="Three Monkeys is an audio adventure game for PC."/>
    <x v="88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x v="4"/>
  </r>
  <r>
    <n v="2120"/>
    <s v="Hearty Har Full Length Album"/>
    <s v="&lt;3_x000a_Coming in from outer space. Help Hearty Har record their 1st album!!"/>
    <x v="36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x v="0"/>
  </r>
  <r>
    <n v="2241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x v="5"/>
  </r>
  <r>
    <n v="816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n v="1294818561"/>
    <b v="0"/>
    <n v="96"/>
    <b v="1"/>
    <s v="music/rock"/>
    <n v="101"/>
    <n v="83.89"/>
    <x v="7"/>
    <x v="15"/>
    <x v="840"/>
    <x v="6"/>
  </r>
  <r>
    <n v="419"/>
    <s v="BEYOND LOCAL"/>
    <s v="Beyond Local is a personal journey through an art-centric and musically talented community that fosters creativity."/>
    <x v="36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x v="0"/>
  </r>
  <r>
    <n v="2525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x v="3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n v="1479708680"/>
    <b v="0"/>
    <n v="127"/>
    <b v="1"/>
    <s v="music/metal"/>
    <n v="267"/>
    <n v="63.1"/>
    <x v="7"/>
    <x v="20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x v="4"/>
  </r>
  <r>
    <n v="337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x v="4"/>
  </r>
  <r>
    <n v="373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x v="1"/>
  </r>
  <r>
    <n v="3765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x v="2"/>
  </r>
  <r>
    <n v="1658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x v="3"/>
  </r>
  <r>
    <n v="728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x v="6"/>
  </r>
  <r>
    <n v="3107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2"/>
    <x v="4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n v="1330722058"/>
    <b v="1"/>
    <n v="123"/>
    <b v="1"/>
    <s v="theater/plays"/>
    <n v="113"/>
    <n v="64.27"/>
    <x v="6"/>
    <x v="11"/>
    <x v="853"/>
    <x v="3"/>
  </r>
  <r>
    <n v="3266"/>
    <s v="Macbeth"/>
    <s v="An original version of Shakespeare's masterpiece that emphasizes family and explores the destruction of blood ties"/>
    <x v="7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x v="4"/>
  </r>
  <r>
    <n v="304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x v="3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x v="1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x v="6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x v="1"/>
  </r>
  <r>
    <n v="2729"/>
    <s v="McChi Luggage: It's a Luggage, USB Charger and a Table Top"/>
    <s v="A luggage that is more than a luggage! It is what you want it to be."/>
    <x v="82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x v="4"/>
  </r>
  <r>
    <n v="3534"/>
    <s v="Night of Ashes"/>
    <s v="A Theatrical Prequel to Hell's Rebels, the current Pathfinder Adventure Path from Paizo Publishing"/>
    <x v="1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n v="1381430646"/>
    <b v="0"/>
    <n v="128"/>
    <b v="1"/>
    <s v="music/rock"/>
    <n v="104"/>
    <n v="60.86"/>
    <x v="7"/>
    <x v="15"/>
    <x v="864"/>
    <x v="0"/>
  </r>
  <r>
    <n v="2461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x v="6"/>
  </r>
  <r>
    <n v="480"/>
    <s v="The CafÃ©"/>
    <s v="To court his muse, an artist must first outsmart her dog.  A short animated film collaboration by Dana and Terrence Masson."/>
    <x v="13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x v="0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n v="1373305836"/>
    <b v="1"/>
    <n v="74"/>
    <b v="1"/>
    <s v="music/rock"/>
    <n v="111"/>
    <n v="104.73"/>
    <x v="7"/>
    <x v="15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x v="2"/>
  </r>
  <r>
    <n v="356"/>
    <s v="43 and 80"/>
    <s v="A documentary about halibut conservation and how it impacts communities of Southeast Alaska."/>
    <x v="82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x v="1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x v="6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x v="5"/>
  </r>
  <r>
    <n v="102"/>
    <s v="Dear God No!"/>
    <s v="A gang of outlaw bikers pull a home invasion on a disgraced Anthropologist hiding a secret locked in his cabin basement."/>
    <x v="7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x v="7"/>
  </r>
  <r>
    <n v="132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n v="1381767859"/>
    <b v="1"/>
    <n v="31"/>
    <b v="1"/>
    <s v="music/rock"/>
    <n v="102"/>
    <n v="246.29"/>
    <x v="7"/>
    <x v="15"/>
    <x v="875"/>
    <x v="0"/>
  </r>
  <r>
    <n v="2524"/>
    <s v="Les Bostonades' First CD"/>
    <s v="We're bringing some of our favorite music from the past 10 years to disc for the first time ever."/>
    <x v="82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x v="1"/>
  </r>
  <r>
    <n v="3002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x v="3"/>
  </r>
  <r>
    <n v="2613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x v="3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x v="2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x v="2"/>
  </r>
  <r>
    <n v="3144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x v="5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x v="3"/>
  </r>
  <r>
    <n v="65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x v="2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x v="1"/>
  </r>
  <r>
    <n v="2857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n v="1482444295"/>
    <b v="0"/>
    <n v="15"/>
    <b v="0"/>
    <s v="theater/plays"/>
    <n v="20"/>
    <n v="500"/>
    <x v="6"/>
    <x v="11"/>
    <x v="888"/>
    <x v="1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n v="1428430342"/>
    <b v="0"/>
    <n v="70"/>
    <b v="1"/>
    <s v="music/rock"/>
    <n v="107"/>
    <n v="107.07"/>
    <x v="7"/>
    <x v="15"/>
    <x v="889"/>
    <x v="4"/>
  </r>
  <r>
    <n v="2040"/>
    <s v="Programmable Capacitor"/>
    <s v="4.29 Billion+ Capacitor Combinations._x000a_No Coding Required."/>
    <x v="121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x v="0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x v="2"/>
  </r>
  <r>
    <n v="61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x v="6"/>
  </r>
  <r>
    <n v="3258"/>
    <s v="Bluebirds by Joe Brondo"/>
    <s v="A guy named Walt steals a book and plans to sell it to get his life on track... until his wife finds out."/>
    <x v="4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x v="2"/>
  </r>
  <r>
    <n v="107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x v="4"/>
  </r>
  <r>
    <n v="2113"/>
    <s v="Summer Underground // Honeycomb LP"/>
    <s v="Help us fund our second full-length album Honeycomb!"/>
    <x v="4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x v="0"/>
  </r>
  <r>
    <n v="3612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x v="2"/>
  </r>
  <r>
    <n v="1346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x v="0"/>
  </r>
  <r>
    <n v="834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n v="1369770292"/>
    <b v="0"/>
    <n v="75"/>
    <b v="1"/>
    <s v="music/rock"/>
    <n v="131"/>
    <n v="96.08"/>
    <x v="7"/>
    <x v="15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x v="2"/>
  </r>
  <r>
    <n v="3071"/>
    <s v="The Echo Theatre 2015"/>
    <s v="Anyone can create. They just need a place and an opportunity. The Echo Theatre (Provo) provides that opportunity."/>
    <x v="32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x v="4"/>
  </r>
  <r>
    <n v="3228"/>
    <s v="Hear Me Roar: A Season of Powerful Women"/>
    <s v="A Season of Powerful Women. A Season of Defiance."/>
    <x v="4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x v="4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x v="6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n v="1412794443"/>
    <b v="0"/>
    <n v="108"/>
    <b v="1"/>
    <s v="theater/plays"/>
    <n v="119"/>
    <n v="66.11"/>
    <x v="6"/>
    <x v="11"/>
    <x v="910"/>
    <x v="2"/>
  </r>
  <r>
    <n v="786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1"/>
    <x v="3"/>
  </r>
  <r>
    <n v="318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x v="6"/>
  </r>
  <r>
    <n v="113"/>
    <s v="&quot;The First Day&quot; by Julia Othmer- Music Video"/>
    <s v="A living memorial for all those dealing with trauma, grief and loss."/>
    <x v="1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x v="6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x v="4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n v="1415343874"/>
    <b v="0"/>
    <n v="65"/>
    <b v="1"/>
    <s v="music/rock"/>
    <n v="102"/>
    <n v="107.98"/>
    <x v="7"/>
    <x v="15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x v="1"/>
  </r>
  <r>
    <n v="747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x v="1"/>
  </r>
  <r>
    <n v="513"/>
    <s v="Paradigm Spiral - The Animated Series"/>
    <s v="A sci-fi fantasy 2.5D anime styled series about some guys trying to save the world, probably..."/>
    <x v="6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x v="1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x v="2"/>
  </r>
  <r>
    <n v="89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x v="0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n v="1481852119"/>
    <b v="0"/>
    <n v="109"/>
    <b v="1"/>
    <s v="music/rock"/>
    <n v="171"/>
    <n v="62.87"/>
    <x v="7"/>
    <x v="15"/>
    <x v="925"/>
    <x v="1"/>
  </r>
  <r>
    <n v="1030"/>
    <s v="The Gothsicles - I FEEL SICLE"/>
    <s v="Help fund the latest Gothsicles mega-album, I FEEL SICLE!"/>
    <x v="151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x v="1"/>
  </r>
  <r>
    <n v="3189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x v="4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x v="1"/>
  </r>
  <r>
    <n v="247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x v="7"/>
  </r>
  <r>
    <n v="1677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x v="1"/>
  </r>
  <r>
    <n v="442"/>
    <s v="The Paranormal Idiot"/>
    <s v="Doomsday is here"/>
    <x v="92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x v="4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n v="1441111892"/>
    <b v="0"/>
    <n v="67"/>
    <b v="0"/>
    <s v="theater/spaces"/>
    <n v="67"/>
    <n v="99.76"/>
    <x v="6"/>
    <x v="9"/>
    <x v="933"/>
    <x v="4"/>
  </r>
  <r>
    <n v="2301"/>
    <s v="Time Crash"/>
    <s v="We are America's first trock band, and we're ready to bring you our first album!"/>
    <x v="1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x v="0"/>
  </r>
  <r>
    <n v="944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x v="1"/>
  </r>
  <r>
    <n v="378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x v="1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x v="1"/>
  </r>
  <r>
    <n v="987"/>
    <s v="Kidswatcher"/>
    <s v="Always know where your precious children are. Let them explore the world freely and in a secure way by using the Kidswatcher."/>
    <x v="6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x v="2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x v="3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x v="4"/>
  </r>
  <r>
    <n v="471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x v="2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x v="1"/>
  </r>
  <r>
    <n v="1744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x v="4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x v="4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x v="1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x v="4"/>
  </r>
  <r>
    <n v="339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n v="1421279882"/>
    <b v="0"/>
    <n v="73"/>
    <b v="1"/>
    <s v="music/rock"/>
    <n v="107"/>
    <n v="88.19"/>
    <x v="7"/>
    <x v="15"/>
    <x v="955"/>
    <x v="4"/>
  </r>
  <r>
    <n v="2309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x v="0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x v="4"/>
  </r>
  <r>
    <n v="2629"/>
    <s v="Project Dragonfly - Sail to the Stars"/>
    <s v="The first international contest to let students shape the future of interstellar travel."/>
    <x v="1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x v="4"/>
  </r>
  <r>
    <n v="1088"/>
    <s v="Still Alive"/>
    <s v="A fresh twist on survival games. Intense, high-stakes 30 minute rounds for up to 10 players."/>
    <x v="52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x v="2"/>
  </r>
  <r>
    <n v="1566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x v="1"/>
  </r>
  <r>
    <n v="2284"/>
    <s v="Make a record, write a song, take the Vinyl Skyway. "/>
    <s v="The Vinyl Skyway reunite to make a third album. "/>
    <x v="7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x v="6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  <x v="5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n v="1403107451"/>
    <b v="0"/>
    <n v="91"/>
    <b v="1"/>
    <s v="theater/plays"/>
    <n v="106"/>
    <n v="69.89"/>
    <x v="6"/>
    <x v="11"/>
    <x v="963"/>
    <x v="2"/>
  </r>
  <r>
    <n v="388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x v="1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x v="1"/>
  </r>
  <r>
    <n v="217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n v="1427987509"/>
    <b v="0"/>
    <n v="71"/>
    <b v="1"/>
    <s v="music/rock"/>
    <n v="126"/>
    <n v="88.75"/>
    <x v="7"/>
    <x v="15"/>
    <x v="966"/>
    <x v="4"/>
  </r>
  <r>
    <n v="731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  <x v="6"/>
  </r>
  <r>
    <n v="2807"/>
    <s v="The Commission Theatre Co."/>
    <s v="Bringing Shakespeare back to the Playwrights"/>
    <x v="1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  <x v="4"/>
  </r>
  <r>
    <n v="3102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n v="1467619818"/>
    <b v="0"/>
    <n v="90"/>
    <b v="0"/>
    <s v="theater/spaces"/>
    <n v="39"/>
    <n v="69.53"/>
    <x v="6"/>
    <x v="9"/>
    <x v="969"/>
    <x v="1"/>
  </r>
  <r>
    <n v="2529"/>
    <s v="UrbanArias is DC's Contemporary Opera Company"/>
    <s v="Opera. Short. New."/>
    <x v="7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x v="3"/>
  </r>
  <r>
    <n v="274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x v="3"/>
  </r>
  <r>
    <n v="1643"/>
    <s v="This Is All Now's Brand New Album!!"/>
    <s v="This Is All Now is putting out a brand new record, and we need YOUR help to do it!"/>
    <x v="1"/>
    <n v="6235"/>
    <x v="0"/>
    <s v="US"/>
    <s v="USD"/>
    <n v="1348516012"/>
    <n v="1345924012"/>
    <b v="0"/>
    <n v="37"/>
    <b v="1"/>
    <s v="music/pop"/>
    <n v="125"/>
    <n v="168.51"/>
    <x v="7"/>
    <x v="22"/>
    <x v="972"/>
    <x v="3"/>
  </r>
  <r>
    <n v="1629"/>
    <s v="Off The Turnpike | A Loud New Way to Release Loud New Music"/>
    <s v="Help Off The Turnpike release new music, and set fire to everything!"/>
    <x v="7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x v="4"/>
  </r>
  <r>
    <n v="1524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x v="4"/>
  </r>
  <r>
    <n v="850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n v="1458762717"/>
    <b v="0"/>
    <n v="133"/>
    <b v="1"/>
    <s v="music/metal"/>
    <n v="155"/>
    <n v="46.67"/>
    <x v="7"/>
    <x v="20"/>
    <x v="978"/>
    <x v="1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x v="6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x v="2"/>
  </r>
  <r>
    <n v="120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x v="1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x v="1"/>
  </r>
  <r>
    <n v="1318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x v="2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x v="1"/>
  </r>
  <r>
    <n v="1251"/>
    <s v="Jack Oblivian Harlan t Bobo Limes european tour"/>
    <s v="A tour of europe with 3 memphis artist, Jack Oblivian, Harlan T Bobo and Shawn Cripps."/>
    <x v="70"/>
    <n v="6108"/>
    <x v="0"/>
    <s v="US"/>
    <s v="USD"/>
    <n v="1316979167"/>
    <n v="1311795167"/>
    <b v="1"/>
    <n v="74"/>
    <b v="1"/>
    <s v="music/rock"/>
    <n v="102"/>
    <n v="82.54"/>
    <x v="7"/>
    <x v="15"/>
    <x v="987"/>
    <x v="6"/>
  </r>
  <r>
    <n v="833"/>
    <s v="Ragman Rolls"/>
    <s v="This is an American rock album."/>
    <x v="70"/>
    <n v="6100"/>
    <x v="0"/>
    <s v="US"/>
    <s v="USD"/>
    <n v="1397941475"/>
    <n v="1395349475"/>
    <b v="0"/>
    <n v="41"/>
    <b v="1"/>
    <s v="music/rock"/>
    <n v="102"/>
    <n v="148.78"/>
    <x v="7"/>
    <x v="15"/>
    <x v="988"/>
    <x v="2"/>
  </r>
  <r>
    <n v="3342"/>
    <s v="Uprising Theatre Company's First Production"/>
    <s v="We believe in the power of stories to change the world. Theatre that inspires transformation."/>
    <x v="7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  <x v="4"/>
  </r>
  <r>
    <n v="408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  <x v="3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  <x v="4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x v="6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n v="1383337052"/>
    <b v="1"/>
    <n v="109"/>
    <b v="1"/>
    <s v="music/rock"/>
    <n v="202"/>
    <n v="55.7"/>
    <x v="7"/>
    <x v="15"/>
    <x v="994"/>
    <x v="0"/>
  </r>
  <r>
    <n v="2697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x v="4"/>
  </r>
  <r>
    <n v="1621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n v="1333550015"/>
    <b v="0"/>
    <n v="37"/>
    <b v="1"/>
    <s v="music/rock"/>
    <n v="121"/>
    <n v="163.78"/>
    <x v="7"/>
    <x v="15"/>
    <x v="996"/>
    <x v="3"/>
  </r>
  <r>
    <n v="14"/>
    <s v="3010 | Sci-fi Series"/>
    <s v="A highly charged post apocalyptic sci fi series that pulls no punches!"/>
    <x v="7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x v="2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x v="6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x v="6"/>
  </r>
  <r>
    <n v="2189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x v="4"/>
  </r>
  <r>
    <n v="1200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x v="4"/>
  </r>
  <r>
    <n v="1743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6"/>
    <x v="1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7"/>
    <x v="1"/>
  </r>
  <r>
    <n v="209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x v="3"/>
  </r>
  <r>
    <n v="845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x v="1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x v="4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x v="0"/>
  </r>
  <r>
    <n v="3384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x v="4"/>
  </r>
  <r>
    <n v="2496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n v="1361577292"/>
    <b v="0"/>
    <n v="10"/>
    <b v="1"/>
    <s v="music/indie rock"/>
    <n v="100"/>
    <n v="600"/>
    <x v="7"/>
    <x v="12"/>
    <x v="1014"/>
    <x v="0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n v="1424881492"/>
    <b v="0"/>
    <n v="94"/>
    <b v="1"/>
    <s v="theater/plays"/>
    <n v="100"/>
    <n v="63.83"/>
    <x v="6"/>
    <x v="11"/>
    <x v="1015"/>
    <x v="4"/>
  </r>
  <r>
    <n v="3332"/>
    <s v="Cortez"/>
    <s v="Two marine biologists are at odds during an important expedition. When a stranded shark refuses to die, things get weird."/>
    <x v="7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6"/>
    <x v="2"/>
  </r>
  <r>
    <n v="45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7"/>
    <x v="1"/>
  </r>
  <r>
    <n v="262"/>
    <s v="The Last Cosmonaut"/>
    <s v="He can never die. He will live forever. He is the last cosmonaut, and this is his story."/>
    <x v="6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x v="2"/>
  </r>
  <r>
    <n v="3233"/>
    <s v="64 Squares"/>
    <s v="64 Squares is an autobiographical one-man exploration of the internal chess game played to reconcile relationships."/>
    <x v="1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x v="5"/>
  </r>
  <r>
    <n v="2063"/>
    <s v="Up to 4 axis Beaglebone black based CNC control"/>
    <s v="Build a professional grade Linux CNC control with Beaglebone black and our CNC cape."/>
    <x v="38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x v="3"/>
  </r>
  <r>
    <n v="2249"/>
    <s v="Centurion: Legionaries of Rome"/>
    <s v="March with the legions against the enemies of Rome in this role-playing game of military adventures."/>
    <x v="113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x v="0"/>
  </r>
  <r>
    <n v="276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x v="3"/>
  </r>
  <r>
    <n v="1814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x v="4"/>
  </r>
  <r>
    <n v="2653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x v="2"/>
  </r>
  <r>
    <n v="1180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x v="2"/>
  </r>
  <r>
    <n v="1032"/>
    <s v="Phantom Ship / Coastal (Album Preorder)"/>
    <s v="Ideal for living rooms and open spaces."/>
    <x v="175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x v="1"/>
  </r>
  <r>
    <n v="308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x v="1"/>
  </r>
  <r>
    <n v="3553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x v="4"/>
  </r>
  <r>
    <n v="2799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x v="1"/>
  </r>
  <r>
    <n v="839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x v="3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x v="2"/>
  </r>
  <r>
    <n v="3655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x v="4"/>
  </r>
  <r>
    <n v="1757"/>
    <s v="The Resurgence of Femininity Photo Thesis"/>
    <s v="I want to create a self published photo art book on the topic of the resurgence of femininity."/>
    <x v="1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x v="4"/>
  </r>
  <r>
    <n v="1307"/>
    <s v="VR Card - Customized Virtual Reality Viewer (Canceled)"/>
    <s v="Get VR to Everyone with Mailable, Ready to Use Viewers"/>
    <x v="6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x v="1"/>
  </r>
  <r>
    <n v="3456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x v="2"/>
  </r>
  <r>
    <n v="1367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n v="1444867450"/>
    <b v="0"/>
    <n v="90"/>
    <b v="1"/>
    <s v="music/rock"/>
    <n v="114"/>
    <n v="63.48"/>
    <x v="7"/>
    <x v="15"/>
    <x v="1039"/>
    <x v="4"/>
  </r>
  <r>
    <n v="3158"/>
    <s v="Nursery Crimes"/>
    <s v="A 40s crime-noir play using nursery rhyme characters."/>
    <x v="1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x v="0"/>
  </r>
  <r>
    <n v="2967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x v="4"/>
  </r>
  <r>
    <n v="92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n v="1409143393"/>
    <b v="0"/>
    <n v="30"/>
    <b v="0"/>
    <s v="music/jazz"/>
    <n v="21"/>
    <n v="189.33"/>
    <x v="7"/>
    <x v="33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x v="2"/>
  </r>
  <r>
    <n v="355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x v="4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x v="1"/>
  </r>
  <r>
    <n v="2812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x v="4"/>
  </r>
  <r>
    <n v="380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x v="4"/>
  </r>
  <r>
    <n v="1756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x v="1"/>
  </r>
  <r>
    <n v="118"/>
    <s v="DENOUNCED - A Short Film"/>
    <s v="When a ruthless hit-man is 'denounced' from the mafia, his old enemies declare war."/>
    <x v="1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x v="6"/>
  </r>
  <r>
    <n v="2164"/>
    <s v="Rosaline debut record"/>
    <s v="South Florida roots country/rock outfit's long awaited debut record"/>
    <x v="12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x v="8"/>
  </r>
  <r>
    <n v="3542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x v="2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x v="3"/>
  </r>
  <r>
    <n v="3285"/>
    <s v="By Morning"/>
    <s v="A new play by Matthew Gasda"/>
    <x v="188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x v="5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x v="3"/>
  </r>
  <r>
    <n v="13"/>
    <s v="Can't Go Home"/>
    <s v="A travel series hosted by touring musicians that profiles a different American city in each episode."/>
    <x v="113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x v="1"/>
  </r>
  <r>
    <n v="826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x v="3"/>
  </r>
  <r>
    <n v="645"/>
    <s v="Carbon Fiber Collar Stays"/>
    <s v="Ever wanted to own something made out of carbon fiber? Now you can!"/>
    <x v="151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x v="1"/>
  </r>
  <r>
    <n v="268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x v="4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n v="1378306140"/>
    <b v="0"/>
    <n v="10"/>
    <b v="1"/>
    <s v="music/pop"/>
    <n v="111"/>
    <n v="554"/>
    <x v="7"/>
    <x v="22"/>
    <x v="1065"/>
    <x v="0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n v="1432269294"/>
    <b v="0"/>
    <n v="87"/>
    <b v="1"/>
    <s v="music/rock"/>
    <n v="111"/>
    <n v="63.62"/>
    <x v="7"/>
    <x v="15"/>
    <x v="1066"/>
    <x v="4"/>
  </r>
  <r>
    <n v="2195"/>
    <s v="Purgatoria: City of Angels"/>
    <s v="A gritty, noir tabletop RPG with a fast-paced combo-based battle system."/>
    <x v="189"/>
    <n v="5535"/>
    <x v="0"/>
    <s v="US"/>
    <s v="USD"/>
    <n v="1439317900"/>
    <n v="1436725900"/>
    <b v="0"/>
    <n v="115"/>
    <b v="1"/>
    <s v="games/tabletop games"/>
    <n v="120"/>
    <n v="48.13"/>
    <x v="3"/>
    <x v="5"/>
    <x v="1067"/>
    <x v="4"/>
  </r>
  <r>
    <n v="369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x v="1"/>
  </r>
  <r>
    <n v="3348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x v="1"/>
  </r>
  <r>
    <n v="3772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x v="1"/>
  </r>
  <r>
    <n v="2458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n v="1462481718"/>
    <b v="0"/>
    <n v="80"/>
    <b v="1"/>
    <s v="food/small batch"/>
    <n v="110"/>
    <n v="68.86"/>
    <x v="4"/>
    <x v="7"/>
    <x v="1071"/>
    <x v="1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2"/>
    <x v="5"/>
  </r>
  <r>
    <n v="3297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x v="4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x v="4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x v="6"/>
  </r>
  <r>
    <n v="2238"/>
    <s v="28mm Fantasy Miniature range Feral Orcs!"/>
    <s v="28mm Fantasy Miniature Range in leadfree white metal: Orcs, wolves and more."/>
    <x v="38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x v="5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x v="4"/>
  </r>
  <r>
    <n v="3175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x v="7"/>
  </r>
  <r>
    <n v="723"/>
    <s v="The 2015 Pro Football Beast Book"/>
    <s v="The Definitive (and Slightly Ridiculous) Guide to Enjoying the 2015 Pro Football Season"/>
    <x v="1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x v="4"/>
  </r>
  <r>
    <n v="1387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n v="1430604395"/>
    <b v="0"/>
    <n v="78"/>
    <b v="1"/>
    <s v="music/rock"/>
    <n v="137"/>
    <n v="70.06"/>
    <x v="7"/>
    <x v="15"/>
    <x v="1080"/>
    <x v="4"/>
  </r>
  <r>
    <n v="3260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x v="4"/>
  </r>
  <r>
    <n v="327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x v="4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x v="3"/>
  </r>
  <r>
    <n v="1610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n v="1353017510"/>
    <b v="0"/>
    <n v="112"/>
    <b v="1"/>
    <s v="music/rock"/>
    <n v="272"/>
    <n v="48.54"/>
    <x v="7"/>
    <x v="15"/>
    <x v="1085"/>
    <x v="3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x v="4"/>
  </r>
  <r>
    <n v="3277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x v="1"/>
  </r>
  <r>
    <n v="2278"/>
    <s v="Eternity Dice - Regular and D6 Charms Edition"/>
    <s v="Dice forged from stone one by one entirely by hand for demanding Gamers and Collectors."/>
    <x v="151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x v="4"/>
  </r>
  <r>
    <n v="3773"/>
    <s v="Dundee: A Hip-Hopera"/>
    <s v="A dramatic hip-hopera, inspired from monologues written by the performers."/>
    <x v="1"/>
    <n v="5410"/>
    <x v="0"/>
    <s v="US"/>
    <s v="USD"/>
    <n v="1479175680"/>
    <n v="1476317247"/>
    <b v="0"/>
    <n v="57"/>
    <b v="1"/>
    <s v="theater/musical"/>
    <n v="108"/>
    <n v="94.91"/>
    <x v="6"/>
    <x v="19"/>
    <x v="1091"/>
    <x v="1"/>
  </r>
  <r>
    <n v="111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2"/>
    <x v="4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x v="1"/>
  </r>
  <r>
    <n v="1803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x v="6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x v="4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x v="1"/>
  </r>
  <r>
    <n v="3334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x v="4"/>
  </r>
  <r>
    <n v="33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x v="4"/>
  </r>
  <r>
    <n v="2180"/>
    <s v="FOUR STAR MARY &quot;PIECES&quot;"/>
    <s v="Help fund the new record by independent alternative rockers FOUR STAR MARY &quot;PIECES&quot;"/>
    <x v="1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x v="4"/>
  </r>
  <r>
    <n v="348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n v="1480396125"/>
    <b v="0"/>
    <n v="73"/>
    <b v="1"/>
    <s v="music/rock"/>
    <n v="107"/>
    <n v="73.36"/>
    <x v="7"/>
    <x v="15"/>
    <x v="1104"/>
    <x v="1"/>
  </r>
  <r>
    <n v="349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n v="1376066243"/>
    <b v="0"/>
    <n v="90"/>
    <b v="1"/>
    <s v="music/rock"/>
    <n v="127"/>
    <n v="59.23"/>
    <x v="7"/>
    <x v="15"/>
    <x v="1106"/>
    <x v="0"/>
  </r>
  <r>
    <n v="1759"/>
    <s v="Death Valley"/>
    <s v="Death Valley will be the first photo book of Andi State"/>
    <x v="1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x v="4"/>
  </r>
  <r>
    <n v="3111"/>
    <s v="All Puppet Players Need a Home"/>
    <s v="Help All Puppet Players perform it's 2015 season in a beautiful 200 seat theater for an entire year."/>
    <x v="16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x v="7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x v="3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x v="2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n v="1270576379"/>
    <b v="1"/>
    <n v="28"/>
    <b v="1"/>
    <s v="music/rock"/>
    <n v="106"/>
    <n v="189.29"/>
    <x v="7"/>
    <x v="15"/>
    <x v="1112"/>
    <x v="7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x v="1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x v="2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x v="5"/>
  </r>
  <r>
    <n v="3685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x v="2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x v="4"/>
  </r>
  <r>
    <n v="403"/>
    <s v="MONDO BANANA"/>
    <s v="A documentary adventure about bananas - and people. Your round-trip ticket into the heart of banana-cultures!!"/>
    <x v="1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x v="6"/>
  </r>
  <r>
    <n v="3440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x v="2"/>
  </r>
  <r>
    <n v="92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x v="1"/>
  </r>
  <r>
    <n v="3276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x v="1"/>
  </r>
  <r>
    <n v="3146"/>
    <s v="SoÃ±Ã© una ciudad amurallada"/>
    <s v="Somos... Podemos... Amamos... Nuestra muralla, nuestra utopÃ­a. Que el amor sea el lÃ­mite"/>
    <x v="6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x v="5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x v="4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n v="1336643377"/>
    <b v="0"/>
    <n v="46"/>
    <b v="1"/>
    <s v="music/pop"/>
    <n v="105"/>
    <n v="113.83"/>
    <x v="7"/>
    <x v="22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x v="7"/>
  </r>
  <r>
    <n v="2785"/>
    <s v="Henry VI: The War of the Roses"/>
    <s v="Bare Theatre and Raleigh Little Theatre present Shakespeare's epic, set in a post-apocalyptic dystopia."/>
    <x v="1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0"/>
    <x v="4"/>
  </r>
  <r>
    <n v="729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1"/>
    <x v="3"/>
  </r>
  <r>
    <n v="1249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n v="1339091211"/>
    <b v="1"/>
    <n v="81"/>
    <b v="1"/>
    <s v="music/rock"/>
    <n v="104"/>
    <n v="64.47"/>
    <x v="7"/>
    <x v="15"/>
    <x v="1132"/>
    <x v="3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n v="1476715869"/>
    <b v="0"/>
    <n v="103"/>
    <b v="1"/>
    <s v="theater/spaces"/>
    <n v="116"/>
    <n v="50.69"/>
    <x v="6"/>
    <x v="9"/>
    <x v="1133"/>
    <x v="1"/>
  </r>
  <r>
    <n v="3217"/>
    <s v="Wake Up Call @ IRT Theater"/>
    <s v="Wake Up Call is a comedic play about a group of hotel employees working on Christmas Eve."/>
    <x v="169"/>
    <n v="5221"/>
    <x v="0"/>
    <s v="US"/>
    <s v="USD"/>
    <n v="1478264784"/>
    <n v="1475672784"/>
    <b v="1"/>
    <n v="104"/>
    <b v="1"/>
    <s v="theater/plays"/>
    <n v="116"/>
    <n v="50.2"/>
    <x v="6"/>
    <x v="11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n v="1488418990"/>
    <b v="0"/>
    <n v="79"/>
    <b v="0"/>
    <s v="music/faith"/>
    <n v="26"/>
    <n v="65.97"/>
    <x v="7"/>
    <x v="14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x v="4"/>
  </r>
  <r>
    <n v="112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x v="1"/>
  </r>
  <r>
    <n v="336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x v="3"/>
  </r>
  <r>
    <n v="3748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x v="2"/>
  </r>
  <r>
    <n v="375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x v="4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x v="4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n v="1401924769"/>
    <b v="0"/>
    <n v="77"/>
    <b v="1"/>
    <s v="music/rock"/>
    <n v="103"/>
    <n v="66.69"/>
    <x v="7"/>
    <x v="15"/>
    <x v="1146"/>
    <x v="2"/>
  </r>
  <r>
    <n v="3464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x v="1"/>
  </r>
  <r>
    <n v="744"/>
    <s v="A Revolutionary Leadership Resource Book"/>
    <s v="Join others to help create a world that is possible -- in your workplace, community and society!"/>
    <x v="1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x v="3"/>
  </r>
  <r>
    <n v="520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x v="4"/>
  </r>
  <r>
    <n v="2982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n v="1409275671"/>
    <b v="0"/>
    <n v="87"/>
    <b v="1"/>
    <s v="theater/plays"/>
    <n v="102"/>
    <n v="58.62"/>
    <x v="6"/>
    <x v="11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n v="1430494347"/>
    <b v="0"/>
    <n v="62"/>
    <b v="1"/>
    <s v="theater/plays"/>
    <n v="128"/>
    <n v="82.26"/>
    <x v="6"/>
    <x v="11"/>
    <x v="1152"/>
    <x v="4"/>
  </r>
  <r>
    <n v="759"/>
    <s v="Wild Ruins"/>
    <s v="Help me search for the lost ruins of the UK. A unique guide to  lesser known and somewhat known ruins of Britain."/>
    <x v="1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x v="2"/>
  </r>
  <r>
    <n v="2262"/>
    <s v="Riders: A Game About Cheating Doomsday"/>
    <s v="An RPG about mortal servants of the Horsemen of the Apocalypse deciding to not end the world."/>
    <x v="196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x v="2"/>
  </r>
  <r>
    <n v="3162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x v="2"/>
  </r>
  <r>
    <n v="2105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x v="2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x v="4"/>
  </r>
  <r>
    <n v="2979"/>
    <s v="'ART'"/>
    <s v="Dear Stone returns with Yasmina Reza's 'ART', a compelling, clever exploration of friendship under duress. Thanks for watching!"/>
    <x v="1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n v="1413058063"/>
    <b v="1"/>
    <n v="94"/>
    <b v="1"/>
    <s v="music/metal"/>
    <n v="101"/>
    <n v="53.89"/>
    <x v="7"/>
    <x v="20"/>
    <x v="1160"/>
    <x v="2"/>
  </r>
  <r>
    <n v="1036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x v="3"/>
  </r>
  <r>
    <n v="3351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x v="2"/>
  </r>
  <r>
    <n v="2162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n v="1403547791"/>
    <b v="0"/>
    <n v="58"/>
    <b v="1"/>
    <s v="music/rock"/>
    <n v="112"/>
    <n v="87.1"/>
    <x v="7"/>
    <x v="15"/>
    <x v="1163"/>
    <x v="2"/>
  </r>
  <r>
    <n v="1066"/>
    <s v="So I'm A Dark Lord"/>
    <s v="A parody of old school RPGs where you are a new Dark Lord on a quest to amass monsters and allies on your side."/>
    <x v="25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  <x v="4"/>
  </r>
  <r>
    <n v="3760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x v="2"/>
  </r>
  <r>
    <n v="3212"/>
    <s v="Campo Maldito"/>
    <s v="Help us bring our production of Campo Maldito to New York AND San Francisco!"/>
    <x v="38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x v="2"/>
  </r>
  <r>
    <n v="836"/>
    <s v="DESMADRE Full Album + Press Kit"/>
    <s v="An album you can bring home to mom."/>
    <x v="1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x v="0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x v="3"/>
  </r>
  <r>
    <n v="2544"/>
    <s v="Singing City Children's Choir"/>
    <s v="Bringing choral music and performance opportunities to under-served youth in West Philadelphia"/>
    <x v="1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x v="2"/>
  </r>
  <r>
    <n v="106"/>
    <s v="LOST WEEKEND"/>
    <s v="A Boy. A Girl. A Car. A Serial Killer."/>
    <x v="1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x v="2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x v="2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x v="1"/>
  </r>
  <r>
    <n v="3590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x v="2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n v="1332950446"/>
    <b v="0"/>
    <n v="28"/>
    <b v="1"/>
    <s v="music/rock"/>
    <n v="100"/>
    <n v="178.61"/>
    <x v="7"/>
    <x v="15"/>
    <x v="1179"/>
    <x v="3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x v="7"/>
  </r>
  <r>
    <n v="100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  <x v="1"/>
  </r>
  <r>
    <n v="3763"/>
    <s v="[title of show] â€” The Chicago Storefront Premiere"/>
    <s v="A musical about two guys writing a musical about...two guys writing a musical."/>
    <x v="1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  <x v="4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n v="1414845587"/>
    <b v="0"/>
    <n v="28"/>
    <b v="1"/>
    <s v="theater/plays"/>
    <n v="100"/>
    <n v="178.57"/>
    <x v="6"/>
    <x v="11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x v="4"/>
  </r>
  <r>
    <n v="1335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x v="2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x v="1"/>
  </r>
  <r>
    <n v="476"/>
    <s v="Sight Word Music Videos"/>
    <s v="Animated Music Videos that teach kids how to read."/>
    <x v="197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x v="2"/>
  </r>
  <r>
    <n v="3473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x v="4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x v="2"/>
  </r>
  <r>
    <n v="479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x v="2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x v="0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n v="1465160334"/>
    <b v="0"/>
    <n v="65"/>
    <b v="1"/>
    <s v="music/rock"/>
    <n v="110"/>
    <n v="74.25"/>
    <x v="7"/>
    <x v="15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n v="1380238969"/>
    <b v="1"/>
    <n v="141"/>
    <b v="1"/>
    <s v="music/rock"/>
    <n v="138"/>
    <n v="34.17"/>
    <x v="7"/>
    <x v="15"/>
    <x v="1198"/>
    <x v="0"/>
  </r>
  <r>
    <n v="2266"/>
    <s v="GOAT LORDS."/>
    <s v="Want to be LORD OF THE GOATS? Start building your herd using thievery, magic, bombs and mostly goats."/>
    <x v="186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x v="1"/>
  </r>
  <r>
    <n v="29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n v="1424057664"/>
    <b v="0"/>
    <n v="115"/>
    <b v="1"/>
    <s v="music/metal"/>
    <n v="120"/>
    <n v="41.7"/>
    <x v="7"/>
    <x v="20"/>
    <x v="1201"/>
    <x v="4"/>
  </r>
  <r>
    <n v="3179"/>
    <s v="I Do Wonder"/>
    <s v="A Sci-fi play in several vignettes that will narrate an alternate history in the mid-20th century."/>
    <x v="192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x v="4"/>
  </r>
  <r>
    <n v="1023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x v="4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x v="4"/>
  </r>
  <r>
    <n v="3012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x v="2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n v="1304129088"/>
    <b v="0"/>
    <n v="87"/>
    <b v="1"/>
    <s v="music/rock"/>
    <n v="104"/>
    <n v="53.56"/>
    <x v="7"/>
    <x v="15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x v="4"/>
  </r>
  <r>
    <n v="60"/>
    <s v="Ever Since - Short Film"/>
    <s v="Set in a beautiful but desolate world, we see how loneliness can lead to friendship in unconventional ways."/>
    <x v="169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x v="2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x v="0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x v="5"/>
  </r>
  <r>
    <n v="3113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n v="1426699982"/>
    <b v="0"/>
    <n v="37"/>
    <b v="0"/>
    <s v="theater/spaces"/>
    <n v="4"/>
    <n v="125.27"/>
    <x v="6"/>
    <x v="9"/>
    <x v="1216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n v="1320033976"/>
    <b v="0"/>
    <n v="20"/>
    <b v="0"/>
    <s v="music/jazz"/>
    <n v="31"/>
    <n v="231.75"/>
    <x v="7"/>
    <x v="33"/>
    <x v="1217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x v="1"/>
  </r>
  <r>
    <n v="3184"/>
    <s v="Equus at Frenetic Theatre"/>
    <s v="Equus is the story of a psychiatrist treating a teenaged boy who blinds six horses with a metal spike."/>
    <x v="202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x v="2"/>
  </r>
  <r>
    <n v="3723"/>
    <s v="Beauty and the Beast"/>
    <s v="Saltmine Theatre Company present Beauty and the Beast:"/>
    <x v="169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x v="2"/>
  </r>
  <r>
    <n v="3827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x v="4"/>
  </r>
  <r>
    <n v="3160"/>
    <s v="We Play Chekhov"/>
    <s v="Two stories by Anton Chekhov adapted for the stage and performed back-to-back in a stunning live theatrical performance."/>
    <x v="169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x v="2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  <x v="0"/>
  </r>
  <r>
    <n v="334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n v="1406782093"/>
    <b v="0"/>
    <n v="40"/>
    <b v="1"/>
    <s v="theater/plays"/>
    <n v="101"/>
    <n v="114.13"/>
    <x v="6"/>
    <x v="11"/>
    <x v="1224"/>
    <x v="2"/>
  </r>
  <r>
    <n v="1303"/>
    <s v="Forward Arena Theatre Company: Summer Season"/>
    <s v="Groundbreaking queer theatre."/>
    <x v="113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x v="1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x v="0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x v="2"/>
  </r>
  <r>
    <n v="3523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x v="1"/>
  </r>
  <r>
    <n v="3673"/>
    <s v="CHILD Z"/>
    <s v="Zoe is a teenage girl growing up in a deeply disturbing society. If those paid to protect her aren't listening, then who is?"/>
    <x v="38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x v="0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x v="7"/>
  </r>
  <r>
    <n v="2531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3"/>
    <x v="4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4"/>
    <x v="2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x v="3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x v="6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n v="1416363886"/>
    <b v="0"/>
    <n v="43"/>
    <b v="1"/>
    <s v="music/rock"/>
    <n v="100"/>
    <n v="104.65"/>
    <x v="7"/>
    <x v="15"/>
    <x v="1238"/>
    <x v="2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x v="1"/>
  </r>
  <r>
    <n v="183"/>
    <s v="Three Little Words"/>
    <s v="Don't kill me until I meet my Dad"/>
    <x v="66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x v="2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x v="3"/>
  </r>
  <r>
    <n v="3466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x v="1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x v="2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x v="4"/>
  </r>
  <r>
    <n v="3759"/>
    <s v="Pared Down Productions"/>
    <s v="A production company specializing in small-scale musicals"/>
    <x v="38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x v="1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x v="1"/>
  </r>
  <r>
    <n v="3033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x v="1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x v="1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x v="2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x v="4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n v="1433525922"/>
    <b v="0"/>
    <n v="63"/>
    <b v="1"/>
    <s v="music/rock"/>
    <n v="124"/>
    <n v="68.94"/>
    <x v="7"/>
    <x v="15"/>
    <x v="1255"/>
    <x v="4"/>
  </r>
  <r>
    <n v="1462"/>
    <s v="Unbound: Fiction on the Radio"/>
    <s v="A new radio show focused on short fiction produced by Louisville Public Media"/>
    <x v="38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x v="0"/>
  </r>
  <r>
    <n v="1299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x v="4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n v="1392169298"/>
    <b v="0"/>
    <n v="82"/>
    <b v="1"/>
    <s v="music/pop"/>
    <n v="127"/>
    <n v="52.6"/>
    <x v="7"/>
    <x v="22"/>
    <x v="1260"/>
    <x v="2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x v="4"/>
  </r>
  <r>
    <n v="2058"/>
    <s v="Raspberry Pi Debug Clip"/>
    <s v="Making using the serial terminal on the Raspberry Pi as easy as Pi!"/>
    <x v="208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x v="4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x v="2"/>
  </r>
  <r>
    <n v="1920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x v="4"/>
  </r>
  <r>
    <n v="3273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x v="1"/>
  </r>
  <r>
    <n v="2528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x v="4"/>
  </r>
  <r>
    <n v="815"/>
    <s v="Some Late Help for The Early Reset"/>
    <s v="Be a part of helping The Early Reset finish their new 7 song EP."/>
    <x v="38"/>
    <n v="4280"/>
    <x v="0"/>
    <s v="US"/>
    <s v="USD"/>
    <n v="1414879303"/>
    <n v="1412287303"/>
    <b v="0"/>
    <n v="43"/>
    <b v="1"/>
    <s v="music/rock"/>
    <n v="107"/>
    <n v="99.53"/>
    <x v="7"/>
    <x v="15"/>
    <x v="1267"/>
    <x v="2"/>
  </r>
  <r>
    <n v="330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n v="1458766965"/>
    <b v="0"/>
    <n v="57"/>
    <b v="1"/>
    <s v="theater/plays"/>
    <n v="122"/>
    <n v="75.09"/>
    <x v="6"/>
    <x v="11"/>
    <x v="1268"/>
    <x v="1"/>
  </r>
  <r>
    <n v="1247"/>
    <s v="BRAIN DEAD to record debut EP with SLAYER producer!"/>
    <s v="BRAIN DEAD is going to record their debut EP and they need your help, Bozos!"/>
    <x v="113"/>
    <n v="4275"/>
    <x v="0"/>
    <s v="US"/>
    <s v="USD"/>
    <n v="1367823655"/>
    <n v="1365231655"/>
    <b v="1"/>
    <n v="50"/>
    <b v="1"/>
    <s v="music/rock"/>
    <n v="122"/>
    <n v="85.5"/>
    <x v="7"/>
    <x v="15"/>
    <x v="1269"/>
    <x v="0"/>
  </r>
  <r>
    <n v="2109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x v="4"/>
  </r>
  <r>
    <n v="3359"/>
    <s v="BEIRUT, LADY OF LEBANON"/>
    <s v="A Theatrical Production Celebrating the Lebanese Culture and the Human Spirit in Time of War."/>
    <x v="38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x v="5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x v="4"/>
  </r>
  <r>
    <n v="2171"/>
    <s v="Brainspoonâ€™s New Record"/>
    <s v="Like records? We do, too! Help this Los Angeles based rock 'n' roll band get their new album out on vinyl!"/>
    <x v="38"/>
    <n v="4243"/>
    <x v="0"/>
    <s v="US"/>
    <s v="USD"/>
    <n v="1434949200"/>
    <n v="1431903495"/>
    <b v="0"/>
    <n v="47"/>
    <b v="1"/>
    <s v="music/rock"/>
    <n v="106"/>
    <n v="90.28"/>
    <x v="7"/>
    <x v="15"/>
    <x v="1273"/>
    <x v="4"/>
  </r>
  <r>
    <n v="3018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x v="4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x v="3"/>
  </r>
  <r>
    <n v="3502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n v="1456862924"/>
    <b v="0"/>
    <n v="31"/>
    <b v="1"/>
    <s v="theater/plays"/>
    <n v="105"/>
    <n v="136"/>
    <x v="6"/>
    <x v="11"/>
    <x v="1277"/>
    <x v="1"/>
  </r>
  <r>
    <n v="807"/>
    <s v="Sic Vita - New EP Release - 2017"/>
    <s v="Join the Sic Vita family and lend a hand as we create a new album!"/>
    <x v="38"/>
    <n v="4205"/>
    <x v="0"/>
    <s v="US"/>
    <s v="USD"/>
    <n v="1488333600"/>
    <n v="1485270311"/>
    <b v="0"/>
    <n v="57"/>
    <b v="1"/>
    <s v="music/rock"/>
    <n v="105"/>
    <n v="73.77"/>
    <x v="7"/>
    <x v="15"/>
    <x v="1278"/>
    <x v="5"/>
  </r>
  <r>
    <n v="1796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x v="1"/>
  </r>
  <r>
    <n v="859"/>
    <s v="Rise With Us Campaign"/>
    <s v="We are heading to the studio to create our second album and we want you to be right there with us!"/>
    <x v="38"/>
    <n v="4187"/>
    <x v="0"/>
    <s v="US"/>
    <s v="USD"/>
    <n v="1433376000"/>
    <n v="1430768468"/>
    <b v="0"/>
    <n v="98"/>
    <b v="1"/>
    <s v="music/metal"/>
    <n v="105"/>
    <n v="42.72"/>
    <x v="7"/>
    <x v="20"/>
    <x v="1280"/>
    <x v="4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n v="1295624113"/>
    <b v="0"/>
    <n v="93"/>
    <b v="1"/>
    <s v="music/pop"/>
    <n v="119"/>
    <n v="44.96"/>
    <x v="7"/>
    <x v="22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n v="1416954729"/>
    <b v="0"/>
    <n v="24"/>
    <b v="0"/>
    <s v="theater/musical"/>
    <n v="60"/>
    <n v="174"/>
    <x v="6"/>
    <x v="19"/>
    <x v="1283"/>
    <x v="2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n v="1399998418"/>
    <b v="0"/>
    <n v="67"/>
    <b v="1"/>
    <s v="theater/plays"/>
    <n v="139"/>
    <n v="62.33"/>
    <x v="6"/>
    <x v="11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x v="7"/>
  </r>
  <r>
    <n v="809"/>
    <s v="Peter's New Album!!"/>
    <s v="Acknowledged songwriter looking to record album of new songs to secure a Publishing Contract"/>
    <x v="38"/>
    <n v="4151"/>
    <x v="0"/>
    <s v="US"/>
    <s v="USD"/>
    <n v="1390161630"/>
    <n v="1387569630"/>
    <b v="0"/>
    <n v="52"/>
    <b v="1"/>
    <s v="music/rock"/>
    <n v="104"/>
    <n v="79.83"/>
    <x v="7"/>
    <x v="15"/>
    <x v="1287"/>
    <x v="0"/>
  </r>
  <r>
    <n v="3482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x v="2"/>
  </r>
  <r>
    <n v="3340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x v="1"/>
  </r>
  <r>
    <n v="1273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n v="1406914291"/>
    <b v="1"/>
    <n v="54"/>
    <b v="1"/>
    <s v="music/rock"/>
    <n v="104"/>
    <n v="76.67"/>
    <x v="7"/>
    <x v="15"/>
    <x v="1290"/>
    <x v="2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x v="4"/>
  </r>
  <r>
    <n v="1531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x v="2"/>
  </r>
  <r>
    <n v="2321"/>
    <s v="WienerWÃ¼rze"/>
    <s v="Universal organic liquid seasoning brewed all natural from lupine, oat, salt and water for soups, salads, stews and more"/>
    <x v="211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x v="5"/>
  </r>
  <r>
    <n v="303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x v="3"/>
  </r>
  <r>
    <n v="2174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n v="1459861307"/>
    <b v="0"/>
    <n v="63"/>
    <b v="1"/>
    <s v="music/rock"/>
    <n v="103"/>
    <n v="65.38"/>
    <x v="7"/>
    <x v="15"/>
    <x v="1295"/>
    <x v="1"/>
  </r>
  <r>
    <n v="1403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n v="1372210235"/>
    <b v="0"/>
    <n v="66"/>
    <b v="1"/>
    <s v="music/rock"/>
    <n v="103"/>
    <n v="62.17"/>
    <x v="7"/>
    <x v="15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x v="4"/>
  </r>
  <r>
    <n v="2527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n v="1380477691"/>
    <b v="0"/>
    <n v="71"/>
    <b v="1"/>
    <s v="music/classical music"/>
    <n v="102"/>
    <n v="57.54"/>
    <x v="7"/>
    <x v="25"/>
    <x v="1299"/>
    <x v="0"/>
  </r>
  <r>
    <n v="3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n v="1428515462"/>
    <b v="0"/>
    <n v="88"/>
    <b v="1"/>
    <s v="theater/plays"/>
    <n v="136"/>
    <n v="46.42"/>
    <x v="6"/>
    <x v="11"/>
    <x v="1300"/>
    <x v="4"/>
  </r>
  <r>
    <n v="3305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x v="4"/>
  </r>
  <r>
    <n v="2334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x v="2"/>
  </r>
  <r>
    <n v="3626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x v="2"/>
  </r>
  <r>
    <n v="1378"/>
    <s v="SIX BY SEVEN"/>
    <s v="A psychedelic post rock masterpiece!"/>
    <x v="151"/>
    <n v="4067"/>
    <x v="0"/>
    <s v="GB"/>
    <s v="GBP"/>
    <n v="1470075210"/>
    <n v="1468779210"/>
    <b v="0"/>
    <n v="133"/>
    <b v="1"/>
    <s v="music/rock"/>
    <n v="203"/>
    <n v="30.58"/>
    <x v="7"/>
    <x v="15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x v="2"/>
  </r>
  <r>
    <n v="1632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n v="1311667854"/>
    <b v="0"/>
    <n v="47"/>
    <b v="1"/>
    <s v="music/rock"/>
    <n v="102"/>
    <n v="86.49"/>
    <x v="7"/>
    <x v="15"/>
    <x v="1306"/>
    <x v="6"/>
  </r>
  <r>
    <n v="2938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n v="1420044814"/>
    <b v="0"/>
    <n v="32"/>
    <b v="1"/>
    <s v="theater/musical"/>
    <n v="101"/>
    <n v="126.72"/>
    <x v="6"/>
    <x v="19"/>
    <x v="1307"/>
    <x v="2"/>
  </r>
  <r>
    <n v="3426"/>
    <s v="Holocene"/>
    <s v="Part ghost story, part cautionary tale, Holocene is a play about the end of our world, and the beginning of another."/>
    <x v="212"/>
    <n v="4055"/>
    <x v="0"/>
    <s v="US"/>
    <s v="USD"/>
    <n v="1411264800"/>
    <n v="1409620903"/>
    <b v="0"/>
    <n v="87"/>
    <b v="1"/>
    <s v="theater/plays"/>
    <n v="108"/>
    <n v="46.61"/>
    <x v="6"/>
    <x v="11"/>
    <x v="1308"/>
    <x v="2"/>
  </r>
  <r>
    <n v="30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x v="2"/>
  </r>
  <r>
    <n v="3585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n v="1416589890"/>
    <b v="0"/>
    <n v="23"/>
    <b v="1"/>
    <s v="theater/plays"/>
    <n v="119"/>
    <n v="176.09"/>
    <x v="6"/>
    <x v="11"/>
    <x v="1310"/>
    <x v="2"/>
  </r>
  <r>
    <n v="1300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n v="1461427938"/>
    <b v="0"/>
    <n v="24"/>
    <b v="1"/>
    <s v="theater/plays"/>
    <n v="135"/>
    <n v="168.75"/>
    <x v="6"/>
    <x v="11"/>
    <x v="1311"/>
    <x v="1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x v="1"/>
  </r>
  <r>
    <n v="3157"/>
    <s v="Summer FourPlay"/>
    <s v="Four Directors.  Four One Acts.  Four Genres.  For You."/>
    <x v="38"/>
    <n v="4040"/>
    <x v="0"/>
    <s v="US"/>
    <s v="USD"/>
    <n v="1405746000"/>
    <n v="1404932105"/>
    <b v="1"/>
    <n v="41"/>
    <b v="1"/>
    <s v="theater/plays"/>
    <n v="101"/>
    <n v="98.54"/>
    <x v="6"/>
    <x v="11"/>
    <x v="1313"/>
    <x v="2"/>
  </r>
  <r>
    <n v="75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4"/>
    <x v="0"/>
  </r>
  <r>
    <n v="1628"/>
    <s v="&quot;Songs for Tsippora&quot; Byronâ€™s DEBUT EP"/>
    <s v="Original Jewish rock music on human relationships and identity"/>
    <x v="38"/>
    <n v="4037"/>
    <x v="0"/>
    <s v="US"/>
    <s v="USD"/>
    <n v="1403026882"/>
    <n v="1400175682"/>
    <b v="0"/>
    <n v="88"/>
    <b v="1"/>
    <s v="music/rock"/>
    <n v="101"/>
    <n v="45.88"/>
    <x v="7"/>
    <x v="15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x v="2"/>
  </r>
  <r>
    <n v="37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n v="1428526049"/>
    <b v="0"/>
    <n v="13"/>
    <b v="1"/>
    <s v="theater/plays"/>
    <n v="101"/>
    <n v="310"/>
    <x v="6"/>
    <x v="11"/>
    <x v="1317"/>
    <x v="4"/>
  </r>
  <r>
    <n v="2086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x v="6"/>
  </r>
  <r>
    <n v="1666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n v="1361858673"/>
    <b v="0"/>
    <n v="98"/>
    <b v="1"/>
    <s v="music/pop"/>
    <n v="161"/>
    <n v="41.04"/>
    <x v="7"/>
    <x v="22"/>
    <x v="1319"/>
    <x v="0"/>
  </r>
  <r>
    <n v="798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n v="1409494187"/>
    <b v="0"/>
    <n v="87"/>
    <b v="1"/>
    <s v="music/rock"/>
    <n v="115"/>
    <n v="46.22"/>
    <x v="7"/>
    <x v="15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x v="1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x v="3"/>
  </r>
  <r>
    <n v="3695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x v="2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x v="1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n v="1478050429"/>
    <b v="0"/>
    <n v="31"/>
    <b v="1"/>
    <s v="theater/plays"/>
    <n v="100"/>
    <n v="129.03"/>
    <x v="6"/>
    <x v="11"/>
    <x v="1329"/>
    <x v="1"/>
  </r>
  <r>
    <n v="3517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n v="1401910634"/>
    <b v="0"/>
    <n v="13"/>
    <b v="1"/>
    <s v="theater/plays"/>
    <n v="100"/>
    <n v="307.69"/>
    <x v="6"/>
    <x v="11"/>
    <x v="133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31"/>
    <x v="4"/>
  </r>
  <r>
    <n v="1779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x v="1"/>
  </r>
  <r>
    <n v="244"/>
    <d v="2008-11-04T00:00:00"/>
    <s v="A transmedia-project to amass a library of footage shot the day Obama was elected, for (1) a feature documentary, (2) an interactive web history"/>
    <x v="113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x v="7"/>
  </r>
  <r>
    <n v="116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x v="0"/>
  </r>
  <r>
    <n v="2099"/>
    <s v="Roosevelt Died."/>
    <s v="Our tour van died, we need help!"/>
    <x v="121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x v="4"/>
  </r>
  <r>
    <n v="1859"/>
    <s v="Queen Kwong Tour to London and Paris"/>
    <s v="Queen Kwong is going ON TOUR to London and Paris!"/>
    <x v="121"/>
    <n v="3955"/>
    <x v="0"/>
    <s v="US"/>
    <s v="USD"/>
    <n v="1316716129"/>
    <n v="1314124129"/>
    <b v="0"/>
    <n v="56"/>
    <b v="1"/>
    <s v="music/rock"/>
    <n v="132"/>
    <n v="70.63"/>
    <x v="7"/>
    <x v="15"/>
    <x v="1337"/>
    <x v="6"/>
  </r>
  <r>
    <n v="2711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x v="0"/>
  </r>
  <r>
    <n v="1395"/>
    <s v="Quiet Oaks Full Length Album"/>
    <s v="Help Quiet Oaks record their debut album!!!"/>
    <x v="113"/>
    <n v="3916"/>
    <x v="0"/>
    <s v="US"/>
    <s v="USD"/>
    <n v="1484430481"/>
    <n v="1481838481"/>
    <b v="0"/>
    <n v="82"/>
    <b v="1"/>
    <s v="music/rock"/>
    <n v="112"/>
    <n v="47.76"/>
    <x v="7"/>
    <x v="15"/>
    <x v="1340"/>
    <x v="1"/>
  </r>
  <r>
    <n v="2546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x v="0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x v="1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x v="4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x v="2"/>
  </r>
  <r>
    <n v="3683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x v="2"/>
  </r>
  <r>
    <n v="1527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x v="5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x v="0"/>
  </r>
  <r>
    <n v="1649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x v="2"/>
  </r>
  <r>
    <n v="524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x v="1"/>
  </r>
  <r>
    <n v="1290"/>
    <s v="I Died... I Came Back, ... Whatever"/>
    <s v="Sometimes your Heart has to STOP for your Life to START."/>
    <x v="113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x v="4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x v="2"/>
  </r>
  <r>
    <n v="1248"/>
    <s v="The Vandies // Full length album!"/>
    <s v="The Vandies make pop rock in glorious Portland, Oregon. Help us fund our first full length album!"/>
    <x v="60"/>
    <n v="3791"/>
    <x v="0"/>
    <s v="US"/>
    <s v="USD"/>
    <n v="1402642740"/>
    <n v="1399563953"/>
    <b v="1"/>
    <n v="59"/>
    <b v="1"/>
    <s v="music/rock"/>
    <n v="152"/>
    <n v="64.25"/>
    <x v="7"/>
    <x v="15"/>
    <x v="1355"/>
    <x v="2"/>
  </r>
  <r>
    <n v="2028"/>
    <s v="Building the Open Source Bussard Fusion Reactor "/>
    <s v="Building an open source Bussard fusion reactor, aka the Polywell."/>
    <x v="121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x v="7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x v="4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x v="3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x v="3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n v="1390853620"/>
    <b v="1"/>
    <n v="74"/>
    <b v="1"/>
    <s v="music/rock"/>
    <n v="114"/>
    <n v="50.69"/>
    <x v="7"/>
    <x v="15"/>
    <x v="1361"/>
    <x v="2"/>
  </r>
  <r>
    <n v="2926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x v="0"/>
  </r>
  <r>
    <n v="2306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x v="3"/>
  </r>
  <r>
    <n v="341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x v="2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x v="1"/>
  </r>
  <r>
    <n v="3374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x v="4"/>
  </r>
  <r>
    <n v="2968"/>
    <s v="The Curse of the Babywoman @ FringeNYC"/>
    <s v="The Curse of the Babywoman is real â€” and it is coming to FringeNYC this August."/>
    <x v="113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x v="1"/>
  </r>
  <r>
    <n v="2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  <x v="2"/>
  </r>
  <r>
    <n v="108"/>
    <s v="GLASS: A Love Story"/>
    <s v="When a man can't find love, his Google GLASS does the searching for him. A short film shot with Google Glass."/>
    <x v="186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  <x v="0"/>
  </r>
  <r>
    <n v="4035"/>
    <s v="The Lost Boy"/>
    <s v="&quot;Stories are where you go to look for the truth of your own life.&quot; (Frank Delaney)"/>
    <x v="26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x v="4"/>
  </r>
  <r>
    <n v="852"/>
    <s v="Covers Album - Limited Vinyl Pressing"/>
    <s v="Limited edition 2x12&quot; vinyl pressing of our latest album &quot;Who Do You Think We Are?&quot;"/>
    <x v="113"/>
    <n v="3674"/>
    <x v="0"/>
    <s v="US"/>
    <s v="USD"/>
    <n v="1477342800"/>
    <n v="1476386395"/>
    <b v="0"/>
    <n v="62"/>
    <b v="1"/>
    <s v="music/metal"/>
    <n v="105"/>
    <n v="59.26"/>
    <x v="7"/>
    <x v="20"/>
    <x v="1373"/>
    <x v="1"/>
  </r>
  <r>
    <n v="530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x v="4"/>
  </r>
  <r>
    <n v="3350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n v="1338352043"/>
    <b v="0"/>
    <n v="79"/>
    <b v="1"/>
    <s v="music/rock"/>
    <n v="121"/>
    <n v="46.09"/>
    <x v="7"/>
    <x v="15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x v="1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x v="4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  <x v="6"/>
  </r>
  <r>
    <n v="776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x v="4"/>
  </r>
  <r>
    <n v="3715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x v="4"/>
  </r>
  <r>
    <n v="822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n v="1346885050"/>
    <b v="0"/>
    <n v="69"/>
    <b v="1"/>
    <s v="music/rock"/>
    <n v="119"/>
    <n v="51.81"/>
    <x v="7"/>
    <x v="15"/>
    <x v="1385"/>
    <x v="3"/>
  </r>
  <r>
    <n v="2813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x v="1"/>
  </r>
  <r>
    <n v="967"/>
    <s v="Better Beanie"/>
    <s v="Better Beanie is the new therapeutic wearable designed to assist you while keeping your hands free."/>
    <x v="16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x v="1"/>
  </r>
  <r>
    <n v="751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x v="6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89"/>
    <x v="1"/>
  </r>
  <r>
    <n v="3689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n v="1432410639"/>
    <b v="0"/>
    <n v="62"/>
    <b v="1"/>
    <s v="theater/plays"/>
    <n v="118"/>
    <n v="57.26"/>
    <x v="6"/>
    <x v="11"/>
    <x v="1390"/>
    <x v="4"/>
  </r>
  <r>
    <n v="2220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x v="7"/>
  </r>
  <r>
    <n v="2935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x v="1"/>
  </r>
  <r>
    <n v="4106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n v="1424221866"/>
    <b v="0"/>
    <n v="33"/>
    <b v="0"/>
    <s v="theater/plays"/>
    <n v="71"/>
    <n v="106.97"/>
    <x v="6"/>
    <x v="11"/>
    <x v="1394"/>
    <x v="4"/>
  </r>
  <r>
    <n v="3671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n v="1404140667"/>
    <b v="0"/>
    <n v="40"/>
    <b v="1"/>
    <s v="theater/plays"/>
    <n v="101"/>
    <n v="88.25"/>
    <x v="6"/>
    <x v="11"/>
    <x v="1395"/>
    <x v="2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x v="1"/>
  </r>
  <r>
    <n v="3151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x v="6"/>
  </r>
  <r>
    <n v="3015"/>
    <s v="A Sign for 34 West"/>
    <s v="We're turning an old yogurt shop into a live theater in downtown Charleston.   Please help us hang our sign!"/>
    <x v="166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x v="2"/>
  </r>
  <r>
    <n v="8"/>
    <s v="Sizzling in the Kitchen Flynn Style"/>
    <s v="Help us raise the funds to film our pilot episode!"/>
    <x v="113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x v="1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n v="1309311545"/>
    <b v="0"/>
    <n v="56"/>
    <b v="1"/>
    <s v="music/pop"/>
    <n v="175"/>
    <n v="62.5"/>
    <x v="7"/>
    <x v="22"/>
    <x v="1403"/>
    <x v="6"/>
  </r>
  <r>
    <n v="831"/>
    <s v="Let The 7Horse Run!"/>
    <s v="7Horse is a new band with a self-funded album and a show they want to rock in your town!"/>
    <x v="186"/>
    <n v="3500"/>
    <x v="0"/>
    <s v="US"/>
    <s v="USD"/>
    <n v="1335540694"/>
    <n v="1332948694"/>
    <b v="0"/>
    <n v="20"/>
    <b v="1"/>
    <s v="music/rock"/>
    <n v="233"/>
    <n v="175"/>
    <x v="7"/>
    <x v="15"/>
    <x v="1404"/>
    <x v="3"/>
  </r>
  <r>
    <n v="649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x v="4"/>
  </r>
  <r>
    <n v="3167"/>
    <s v="Destiny is Judd Nelson: a new play at FringeNYC"/>
    <s v="What is destiny? Explore it with us this August at FringeNYC."/>
    <x v="121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x v="2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x v="4"/>
  </r>
  <r>
    <n v="2600"/>
    <s v="Help Buttz Return From the Ashes"/>
    <s v="On Sunday November 8, 2015 our food truck burned to the ground. Please help us get rebuilt."/>
    <x v="6"/>
    <n v="3466"/>
    <x v="2"/>
    <s v="US"/>
    <s v="USD"/>
    <n v="1458938200"/>
    <n v="1453757800"/>
    <b v="0"/>
    <n v="30"/>
    <b v="0"/>
    <s v="food/food trucks"/>
    <n v="7"/>
    <n v="115.53"/>
    <x v="4"/>
    <x v="29"/>
    <x v="1409"/>
    <x v="1"/>
  </r>
  <r>
    <n v="2165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n v="1457539235"/>
    <b v="0"/>
    <n v="117"/>
    <b v="1"/>
    <s v="music/rock"/>
    <n v="139"/>
    <n v="29.62"/>
    <x v="7"/>
    <x v="15"/>
    <x v="1410"/>
    <x v="1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x v="4"/>
  </r>
  <r>
    <n v="1676"/>
    <s v="Bridge 19 CD Release Tour"/>
    <s v="Help fund Bridge 19's tour in support of their first duo record, to be released in May 2012."/>
    <x v="121"/>
    <n v="3460"/>
    <x v="0"/>
    <s v="US"/>
    <s v="USD"/>
    <n v="1334980740"/>
    <n v="1330968347"/>
    <b v="0"/>
    <n v="42"/>
    <b v="1"/>
    <s v="music/pop"/>
    <n v="115"/>
    <n v="82.38"/>
    <x v="7"/>
    <x v="22"/>
    <x v="1413"/>
    <x v="3"/>
  </r>
  <r>
    <n v="1881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x v="4"/>
  </r>
  <r>
    <n v="3720"/>
    <s v="Lakotas and the American Theatre"/>
    <s v="Breaking the American Indian stereotype in the American Theatre."/>
    <x v="196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x v="5"/>
  </r>
  <r>
    <n v="522"/>
    <s v="COMPASS PLAYERS"/>
    <s v="*** TO MAKE DONATIONS IN THE FUTURE                                   GO TO OUR WEBSITE: www.compassplayers.com ***"/>
    <x v="121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x v="1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n v="1328559435"/>
    <b v="0"/>
    <n v="70"/>
    <b v="1"/>
    <s v="music/rock"/>
    <n v="122"/>
    <n v="48.84"/>
    <x v="7"/>
    <x v="15"/>
    <x v="1419"/>
    <x v="3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x v="1"/>
  </r>
  <r>
    <n v="2677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x v="2"/>
  </r>
  <r>
    <n v="1074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n v="1386216545"/>
    <b v="0"/>
    <n v="30"/>
    <b v="0"/>
    <s v="games/video games"/>
    <n v="6"/>
    <n v="113.57"/>
    <x v="3"/>
    <x v="18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n v="1421960934"/>
    <b v="0"/>
    <n v="30"/>
    <b v="1"/>
    <s v="theater/plays"/>
    <n v="114"/>
    <n v="113.57"/>
    <x v="6"/>
    <x v="11"/>
    <x v="1424"/>
    <x v="4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x v="2"/>
  </r>
  <r>
    <n v="98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  <x v="3"/>
  </r>
  <r>
    <n v="3611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n v="1425891201"/>
    <b v="0"/>
    <n v="51"/>
    <b v="1"/>
    <s v="theater/plays"/>
    <n v="136"/>
    <n v="66.67"/>
    <x v="6"/>
    <x v="11"/>
    <x v="1427"/>
    <x v="4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x v="6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x v="1"/>
  </r>
  <r>
    <n v="3223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x v="4"/>
  </r>
  <r>
    <n v="34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x v="2"/>
  </r>
  <r>
    <n v="2696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x v="2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n v="1461370956"/>
    <b v="0"/>
    <n v="69"/>
    <b v="1"/>
    <s v="theater/plays"/>
    <n v="113"/>
    <n v="49.06"/>
    <x v="6"/>
    <x v="11"/>
    <x v="1433"/>
    <x v="1"/>
  </r>
  <r>
    <n v="2115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n v="1295575001"/>
    <b v="0"/>
    <n v="36"/>
    <b v="1"/>
    <s v="music/indie rock"/>
    <n v="226"/>
    <n v="94.03"/>
    <x v="7"/>
    <x v="12"/>
    <x v="1434"/>
    <x v="6"/>
  </r>
  <r>
    <n v="3680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x v="1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x v="3"/>
  </r>
  <r>
    <n v="1821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x v="3"/>
  </r>
  <r>
    <n v="1474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x v="0"/>
  </r>
  <r>
    <n v="3526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n v="1459411371"/>
    <b v="0"/>
    <n v="34"/>
    <b v="1"/>
    <s v="theater/plays"/>
    <n v="102"/>
    <n v="99"/>
    <x v="6"/>
    <x v="11"/>
    <x v="1439"/>
    <x v="1"/>
  </r>
  <r>
    <n v="2806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x v="4"/>
  </r>
  <r>
    <n v="2476"/>
    <s v="Arts &amp; Crafts"/>
    <s v="Eleven songs, the accumulation of several memorable occurrences in a sleepy town; stories of fiction &amp; fact."/>
    <x v="22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x v="2"/>
  </r>
  <r>
    <n v="378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x v="1"/>
  </r>
  <r>
    <n v="3341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n v="1463771421"/>
    <b v="0"/>
    <n v="28"/>
    <b v="1"/>
    <s v="theater/plays"/>
    <n v="100"/>
    <n v="119.64"/>
    <x v="6"/>
    <x v="11"/>
    <x v="1443"/>
    <x v="1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n v="1464653696"/>
    <b v="0"/>
    <n v="23"/>
    <b v="1"/>
    <s v="theater/plays"/>
    <n v="102"/>
    <n v="145.65"/>
    <x v="6"/>
    <x v="11"/>
    <x v="1444"/>
    <x v="1"/>
  </r>
  <r>
    <n v="1358"/>
    <s v="The Masada Story Project"/>
    <s v="I am working on a book about what people do when they visit Masada, an ancient fortress in the Judean desert."/>
    <x v="121"/>
    <n v="3350"/>
    <x v="0"/>
    <s v="US"/>
    <s v="USD"/>
    <n v="1309009323"/>
    <n v="1306417323"/>
    <b v="0"/>
    <n v="49"/>
    <b v="1"/>
    <s v="publishing/nonfiction"/>
    <n v="112"/>
    <n v="68.37"/>
    <x v="1"/>
    <x v="17"/>
    <x v="1445"/>
    <x v="6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x v="3"/>
  </r>
  <r>
    <n v="2831"/>
    <s v="Tackett &amp; Pyke put on a Play"/>
    <s v="We each wrote a play and would like to produce them for you for nothing more than art's sake!"/>
    <x v="121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x v="4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n v="1417469639"/>
    <b v="0"/>
    <n v="43"/>
    <b v="1"/>
    <s v="theater/plays"/>
    <n v="111"/>
    <n v="77.19"/>
    <x v="6"/>
    <x v="11"/>
    <x v="1451"/>
    <x v="2"/>
  </r>
  <r>
    <n v="746"/>
    <s v="Attention: People With Body Parts"/>
    <s v="This is a book of letters. Letters to our body parts."/>
    <x v="225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x v="3"/>
  </r>
  <r>
    <n v="1339"/>
    <s v="Linkoo (Canceled)"/>
    <s v="World's Smallest customizable Phone &amp; GPS Watch for kids !"/>
    <x v="6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x v="2"/>
  </r>
  <r>
    <n v="3261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n v="1400725112"/>
    <b v="0"/>
    <n v="44"/>
    <b v="1"/>
    <s v="theater/plays"/>
    <n v="118"/>
    <n v="75.34"/>
    <x v="6"/>
    <x v="11"/>
    <x v="1455"/>
    <x v="2"/>
  </r>
  <r>
    <n v="2601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x v="3"/>
  </r>
  <r>
    <n v="2163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n v="1429306520"/>
    <b v="0"/>
    <n v="44"/>
    <b v="1"/>
    <s v="music/rock"/>
    <n v="132"/>
    <n v="75.11"/>
    <x v="7"/>
    <x v="15"/>
    <x v="1457"/>
    <x v="4"/>
  </r>
  <r>
    <n v="1094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x v="6"/>
  </r>
  <r>
    <n v="3621"/>
    <s v="EverScape"/>
    <s v="Bare Theatre and Sonorous Road collaborate on the NC debut of  Allan Maule's gamer fantasy play that was extended in New York."/>
    <x v="121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x v="1"/>
  </r>
  <r>
    <n v="53"/>
    <s v="Rolling out Vegan Mashup's Season 2"/>
    <s v="Delicious TV's Vegan Mashup launching season two on public television"/>
    <x v="121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x v="2"/>
  </r>
  <r>
    <n v="2980"/>
    <s v="INDEPENDENCE NYC"/>
    <s v="1 director, 4 actors, and a whole lotta determination. Help us bring this brilliant story to the heart of NYC!"/>
    <x v="121"/>
    <n v="3275"/>
    <x v="0"/>
    <s v="US"/>
    <s v="USD"/>
    <n v="1440381600"/>
    <n v="1438639130"/>
    <b v="0"/>
    <n v="24"/>
    <b v="1"/>
    <s v="theater/plays"/>
    <n v="109"/>
    <n v="136.46"/>
    <x v="6"/>
    <x v="11"/>
    <x v="1461"/>
    <x v="4"/>
  </r>
  <r>
    <n v="3688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n v="1404932004"/>
    <b v="0"/>
    <n v="39"/>
    <b v="1"/>
    <s v="theater/plays"/>
    <n v="109"/>
    <n v="83.97"/>
    <x v="6"/>
    <x v="11"/>
    <x v="1462"/>
    <x v="2"/>
  </r>
  <r>
    <n v="3702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x v="4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x v="4"/>
  </r>
  <r>
    <n v="318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x v="2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n v="1421812637"/>
    <b v="0"/>
    <n v="38"/>
    <b v="1"/>
    <s v="theater/musical"/>
    <n v="105"/>
    <n v="85.74"/>
    <x v="6"/>
    <x v="19"/>
    <x v="1467"/>
    <x v="4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n v="1461607591"/>
    <b v="0"/>
    <n v="61"/>
    <b v="1"/>
    <s v="food/small batch"/>
    <n v="109"/>
    <n v="53.41"/>
    <x v="4"/>
    <x v="7"/>
    <x v="1468"/>
    <x v="1"/>
  </r>
  <r>
    <n v="3410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x v="1"/>
  </r>
  <r>
    <n v="3583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x v="1"/>
  </r>
  <r>
    <n v="2084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x v="2"/>
  </r>
  <r>
    <n v="2312"/>
    <s v="DINOWALRUS: 3RD RECORD ON VINYL"/>
    <s v="Help Brooklyn psychedelic synth rockers DINOWALRUS release their 3rd Record, COMPLEXION, on vinyl!"/>
    <x v="121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x v="0"/>
  </r>
  <r>
    <n v="797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n v="1332978688"/>
    <b v="0"/>
    <n v="71"/>
    <b v="1"/>
    <s v="music/rock"/>
    <n v="108"/>
    <n v="45.44"/>
    <x v="7"/>
    <x v="15"/>
    <x v="1474"/>
    <x v="3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  <x v="4"/>
  </r>
  <r>
    <n v="3040"/>
    <s v="Jayhawk Makeover"/>
    <s v="48 hours of deck screws, dry wall, hard hats and needed renovation to help the Jayhawk rise from the ashes."/>
    <x v="121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x v="4"/>
  </r>
  <r>
    <n v="2258"/>
    <s v="A Sundered World"/>
    <s v="A Dungeon World campaign setting that takes place after the end of the worlds."/>
    <x v="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x v="4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n v="1306608888"/>
    <b v="0"/>
    <n v="24"/>
    <b v="1"/>
    <s v="music/rock"/>
    <n v="107"/>
    <n v="134.21"/>
    <x v="7"/>
    <x v="15"/>
    <x v="1479"/>
    <x v="6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n v="1487091661"/>
    <b v="0"/>
    <n v="15"/>
    <b v="0"/>
    <s v="technology/wearables"/>
    <n v="16"/>
    <n v="214.07"/>
    <x v="0"/>
    <x v="1"/>
    <x v="1480"/>
    <x v="5"/>
  </r>
  <r>
    <n v="1188"/>
    <s v="Because Dance."/>
    <s v="A photobook of young dancers and their inspiring stories, photographed in beautiful and unique locations."/>
    <x v="151"/>
    <n v="3211"/>
    <x v="0"/>
    <s v="CA"/>
    <s v="CAD"/>
    <n v="1482943740"/>
    <n v="1481129340"/>
    <b v="0"/>
    <n v="85"/>
    <b v="1"/>
    <s v="photography/photobooks"/>
    <n v="161"/>
    <n v="37.78"/>
    <x v="2"/>
    <x v="3"/>
    <x v="1481"/>
    <x v="1"/>
  </r>
  <r>
    <n v="1929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x v="6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x v="2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x v="6"/>
  </r>
  <r>
    <n v="1179"/>
    <s v="El Camion Roja"/>
    <s v="Mexican Style Food Truck, run by a Red Seal Chef, in a town with NO MEXICAN FOOD! That is a culinary emergency situation!"/>
    <x v="24"/>
    <n v="3200"/>
    <x v="2"/>
    <s v="CA"/>
    <s v="CAD"/>
    <n v="1446052627"/>
    <n v="1443460627"/>
    <b v="0"/>
    <n v="5"/>
    <b v="0"/>
    <s v="food/food trucks"/>
    <n v="5"/>
    <n v="640"/>
    <x v="4"/>
    <x v="29"/>
    <x v="1485"/>
    <x v="4"/>
  </r>
  <r>
    <n v="896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n v="1438549026"/>
    <b v="0"/>
    <n v="72"/>
    <b v="0"/>
    <s v="music/indie rock"/>
    <n v="40"/>
    <n v="44.44"/>
    <x v="7"/>
    <x v="12"/>
    <x v="1486"/>
    <x v="4"/>
  </r>
  <r>
    <n v="2552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x v="2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x v="4"/>
  </r>
  <r>
    <n v="3634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x v="1"/>
  </r>
  <r>
    <n v="3364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x v="1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x v="1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x v="2"/>
  </r>
  <r>
    <n v="412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x v="3"/>
  </r>
  <r>
    <n v="2640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x v="4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x v="1"/>
  </r>
  <r>
    <n v="2655"/>
    <s v="Balloons (Canceled)"/>
    <s v="Thank you for your support!"/>
    <x v="51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x v="1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n v="1306525512"/>
    <b v="0"/>
    <n v="54"/>
    <b v="1"/>
    <s v="music/rock"/>
    <n v="105"/>
    <n v="58.33"/>
    <x v="7"/>
    <x v="15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x v="4"/>
  </r>
  <r>
    <n v="299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x v="1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x v="2"/>
  </r>
  <r>
    <n v="1276"/>
    <s v="MR. DREAM GOES TO JAIL"/>
    <s v="Sponsor this Brooklyn punk band's debut seven-inch, MR. DREAM GOES TO JAIL."/>
    <x v="121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x v="8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n v="1488935245"/>
    <b v="0"/>
    <n v="39"/>
    <b v="0"/>
    <s v="music/faith"/>
    <n v="31"/>
    <n v="80.13"/>
    <x v="7"/>
    <x v="14"/>
    <x v="1505"/>
    <x v="5"/>
  </r>
  <r>
    <n v="1752"/>
    <s v="Adfectus Book"/>
    <s v="A little book of calm, in picture form, that will soothe the soul and un-furrow the brow."/>
    <x v="181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x v="1"/>
  </r>
  <r>
    <n v="3222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x v="4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x v="4"/>
  </r>
  <r>
    <n v="3414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09"/>
    <x v="1"/>
  </r>
  <r>
    <n v="3168"/>
    <s v="Cosmicomics"/>
    <s v="A dazzling aerial show that brings to life the whimsical and romantic short stories of beloved fantasy author Italo Calvino."/>
    <x v="60"/>
    <n v="3105"/>
    <x v="0"/>
    <s v="US"/>
    <s v="USD"/>
    <n v="1402696800"/>
    <n v="1399948353"/>
    <b v="1"/>
    <n v="61"/>
    <b v="1"/>
    <s v="theater/plays"/>
    <n v="124"/>
    <n v="50.9"/>
    <x v="6"/>
    <x v="11"/>
    <x v="1510"/>
    <x v="2"/>
  </r>
  <r>
    <n v="1310"/>
    <s v="k5-jkt.by kiger (Canceled)"/>
    <s v="An essential hoodie that holds all sized smart phones and keep your headphone wires tangle free."/>
    <x v="16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1"/>
    <x v="1"/>
  </r>
  <r>
    <n v="114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2"/>
    <x v="6"/>
  </r>
  <r>
    <n v="2825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n v="1446663686"/>
    <b v="0"/>
    <n v="51"/>
    <b v="1"/>
    <s v="theater/plays"/>
    <n v="103"/>
    <n v="60.78"/>
    <x v="6"/>
    <x v="11"/>
    <x v="1513"/>
    <x v="4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n v="1418654916"/>
    <b v="0"/>
    <n v="78"/>
    <b v="1"/>
    <s v="theater/plays"/>
    <n v="155"/>
    <n v="39.74"/>
    <x v="6"/>
    <x v="11"/>
    <x v="1514"/>
    <x v="2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x v="4"/>
  </r>
  <r>
    <n v="3573"/>
    <s v="Licensed To Ill"/>
    <s v="London based theatre makers collaborating to create a new show about the history of HipHop."/>
    <x v="121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x v="2"/>
  </r>
  <r>
    <n v="3595"/>
    <s v="The Flu Season"/>
    <s v="A new theatre company staging Will Eno's The Flu Season in Seattle"/>
    <x v="204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x v="4"/>
  </r>
  <r>
    <n v="3515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  <x v="4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n v="1433259577"/>
    <b v="0"/>
    <n v="78"/>
    <b v="1"/>
    <s v="theater/plays"/>
    <n v="103"/>
    <n v="39.49"/>
    <x v="6"/>
    <x v="11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x v="3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x v="5"/>
  </r>
  <r>
    <n v="3659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x v="4"/>
  </r>
  <r>
    <n v="1664"/>
    <s v="Grace Sings Grace"/>
    <s v="Korean-American Soprano Grace's Debut Album - coming up in June 2012. Come and be part of this exciting project!"/>
    <x v="6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x v="3"/>
  </r>
  <r>
    <n v="1014"/>
    <s v="CHEMION: The World's First Smart Glasses (Canceled)"/>
    <s v="CHEMION is an eyewear device that lets you show your creativity to the world."/>
    <x v="26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x v="2"/>
  </r>
  <r>
    <n v="3354"/>
    <s v="Strangeloop Theatre - A Focus on New Works"/>
    <s v="Help Strangeloop Theatre create and support new work by sponsoring our 2015-2016 season."/>
    <x v="121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x v="4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n v="1436283107"/>
    <b v="0"/>
    <n v="90"/>
    <b v="1"/>
    <s v="theater/plays"/>
    <n v="102"/>
    <n v="33.94"/>
    <x v="6"/>
    <x v="11"/>
    <x v="1526"/>
    <x v="4"/>
  </r>
  <r>
    <n v="1390"/>
    <s v="New Music Video/Artist Development"/>
    <s v="Breakout Artist Management will be working with us on a brand new music video and we need your help!"/>
    <x v="124"/>
    <n v="3055"/>
    <x v="0"/>
    <s v="US"/>
    <s v="USD"/>
    <n v="1430154720"/>
    <n v="1427224606"/>
    <b v="0"/>
    <n v="19"/>
    <b v="1"/>
    <s v="music/rock"/>
    <n v="109"/>
    <n v="160.79"/>
    <x v="7"/>
    <x v="15"/>
    <x v="1527"/>
    <x v="4"/>
  </r>
  <r>
    <n v="3284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x v="2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n v="1439952550"/>
    <b v="0"/>
    <n v="17"/>
    <b v="0"/>
    <s v="theater/plays"/>
    <n v="61"/>
    <n v="179.12"/>
    <x v="6"/>
    <x v="11"/>
    <x v="153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n v="1404927440"/>
    <b v="0"/>
    <n v="29"/>
    <b v="1"/>
    <s v="theater/plays"/>
    <n v="102"/>
    <n v="105"/>
    <x v="6"/>
    <x v="11"/>
    <x v="1531"/>
    <x v="2"/>
  </r>
  <r>
    <n v="837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n v="1396396662"/>
    <b v="0"/>
    <n v="62"/>
    <b v="1"/>
    <s v="music/rock"/>
    <n v="122"/>
    <n v="49.11"/>
    <x v="7"/>
    <x v="15"/>
    <x v="1532"/>
    <x v="2"/>
  </r>
  <r>
    <n v="405"/>
    <s v="The Healing Effect Movie"/>
    <s v="Come, join our movie movement.  A new documentary about the healing power of food."/>
    <x v="227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x v="4"/>
  </r>
  <r>
    <n v="2789"/>
    <s v="The Adventurers Club"/>
    <s v="BNT's Biggest Adventure So Far: Our 2015 full length production!"/>
    <x v="121"/>
    <n v="3035"/>
    <x v="0"/>
    <s v="US"/>
    <s v="USD"/>
    <n v="1426132800"/>
    <n v="1424477934"/>
    <b v="0"/>
    <n v="24"/>
    <b v="1"/>
    <s v="theater/plays"/>
    <n v="101"/>
    <n v="126.46"/>
    <x v="6"/>
    <x v="11"/>
    <x v="1535"/>
    <x v="4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n v="1454098976"/>
    <b v="0"/>
    <n v="17"/>
    <b v="1"/>
    <s v="theater/spaces"/>
    <n v="101"/>
    <n v="178.53"/>
    <x v="6"/>
    <x v="9"/>
    <x v="1536"/>
    <x v="1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n v="1450760719"/>
    <b v="0"/>
    <n v="26"/>
    <b v="1"/>
    <s v="theater/spaces"/>
    <n v="101"/>
    <n v="116.73"/>
    <x v="6"/>
    <x v="9"/>
    <x v="1537"/>
    <x v="4"/>
  </r>
  <r>
    <n v="3174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x v="2"/>
  </r>
  <r>
    <n v="210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n v="1441157592"/>
    <b v="0"/>
    <n v="33"/>
    <b v="0"/>
    <s v="film &amp; video/drama"/>
    <n v="25"/>
    <n v="91.82"/>
    <x v="5"/>
    <x v="10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n v="1437411820"/>
    <b v="0"/>
    <n v="36"/>
    <b v="1"/>
    <s v="theater/plays"/>
    <n v="101"/>
    <n v="84.17"/>
    <x v="6"/>
    <x v="11"/>
    <x v="1540"/>
    <x v="4"/>
  </r>
  <r>
    <n v="3467"/>
    <s v="Venus in Fur, Los Angeles."/>
    <s v="Venus in Fur, By David Ives."/>
    <x v="121"/>
    <n v="3030"/>
    <x v="0"/>
    <s v="US"/>
    <s v="USD"/>
    <n v="1426864032"/>
    <n v="1424275632"/>
    <b v="0"/>
    <n v="47"/>
    <b v="1"/>
    <s v="theater/plays"/>
    <n v="101"/>
    <n v="64.47"/>
    <x v="6"/>
    <x v="11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x v="3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n v="1427780432"/>
    <b v="0"/>
    <n v="38"/>
    <b v="1"/>
    <s v="music/rock"/>
    <n v="121"/>
    <n v="79.53"/>
    <x v="7"/>
    <x v="15"/>
    <x v="1543"/>
    <x v="4"/>
  </r>
  <r>
    <n v="659"/>
    <s v="Lulu Watch Designs - Apple Watch"/>
    <s v="Sync up your lifestyle"/>
    <x v="121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n v="1484843948"/>
    <b v="0"/>
    <n v="34"/>
    <b v="1"/>
    <s v="theater/plays"/>
    <n v="101"/>
    <n v="88.74"/>
    <x v="6"/>
    <x v="11"/>
    <x v="1545"/>
    <x v="5"/>
  </r>
  <r>
    <n v="40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7"/>
    <x v="2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  <x v="1"/>
  </r>
  <r>
    <n v="652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x v="0"/>
  </r>
  <r>
    <n v="2089"/>
    <s v="Little Moses EP"/>
    <s v="Little Moses is trying to record their first EP, and we can't do it without your help!"/>
    <x v="6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x v="1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x v="4"/>
  </r>
  <r>
    <n v="1824"/>
    <s v="Tin Man's Broken Wisdom Fund"/>
    <s v="cd fund raiser"/>
    <x v="121"/>
    <n v="3002"/>
    <x v="0"/>
    <s v="US"/>
    <s v="USD"/>
    <n v="1389146880"/>
    <n v="1387403967"/>
    <b v="0"/>
    <n v="40"/>
    <b v="1"/>
    <s v="music/rock"/>
    <n v="100"/>
    <n v="75.05"/>
    <x v="7"/>
    <x v="15"/>
    <x v="1554"/>
    <x v="0"/>
  </r>
  <r>
    <n v="4048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x v="1"/>
  </r>
  <r>
    <n v="166"/>
    <s v="Pressure"/>
    <s v="A young teen makes a bad decision after joining gang and the film expresses his choices that led him to that point."/>
    <x v="1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  <x v="1"/>
  </r>
  <r>
    <n v="18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7"/>
    <x v="2"/>
  </r>
  <r>
    <n v="2097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n v="1317564135"/>
    <b v="0"/>
    <n v="38"/>
    <b v="1"/>
    <s v="music/indie rock"/>
    <n v="100"/>
    <n v="78.95"/>
    <x v="7"/>
    <x v="12"/>
    <x v="1558"/>
    <x v="6"/>
  </r>
  <r>
    <n v="2830"/>
    <s v="Nakhtik and Avalon"/>
    <s v="Avalon is a new South African Township play and Nakhtik is a  danced political lecture."/>
    <x v="121"/>
    <n v="3000"/>
    <x v="0"/>
    <s v="US"/>
    <s v="USD"/>
    <n v="1399867140"/>
    <n v="1398802148"/>
    <b v="0"/>
    <n v="11"/>
    <b v="1"/>
    <s v="theater/plays"/>
    <n v="100"/>
    <n v="272.73"/>
    <x v="6"/>
    <x v="11"/>
    <x v="1559"/>
    <x v="2"/>
  </r>
  <r>
    <n v="3375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n v="1399387173"/>
    <b v="0"/>
    <n v="17"/>
    <b v="1"/>
    <s v="theater/plays"/>
    <n v="100"/>
    <n v="176.47"/>
    <x v="6"/>
    <x v="11"/>
    <x v="1560"/>
    <x v="2"/>
  </r>
  <r>
    <n v="3412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n v="1409266862"/>
    <b v="0"/>
    <n v="26"/>
    <b v="1"/>
    <s v="theater/plays"/>
    <n v="100"/>
    <n v="115.38"/>
    <x v="6"/>
    <x v="11"/>
    <x v="1561"/>
    <x v="2"/>
  </r>
  <r>
    <n v="3623"/>
    <s v="Since I've Been Here"/>
    <s v="An original play exploring the complications of romantic relationships in all forms."/>
    <x v="60"/>
    <n v="3000"/>
    <x v="0"/>
    <s v="US"/>
    <s v="USD"/>
    <n v="1406358000"/>
    <n v="1404841270"/>
    <b v="0"/>
    <n v="34"/>
    <b v="1"/>
    <s v="theater/plays"/>
    <n v="120"/>
    <n v="88.24"/>
    <x v="6"/>
    <x v="11"/>
    <x v="1562"/>
    <x v="2"/>
  </r>
  <r>
    <n v="3754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n v="1403125737"/>
    <b v="0"/>
    <n v="27"/>
    <b v="1"/>
    <s v="theater/musical"/>
    <n v="120"/>
    <n v="111.11"/>
    <x v="6"/>
    <x v="19"/>
    <x v="1563"/>
    <x v="2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n v="1433999785"/>
    <b v="0"/>
    <n v="30"/>
    <b v="1"/>
    <s v="theater/musical"/>
    <n v="120"/>
    <n v="100"/>
    <x v="6"/>
    <x v="19"/>
    <x v="1564"/>
    <x v="4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x v="6"/>
  </r>
  <r>
    <n v="3911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x v="2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x v="4"/>
  </r>
  <r>
    <n v="2786"/>
    <s v="Fierce"/>
    <s v="A heart-melting farce about sex, art and the lovelorn lay-abouts of London-town."/>
    <x v="6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x v="2"/>
  </r>
  <r>
    <n v="1191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x v="2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n v="1413922018"/>
    <b v="0"/>
    <n v="32"/>
    <b v="1"/>
    <s v="music/rock"/>
    <n v="147"/>
    <n v="91.63"/>
    <x v="7"/>
    <x v="15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x v="7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x v="1"/>
  </r>
  <r>
    <n v="306"/>
    <s v="Escape/Artist: The Jason Escape Documentary"/>
    <s v="A feature-length documentary on the life of Boston escape artist Jason Escape."/>
    <x v="114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x v="0"/>
  </r>
  <r>
    <n v="3705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x v="2"/>
  </r>
  <r>
    <n v="2833"/>
    <s v="Star Man Rocket Man"/>
    <s v="A new play about exploring outer space"/>
    <x v="205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n v="1324243985"/>
    <b v="0"/>
    <n v="61"/>
    <b v="1"/>
    <s v="music/rock"/>
    <n v="145"/>
    <n v="47.67"/>
    <x v="7"/>
    <x v="15"/>
    <x v="1581"/>
    <x v="6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x v="2"/>
  </r>
  <r>
    <n v="1648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n v="1298048082"/>
    <b v="0"/>
    <n v="90"/>
    <b v="1"/>
    <s v="music/pop"/>
    <n v="125"/>
    <n v="32.01"/>
    <x v="7"/>
    <x v="22"/>
    <x v="1584"/>
    <x v="6"/>
  </r>
  <r>
    <n v="3726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x v="1"/>
  </r>
  <r>
    <n v="3252"/>
    <s v="Modern Love"/>
    <s v="How do we navigate the boundaries between friendship, sexual intimacy and obsessive desire?"/>
    <x v="234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x v="1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x v="4"/>
  </r>
  <r>
    <n v="3582"/>
    <s v="REALLY REALLY"/>
    <s v="A contemporary American play touching on the scorching realities of growing up in the Millennial generation."/>
    <x v="114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x v="1"/>
  </r>
  <r>
    <n v="2832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x v="2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x v="2"/>
  </r>
  <r>
    <n v="3484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x v="1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n v="1456285988"/>
    <b v="0"/>
    <n v="66"/>
    <b v="1"/>
    <s v="music/rock"/>
    <n v="189"/>
    <n v="43.06"/>
    <x v="7"/>
    <x v="15"/>
    <x v="1594"/>
    <x v="1"/>
  </r>
  <r>
    <n v="1392"/>
    <s v="Telesomniac's Debut Album"/>
    <s v="Telesomniac is a rock band from Provo, UT releasing their debut album Thirty-One Flashes in the Dark."/>
    <x v="6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n v="1304376478"/>
    <b v="0"/>
    <n v="38"/>
    <b v="1"/>
    <s v="music/rock"/>
    <n v="123"/>
    <n v="74.61"/>
    <x v="7"/>
    <x v="15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x v="4"/>
  </r>
  <r>
    <n v="1650"/>
    <s v="The Psalm Praise Project, Vol. 2"/>
    <s v="Help me record a CD that uses pop styling to give a fresh sound to ancient wisdom from scripture!"/>
    <x v="151"/>
    <n v="2831"/>
    <x v="0"/>
    <s v="US"/>
    <s v="USD"/>
    <n v="1381314437"/>
    <n v="1378722437"/>
    <b v="0"/>
    <n v="32"/>
    <b v="1"/>
    <s v="music/pop"/>
    <n v="142"/>
    <n v="88.47"/>
    <x v="7"/>
    <x v="22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x v="0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x v="2"/>
  </r>
  <r>
    <n v="3263"/>
    <s v="Titus Andronicus (with an all-female cast &amp; crew)"/>
    <s v="Shakespeare's bloodiest tragedy, performed and produced exclusively by women."/>
    <x v="6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x v="4"/>
  </r>
  <r>
    <n v="3457"/>
    <s v="The Impossible Adventures Of Supernova Jones"/>
    <s v="Robots, Space Battles, Mystery, and Intrigue. Nothing is Impossible..."/>
    <x v="151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x v="4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n v="1436305452"/>
    <b v="0"/>
    <n v="29"/>
    <b v="0"/>
    <s v="theater/plays"/>
    <n v="23"/>
    <n v="96.55"/>
    <x v="6"/>
    <x v="11"/>
    <x v="1604"/>
    <x v="4"/>
  </r>
  <r>
    <n v="2626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5"/>
    <x v="4"/>
  </r>
  <r>
    <n v="1669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n v="1459545276"/>
    <b v="0"/>
    <n v="52"/>
    <b v="1"/>
    <s v="music/pop"/>
    <n v="140"/>
    <n v="53.75"/>
    <x v="7"/>
    <x v="22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x v="2"/>
  </r>
  <r>
    <n v="3337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x v="2"/>
  </r>
  <r>
    <n v="38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x v="0"/>
  </r>
  <r>
    <n v="353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n v="1457881057"/>
    <b v="0"/>
    <n v="22"/>
    <b v="1"/>
    <s v="theater/plays"/>
    <n v="100"/>
    <n v="125"/>
    <x v="6"/>
    <x v="11"/>
    <x v="1610"/>
    <x v="1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n v="1442473210"/>
    <b v="0"/>
    <n v="45"/>
    <b v="1"/>
    <s v="theater/plays"/>
    <n v="110"/>
    <n v="61.02"/>
    <x v="6"/>
    <x v="11"/>
    <x v="1612"/>
    <x v="4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x v="3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x v="3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x v="4"/>
  </r>
  <r>
    <n v="3202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x v="4"/>
  </r>
  <r>
    <n v="58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n v="1426615833"/>
    <b v="0"/>
    <n v="7"/>
    <b v="0"/>
    <s v="technology/web"/>
    <n v="9"/>
    <n v="389.29"/>
    <x v="0"/>
    <x v="26"/>
    <x v="1617"/>
    <x v="4"/>
  </r>
  <r>
    <n v="3183"/>
    <s v="The Seagull on The River"/>
    <s v="Anton Chekhov's The Seagull. An outdoor Amphitheater in Manhattan. Trees. A River. Daybreak."/>
    <x v="60"/>
    <n v="2725"/>
    <x v="0"/>
    <s v="US"/>
    <s v="USD"/>
    <n v="1377284669"/>
    <n v="1375729469"/>
    <b v="1"/>
    <n v="68"/>
    <b v="1"/>
    <s v="theater/plays"/>
    <n v="109"/>
    <n v="40.07"/>
    <x v="6"/>
    <x v="11"/>
    <x v="1618"/>
    <x v="0"/>
  </r>
  <r>
    <n v="2147"/>
    <s v="Johnny Rocketfingers 3"/>
    <s v="A Point and Click Adventure on Steroids."/>
    <x v="21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x v="2"/>
  </r>
  <r>
    <n v="2456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x v="5"/>
  </r>
  <r>
    <n v="1935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x v="2"/>
  </r>
  <r>
    <n v="1601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x v="6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x v="2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n v="1487485760"/>
    <b v="0"/>
    <n v="6"/>
    <b v="0"/>
    <s v="theater/plays"/>
    <n v="5"/>
    <n v="450"/>
    <x v="6"/>
    <x v="11"/>
    <x v="1624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7"/>
    <x v="33"/>
    <x v="1625"/>
    <x v="0"/>
  </r>
  <r>
    <n v="2934"/>
    <s v="Songs for a New World"/>
    <s v="Powerful community theatre production of Jason Robert Brown's &quot;Songs for a New World&quot; in London, Ontario."/>
    <x v="60"/>
    <n v="2700"/>
    <x v="0"/>
    <s v="CA"/>
    <s v="CAD"/>
    <n v="1402845364"/>
    <n v="1400253364"/>
    <b v="0"/>
    <n v="37"/>
    <b v="1"/>
    <s v="theater/musical"/>
    <n v="108"/>
    <n v="72.97"/>
    <x v="6"/>
    <x v="19"/>
    <x v="1626"/>
    <x v="2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x v="4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n v="1423083892"/>
    <b v="0"/>
    <n v="59"/>
    <b v="1"/>
    <s v="music/pop"/>
    <n v="128"/>
    <n v="45.59"/>
    <x v="7"/>
    <x v="22"/>
    <x v="1628"/>
    <x v="4"/>
  </r>
  <r>
    <n v="3503"/>
    <s v="Tarantella"/>
    <s v="A group of Sicilian immigrants in New York struggle to deal with conflict from both within the family and from without."/>
    <x v="6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x v="1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0"/>
    <x v="2"/>
  </r>
  <r>
    <n v="820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n v="1399666342"/>
    <b v="0"/>
    <n v="38"/>
    <b v="1"/>
    <s v="music/rock"/>
    <n v="134"/>
    <n v="70.55"/>
    <x v="7"/>
    <x v="15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  <x v="4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n v="1447164896"/>
    <b v="0"/>
    <n v="72"/>
    <b v="1"/>
    <s v="theater/plays"/>
    <n v="107"/>
    <n v="37.08"/>
    <x v="6"/>
    <x v="11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x v="2"/>
  </r>
  <r>
    <n v="2829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x v="1"/>
  </r>
  <r>
    <n v="2275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x v="2"/>
  </r>
  <r>
    <n v="3823"/>
    <s v="FEED"/>
    <s v="Feed, a new play by Garrett Markgraf (based on the novel by M.T. Anderson), Directed by Anna Marck at Oakland University."/>
    <x v="6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x v="2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n v="1442839533"/>
    <b v="0"/>
    <n v="27"/>
    <b v="0"/>
    <s v="technology/web"/>
    <n v="11"/>
    <n v="97.41"/>
    <x v="0"/>
    <x v="26"/>
    <x v="1641"/>
    <x v="4"/>
  </r>
  <r>
    <n v="1928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2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n v="1462252542"/>
    <b v="0"/>
    <n v="54"/>
    <b v="1"/>
    <s v="theater/plays"/>
    <n v="175"/>
    <n v="48.7"/>
    <x v="6"/>
    <x v="11"/>
    <x v="1643"/>
    <x v="1"/>
  </r>
  <r>
    <n v="3550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x v="1"/>
  </r>
  <r>
    <n v="247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x v="1"/>
  </r>
  <r>
    <n v="8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x v="7"/>
  </r>
  <r>
    <n v="851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x v="1"/>
  </r>
  <r>
    <n v="3199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n v="1407435418"/>
    <b v="0"/>
    <n v="53"/>
    <b v="0"/>
    <s v="theater/musical"/>
    <n v="52"/>
    <n v="49.21"/>
    <x v="6"/>
    <x v="19"/>
    <x v="1649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n v="1378735983"/>
    <b v="1"/>
    <n v="39"/>
    <b v="1"/>
    <s v="music/metal"/>
    <n v="104"/>
    <n v="66.87"/>
    <x v="7"/>
    <x v="20"/>
    <x v="1650"/>
    <x v="0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x v="1"/>
  </r>
  <r>
    <n v="1259"/>
    <s v="Help Falling From One complete their CD!!!"/>
    <s v="Falling From One is currently in the studio recording their first CD and they need your help!"/>
    <x v="60"/>
    <n v="2606"/>
    <x v="0"/>
    <s v="US"/>
    <s v="USD"/>
    <n v="1402286340"/>
    <n v="1399504664"/>
    <b v="1"/>
    <n v="96"/>
    <b v="1"/>
    <s v="music/rock"/>
    <n v="104"/>
    <n v="27.15"/>
    <x v="7"/>
    <x v="15"/>
    <x v="1652"/>
    <x v="2"/>
  </r>
  <r>
    <n v="3438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x v="4"/>
  </r>
  <r>
    <n v="1893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n v="1424825479"/>
    <b v="0"/>
    <n v="132"/>
    <b v="1"/>
    <s v="theater/plays"/>
    <n v="104"/>
    <n v="19.7"/>
    <x v="6"/>
    <x v="11"/>
    <x v="1655"/>
    <x v="4"/>
  </r>
  <r>
    <n v="3365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x v="4"/>
  </r>
  <r>
    <n v="1360"/>
    <s v="So Bad, It's Good! - A Book of Bad Movies"/>
    <s v="So Bad, It's Good! is a guide to finding the best films for your bad movie night."/>
    <x v="186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x v="3"/>
  </r>
  <r>
    <n v="376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x v="1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x v="2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n v="1430425303"/>
    <b v="1"/>
    <n v="34"/>
    <b v="1"/>
    <s v="theater/plays"/>
    <n v="103"/>
    <n v="76.03"/>
    <x v="6"/>
    <x v="11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x v="7"/>
  </r>
  <r>
    <n v="3178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x v="2"/>
  </r>
  <r>
    <n v="3264"/>
    <s v="Kapow-i GoGo at The PIT"/>
    <s v="The three part comedic saga of Kapow-i GoGo, who saves the world.  Again.  And again."/>
    <x v="6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x v="4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n v="1462489053"/>
    <b v="0"/>
    <n v="54"/>
    <b v="1"/>
    <s v="theater/musical"/>
    <n v="103"/>
    <n v="47.57"/>
    <x v="6"/>
    <x v="19"/>
    <x v="1665"/>
    <x v="1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n v="1469009140"/>
    <b v="0"/>
    <n v="83"/>
    <b v="1"/>
    <s v="theater/plays"/>
    <n v="128"/>
    <n v="30.95"/>
    <x v="6"/>
    <x v="11"/>
    <x v="1666"/>
    <x v="1"/>
  </r>
  <r>
    <n v="2315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x v="3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x v="4"/>
  </r>
  <r>
    <n v="3597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x v="1"/>
  </r>
  <r>
    <n v="2809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n v="1458647725"/>
    <b v="0"/>
    <n v="21"/>
    <b v="1"/>
    <s v="theater/plays"/>
    <n v="102"/>
    <n v="121.9"/>
    <x v="6"/>
    <x v="11"/>
    <x v="1670"/>
    <x v="1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n v="1437236378"/>
    <b v="0"/>
    <n v="54"/>
    <b v="1"/>
    <s v="theater/plays"/>
    <n v="102"/>
    <n v="47.41"/>
    <x v="6"/>
    <x v="11"/>
    <x v="1671"/>
    <x v="4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n v="1470692528"/>
    <b v="1"/>
    <n v="42"/>
    <b v="1"/>
    <s v="theater/plays"/>
    <n v="128"/>
    <n v="60.95"/>
    <x v="6"/>
    <x v="11"/>
    <x v="1672"/>
    <x v="1"/>
  </r>
  <r>
    <n v="360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n v="1444164280"/>
    <b v="0"/>
    <n v="57"/>
    <b v="1"/>
    <s v="theater/plays"/>
    <n v="171"/>
    <n v="44.91"/>
    <x v="6"/>
    <x v="11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4"/>
    <x v="4"/>
  </r>
  <r>
    <n v="3487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n v="1432593252"/>
    <b v="0"/>
    <n v="66"/>
    <b v="1"/>
    <s v="theater/plays"/>
    <n v="128"/>
    <n v="38.71"/>
    <x v="6"/>
    <x v="11"/>
    <x v="1675"/>
    <x v="4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n v="1447698300"/>
    <b v="0"/>
    <n v="23"/>
    <b v="0"/>
    <s v="technology/wearables"/>
    <n v="13"/>
    <n v="110.87"/>
    <x v="0"/>
    <x v="1"/>
    <x v="1676"/>
    <x v="4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n v="1424587207"/>
    <b v="0"/>
    <n v="36"/>
    <b v="0"/>
    <s v="theater/musical"/>
    <n v="46"/>
    <n v="70.83"/>
    <x v="6"/>
    <x v="19"/>
    <x v="1677"/>
    <x v="4"/>
  </r>
  <r>
    <n v="758"/>
    <s v="Publish Waiting On Humanity"/>
    <s v="I am publishing my book, Waiting on Humanity and need some finishing funds to do so."/>
    <x v="6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8"/>
    <x v="7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x v="4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x v="0"/>
  </r>
  <r>
    <n v="3592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n v="1382528113"/>
    <b v="0"/>
    <n v="48"/>
    <b v="0"/>
    <s v="music/jazz"/>
    <n v="18"/>
    <n v="52.92"/>
    <x v="7"/>
    <x v="33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x v="2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x v="0"/>
  </r>
  <r>
    <n v="1641"/>
    <s v="Tanya Dartson- Run for Your Life music video"/>
    <s v="Music Video For Upbeat and Inspiring Song - Run For Your Life"/>
    <x v="60"/>
    <n v="2535"/>
    <x v="0"/>
    <s v="US"/>
    <s v="USD"/>
    <n v="1418998744"/>
    <n v="1416406744"/>
    <b v="0"/>
    <n v="26"/>
    <b v="1"/>
    <s v="music/pop"/>
    <n v="101"/>
    <n v="97.5"/>
    <x v="7"/>
    <x v="22"/>
    <x v="1685"/>
    <x v="2"/>
  </r>
  <r>
    <n v="29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x v="1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n v="1489193248"/>
    <b v="0"/>
    <n v="22"/>
    <b v="0"/>
    <s v="music/faith"/>
    <n v="20"/>
    <n v="114.82"/>
    <x v="7"/>
    <x v="14"/>
    <x v="1687"/>
    <x v="5"/>
  </r>
  <r>
    <n v="3320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x v="1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n v="1434478344"/>
    <b v="0"/>
    <n v="8"/>
    <b v="0"/>
    <s v="theater/plays"/>
    <n v="17"/>
    <n v="315.5"/>
    <x v="6"/>
    <x v="11"/>
    <x v="1689"/>
    <x v="4"/>
  </r>
  <r>
    <n v="765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  <x v="2"/>
  </r>
  <r>
    <n v="3778"/>
    <s v="Give a Puppet a Hand"/>
    <s v="Sponsor an AVENUE Q puppet for The Barn Players April 2015 production."/>
    <x v="243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  <x v="2"/>
  </r>
  <r>
    <n v="3614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x v="4"/>
  </r>
  <r>
    <n v="3699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n v="1410791216"/>
    <b v="0"/>
    <n v="40"/>
    <b v="1"/>
    <s v="theater/plays"/>
    <n v="101"/>
    <n v="63"/>
    <x v="6"/>
    <x v="11"/>
    <x v="1693"/>
    <x v="2"/>
  </r>
  <r>
    <n v="3318"/>
    <s v="ROOMIES - Atlantic Canada Tour 2016-17"/>
    <s v="Help us strengthen and inspire disability arts in Atlantic Canada"/>
    <x v="151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x v="1"/>
  </r>
  <r>
    <n v="792"/>
    <s v="&quot;Believable Lies&quot; - The Album"/>
    <s v="Rock n' Roll about the intersection of lies and belief: the Believable Lie."/>
    <x v="6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x v="0"/>
  </r>
  <r>
    <n v="1357"/>
    <s v="Becoming Alicia"/>
    <s v="The search for identity leads one young woman to Mexico, where she follows her grandfather's journey back to America."/>
    <x v="151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n v="1463086261"/>
    <b v="0"/>
    <n v="37"/>
    <b v="1"/>
    <s v="music/rock"/>
    <n v="125"/>
    <n v="67.73"/>
    <x v="7"/>
    <x v="15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n v="1422371381"/>
    <b v="0"/>
    <n v="21"/>
    <b v="1"/>
    <s v="music/rock"/>
    <n v="125"/>
    <n v="119.29"/>
    <x v="7"/>
    <x v="15"/>
    <x v="1698"/>
    <x v="4"/>
  </r>
  <r>
    <n v="2177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n v="1463032867"/>
    <b v="0"/>
    <n v="38"/>
    <b v="1"/>
    <s v="music/rock"/>
    <n v="100"/>
    <n v="65.87"/>
    <x v="7"/>
    <x v="15"/>
    <x v="1699"/>
    <x v="1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  <x v="4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n v="1410396095"/>
    <b v="0"/>
    <n v="36"/>
    <b v="0"/>
    <s v="food/food trucks"/>
    <n v="15"/>
    <n v="69.47"/>
    <x v="4"/>
    <x v="29"/>
    <x v="1701"/>
    <x v="2"/>
  </r>
  <r>
    <n v="3312"/>
    <s v="Richard III"/>
    <s v="Bare Theatre presents one of Shakespeare's most notorious characters in the final chapter of the War of the Roses saga."/>
    <x v="60"/>
    <n v="2501"/>
    <x v="0"/>
    <s v="US"/>
    <s v="USD"/>
    <n v="1478901600"/>
    <n v="1477077946"/>
    <b v="0"/>
    <n v="41"/>
    <b v="1"/>
    <s v="theater/plays"/>
    <n v="100"/>
    <n v="61"/>
    <x v="6"/>
    <x v="11"/>
    <x v="1702"/>
    <x v="1"/>
  </r>
  <r>
    <n v="1829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x v="7"/>
  </r>
  <r>
    <n v="4040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n v="1432100004"/>
    <b v="0"/>
    <n v="2"/>
    <b v="0"/>
    <s v="theater/plays"/>
    <n v="31"/>
    <n v="1250"/>
    <x v="6"/>
    <x v="11"/>
    <x v="1704"/>
    <x v="4"/>
  </r>
  <r>
    <n v="1302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n v="1477963411"/>
    <b v="0"/>
    <n v="50"/>
    <b v="1"/>
    <s v="theater/plays"/>
    <n v="100"/>
    <n v="50"/>
    <x v="6"/>
    <x v="11"/>
    <x v="1705"/>
    <x v="1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n v="1312392973"/>
    <b v="0"/>
    <n v="22"/>
    <b v="1"/>
    <s v="music/indie rock"/>
    <n v="100"/>
    <n v="113.64"/>
    <x v="7"/>
    <x v="12"/>
    <x v="1706"/>
    <x v="6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n v="1365474453"/>
    <b v="0"/>
    <n v="52"/>
    <b v="1"/>
    <s v="music/indie rock"/>
    <n v="100"/>
    <n v="48.08"/>
    <x v="7"/>
    <x v="12"/>
    <x v="1707"/>
    <x v="0"/>
  </r>
  <r>
    <n v="3287"/>
    <s v="Three Things: Stories About Life"/>
    <s v="An inspirational one-man play about crisis, community, and the search for wholeness."/>
    <x v="60"/>
    <n v="2500"/>
    <x v="0"/>
    <s v="CA"/>
    <s v="CAD"/>
    <n v="1448733628"/>
    <n v="1446573628"/>
    <b v="0"/>
    <n v="34"/>
    <b v="1"/>
    <s v="theater/plays"/>
    <n v="100"/>
    <n v="73.53"/>
    <x v="6"/>
    <x v="11"/>
    <x v="1708"/>
    <x v="4"/>
  </r>
  <r>
    <n v="3516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n v="1407197670"/>
    <b v="0"/>
    <n v="11"/>
    <b v="1"/>
    <s v="theater/plays"/>
    <n v="100"/>
    <n v="227.27"/>
    <x v="6"/>
    <x v="11"/>
    <x v="1709"/>
    <x v="2"/>
  </r>
  <r>
    <n v="3544"/>
    <s v="Gruoch, or Lady Macbeth"/>
    <s v="Death &amp; Pretzels presents the world premiere of Paul Pasulka's Gruoch, or Lady Macbeth"/>
    <x v="60"/>
    <n v="2500"/>
    <x v="0"/>
    <s v="US"/>
    <s v="USD"/>
    <n v="1425758257"/>
    <n v="1423166257"/>
    <b v="0"/>
    <n v="24"/>
    <b v="1"/>
    <s v="theater/plays"/>
    <n v="100"/>
    <n v="104.17"/>
    <x v="6"/>
    <x v="11"/>
    <x v="1710"/>
    <x v="4"/>
  </r>
  <r>
    <n v="3774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n v="1427223655"/>
    <b v="0"/>
    <n v="25"/>
    <b v="1"/>
    <s v="theater/musical"/>
    <n v="100"/>
    <n v="100"/>
    <x v="6"/>
    <x v="19"/>
    <x v="1711"/>
    <x v="4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x v="2"/>
  </r>
  <r>
    <n v="3937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x v="1"/>
  </r>
  <r>
    <n v="945"/>
    <s v="CT BAND"/>
    <s v="Make your watch Smart ! CT Band is an ultra-thin, high-tech smart watch-strap awarded twice at CES 2017 las vegas"/>
    <x v="4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  <x v="1"/>
  </r>
  <r>
    <n v="1570"/>
    <s v="BEAUTIFUL DREAMERS: An Adult Coloring Book (Canceled)"/>
    <s v="A Coloring Book of Breathtaking Beauties_x000a_To Calm the Heart and Soul"/>
    <x v="70"/>
    <n v="2484"/>
    <x v="1"/>
    <s v="US"/>
    <s v="USD"/>
    <n v="1460140282"/>
    <n v="1457551882"/>
    <b v="0"/>
    <n v="52"/>
    <b v="0"/>
    <s v="publishing/art books"/>
    <n v="41"/>
    <n v="47.77"/>
    <x v="1"/>
    <x v="32"/>
    <x v="1715"/>
    <x v="1"/>
  </r>
  <r>
    <n v="3105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x v="2"/>
  </r>
  <r>
    <n v="690"/>
    <s v="BLOXSHIELD"/>
    <s v="A radiation shield for your fitness tracker, smartwatch or other wearable smart device"/>
    <x v="16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x v="1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x v="7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x v="5"/>
  </r>
  <r>
    <n v="1931"/>
    <s v="New Lions After Dark EP!"/>
    <s v="We're an indie rock band from Clearwater, FL headed back into the studio to finish our latest EP."/>
    <x v="151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n v="1400163834"/>
    <b v="1"/>
    <n v="17"/>
    <b v="1"/>
    <s v="music/rock"/>
    <n v="120"/>
    <n v="141.47"/>
    <x v="7"/>
    <x v="15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n v="1406039696"/>
    <b v="0"/>
    <n v="54"/>
    <b v="1"/>
    <s v="theater/plays"/>
    <n v="120"/>
    <n v="44.54"/>
    <x v="6"/>
    <x v="11"/>
    <x v="1726"/>
    <x v="2"/>
  </r>
  <r>
    <n v="1689"/>
    <s v="Fly Away"/>
    <s v="Praising the Living God in the second half of life."/>
    <x v="243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x v="5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x v="1"/>
  </r>
  <r>
    <n v="813"/>
    <s v="Rules of Civility and Decent Behavior"/>
    <s v="A pre order campaign to fund the pressing of our second full length vinyl LP"/>
    <x v="186"/>
    <n v="2399.94"/>
    <x v="0"/>
    <s v="US"/>
    <s v="USD"/>
    <n v="1342825365"/>
    <n v="1340233365"/>
    <b v="0"/>
    <n v="96"/>
    <b v="1"/>
    <s v="music/rock"/>
    <n v="160"/>
    <n v="25"/>
    <x v="7"/>
    <x v="15"/>
    <x v="1729"/>
    <x v="3"/>
  </r>
  <r>
    <n v="1692"/>
    <s v="Get Your Hopes Up"/>
    <s v="After 3 years.....It's time for some new music! Album #2 is in motion and I can't wait to share it with all of you!"/>
    <x v="1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x v="1"/>
  </r>
  <r>
    <n v="7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x v="3"/>
  </r>
  <r>
    <n v="66"/>
    <s v="A Stagnant Fever: Short Film"/>
    <s v="A dark comedy set in the '60s about clinical depression and one night stands."/>
    <x v="151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x v="1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  <x v="4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n v="1419364719"/>
    <b v="0"/>
    <n v="15"/>
    <b v="1"/>
    <s v="theater/spaces"/>
    <n v="158"/>
    <n v="158"/>
    <x v="6"/>
    <x v="9"/>
    <x v="1735"/>
    <x v="2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x v="4"/>
  </r>
  <r>
    <n v="105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x v="1"/>
  </r>
  <r>
    <n v="3148"/>
    <s v="The Aurora Project: A Sci-Fi Epic by Bella Poynton"/>
    <s v="Help fund The Aurora Project, an immersive science fiction epic."/>
    <x v="159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x v="2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x v="2"/>
  </r>
  <r>
    <n v="3803"/>
    <s v="Benjamin Button the Musical Concept Album"/>
    <s v="A fully orchestrated concept album of Benjamin Button the Musical!"/>
    <x v="32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x v="1"/>
  </r>
  <r>
    <n v="180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n v="1447429868"/>
    <b v="1"/>
    <n v="37"/>
    <b v="0"/>
    <s v="photography/photobooks"/>
    <n v="14"/>
    <n v="63.65"/>
    <x v="2"/>
    <x v="3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  <x v="3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n v="1333709958"/>
    <b v="0"/>
    <n v="40"/>
    <b v="1"/>
    <s v="music/rock"/>
    <n v="117"/>
    <n v="58.63"/>
    <x v="7"/>
    <x v="15"/>
    <x v="1744"/>
    <x v="3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n v="1319245349"/>
    <b v="1"/>
    <n v="31"/>
    <b v="1"/>
    <s v="music/rock"/>
    <n v="117"/>
    <n v="75.48"/>
    <x v="7"/>
    <x v="15"/>
    <x v="1745"/>
    <x v="6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n v="1351011489"/>
    <b v="0"/>
    <n v="38"/>
    <b v="1"/>
    <s v="music/rock"/>
    <n v="117"/>
    <n v="61.58"/>
    <x v="7"/>
    <x v="15"/>
    <x v="1746"/>
    <x v="3"/>
  </r>
  <r>
    <n v="1987"/>
    <s v="Ethiopia: Beheld"/>
    <s v="A collection of images that depicts the beauty and diversity within Ethiopia"/>
    <x v="12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x v="4"/>
  </r>
  <r>
    <n v="3767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x v="3"/>
  </r>
  <r>
    <n v="3152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x v="0"/>
  </r>
  <r>
    <n v="67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x v="3"/>
  </r>
  <r>
    <n v="2463"/>
    <s v="Emma Ate the Lion &quot;Songs Two Count Too&quot;"/>
    <s v="Emma Ate The Lion's debut full length album"/>
    <x v="151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x v="0"/>
  </r>
  <r>
    <n v="331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x v="1"/>
  </r>
  <r>
    <n v="1922"/>
    <s v="Low Weather // Debut Album"/>
    <s v="Low Weather's debut album is halfway finished.  With your help and your help alone we can record the rest!"/>
    <x v="151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x v="0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x v="2"/>
  </r>
  <r>
    <n v="4105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n v="1479860109"/>
    <b v="0"/>
    <n v="6"/>
    <b v="0"/>
    <s v="theater/plays"/>
    <n v="7"/>
    <n v="383.33"/>
    <x v="6"/>
    <x v="11"/>
    <x v="1757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n v="1326648668"/>
    <b v="1"/>
    <n v="29"/>
    <b v="1"/>
    <s v="theater/plays"/>
    <n v="115"/>
    <n v="79.31"/>
    <x v="6"/>
    <x v="11"/>
    <x v="1758"/>
    <x v="3"/>
  </r>
  <r>
    <n v="2254"/>
    <s v="Green Couch Games Limited: FrogFlip!"/>
    <s v="A dexterity microgame by father/daughter team, Jason and Claire Kotarski. Make 100 project."/>
    <x v="207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x v="5"/>
  </r>
  <r>
    <n v="1022"/>
    <s v="Sammy Bananas - Bootlegs Vol. 2!!"/>
    <s v="Help get four new bootlegs onto vinyl in the second installment of my series!"/>
    <x v="151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x v="2"/>
  </r>
  <r>
    <n v="3570"/>
    <s v="The Lower Depths"/>
    <s v="Theatre Machine presents an all-new adaptation of Maxim Gorky's classic of Russian theatre, The Lower Depths."/>
    <x v="151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x v="2"/>
  </r>
  <r>
    <n v="1767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x v="2"/>
  </r>
  <r>
    <n v="800"/>
    <s v="LF4 WildFire"/>
    <s v="Scotland's premier classic rock and metal festival, 3 days, 3-4 stages, family friendly,  for people of all ages"/>
    <x v="186"/>
    <n v="2282"/>
    <x v="0"/>
    <s v="GB"/>
    <s v="GBP"/>
    <n v="1410431054"/>
    <n v="1407839054"/>
    <b v="0"/>
    <n v="56"/>
    <b v="1"/>
    <s v="music/rock"/>
    <n v="152"/>
    <n v="40.75"/>
    <x v="7"/>
    <x v="15"/>
    <x v="1766"/>
    <x v="2"/>
  </r>
  <r>
    <n v="2623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x v="1"/>
  </r>
  <r>
    <n v="63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x v="6"/>
  </r>
  <r>
    <n v="3478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x v="4"/>
  </r>
  <r>
    <n v="714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x v="1"/>
  </r>
  <r>
    <n v="3170"/>
    <s v="Ain't She Brave FringeNYC 2014 Project"/>
    <s v="An emotionally-charged journey through the history of black women in America told in reverse."/>
    <x v="151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x v="2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x v="3"/>
  </r>
  <r>
    <n v="801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x v="4"/>
  </r>
  <r>
    <n v="2464"/>
    <s v="The Enemy Feathers NEW EP"/>
    <s v="The Enemy Feathers are passing the proverbial hat to see if we can raise enough money to complete Our NEW EP"/>
    <x v="151"/>
    <n v="2222"/>
    <x v="0"/>
    <s v="CA"/>
    <s v="CAD"/>
    <n v="1443641340"/>
    <n v="1441143397"/>
    <b v="0"/>
    <n v="43"/>
    <b v="1"/>
    <s v="music/indie rock"/>
    <n v="111"/>
    <n v="51.67"/>
    <x v="7"/>
    <x v="12"/>
    <x v="1776"/>
    <x v="4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n v="1332182049"/>
    <b v="0"/>
    <n v="35"/>
    <b v="1"/>
    <s v="music/rock"/>
    <n v="148"/>
    <n v="63.49"/>
    <x v="7"/>
    <x v="15"/>
    <x v="1777"/>
    <x v="3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x v="1"/>
  </r>
  <r>
    <n v="3556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n v="1403105724"/>
    <b v="0"/>
    <n v="20"/>
    <b v="1"/>
    <s v="theater/plays"/>
    <n v="100"/>
    <n v="110.5"/>
    <x v="6"/>
    <x v="11"/>
    <x v="1779"/>
    <x v="2"/>
  </r>
  <r>
    <n v="3355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80"/>
    <x v="1"/>
  </r>
  <r>
    <n v="1646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n v="1405248503"/>
    <b v="0"/>
    <n v="83"/>
    <b v="1"/>
    <s v="music/pop"/>
    <n v="110"/>
    <n v="26.55"/>
    <x v="7"/>
    <x v="22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x v="2"/>
  </r>
  <r>
    <n v="185"/>
    <s v="BLANK Short Movie"/>
    <s v="Love has no boundaries!"/>
    <x v="13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x v="1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x v="2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7"/>
    <x v="14"/>
    <x v="1785"/>
    <x v="2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x v="6"/>
  </r>
  <r>
    <n v="3432"/>
    <s v="Love Letters"/>
    <s v="Bare Theatre stages A.R. Gurney's Pulitzer Finalist script about a relationship spanning a lifetime and long distance."/>
    <x v="151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x v="1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x v="4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x v="4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n v="1449388233"/>
    <b v="1"/>
    <n v="37"/>
    <b v="0"/>
    <s v="photography/photobooks"/>
    <n v="14"/>
    <n v="58.97"/>
    <x v="2"/>
    <x v="3"/>
    <x v="1790"/>
    <x v="4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n v="1374531631"/>
    <b v="1"/>
    <n v="55"/>
    <b v="1"/>
    <s v="theater/plays"/>
    <n v="115"/>
    <n v="39.67"/>
    <x v="6"/>
    <x v="11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x v="1"/>
  </r>
  <r>
    <n v="3430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x v="2"/>
  </r>
  <r>
    <n v="3296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x v="4"/>
  </r>
  <r>
    <n v="3697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n v="1461064248"/>
    <b v="0"/>
    <n v="30"/>
    <b v="1"/>
    <s v="theater/plays"/>
    <n v="108"/>
    <n v="72"/>
    <x v="6"/>
    <x v="11"/>
    <x v="1796"/>
    <x v="1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x v="4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x v="2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x v="4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  <x v="2"/>
  </r>
  <r>
    <n v="279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n v="1435469559"/>
    <b v="0"/>
    <n v="24"/>
    <b v="1"/>
    <s v="theater/plays"/>
    <n v="108"/>
    <n v="89.67"/>
    <x v="6"/>
    <x v="11"/>
    <x v="1802"/>
    <x v="4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x v="7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x v="3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x v="3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x v="4"/>
  </r>
  <r>
    <n v="2468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x v="3"/>
  </r>
  <r>
    <n v="1655"/>
    <s v="Meg Porter Debut EP!"/>
    <s v="Berklee College of Music student, Meg Porter needs YOUR help to fund her very first EP!"/>
    <x v="186"/>
    <n v="2143"/>
    <x v="0"/>
    <s v="US"/>
    <s v="USD"/>
    <n v="1333648820"/>
    <n v="1331060420"/>
    <b v="0"/>
    <n v="48"/>
    <b v="1"/>
    <s v="music/pop"/>
    <n v="143"/>
    <n v="44.65"/>
    <x v="7"/>
    <x v="22"/>
    <x v="1808"/>
    <x v="3"/>
  </r>
  <r>
    <n v="3407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x v="1"/>
  </r>
  <r>
    <n v="3548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n v="1455230214"/>
    <b v="0"/>
    <n v="13"/>
    <b v="1"/>
    <s v="theater/plays"/>
    <n v="102"/>
    <n v="164.62"/>
    <x v="6"/>
    <x v="11"/>
    <x v="1811"/>
    <x v="1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n v="1434440227"/>
    <b v="0"/>
    <n v="13"/>
    <b v="1"/>
    <s v="theater/plays"/>
    <n v="143"/>
    <n v="164.62"/>
    <x v="6"/>
    <x v="11"/>
    <x v="1812"/>
    <x v="4"/>
  </r>
  <r>
    <n v="15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x v="4"/>
  </r>
  <r>
    <n v="1889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x v="0"/>
  </r>
  <r>
    <n v="207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n v="1307594625"/>
    <b v="0"/>
    <n v="39"/>
    <b v="1"/>
    <s v="music/indie rock"/>
    <n v="107"/>
    <n v="54.62"/>
    <x v="7"/>
    <x v="12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x v="5"/>
  </r>
  <r>
    <n v="3813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x v="2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x v="4"/>
  </r>
  <r>
    <n v="213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x v="2"/>
  </r>
  <r>
    <n v="1283"/>
    <s v="Sketching In Stereo 3rd Album!"/>
    <s v="Our 3rd album is halfway complete, but we need your help to record, mix and master the final product!"/>
    <x v="114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x v="0"/>
  </r>
  <r>
    <n v="3499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x v="4"/>
  </r>
  <r>
    <n v="2972"/>
    <s v="A Bad Plan"/>
    <s v="A group of artists. A mythical art piece. A harrowing quest. And some margaritas."/>
    <x v="151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n v="1440130891"/>
    <b v="0"/>
    <n v="5"/>
    <b v="0"/>
    <s v="theater/spaces"/>
    <n v="0"/>
    <n v="420.6"/>
    <x v="6"/>
    <x v="9"/>
    <x v="1826"/>
    <x v="4"/>
  </r>
  <r>
    <n v="3161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n v="1410785522"/>
    <b v="1"/>
    <n v="74"/>
    <b v="1"/>
    <s v="theater/plays"/>
    <n v="105"/>
    <n v="28.41"/>
    <x v="6"/>
    <x v="11"/>
    <x v="1827"/>
    <x v="2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n v="1424727712"/>
    <b v="0"/>
    <n v="34"/>
    <b v="1"/>
    <s v="theater/plays"/>
    <n v="140"/>
    <n v="61.82"/>
    <x v="6"/>
    <x v="11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n v="1371585703"/>
    <b v="0"/>
    <n v="50"/>
    <b v="1"/>
    <s v="music/rock"/>
    <n v="105"/>
    <n v="42.02"/>
    <x v="7"/>
    <x v="15"/>
    <x v="1829"/>
    <x v="0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n v="1257871712"/>
    <b v="0"/>
    <n v="14"/>
    <b v="1"/>
    <s v="music/classical music"/>
    <n v="105"/>
    <n v="150"/>
    <x v="7"/>
    <x v="25"/>
    <x v="1831"/>
    <x v="8"/>
  </r>
  <r>
    <n v="3386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n v="1415028506"/>
    <b v="0"/>
    <n v="41"/>
    <b v="1"/>
    <s v="theater/plays"/>
    <n v="105"/>
    <n v="51.22"/>
    <x v="6"/>
    <x v="11"/>
    <x v="1832"/>
    <x v="2"/>
  </r>
  <r>
    <n v="3708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n v="1403234686"/>
    <b v="0"/>
    <n v="39"/>
    <b v="1"/>
    <s v="theater/plays"/>
    <n v="300"/>
    <n v="53.85"/>
    <x v="6"/>
    <x v="11"/>
    <x v="1833"/>
    <x v="2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x v="3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x v="2"/>
  </r>
  <r>
    <n v="1298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x v="1"/>
  </r>
  <r>
    <n v="3601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x v="2"/>
  </r>
  <r>
    <n v="3303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x v="4"/>
  </r>
  <r>
    <n v="2770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x v="2"/>
  </r>
  <r>
    <n v="64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x v="0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n v="1363981723"/>
    <b v="1"/>
    <n v="45"/>
    <b v="1"/>
    <s v="music/rock"/>
    <n v="104"/>
    <n v="46.13"/>
    <x v="7"/>
    <x v="15"/>
    <x v="1841"/>
    <x v="0"/>
  </r>
  <r>
    <n v="3477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n v="1430761243"/>
    <b v="0"/>
    <n v="39"/>
    <b v="1"/>
    <s v="theater/plays"/>
    <n v="115"/>
    <n v="53.23"/>
    <x v="6"/>
    <x v="11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x v="3"/>
  </r>
  <r>
    <n v="3379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x v="2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6"/>
    <x v="4"/>
  </r>
  <r>
    <n v="3195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n v="1421158542"/>
    <b v="0"/>
    <n v="39"/>
    <b v="0"/>
    <s v="theater/musical"/>
    <n v="59"/>
    <n v="53.08"/>
    <x v="6"/>
    <x v="19"/>
    <x v="1847"/>
    <x v="4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n v="1315439879"/>
    <b v="0"/>
    <n v="41"/>
    <b v="1"/>
    <s v="music/indie rock"/>
    <n v="103"/>
    <n v="50.37"/>
    <x v="7"/>
    <x v="12"/>
    <x v="1848"/>
    <x v="6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9"/>
    <x v="2"/>
  </r>
  <r>
    <n v="3535"/>
    <s v="Twelve Angry Women"/>
    <s v="On the 60th anniversary of Twelve Angry Men, 12 female writers create 12 short pieces about what makes them angry."/>
    <x v="151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n v="1430158198"/>
    <b v="0"/>
    <n v="30"/>
    <b v="1"/>
    <s v="theater/plays"/>
    <n v="103"/>
    <n v="68.67"/>
    <x v="6"/>
    <x v="11"/>
    <x v="1851"/>
    <x v="4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n v="1436972472"/>
    <b v="0"/>
    <n v="36"/>
    <b v="1"/>
    <s v="theater/plays"/>
    <n v="103"/>
    <n v="57.22"/>
    <x v="6"/>
    <x v="11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x v="3"/>
  </r>
  <r>
    <n v="1301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n v="1436551178"/>
    <b v="0"/>
    <n v="29"/>
    <b v="1"/>
    <s v="theater/plays"/>
    <n v="103"/>
    <n v="70.86"/>
    <x v="6"/>
    <x v="11"/>
    <x v="1855"/>
    <x v="4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n v="1422983847"/>
    <b v="0"/>
    <n v="51"/>
    <b v="1"/>
    <s v="theater/plays"/>
    <n v="103"/>
    <n v="40.29"/>
    <x v="6"/>
    <x v="11"/>
    <x v="1856"/>
    <x v="4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7"/>
    <x v="5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n v="1472750382"/>
    <b v="0"/>
    <n v="45"/>
    <b v="1"/>
    <s v="music/rock"/>
    <n v="205"/>
    <n v="45.62"/>
    <x v="7"/>
    <x v="15"/>
    <x v="1858"/>
    <x v="1"/>
  </r>
  <r>
    <n v="1921"/>
    <s v="The Fine Spirits are making an album!"/>
    <s v="The Fine Spirits are making an album, but we need your help!"/>
    <x v="186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x v="3"/>
  </r>
  <r>
    <n v="535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x v="1"/>
  </r>
  <r>
    <n v="2788"/>
    <s v="ACT Underground Theatre, TLDC"/>
    <s v="MOVING FORWARD! WE HAVE REACHED GOAL BUT HAVE MORE TIME!! PLEASE CONSIDER PLEDGING."/>
    <x v="151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x v="1"/>
  </r>
  <r>
    <n v="3678"/>
    <s v="Some big Some bang"/>
    <s v="The Ugly Collective takes Some big Some bang to the Underbelly Venues at the Edinburgh Fringe!"/>
    <x v="151"/>
    <n v="2050"/>
    <x v="0"/>
    <s v="GB"/>
    <s v="GBP"/>
    <n v="1433076298"/>
    <n v="1430052298"/>
    <b v="0"/>
    <n v="31"/>
    <b v="1"/>
    <s v="theater/plays"/>
    <n v="103"/>
    <n v="66.13"/>
    <x v="6"/>
    <x v="11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x v="1"/>
  </r>
  <r>
    <n v="3837"/>
    <s v="Farcical Elements Presents Boeing-Boeing"/>
    <s v="A high-flying French farce with the thrust of a well-tuned jet engine"/>
    <x v="151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x v="2"/>
  </r>
  <r>
    <n v="788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x v="3"/>
  </r>
  <r>
    <n v="1841"/>
    <s v="Hydra Effect Debut EP"/>
    <s v="Hard Rock with a Positive Message. Help us fund, release and promote our debut EP!"/>
    <x v="151"/>
    <n v="2035"/>
    <x v="0"/>
    <s v="US"/>
    <s v="USD"/>
    <n v="1400561940"/>
    <n v="1397679445"/>
    <b v="0"/>
    <n v="40"/>
    <b v="1"/>
    <s v="music/rock"/>
    <n v="102"/>
    <n v="50.88"/>
    <x v="7"/>
    <x v="15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x v="1"/>
  </r>
  <r>
    <n v="1285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x v="4"/>
  </r>
  <r>
    <n v="407"/>
    <s v="Haymarket Documentary"/>
    <s v="The story of the 1886 Haymarket Riot explored through the history of the Haymarket Police Memorial Statue."/>
    <x v="151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x v="6"/>
  </r>
  <r>
    <n v="291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n v="1450235374"/>
    <b v="0"/>
    <n v="26"/>
    <b v="0"/>
    <s v="theater/plays"/>
    <n v="14"/>
    <n v="78.08"/>
    <x v="6"/>
    <x v="11"/>
    <x v="1872"/>
    <x v="4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n v="1463334166"/>
    <b v="0"/>
    <n v="19"/>
    <b v="1"/>
    <s v="theater/plays"/>
    <n v="102"/>
    <n v="106.84"/>
    <x v="6"/>
    <x v="11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x v="1"/>
  </r>
  <r>
    <n v="40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  <x v="2"/>
  </r>
  <r>
    <n v="3519"/>
    <s v="Bookstory"/>
    <s v="Bookstory is a tiny puppet musical with some very big ideas that tells the story of the story in the digital age"/>
    <x v="151"/>
    <n v="2027"/>
    <x v="0"/>
    <s v="GB"/>
    <s v="GBP"/>
    <n v="1425478950"/>
    <n v="1422886950"/>
    <b v="0"/>
    <n v="28"/>
    <b v="1"/>
    <s v="theater/plays"/>
    <n v="101"/>
    <n v="72.39"/>
    <x v="6"/>
    <x v="11"/>
    <x v="1876"/>
    <x v="4"/>
  </r>
  <r>
    <n v="1261"/>
    <s v="The Puget EP's Vinyl Release"/>
    <s v="We just recorded a stellar EP and we're trying to put it out on vinyl.  Can you help these punx out?"/>
    <x v="151"/>
    <n v="2025"/>
    <x v="0"/>
    <s v="US"/>
    <s v="USD"/>
    <n v="1390983227"/>
    <n v="1388391227"/>
    <b v="1"/>
    <n v="52"/>
    <b v="1"/>
    <s v="music/rock"/>
    <n v="101"/>
    <n v="38.94"/>
    <x v="7"/>
    <x v="15"/>
    <x v="1877"/>
    <x v="0"/>
  </r>
  <r>
    <n v="1856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n v="1403901072"/>
    <b v="0"/>
    <n v="38"/>
    <b v="1"/>
    <s v="music/rock"/>
    <n v="101"/>
    <n v="53.29"/>
    <x v="7"/>
    <x v="15"/>
    <x v="1878"/>
    <x v="2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x v="4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n v="1436811769"/>
    <b v="0"/>
    <n v="3"/>
    <b v="0"/>
    <s v="publishing/translations"/>
    <n v="1"/>
    <n v="673.33"/>
    <x v="1"/>
    <x v="31"/>
    <x v="1881"/>
    <x v="4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n v="1481175482"/>
    <b v="0"/>
    <n v="31"/>
    <b v="1"/>
    <s v="theater/plays"/>
    <n v="101"/>
    <n v="65.16"/>
    <x v="6"/>
    <x v="11"/>
    <x v="1882"/>
    <x v="1"/>
  </r>
  <r>
    <n v="1826"/>
    <s v="BEAR GHOST! Professional Recording! Yay!"/>
    <s v="Hear your favorite Bear Ghost in eargasmic quality!"/>
    <x v="151"/>
    <n v="2020"/>
    <x v="0"/>
    <s v="US"/>
    <s v="USD"/>
    <n v="1392675017"/>
    <n v="1390083017"/>
    <b v="0"/>
    <n v="38"/>
    <b v="1"/>
    <s v="music/rock"/>
    <n v="101"/>
    <n v="53.16"/>
    <x v="7"/>
    <x v="15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n v="1404295310"/>
    <b v="0"/>
    <n v="21"/>
    <b v="1"/>
    <s v="theater/plays"/>
    <n v="101"/>
    <n v="96.19"/>
    <x v="6"/>
    <x v="11"/>
    <x v="1884"/>
    <x v="2"/>
  </r>
  <r>
    <n v="3474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n v="1466424131"/>
    <b v="0"/>
    <n v="39"/>
    <b v="1"/>
    <s v="theater/plays"/>
    <n v="101"/>
    <n v="51.79"/>
    <x v="6"/>
    <x v="11"/>
    <x v="1885"/>
    <x v="1"/>
  </r>
  <r>
    <n v="3618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n v="1430751850"/>
    <b v="0"/>
    <n v="56"/>
    <b v="1"/>
    <s v="theater/plays"/>
    <n v="101"/>
    <n v="36.07"/>
    <x v="6"/>
    <x v="11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n v="1300916220"/>
    <b v="0"/>
    <n v="20"/>
    <b v="1"/>
    <s v="music/pop"/>
    <n v="101"/>
    <n v="100.75"/>
    <x v="7"/>
    <x v="22"/>
    <x v="1887"/>
    <x v="6"/>
  </r>
  <r>
    <n v="2119"/>
    <s v="Big Long Now's Debut Album"/>
    <s v="big long now is recording our debut album and we are looking for help mastering and pressing it to vinyl"/>
    <x v="151"/>
    <n v="2015"/>
    <x v="0"/>
    <s v="US"/>
    <s v="USD"/>
    <n v="1345086445"/>
    <n v="1342494445"/>
    <b v="0"/>
    <n v="22"/>
    <b v="1"/>
    <s v="music/indie rock"/>
    <n v="101"/>
    <n v="91.59"/>
    <x v="7"/>
    <x v="12"/>
    <x v="1888"/>
    <x v="3"/>
  </r>
  <r>
    <n v="3520"/>
    <s v="Protocols"/>
    <s v="Help us to bring &quot;Protocols&quot; at the 2015 Camden Fringe. The most controversial play of the year."/>
    <x v="151"/>
    <n v="2015"/>
    <x v="0"/>
    <s v="GB"/>
    <s v="GBP"/>
    <n v="1441547220"/>
    <n v="1439322412"/>
    <b v="0"/>
    <n v="21"/>
    <b v="1"/>
    <s v="theater/plays"/>
    <n v="101"/>
    <n v="95.95"/>
    <x v="6"/>
    <x v="11"/>
    <x v="1889"/>
    <x v="4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n v="1474273294"/>
    <b v="0"/>
    <n v="33"/>
    <b v="1"/>
    <s v="theater/plays"/>
    <n v="101"/>
    <n v="61.06"/>
    <x v="6"/>
    <x v="11"/>
    <x v="1890"/>
    <x v="1"/>
  </r>
  <r>
    <n v="3594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n v="1470792982"/>
    <b v="0"/>
    <n v="36"/>
    <b v="1"/>
    <s v="theater/plays"/>
    <n v="126"/>
    <n v="55.97"/>
    <x v="6"/>
    <x v="11"/>
    <x v="1891"/>
    <x v="1"/>
  </r>
  <r>
    <n v="1671"/>
    <s v="Luke O'Brien's Kickstarter"/>
    <s v="I am seeking funding in order to help take my music from a hobby to a career."/>
    <x v="151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x v="1"/>
  </r>
  <r>
    <n v="1634"/>
    <s v="RUBEDO: Debut Full Length Album"/>
    <s v="Recording Debut  Album w/ Producer Ikey Owens from Free Moral Agents/ The Mars Volta"/>
    <x v="151"/>
    <n v="2010"/>
    <x v="0"/>
    <s v="US"/>
    <s v="USD"/>
    <n v="1306994340"/>
    <n v="1303706001"/>
    <b v="0"/>
    <n v="32"/>
    <b v="1"/>
    <s v="music/rock"/>
    <n v="101"/>
    <n v="62.81"/>
    <x v="7"/>
    <x v="15"/>
    <x v="1893"/>
    <x v="6"/>
  </r>
  <r>
    <n v="3653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n v="1436172207"/>
    <b v="0"/>
    <n v="33"/>
    <b v="1"/>
    <s v="theater/plays"/>
    <n v="101"/>
    <n v="60.91"/>
    <x v="6"/>
    <x v="11"/>
    <x v="1894"/>
    <x v="4"/>
  </r>
  <r>
    <n v="2110"/>
    <s v="&quot;Vision&quot; - New Album - Brent Brown"/>
    <s v="Brent Brown's breakout new album! Requires help from the record label... You!"/>
    <x v="151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n v="1483131966"/>
    <b v="0"/>
    <n v="4"/>
    <b v="0"/>
    <s v="food/food trucks"/>
    <n v="1"/>
    <n v="501.25"/>
    <x v="4"/>
    <x v="29"/>
    <x v="1896"/>
    <x v="1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n v="1405109966"/>
    <b v="0"/>
    <n v="44"/>
    <b v="1"/>
    <s v="publishing/nonfiction"/>
    <n v="100"/>
    <n v="45.57"/>
    <x v="1"/>
    <x v="17"/>
    <x v="1897"/>
    <x v="2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n v="1435177840"/>
    <b v="0"/>
    <n v="30"/>
    <b v="1"/>
    <s v="theater/plays"/>
    <n v="100"/>
    <n v="66.83"/>
    <x v="6"/>
    <x v="11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n v="1426199843"/>
    <b v="0"/>
    <n v="14"/>
    <b v="1"/>
    <s v="theater/musical"/>
    <n v="100"/>
    <n v="143.21"/>
    <x v="6"/>
    <x v="19"/>
    <x v="1899"/>
    <x v="4"/>
  </r>
  <r>
    <n v="2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x v="4"/>
  </r>
  <r>
    <n v="533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x v="1"/>
  </r>
  <r>
    <n v="3159"/>
    <s v="Waxwing: A New Play"/>
    <s v="WAXWING is an exciting new world premiere of mythic (perhaps even apocalyptic!) proportions."/>
    <x v="186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x v="6"/>
  </r>
  <r>
    <n v="88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n v="1451773635"/>
    <b v="0"/>
    <n v="24"/>
    <b v="0"/>
    <s v="music/indie rock"/>
    <n v="40"/>
    <n v="83.38"/>
    <x v="7"/>
    <x v="12"/>
    <x v="1903"/>
    <x v="1"/>
  </r>
  <r>
    <n v="3216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n v="1433934371"/>
    <b v="1"/>
    <n v="35"/>
    <b v="1"/>
    <s v="theater/plays"/>
    <n v="100"/>
    <n v="57.17"/>
    <x v="6"/>
    <x v="11"/>
    <x v="1904"/>
    <x v="4"/>
  </r>
  <r>
    <n v="1603"/>
    <s v="Max's First Solo Album!"/>
    <s v="An exercise in the wild and dangerous world of solo musicianship by Maxwell D Feinstein."/>
    <x v="151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x v="6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6"/>
    <x v="2"/>
  </r>
  <r>
    <n v="44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  <x v="2"/>
  </r>
  <r>
    <n v="2207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08"/>
    <x v="0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n v="1349978269"/>
    <b v="0"/>
    <n v="47"/>
    <b v="1"/>
    <s v="music/indie rock"/>
    <n v="100"/>
    <n v="42.55"/>
    <x v="7"/>
    <x v="12"/>
    <x v="1909"/>
    <x v="3"/>
  </r>
  <r>
    <n v="2480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n v="1439332084"/>
    <b v="0"/>
    <n v="8"/>
    <b v="1"/>
    <s v="music/indie rock"/>
    <n v="100"/>
    <n v="250"/>
    <x v="7"/>
    <x v="12"/>
    <x v="1910"/>
    <x v="4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1"/>
    <x v="2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n v="1432638324"/>
    <b v="0"/>
    <n v="17"/>
    <b v="1"/>
    <s v="theater/plays"/>
    <n v="100"/>
    <n v="117.65"/>
    <x v="6"/>
    <x v="11"/>
    <x v="1912"/>
    <x v="4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n v="1405791153"/>
    <b v="0"/>
    <n v="21"/>
    <b v="1"/>
    <s v="theater/plays"/>
    <n v="100"/>
    <n v="95.24"/>
    <x v="6"/>
    <x v="11"/>
    <x v="1913"/>
    <x v="2"/>
  </r>
  <r>
    <n v="3445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n v="1443185036"/>
    <b v="0"/>
    <n v="31"/>
    <b v="1"/>
    <s v="theater/plays"/>
    <n v="100"/>
    <n v="64.52"/>
    <x v="6"/>
    <x v="11"/>
    <x v="1914"/>
    <x v="4"/>
  </r>
  <r>
    <n v="3627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n v="1459446487"/>
    <b v="0"/>
    <n v="29"/>
    <b v="1"/>
    <s v="theater/plays"/>
    <n v="100"/>
    <n v="68.97"/>
    <x v="6"/>
    <x v="11"/>
    <x v="1915"/>
    <x v="1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n v="1431642010"/>
    <b v="0"/>
    <n v="20"/>
    <b v="1"/>
    <s v="theater/musical"/>
    <n v="100"/>
    <n v="100"/>
    <x v="6"/>
    <x v="19"/>
    <x v="1916"/>
    <x v="4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n v="1408940886"/>
    <b v="0"/>
    <n v="23"/>
    <b v="1"/>
    <s v="music/rock"/>
    <n v="133"/>
    <n v="86.96"/>
    <x v="7"/>
    <x v="15"/>
    <x v="1917"/>
    <x v="2"/>
  </r>
  <r>
    <n v="2937"/>
    <s v="UCAS"/>
    <s v="UCAS is a new British musical premiering at the Edinburgh Fringe Festival 2014."/>
    <x v="186"/>
    <n v="2000"/>
    <x v="0"/>
    <s v="GB"/>
    <s v="GBP"/>
    <n v="1405249113"/>
    <n v="1402657113"/>
    <b v="0"/>
    <n v="55"/>
    <b v="1"/>
    <s v="theater/musical"/>
    <n v="133"/>
    <n v="36.36"/>
    <x v="6"/>
    <x v="19"/>
    <x v="1918"/>
    <x v="2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n v="1333596019"/>
    <b v="0"/>
    <n v="24"/>
    <b v="0"/>
    <s v="music/jazz"/>
    <n v="7"/>
    <n v="82.58"/>
    <x v="7"/>
    <x v="33"/>
    <x v="1921"/>
    <x v="3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n v="1427925761"/>
    <b v="0"/>
    <n v="17"/>
    <b v="0"/>
    <s v="music/faith"/>
    <n v="8"/>
    <n v="115.71"/>
    <x v="7"/>
    <x v="14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x v="1"/>
  </r>
  <r>
    <n v="3271"/>
    <s v="Saxon Court at Southwark Playhouse"/>
    <s v="A razor sharp satire to darken your Christmas."/>
    <x v="186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x v="2"/>
  </r>
  <r>
    <n v="830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n v="1361363825"/>
    <b v="0"/>
    <n v="32"/>
    <b v="1"/>
    <s v="music/rock"/>
    <n v="108"/>
    <n v="60.66"/>
    <x v="7"/>
    <x v="15"/>
    <x v="1926"/>
    <x v="0"/>
  </r>
  <r>
    <n v="26"/>
    <s v="You, Me &amp; Sicily:  Part I Editing"/>
    <s v="Highlighting Sicily's points of light: its extraordinary people. Editing phase is now underway!!!"/>
    <x v="258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x v="2"/>
  </r>
  <r>
    <n v="1226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x v="2"/>
  </r>
  <r>
    <n v="1672"/>
    <s v="High Altotude Debut Album"/>
    <s v="Sweet, sweet harmonies from Portland Oregon's premiere high school women's a cappella group."/>
    <x v="259"/>
    <n v="1920"/>
    <x v="0"/>
    <s v="US"/>
    <s v="USD"/>
    <n v="1338824730"/>
    <n v="1336232730"/>
    <b v="0"/>
    <n v="49"/>
    <b v="1"/>
    <s v="music/pop"/>
    <n v="113"/>
    <n v="39.18"/>
    <x v="7"/>
    <x v="22"/>
    <x v="1929"/>
    <x v="3"/>
  </r>
  <r>
    <n v="3042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n v="1441557047"/>
    <b v="0"/>
    <n v="37"/>
    <b v="1"/>
    <s v="theater/spaces"/>
    <n v="128"/>
    <n v="51.89"/>
    <x v="6"/>
    <x v="9"/>
    <x v="1930"/>
    <x v="4"/>
  </r>
  <r>
    <n v="3479"/>
    <s v="Civil Rogues"/>
    <s v="A new comedy about what happened to a band of foolhardy actors when the Puritans closed the theatres in the 1640s."/>
    <x v="186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n v="1451684437"/>
    <b v="0"/>
    <n v="5"/>
    <b v="0"/>
    <s v="theater/plays"/>
    <n v="19"/>
    <n v="381.6"/>
    <x v="6"/>
    <x v="11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x v="2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x v="4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x v="3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n v="1417803298"/>
    <b v="1"/>
    <n v="19"/>
    <b v="0"/>
    <s v="photography/photobooks"/>
    <n v="6"/>
    <n v="98.79"/>
    <x v="2"/>
    <x v="3"/>
    <x v="1939"/>
    <x v="2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40"/>
    <x v="3"/>
  </r>
  <r>
    <n v="438"/>
    <s v="In Game: The Animated Series"/>
    <s v="As Smyton pushes himself to become respected, he unlocks secrets about himself and the world around him."/>
    <x v="16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1"/>
    <x v="4"/>
  </r>
  <r>
    <n v="1289"/>
    <s v="No Brains for Dinner"/>
    <s v="A chilling original Edwardian Comedy of errors and foolishness made for the Patrick Henry College stage."/>
    <x v="186"/>
    <n v="1876"/>
    <x v="0"/>
    <s v="US"/>
    <s v="USD"/>
    <n v="1483499645"/>
    <n v="1480907645"/>
    <b v="0"/>
    <n v="52"/>
    <b v="1"/>
    <s v="theater/plays"/>
    <n v="125"/>
    <n v="36.08"/>
    <x v="6"/>
    <x v="11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x v="1"/>
  </r>
  <r>
    <n v="2835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x v="4"/>
  </r>
  <r>
    <n v="1292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x v="4"/>
  </r>
  <r>
    <n v="128"/>
    <s v="Ralphi3 (Canceled)"/>
    <s v="A Science Fiction film filled with entertainment and Excitement"/>
    <x v="4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6"/>
    <x v="1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n v="1439834171"/>
    <b v="0"/>
    <n v="41"/>
    <b v="1"/>
    <s v="theater/spaces"/>
    <n v="107"/>
    <n v="45.54"/>
    <x v="6"/>
    <x v="9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x v="1"/>
  </r>
  <r>
    <n v="3728"/>
    <s v="Bare Bones Shakespeare 2015-16 Season"/>
    <s v="Bare Bones Shakespeare's first season will start with a DFW school touring show: Romeo and Juliet."/>
    <x v="16"/>
    <n v="1862"/>
    <x v="2"/>
    <s v="US"/>
    <s v="USD"/>
    <n v="1439957176"/>
    <n v="1437365176"/>
    <b v="0"/>
    <n v="31"/>
    <b v="0"/>
    <s v="theater/plays"/>
    <n v="9"/>
    <n v="60.06"/>
    <x v="6"/>
    <x v="11"/>
    <x v="1949"/>
    <x v="4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0"/>
    <x v="0"/>
  </r>
  <r>
    <n v="3707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n v="1467335378"/>
    <b v="0"/>
    <n v="23"/>
    <b v="1"/>
    <s v="theater/plays"/>
    <n v="186"/>
    <n v="80.87"/>
    <x v="6"/>
    <x v="11"/>
    <x v="1951"/>
    <x v="1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n v="1326848935"/>
    <b v="0"/>
    <n v="30"/>
    <b v="1"/>
    <s v="music/rock"/>
    <n v="307"/>
    <n v="61.37"/>
    <x v="7"/>
    <x v="15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x v="6"/>
  </r>
  <r>
    <n v="3710"/>
    <s v="&quot;Loving Alanis&quot; Rocky Mountain Regional Premier"/>
    <s v="A comedy about, life, death, men, women, and the power of a good Kegel."/>
    <x v="262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x v="4"/>
  </r>
  <r>
    <n v="3571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x v="2"/>
  </r>
  <r>
    <n v="481"/>
    <s v="ERA"/>
    <s v="The year is 2043. Test subject David Beck has been augmented with psychokinetic abilities. He uses his newfound gifts to thwart evil."/>
    <x v="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n v="1434113265"/>
    <b v="1"/>
    <n v="30"/>
    <b v="1"/>
    <s v="theater/plays"/>
    <n v="102"/>
    <n v="61"/>
    <x v="6"/>
    <x v="11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x v="2"/>
  </r>
  <r>
    <n v="381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x v="4"/>
  </r>
  <r>
    <n v="2595"/>
    <s v="Food Truck for Little Fox Bakery"/>
    <s v="Looking to put the best baked goods in Bowling Green on wheels"/>
    <x v="51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x v="5"/>
  </r>
  <r>
    <n v="1080"/>
    <s v="Skullforge: The Hunt"/>
    <s v="A fantasy action RPG which follows an elven ex-slave on a journey of magic, revenge, intrigue, and deceit."/>
    <x v="16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x v="2"/>
  </r>
  <r>
    <n v="3706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n v="1409262949"/>
    <b v="0"/>
    <n v="13"/>
    <b v="1"/>
    <s v="theater/plays"/>
    <n v="121"/>
    <n v="140"/>
    <x v="6"/>
    <x v="11"/>
    <x v="1963"/>
    <x v="2"/>
  </r>
  <r>
    <n v="1473"/>
    <s v="ONE LOVES ONLY FORM"/>
    <s v="Public Radio Project"/>
    <x v="186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x v="4"/>
  </r>
  <r>
    <n v="1098"/>
    <s v="Kick, Punch... Fireball"/>
    <s v="Kick, Punch... Fireball is an FPS type arena game set inside the fantasy world."/>
    <x v="17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x v="2"/>
  </r>
  <r>
    <n v="3196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n v="1433254875"/>
    <b v="0"/>
    <n v="6"/>
    <b v="0"/>
    <s v="theater/musical"/>
    <n v="0"/>
    <n v="300"/>
    <x v="6"/>
    <x v="19"/>
    <x v="1967"/>
    <x v="4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n v="1328197165"/>
    <b v="0"/>
    <n v="19"/>
    <b v="1"/>
    <s v="music/rock"/>
    <n v="100"/>
    <n v="94.74"/>
    <x v="7"/>
    <x v="15"/>
    <x v="1968"/>
    <x v="3"/>
  </r>
  <r>
    <n v="3690"/>
    <s v="We Rise"/>
    <s v="A play honoring the lives and legacies of the activists and those remembered at the 1992 ACT UP Ashes Action at The White House"/>
    <x v="186"/>
    <n v="1800"/>
    <x v="0"/>
    <s v="US"/>
    <s v="USD"/>
    <n v="1417101683"/>
    <n v="1414506083"/>
    <b v="0"/>
    <n v="31"/>
    <b v="1"/>
    <s v="theater/plays"/>
    <n v="120"/>
    <n v="58.06"/>
    <x v="6"/>
    <x v="11"/>
    <x v="1969"/>
    <x v="2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x v="2"/>
  </r>
  <r>
    <n v="3854"/>
    <s v="The Case Of Soghomon Tehlirian"/>
    <s v="A play dedicated to the 100th anniversary of the Armenian Genocide."/>
    <x v="14"/>
    <n v="1788"/>
    <x v="2"/>
    <s v="US"/>
    <s v="USD"/>
    <n v="1431206058"/>
    <n v="1428614058"/>
    <b v="0"/>
    <n v="20"/>
    <b v="0"/>
    <s v="theater/plays"/>
    <n v="16"/>
    <n v="89.4"/>
    <x v="6"/>
    <x v="11"/>
    <x v="1971"/>
    <x v="4"/>
  </r>
  <r>
    <n v="156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  <x v="2"/>
  </r>
  <r>
    <n v="1263"/>
    <s v="New Tropic Bombs EP ~ &quot;Return to Bomber Bay&quot;"/>
    <s v="A fresh batch of chaos from Toledo, Ohio's reggae-rockers, Tropic Bombs!"/>
    <x v="186"/>
    <n v="1785"/>
    <x v="0"/>
    <s v="US"/>
    <s v="USD"/>
    <n v="1396054800"/>
    <n v="1393034470"/>
    <b v="1"/>
    <n v="41"/>
    <b v="1"/>
    <s v="music/rock"/>
    <n v="119"/>
    <n v="43.54"/>
    <x v="7"/>
    <x v="15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x v="4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  <x v="1"/>
  </r>
  <r>
    <n v="2603"/>
    <s v="Manned Mock Mars Mission"/>
    <s v="I will be building a mock space station and simulate living on Mars for two weeks."/>
    <x v="249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6"/>
    <x v="0"/>
  </r>
  <r>
    <n v="1678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n v="1390509071"/>
    <b v="0"/>
    <n v="49"/>
    <b v="1"/>
    <s v="music/pop"/>
    <n v="118"/>
    <n v="36.24"/>
    <x v="7"/>
    <x v="22"/>
    <x v="1977"/>
    <x v="2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n v="1315612909"/>
    <b v="0"/>
    <n v="4"/>
    <b v="1"/>
    <s v="music/rock"/>
    <n v="118"/>
    <n v="443.75"/>
    <x v="7"/>
    <x v="15"/>
    <x v="1978"/>
    <x v="6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x v="4"/>
  </r>
  <r>
    <n v="1688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n v="1489150194"/>
    <b v="0"/>
    <n v="7"/>
    <b v="0"/>
    <s v="music/faith"/>
    <n v="44"/>
    <n v="253.14"/>
    <x v="7"/>
    <x v="14"/>
    <x v="1980"/>
    <x v="5"/>
  </r>
  <r>
    <n v="2517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x v="4"/>
  </r>
  <r>
    <n v="3370"/>
    <s v="&quot;I'm Alright&quot;...an Enso Theatre Education production."/>
    <s v="I'm Alright. A story of young women, told by young women, for the world."/>
    <x v="186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x v="1"/>
  </r>
  <r>
    <n v="363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x v="1"/>
  </r>
  <r>
    <n v="3098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n v="1450724449"/>
    <b v="0"/>
    <n v="27"/>
    <b v="0"/>
    <s v="theater/spaces"/>
    <n v="4"/>
    <n v="65.11"/>
    <x v="6"/>
    <x v="9"/>
    <x v="1984"/>
    <x v="4"/>
  </r>
  <r>
    <n v="2214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x v="2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x v="3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n v="1468455186"/>
    <b v="0"/>
    <n v="26"/>
    <b v="1"/>
    <s v="music/rock"/>
    <n v="250"/>
    <n v="67.31"/>
    <x v="7"/>
    <x v="15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x v="1"/>
  </r>
  <r>
    <n v="4010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x v="2"/>
  </r>
  <r>
    <n v="2705"/>
    <s v="Fischer Theatre Marquee"/>
    <s v="Help light the lights at the historic Fischer Theatre in Danville, IL."/>
    <x v="265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x v="4"/>
  </r>
  <r>
    <n v="96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x v="1"/>
  </r>
  <r>
    <n v="526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n v="1425261690"/>
    <b v="0"/>
    <n v="8"/>
    <b v="0"/>
    <s v="photography/photobooks"/>
    <n v="7"/>
    <n v="213.38"/>
    <x v="2"/>
    <x v="3"/>
    <x v="1995"/>
    <x v="4"/>
  </r>
  <r>
    <n v="2668"/>
    <s v="UOttawa Makermobile"/>
    <s v="Creativity on the go! |_x000a_CrÃ©ativitÃ© en mouvement !"/>
    <x v="114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x v="4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x v="2"/>
  </r>
  <r>
    <n v="110"/>
    <s v="Earlids"/>
    <s v="Lee, an awkward teenager with sound-blocking earlids, must confront his self-isolation after a girl moves in next door."/>
    <x v="262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x v="0"/>
  </r>
  <r>
    <n v="2682"/>
    <s v="Toastie's Gourmet Toast"/>
    <s v="Gourmet Toast is the culinary combination, neigh, perfection of America's most under-utilized snack: Toast."/>
    <x v="7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x v="2"/>
  </r>
  <r>
    <n v="3847"/>
    <s v="Madame X"/>
    <s v="The production of the original play &quot;Madame X&quot; by Amanda Davison. Inspired by the painting by John Singer Sargent."/>
    <x v="149"/>
    <n v="1697"/>
    <x v="2"/>
    <s v="US"/>
    <s v="USD"/>
    <n v="1437283391"/>
    <n v="1433395391"/>
    <b v="1"/>
    <n v="9"/>
    <b v="0"/>
    <s v="theater/plays"/>
    <n v="16"/>
    <n v="188.56"/>
    <x v="6"/>
    <x v="11"/>
    <x v="2001"/>
    <x v="4"/>
  </r>
  <r>
    <n v="1802"/>
    <s v="Out Of The Dark"/>
    <s v="Inner Darkness turned into a photobook. Personal work i shot during my recovery...in Berlin."/>
    <x v="113"/>
    <n v="1697"/>
    <x v="2"/>
    <s v="DE"/>
    <s v="EUR"/>
    <n v="1435442340"/>
    <n v="1433416830"/>
    <b v="1"/>
    <n v="18"/>
    <b v="0"/>
    <s v="photography/photobooks"/>
    <n v="48"/>
    <n v="94.28"/>
    <x v="2"/>
    <x v="3"/>
    <x v="2002"/>
    <x v="4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x v="6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x v="1"/>
  </r>
  <r>
    <n v="3497"/>
    <s v="Send SACKERSON to SD Fringe"/>
    <s v="We've been invited to the San Diego International Fringe Festival. Can you help us get there? Special performances in SLC and OREM."/>
    <x v="267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5"/>
    <x v="1"/>
  </r>
  <r>
    <n v="650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6"/>
    <x v="2"/>
  </r>
  <r>
    <n v="3314"/>
    <s v="The White Bike"/>
    <s v="I want to add a new perspective to the cycling safety debate by taking my play THE WHITE BIKE to the Edinburgh Festival of Cycling"/>
    <x v="268"/>
    <n v="1686"/>
    <x v="0"/>
    <s v="GB"/>
    <s v="GBP"/>
    <n v="1431115500"/>
    <n v="1428733511"/>
    <b v="0"/>
    <n v="58"/>
    <b v="1"/>
    <s v="theater/plays"/>
    <n v="211"/>
    <n v="29.07"/>
    <x v="6"/>
    <x v="11"/>
    <x v="2007"/>
    <x v="4"/>
  </r>
  <r>
    <n v="989"/>
    <s v="Power Rope"/>
    <s v="The most useful phone charger you will ever buy"/>
    <x v="26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x v="1"/>
  </r>
  <r>
    <n v="1506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x v="1"/>
  </r>
  <r>
    <n v="35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x v="4"/>
  </r>
  <r>
    <n v="2082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x v="6"/>
  </r>
  <r>
    <n v="3251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x v="4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n v="1451839080"/>
    <b v="0"/>
    <n v="30"/>
    <b v="1"/>
    <s v="theater/plays"/>
    <n v="101"/>
    <n v="55.33"/>
    <x v="6"/>
    <x v="11"/>
    <x v="2015"/>
    <x v="1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6"/>
    <x v="1"/>
  </r>
  <r>
    <n v="769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x v="0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8"/>
    <x v="4"/>
  </r>
  <r>
    <n v="1925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n v="1379540288"/>
    <b v="0"/>
    <n v="52"/>
    <b v="1"/>
    <s v="music/indie rock"/>
    <n v="110"/>
    <n v="31.83"/>
    <x v="7"/>
    <x v="12"/>
    <x v="2019"/>
    <x v="0"/>
  </r>
  <r>
    <n v="79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x v="2"/>
  </r>
  <r>
    <n v="3518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x v="2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x v="4"/>
  </r>
  <r>
    <n v="3244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x v="1"/>
  </r>
  <r>
    <n v="1790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x v="4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x v="1"/>
  </r>
  <r>
    <n v="1286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x v="4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n v="1428087153"/>
    <b v="0"/>
    <n v="17"/>
    <b v="1"/>
    <s v="theater/plays"/>
    <n v="163"/>
    <n v="95.59"/>
    <x v="6"/>
    <x v="11"/>
    <x v="2028"/>
    <x v="4"/>
  </r>
  <r>
    <n v="3610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x v="4"/>
  </r>
  <r>
    <n v="3439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x v="1"/>
  </r>
  <r>
    <n v="2814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x v="4"/>
  </r>
  <r>
    <n v="2549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n v="1366999870"/>
    <b v="0"/>
    <n v="37"/>
    <b v="1"/>
    <s v="music/classical music"/>
    <n v="103"/>
    <n v="43.62"/>
    <x v="7"/>
    <x v="25"/>
    <x v="2032"/>
    <x v="0"/>
  </r>
  <r>
    <n v="2179"/>
    <s v="Woodhouse EP"/>
    <s v="Woodhouse is making an EP!  If you are a fan of whiskey and loud guitars, contribute to the cause!"/>
    <x v="114"/>
    <n v="1614"/>
    <x v="0"/>
    <s v="US"/>
    <s v="USD"/>
    <n v="1428725192"/>
    <n v="1426133192"/>
    <b v="0"/>
    <n v="21"/>
    <b v="1"/>
    <s v="music/rock"/>
    <n v="161"/>
    <n v="76.86"/>
    <x v="7"/>
    <x v="15"/>
    <x v="2033"/>
    <x v="4"/>
  </r>
  <r>
    <n v="2289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n v="1382659060"/>
    <b v="0"/>
    <n v="25"/>
    <b v="1"/>
    <s v="music/rock"/>
    <n v="107"/>
    <n v="64.44"/>
    <x v="7"/>
    <x v="15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n v="1473957239"/>
    <b v="0"/>
    <n v="8"/>
    <b v="0"/>
    <s v="theater/spaces"/>
    <n v="8"/>
    <n v="200.63"/>
    <x v="6"/>
    <x v="9"/>
    <x v="2036"/>
    <x v="1"/>
  </r>
  <r>
    <n v="2999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n v="1487094360"/>
    <b v="0"/>
    <n v="20"/>
    <b v="1"/>
    <s v="theater/spaces"/>
    <n v="119"/>
    <n v="80.25"/>
    <x v="6"/>
    <x v="9"/>
    <x v="2037"/>
    <x v="5"/>
  </r>
  <r>
    <n v="7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x v="2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x v="4"/>
  </r>
  <r>
    <n v="99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x v="0"/>
  </r>
  <r>
    <n v="3393"/>
    <s v="The Maltese Bodkin"/>
    <s v="hiSTORYstage presents a film noir-style comedy mystery with a Shakespearean twist performed as a 1944 radio drama."/>
    <x v="186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x v="2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x v="4"/>
  </r>
  <r>
    <n v="1618"/>
    <s v="Janus Word Album"/>
    <s v="Janus Word combines hard rock with melodic acoustic music for a unique and awesome sound."/>
    <x v="186"/>
    <n v="1576"/>
    <x v="0"/>
    <s v="US"/>
    <s v="USD"/>
    <n v="1362757335"/>
    <n v="1359301335"/>
    <b v="0"/>
    <n v="27"/>
    <b v="1"/>
    <s v="music/rock"/>
    <n v="105"/>
    <n v="58.37"/>
    <x v="7"/>
    <x v="15"/>
    <x v="2044"/>
    <x v="0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n v="1405181320"/>
    <b v="0"/>
    <n v="7"/>
    <b v="0"/>
    <s v="publishing/translations"/>
    <n v="11"/>
    <n v="225"/>
    <x v="1"/>
    <x v="31"/>
    <x v="2045"/>
    <x v="2"/>
  </r>
  <r>
    <n v="928"/>
    <s v="In a Jazzy Motown"/>
    <s v="A real Motown Backup singer on 22 gold and platinum albums headlines her own Jazz CD of Motown songs."/>
    <x v="72"/>
    <n v="1575"/>
    <x v="2"/>
    <s v="US"/>
    <s v="USD"/>
    <n v="1353196800"/>
    <n v="1348864913"/>
    <b v="0"/>
    <n v="28"/>
    <b v="0"/>
    <s v="music/jazz"/>
    <n v="11"/>
    <n v="56.25"/>
    <x v="7"/>
    <x v="33"/>
    <x v="2046"/>
    <x v="3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n v="1343870462"/>
    <b v="0"/>
    <n v="27"/>
    <b v="1"/>
    <s v="music/rock"/>
    <n v="105"/>
    <n v="58.33"/>
    <x v="7"/>
    <x v="15"/>
    <x v="2047"/>
    <x v="3"/>
  </r>
  <r>
    <n v="3353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8"/>
    <x v="1"/>
  </r>
  <r>
    <n v="200"/>
    <s v="The Crossing Shore"/>
    <s v="A film dedicated to an AAF Pilot's struggle to survive behind enemy lines during WWII."/>
    <x v="7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x v="2"/>
  </r>
  <r>
    <n v="2381"/>
    <s v="Cannabis Connection (Canceled)"/>
    <s v="Social Media Platform for the Marijuana Industry to create professionalism and a stable lasting market."/>
    <x v="271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x v="4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1"/>
    <x v="5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n v="1432663659"/>
    <b v="0"/>
    <n v="29"/>
    <b v="1"/>
    <s v="theater/plays"/>
    <n v="105"/>
    <n v="54.14"/>
    <x v="6"/>
    <x v="11"/>
    <x v="2052"/>
    <x v="4"/>
  </r>
  <r>
    <n v="77"/>
    <s v="Jonah and the Crab"/>
    <s v="A short film about a boy searching for companionship in a hermit crab he finds on the beach."/>
    <x v="272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3"/>
    <x v="3"/>
  </r>
  <r>
    <n v="3396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n v="1399286589"/>
    <b v="0"/>
    <n v="28"/>
    <b v="1"/>
    <s v="theater/plays"/>
    <n v="104"/>
    <n v="55.89"/>
    <x v="6"/>
    <x v="11"/>
    <x v="2054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n v="1482281094"/>
    <b v="0"/>
    <n v="18"/>
    <b v="1"/>
    <s v="theater/plays"/>
    <n v="130"/>
    <n v="86.94"/>
    <x v="6"/>
    <x v="11"/>
    <x v="2055"/>
    <x v="1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x v="1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n v="1252908330"/>
    <b v="0"/>
    <n v="29"/>
    <b v="1"/>
    <s v="music/rock"/>
    <n v="104"/>
    <n v="53.83"/>
    <x v="7"/>
    <x v="15"/>
    <x v="2057"/>
    <x v="8"/>
  </r>
  <r>
    <n v="2003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x v="7"/>
  </r>
  <r>
    <n v="3388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x v="4"/>
  </r>
  <r>
    <n v="2324"/>
    <s v="Pies not Lies"/>
    <s v="A city centre shop selling great locally made food with room to chat and learn about eachother."/>
    <x v="82"/>
    <n v="1555"/>
    <x v="3"/>
    <s v="GB"/>
    <s v="GBP"/>
    <n v="1490559285"/>
    <n v="1487970885"/>
    <b v="0"/>
    <n v="61"/>
    <b v="0"/>
    <s v="food/small batch"/>
    <n v="21"/>
    <n v="25.49"/>
    <x v="4"/>
    <x v="7"/>
    <x v="2060"/>
    <x v="5"/>
  </r>
  <r>
    <n v="1370"/>
    <s v="Food On You presents Baby's First Parental Advisory"/>
    <s v="Songs about the first year of parenthood, often inappropriate for children"/>
    <x v="186"/>
    <n v="1555"/>
    <x v="0"/>
    <s v="US"/>
    <s v="USD"/>
    <n v="1381881890"/>
    <n v="1380585890"/>
    <b v="0"/>
    <n v="20"/>
    <b v="1"/>
    <s v="music/rock"/>
    <n v="104"/>
    <n v="77.75"/>
    <x v="7"/>
    <x v="15"/>
    <x v="206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x v="6"/>
  </r>
  <r>
    <n v="3118"/>
    <s v="Garden Eden, theatre, meeting, culture, music, art"/>
    <s v="a magical place for all kind of people, like a fairytaile in all colours"/>
    <x v="62"/>
    <n v="1550"/>
    <x v="2"/>
    <s v="SE"/>
    <s v="SEK"/>
    <n v="1467473723"/>
    <n v="1465832123"/>
    <b v="0"/>
    <n v="2"/>
    <b v="0"/>
    <s v="theater/spaces"/>
    <n v="0"/>
    <n v="775"/>
    <x v="6"/>
    <x v="9"/>
    <x v="2063"/>
    <x v="1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n v="1392847312"/>
    <b v="0"/>
    <n v="23"/>
    <b v="1"/>
    <s v="publishing/nonfiction"/>
    <n v="111"/>
    <n v="67.39"/>
    <x v="1"/>
    <x v="17"/>
    <x v="2064"/>
    <x v="2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x v="1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x v="4"/>
  </r>
  <r>
    <n v="2279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x v="4"/>
  </r>
  <r>
    <n v="2093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x v="3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x v="2"/>
  </r>
  <r>
    <n v="3758"/>
    <s v="Luigi's Ladies"/>
    <s v="LUIGI'S LADIES: an original one-woman musical comedy"/>
    <x v="186"/>
    <n v="1535"/>
    <x v="0"/>
    <s v="US"/>
    <s v="USD"/>
    <n v="1400475600"/>
    <n v="1397819938"/>
    <b v="0"/>
    <n v="26"/>
    <b v="1"/>
    <s v="theater/musical"/>
    <n v="102"/>
    <n v="59.04"/>
    <x v="6"/>
    <x v="19"/>
    <x v="2070"/>
    <x v="2"/>
  </r>
  <r>
    <n v="382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1"/>
    <x v="3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x v="1"/>
  </r>
  <r>
    <n v="1787"/>
    <s v="Alpamayo to Yerupaja"/>
    <s v="Raising awareness to the effects of global warming through photographs of the high mountains of Peru."/>
    <x v="26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x v="2"/>
  </r>
  <r>
    <n v="3551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x v="2"/>
  </r>
  <r>
    <n v="1424"/>
    <s v="Subway Mantras"/>
    <s v="A short book of practical mantras that can be used every day of the week. Mantras are cogwheels of universal engines."/>
    <x v="82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x v="1"/>
  </r>
  <r>
    <n v="3324"/>
    <s v="At Swim, Two Boys"/>
    <s v="The play tells the story of Jim and Doyler and their friendship on the brink of Irish independence."/>
    <x v="186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n v="1304464914"/>
    <b v="0"/>
    <n v="20"/>
    <b v="1"/>
    <s v="music/rock"/>
    <n v="101"/>
    <n v="76.05"/>
    <x v="7"/>
    <x v="15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n v="1466019272"/>
    <b v="0"/>
    <n v="27"/>
    <b v="1"/>
    <s v="theater/plays"/>
    <n v="101"/>
    <n v="56.33"/>
    <x v="6"/>
    <x v="11"/>
    <x v="2080"/>
    <x v="1"/>
  </r>
  <r>
    <n v="934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n v="1396633284"/>
    <b v="0"/>
    <n v="30"/>
    <b v="0"/>
    <s v="music/jazz"/>
    <n v="30"/>
    <n v="50.67"/>
    <x v="7"/>
    <x v="33"/>
    <x v="2081"/>
    <x v="2"/>
  </r>
  <r>
    <n v="3511"/>
    <s v="Silent Planet"/>
    <s v="The world premiere of the first full-length play by Eve Leigh, at the intimate Finborough Theatre in London."/>
    <x v="186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x v="2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x v="3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x v="3"/>
  </r>
  <r>
    <n v="17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5"/>
    <x v="2"/>
  </r>
  <r>
    <n v="3501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6"/>
    <x v="4"/>
  </r>
  <r>
    <n v="3658"/>
    <s v="Mr. Marmalade"/>
    <s v="Life is hard when your own imaginary friend can't make time for you."/>
    <x v="186"/>
    <n v="1510"/>
    <x v="0"/>
    <s v="US"/>
    <s v="USD"/>
    <n v="1404273540"/>
    <n v="1400272580"/>
    <b v="0"/>
    <n v="20"/>
    <b v="1"/>
    <s v="theater/plays"/>
    <n v="101"/>
    <n v="75.5"/>
    <x v="6"/>
    <x v="11"/>
    <x v="2087"/>
    <x v="2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n v="1484198170"/>
    <b v="0"/>
    <n v="31"/>
    <b v="1"/>
    <s v="music/rock"/>
    <n v="116"/>
    <n v="48.71"/>
    <x v="7"/>
    <x v="15"/>
    <x v="2088"/>
    <x v="5"/>
  </r>
  <r>
    <n v="3076"/>
    <s v="10,000 Hours"/>
    <s v="Helping female comedians get in their 10,000 Hours of practice!"/>
    <x v="26"/>
    <n v="1506"/>
    <x v="2"/>
    <s v="US"/>
    <s v="USD"/>
    <n v="1444405123"/>
    <n v="1439221123"/>
    <b v="0"/>
    <n v="50"/>
    <b v="0"/>
    <s v="theater/spaces"/>
    <n v="15"/>
    <n v="30.12"/>
    <x v="6"/>
    <x v="9"/>
    <x v="2089"/>
    <x v="4"/>
  </r>
  <r>
    <n v="85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90"/>
    <x v="6"/>
  </r>
  <r>
    <n v="370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x v="4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n v="1356648856"/>
    <b v="0"/>
    <n v="34"/>
    <b v="1"/>
    <s v="music/rock"/>
    <n v="125"/>
    <n v="44.21"/>
    <x v="7"/>
    <x v="15"/>
    <x v="2092"/>
    <x v="3"/>
  </r>
  <r>
    <n v="1602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x v="6"/>
  </r>
  <r>
    <n v="2286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n v="1376003254"/>
    <b v="0"/>
    <n v="14"/>
    <b v="1"/>
    <s v="music/rock"/>
    <n v="100"/>
    <n v="107.21"/>
    <x v="7"/>
    <x v="15"/>
    <x v="2094"/>
    <x v="0"/>
  </r>
  <r>
    <n v="2487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x v="3"/>
  </r>
  <r>
    <n v="3578"/>
    <s v="Home"/>
    <s v="An unsparing, slightly surreal look at the effects of the private rented sector on two young women. Based on real events."/>
    <x v="186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x v="1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n v="1401768478"/>
    <b v="0"/>
    <n v="10"/>
    <b v="0"/>
    <s v="theater/musical"/>
    <n v="15"/>
    <n v="150"/>
    <x v="6"/>
    <x v="19"/>
    <x v="2097"/>
    <x v="2"/>
  </r>
  <r>
    <n v="3031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n v="1471295447"/>
    <b v="0"/>
    <n v="29"/>
    <b v="1"/>
    <s v="theater/spaces"/>
    <n v="100"/>
    <n v="51.72"/>
    <x v="6"/>
    <x v="9"/>
    <x v="2098"/>
    <x v="1"/>
  </r>
  <r>
    <n v="3427"/>
    <s v="We Were Kings"/>
    <s v="A new play developed in collaboration with graduating theatre makers, premiering at the Edinburgh Fringe Festival 2014."/>
    <x v="186"/>
    <n v="1500"/>
    <x v="0"/>
    <s v="GB"/>
    <s v="GBP"/>
    <n v="1404314952"/>
    <n v="1401722952"/>
    <b v="0"/>
    <n v="29"/>
    <b v="1"/>
    <s v="theater/plays"/>
    <n v="100"/>
    <n v="51.72"/>
    <x v="6"/>
    <x v="11"/>
    <x v="2099"/>
    <x v="2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n v="1406580436"/>
    <b v="0"/>
    <n v="29"/>
    <b v="1"/>
    <s v="theater/plays"/>
    <n v="100"/>
    <n v="51.72"/>
    <x v="6"/>
    <x v="11"/>
    <x v="2100"/>
    <x v="2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n v="1405509510"/>
    <b v="0"/>
    <n v="45"/>
    <b v="1"/>
    <s v="theater/plays"/>
    <n v="100"/>
    <n v="33.33"/>
    <x v="6"/>
    <x v="11"/>
    <x v="2101"/>
    <x v="2"/>
  </r>
  <r>
    <n v="3764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n v="1462824832"/>
    <b v="0"/>
    <n v="27"/>
    <b v="1"/>
    <s v="theater/musical"/>
    <n v="100"/>
    <n v="55.56"/>
    <x v="6"/>
    <x v="19"/>
    <x v="2102"/>
    <x v="1"/>
  </r>
  <r>
    <n v="855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n v="1466737217"/>
    <b v="0"/>
    <n v="47"/>
    <b v="1"/>
    <s v="music/metal"/>
    <n v="103"/>
    <n v="31.91"/>
    <x v="7"/>
    <x v="20"/>
    <x v="2103"/>
    <x v="1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n v="1482095436"/>
    <b v="0"/>
    <n v="30"/>
    <b v="1"/>
    <s v="theater/plays"/>
    <n v="125"/>
    <n v="50"/>
    <x v="6"/>
    <x v="11"/>
    <x v="2104"/>
    <x v="1"/>
  </r>
  <r>
    <n v="2156"/>
    <s v="Beyond Black Space"/>
    <s v="Captain and manage your ship along with your crew in this deep space adventure! (PC/Linux/Mac)"/>
    <x v="275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x v="2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x v="4"/>
  </r>
  <r>
    <n v="2632"/>
    <s v="University Rocket Science"/>
    <s v="Students from 3 universities are designing a dual stage rocket to test experimental rocket technology."/>
    <x v="276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x v="1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n v="1312047008"/>
    <b v="0"/>
    <n v="24"/>
    <b v="0"/>
    <s v="music/world music"/>
    <n v="29"/>
    <n v="61.04"/>
    <x v="7"/>
    <x v="37"/>
    <x v="2110"/>
    <x v="6"/>
  </r>
  <r>
    <n v="196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n v="1442062898"/>
    <b v="0"/>
    <n v="19"/>
    <b v="0"/>
    <s v="film &amp; video/drama"/>
    <n v="42"/>
    <n v="77.11"/>
    <x v="5"/>
    <x v="10"/>
    <x v="2111"/>
    <x v="4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n v="1476962042"/>
    <b v="0"/>
    <n v="31"/>
    <b v="0"/>
    <s v="theater/plays"/>
    <n v="49"/>
    <n v="47.26"/>
    <x v="6"/>
    <x v="11"/>
    <x v="2112"/>
    <x v="1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n v="1431813980"/>
    <b v="0"/>
    <n v="5"/>
    <b v="0"/>
    <s v="technology/web"/>
    <n v="1"/>
    <n v="292.2"/>
    <x v="0"/>
    <x v="26"/>
    <x v="2113"/>
    <x v="4"/>
  </r>
  <r>
    <n v="3771"/>
    <s v="COME OUT SWINGIN'!"/>
    <s v="I would like to make a demo recording of six songs from COME OUT SWINGIN'!"/>
    <x v="114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x v="1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n v="1484912974"/>
    <b v="0"/>
    <n v="16"/>
    <b v="0"/>
    <s v="games/mobile games"/>
    <n v="8"/>
    <n v="90.94"/>
    <x v="3"/>
    <x v="28"/>
    <x v="2115"/>
    <x v="5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6"/>
    <x v="7"/>
  </r>
  <r>
    <n v="1898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x v="4"/>
  </r>
  <r>
    <n v="1132"/>
    <s v="One"/>
    <s v="One is a simple mobile game about exploring the connections between all living things. Featuring hand-painted art."/>
    <x v="26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x v="1"/>
  </r>
  <r>
    <n v="3180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x v="2"/>
  </r>
  <r>
    <n v="823"/>
    <s v="Debut Album"/>
    <s v="Eyes For Fire is finally ready to release their Debut Album but we need YOU to help us put the final touches on it."/>
    <x v="268"/>
    <n v="1436"/>
    <x v="0"/>
    <s v="US"/>
    <s v="USD"/>
    <n v="1427062852"/>
    <n v="1424474452"/>
    <b v="0"/>
    <n v="33"/>
    <b v="1"/>
    <s v="music/rock"/>
    <n v="180"/>
    <n v="43.52"/>
    <x v="7"/>
    <x v="15"/>
    <x v="2120"/>
    <x v="4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x v="1"/>
  </r>
  <r>
    <n v="1105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x v="2"/>
  </r>
  <r>
    <n v="1983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x v="2"/>
  </r>
  <r>
    <n v="2523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n v="1488847514"/>
    <b v="0"/>
    <n v="23"/>
    <b v="0"/>
    <s v="music/faith"/>
    <n v="12"/>
    <n v="61.09"/>
    <x v="7"/>
    <x v="14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  <x v="2"/>
  </r>
  <r>
    <n v="950"/>
    <s v="EZC Smartlight"/>
    <s v="Rider worn tail light brake light. Adheres to virtually any coat, jacket or vest. Stays on even when you get off."/>
    <x v="1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x v="4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n v="1416516972"/>
    <b v="0"/>
    <n v="20"/>
    <b v="1"/>
    <s v="theater/plays"/>
    <n v="117"/>
    <n v="70"/>
    <x v="6"/>
    <x v="11"/>
    <x v="2131"/>
    <x v="2"/>
  </r>
  <r>
    <n v="1903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x v="1"/>
  </r>
  <r>
    <n v="1717"/>
    <s v="Shift Records A New EP!"/>
    <s v="Our first record created to reach, inspire, and ultimately express the love of Jesus to our generation."/>
    <x v="281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s v="GB"/>
    <s v="GBP"/>
    <n v="1442311560"/>
    <n v="1439924246"/>
    <b v="0"/>
    <n v="34"/>
    <b v="1"/>
    <s v="theater/plays"/>
    <n v="100"/>
    <n v="41.03"/>
    <x v="6"/>
    <x v="11"/>
    <x v="2134"/>
    <x v="4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n v="1339549982"/>
    <b v="0"/>
    <n v="38"/>
    <b v="1"/>
    <s v="music/rock"/>
    <n v="107"/>
    <n v="36.61"/>
    <x v="7"/>
    <x v="15"/>
    <x v="2135"/>
    <x v="3"/>
  </r>
  <r>
    <n v="2282"/>
    <s v="Sage King's Debut Album"/>
    <s v="Sage King is recording his debut album and wants YOU to be a part of the creation process"/>
    <x v="1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x v="4"/>
  </r>
  <r>
    <n v="715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x v="4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x v="4"/>
  </r>
  <r>
    <n v="3669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x v="4"/>
  </r>
  <r>
    <n v="932"/>
    <s v="Mandy Harvey Christmas Album"/>
    <s v="Help me to create my 3rd album, a Christmas CD with 16 Holiday/Original favorites!"/>
    <x v="118"/>
    <n v="1381"/>
    <x v="2"/>
    <s v="US"/>
    <s v="USD"/>
    <n v="1363990545"/>
    <n v="1360106145"/>
    <b v="0"/>
    <n v="30"/>
    <b v="0"/>
    <s v="music/jazz"/>
    <n v="15"/>
    <n v="46.03"/>
    <x v="7"/>
    <x v="33"/>
    <x v="2141"/>
    <x v="0"/>
  </r>
  <r>
    <n v="1675"/>
    <s v="The Great Party's Debut Album!"/>
    <s v="The Great Party is releasing their debut album. Here's your chance to be a part of it!"/>
    <x v="114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x v="6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x v="2"/>
  </r>
  <r>
    <n v="787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n v="1380726226"/>
    <b v="0"/>
    <n v="17"/>
    <b v="1"/>
    <s v="music/rock"/>
    <n v="114"/>
    <n v="80.59"/>
    <x v="7"/>
    <x v="15"/>
    <x v="2144"/>
    <x v="0"/>
  </r>
  <r>
    <n v="103"/>
    <s v="I'M TWENTY SOMETHING"/>
    <s v="Three friends in their twenties are trying to do the impossible - have fun on a casual Friday night."/>
    <x v="262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x v="2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n v="1478126203"/>
    <b v="0"/>
    <n v="20"/>
    <b v="0"/>
    <s v="technology/web"/>
    <n v="1"/>
    <n v="68.3"/>
    <x v="0"/>
    <x v="26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7"/>
    <x v="1"/>
  </r>
  <r>
    <n v="3449"/>
    <s v="Love Letters To My Children, directed by Charles J. Ouda"/>
    <s v="Help us produce this original play! The play will be presented at the LSTFI July 12-14. Follow us on Facebook."/>
    <x v="268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x v="6"/>
  </r>
  <r>
    <n v="2918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x v="4"/>
  </r>
  <r>
    <n v="2558"/>
    <s v="Hopkins Sinfonia 2015 Season"/>
    <s v="The Hopkins Sinfonia is looking for your support to run our 2015 Season made up of five concerts."/>
    <x v="258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x v="4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  <x v="6"/>
  </r>
  <r>
    <n v="2834"/>
    <s v="Thank You For Smoking"/>
    <s v="Thank You For Smoking. A play about love, 5 trillion cigarettes and how the Flintstones earned the tobacco industry millions."/>
    <x v="268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  <x v="4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n v="1384887360"/>
    <b v="0"/>
    <n v="29"/>
    <b v="0"/>
    <s v="music/jazz"/>
    <n v="68"/>
    <n v="46.59"/>
    <x v="7"/>
    <x v="33"/>
    <x v="2154"/>
    <x v="0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n v="1350967535"/>
    <b v="0"/>
    <n v="26"/>
    <b v="1"/>
    <s v="music/indie rock"/>
    <n v="135"/>
    <n v="51.96"/>
    <x v="7"/>
    <x v="12"/>
    <x v="2155"/>
    <x v="3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6"/>
    <x v="1"/>
  </r>
  <r>
    <n v="2118"/>
    <s v="PORCHES. vs. THE U.S.A."/>
    <s v="PORCHES.  and Documentarians tour from New York to San Francisco and back."/>
    <x v="114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x v="6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x v="2"/>
  </r>
  <r>
    <n v="846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x v="2"/>
  </r>
  <r>
    <n v="1353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x v="0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n v="1479747794"/>
    <b v="0"/>
    <n v="6"/>
    <b v="0"/>
    <s v="theater/plays"/>
    <n v="9"/>
    <n v="222.5"/>
    <x v="6"/>
    <x v="11"/>
    <x v="2161"/>
    <x v="1"/>
  </r>
  <r>
    <n v="2659"/>
    <s v="test (Canceled)"/>
    <s v="test"/>
    <x v="112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x v="1"/>
  </r>
  <r>
    <n v="1741"/>
    <s v="Caught off Guard"/>
    <s v="A photo journal documenting my experiences and travels across New Zealand"/>
    <x v="181"/>
    <n v="1330"/>
    <x v="0"/>
    <s v="GB"/>
    <s v="GBP"/>
    <n v="1433948671"/>
    <n v="1430060671"/>
    <b v="0"/>
    <n v="52"/>
    <b v="1"/>
    <s v="photography/photobooks"/>
    <n v="111"/>
    <n v="25.58"/>
    <x v="2"/>
    <x v="3"/>
    <x v="2164"/>
    <x v="4"/>
  </r>
  <r>
    <n v="528"/>
    <s v="Devastated No Matter What"/>
    <s v="A Festival Backed Production of a Full-Length Play."/>
    <x v="287"/>
    <n v="1330"/>
    <x v="0"/>
    <s v="US"/>
    <s v="USD"/>
    <n v="1434921600"/>
    <n v="1433109907"/>
    <b v="0"/>
    <n v="30"/>
    <b v="1"/>
    <s v="theater/plays"/>
    <n v="116"/>
    <n v="44.33"/>
    <x v="6"/>
    <x v="11"/>
    <x v="2165"/>
    <x v="4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n v="1415193366"/>
    <b v="0"/>
    <n v="31"/>
    <b v="1"/>
    <s v="theater/plays"/>
    <n v="133"/>
    <n v="42.9"/>
    <x v="6"/>
    <x v="11"/>
    <x v="2166"/>
    <x v="2"/>
  </r>
  <r>
    <n v="3762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x v="4"/>
  </r>
  <r>
    <n v="3751"/>
    <s v="GGC Productions 2016"/>
    <s v="I will be performing in TWO productions to kick off the 2016 season. NEED HELP TO FUND THESE GREAT SHOWS!"/>
    <x v="114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x v="1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n v="1332192160"/>
    <b v="0"/>
    <n v="34"/>
    <b v="1"/>
    <s v="music/pop"/>
    <n v="120"/>
    <n v="38.79"/>
    <x v="7"/>
    <x v="22"/>
    <x v="2170"/>
    <x v="3"/>
  </r>
  <r>
    <n v="278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n v="1421274954"/>
    <b v="0"/>
    <n v="28"/>
    <b v="1"/>
    <s v="theater/plays"/>
    <n v="105"/>
    <n v="47"/>
    <x v="6"/>
    <x v="11"/>
    <x v="2171"/>
    <x v="4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x v="4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x v="1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x v="1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n v="1466621732"/>
    <b v="0"/>
    <n v="6"/>
    <b v="0"/>
    <s v="theater/plays"/>
    <n v="1"/>
    <n v="217.5"/>
    <x v="6"/>
    <x v="11"/>
    <x v="2175"/>
    <x v="1"/>
  </r>
  <r>
    <n v="1704"/>
    <s v="Jericho Down Worship Album"/>
    <s v="We want to record an album of popular praise &amp; worship songs with our own influence and style."/>
    <x v="151"/>
    <n v="1302"/>
    <x v="2"/>
    <s v="US"/>
    <s v="USD"/>
    <n v="1424056873"/>
    <n v="1421464873"/>
    <b v="0"/>
    <n v="11"/>
    <b v="0"/>
    <s v="music/faith"/>
    <n v="65"/>
    <n v="118.36"/>
    <x v="7"/>
    <x v="14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n v="1404769538"/>
    <b v="0"/>
    <n v="26"/>
    <b v="1"/>
    <s v="music/rock"/>
    <n v="100"/>
    <n v="50.04"/>
    <x v="7"/>
    <x v="15"/>
    <x v="2177"/>
    <x v="2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n v="1441120222"/>
    <b v="0"/>
    <n v="17"/>
    <b v="0"/>
    <s v="film &amp; video/drama"/>
    <n v="16"/>
    <n v="76.47"/>
    <x v="5"/>
    <x v="10"/>
    <x v="2178"/>
    <x v="4"/>
  </r>
  <r>
    <n v="314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n v="1352766300"/>
    <b v="1"/>
    <n v="25"/>
    <b v="1"/>
    <s v="theater/plays"/>
    <n v="104"/>
    <n v="52"/>
    <x v="6"/>
    <x v="11"/>
    <x v="2179"/>
    <x v="3"/>
  </r>
  <r>
    <n v="175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x v="2"/>
  </r>
  <r>
    <n v="3075"/>
    <s v="The Little MAGIC Theatre"/>
    <s v="Magic Morgan &amp; Liliana are raising funds to expand their famed traveling magic show to a theater of magic."/>
    <x v="51"/>
    <n v="1296"/>
    <x v="2"/>
    <s v="US"/>
    <s v="USD"/>
    <n v="1471573640"/>
    <n v="1467253640"/>
    <b v="0"/>
    <n v="20"/>
    <b v="0"/>
    <s v="theater/spaces"/>
    <n v="9"/>
    <n v="64.8"/>
    <x v="6"/>
    <x v="9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n v="1467720388"/>
    <b v="0"/>
    <n v="30"/>
    <b v="1"/>
    <s v="theater/plays"/>
    <n v="123"/>
    <n v="43.2"/>
    <x v="6"/>
    <x v="11"/>
    <x v="2182"/>
    <x v="1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x v="5"/>
  </r>
  <r>
    <n v="876"/>
    <s v="Sound Of Dobells"/>
    <s v="What was the greatest record shop ever?  DOBELLS!"/>
    <x v="289"/>
    <n v="1286"/>
    <x v="2"/>
    <s v="GB"/>
    <s v="GBP"/>
    <n v="1359978927"/>
    <n v="1357127727"/>
    <b v="0"/>
    <n v="45"/>
    <b v="0"/>
    <s v="music/jazz"/>
    <n v="41"/>
    <n v="28.58"/>
    <x v="7"/>
    <x v="33"/>
    <x v="2185"/>
    <x v="0"/>
  </r>
  <r>
    <n v="2477"/>
    <s v="Debut Album"/>
    <s v="Releasing my first album in August, and I need your help in order to get it done!"/>
    <x v="1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x v="3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x v="4"/>
  </r>
  <r>
    <n v="2936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x v="2"/>
  </r>
  <r>
    <n v="3531"/>
    <s v="The Reinvention of Lily Johnson"/>
    <s v="A political comedy for a crazy election year"/>
    <x v="114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x v="1"/>
  </r>
  <r>
    <n v="3635"/>
    <s v="Mary's Son"/>
    <s v="Mary's Son is a pop opera about Jesus and the hope he brings to all people."/>
    <x v="113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x v="1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n v="1305568201"/>
    <b v="0"/>
    <n v="28"/>
    <b v="1"/>
    <s v="music/rock"/>
    <n v="127"/>
    <n v="45.46"/>
    <x v="7"/>
    <x v="15"/>
    <x v="2192"/>
    <x v="6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n v="1399563390"/>
    <b v="1"/>
    <n v="94"/>
    <b v="1"/>
    <s v="food/small batch"/>
    <n v="212"/>
    <n v="13.54"/>
    <x v="4"/>
    <x v="7"/>
    <x v="2193"/>
    <x v="2"/>
  </r>
  <r>
    <n v="3032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x v="4"/>
  </r>
  <r>
    <n v="1930"/>
    <s v="Magnetic Flowers Presents: Old, Cold. Losing It."/>
    <s v="We're nearly done recording, but we're out of money! Help us release the record!!!"/>
    <x v="114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x v="0"/>
  </r>
  <r>
    <n v="2465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x v="3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  <x v="4"/>
  </r>
  <r>
    <n v="3692"/>
    <s v="An Evening With Durang"/>
    <s v="Help us independently produce two great comedies by Christopher Durang."/>
    <x v="114"/>
    <n v="1260"/>
    <x v="0"/>
    <s v="US"/>
    <s v="USD"/>
    <n v="1411084800"/>
    <n v="1410304179"/>
    <b v="0"/>
    <n v="17"/>
    <b v="1"/>
    <s v="theater/plays"/>
    <n v="126"/>
    <n v="74.12"/>
    <x v="6"/>
    <x v="11"/>
    <x v="2198"/>
    <x v="2"/>
  </r>
  <r>
    <n v="3323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x v="1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x v="1"/>
  </r>
  <r>
    <n v="2483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x v="3"/>
  </r>
  <r>
    <n v="463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2"/>
    <x v="6"/>
  </r>
  <r>
    <n v="3613"/>
    <s v="HIS NAME IS ARTHUR HOLMBERG"/>
    <s v="a woman walks into a bar except she looks like a man and no one's serving drinks. one night only"/>
    <x v="258"/>
    <n v="1250"/>
    <x v="0"/>
    <s v="US"/>
    <s v="USD"/>
    <n v="1403964574"/>
    <n v="1401372574"/>
    <b v="0"/>
    <n v="20"/>
    <b v="1"/>
    <s v="theater/plays"/>
    <n v="100"/>
    <n v="62.5"/>
    <x v="6"/>
    <x v="11"/>
    <x v="2203"/>
    <x v="2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n v="1443621612"/>
    <b v="1"/>
    <n v="21"/>
    <b v="1"/>
    <s v="theater/plays"/>
    <n v="104"/>
    <n v="59.52"/>
    <x v="6"/>
    <x v="11"/>
    <x v="2204"/>
    <x v="4"/>
  </r>
  <r>
    <n v="3716"/>
    <s v="Sylvia (a benefit show)"/>
    <s v="I am raising money to pay for the rights to produce Sylvia by A.R. Gurney. The show will be a fundraiser for Wayside Waifs."/>
    <x v="268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x v="4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n v="1463469062"/>
    <b v="0"/>
    <n v="25"/>
    <b v="0"/>
    <s v="technology/web"/>
    <n v="12"/>
    <n v="49.8"/>
    <x v="0"/>
    <x v="26"/>
    <x v="2206"/>
    <x v="1"/>
  </r>
  <r>
    <n v="3399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n v="1421964325"/>
    <b v="0"/>
    <n v="46"/>
    <b v="1"/>
    <s v="theater/plays"/>
    <n v="104"/>
    <n v="27.07"/>
    <x v="6"/>
    <x v="11"/>
    <x v="2207"/>
    <x v="4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x v="1"/>
  </r>
  <r>
    <n v="1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x v="4"/>
  </r>
  <r>
    <n v="3981"/>
    <s v="BEIRUT, LADY OF LEBANON"/>
    <s v="A Theatrical Production Celebrating the Lebanese Culture and the Human Spirit in Time of War."/>
    <x v="0"/>
    <n v="1225"/>
    <x v="2"/>
    <s v="US"/>
    <s v="USD"/>
    <n v="1468729149"/>
    <n v="1463545149"/>
    <b v="0"/>
    <n v="7"/>
    <b v="0"/>
    <s v="theater/plays"/>
    <n v="4"/>
    <n v="175"/>
    <x v="6"/>
    <x v="11"/>
    <x v="2210"/>
    <x v="1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n v="1413236738"/>
    <b v="0"/>
    <n v="29"/>
    <b v="1"/>
    <s v="music/indie rock"/>
    <n v="102"/>
    <n v="42.24"/>
    <x v="7"/>
    <x v="12"/>
    <x v="2211"/>
    <x v="2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n v="1419979544"/>
    <b v="0"/>
    <n v="18"/>
    <b v="1"/>
    <s v="theater/plays"/>
    <n v="175"/>
    <n v="68.06"/>
    <x v="6"/>
    <x v="11"/>
    <x v="2212"/>
    <x v="2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n v="1441435186"/>
    <b v="0"/>
    <n v="4"/>
    <b v="0"/>
    <s v="food/food trucks"/>
    <n v="0"/>
    <n v="306"/>
    <x v="4"/>
    <x v="29"/>
    <x v="2213"/>
    <x v="4"/>
  </r>
  <r>
    <n v="3165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x v="6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n v="1422769906"/>
    <b v="0"/>
    <n v="20"/>
    <b v="1"/>
    <s v="theater/plays"/>
    <n v="122"/>
    <n v="60.9"/>
    <x v="6"/>
    <x v="11"/>
    <x v="2215"/>
    <x v="4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n v="1413016216"/>
    <b v="0"/>
    <n v="28"/>
    <b v="1"/>
    <s v="theater/plays"/>
    <n v="180"/>
    <n v="43.5"/>
    <x v="6"/>
    <x v="11"/>
    <x v="2216"/>
    <x v="2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n v="1448899953"/>
    <b v="0"/>
    <n v="6"/>
    <b v="0"/>
    <s v="food/food trucks"/>
    <n v="2"/>
    <n v="202.83"/>
    <x v="4"/>
    <x v="29"/>
    <x v="2217"/>
    <x v="4"/>
  </r>
  <r>
    <n v="1868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n v="1448044925"/>
    <b v="0"/>
    <n v="17"/>
    <b v="0"/>
    <s v="games/mobile games"/>
    <n v="5"/>
    <n v="71.59"/>
    <x v="3"/>
    <x v="28"/>
    <x v="2218"/>
    <x v="4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x v="4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n v="1385754986"/>
    <b v="0"/>
    <n v="23"/>
    <b v="1"/>
    <s v="music/rock"/>
    <n v="101"/>
    <n v="52.83"/>
    <x v="7"/>
    <x v="15"/>
    <x v="2220"/>
    <x v="0"/>
  </r>
  <r>
    <n v="416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n v="1254450706"/>
    <b v="0"/>
    <n v="11"/>
    <b v="0"/>
    <s v="music/jazz"/>
    <n v="24"/>
    <n v="109.18"/>
    <x v="7"/>
    <x v="33"/>
    <x v="2222"/>
    <x v="8"/>
  </r>
  <r>
    <n v="857"/>
    <s v="A Reason To Breathe - DEBUT ALBUM"/>
    <s v="Modern Post-Hardcore/Electro music (Hardstyle, EDM, Trap, Dubstep, Dembow, House)."/>
    <x v="181"/>
    <n v="1200"/>
    <x v="0"/>
    <s v="ES"/>
    <s v="EUR"/>
    <n v="1448463431"/>
    <n v="1444831031"/>
    <b v="0"/>
    <n v="24"/>
    <b v="1"/>
    <s v="music/metal"/>
    <n v="100"/>
    <n v="50"/>
    <x v="7"/>
    <x v="20"/>
    <x v="2223"/>
    <x v="4"/>
  </r>
  <r>
    <n v="1642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n v="1306283727"/>
    <b v="0"/>
    <n v="28"/>
    <b v="1"/>
    <s v="music/pop"/>
    <n v="100"/>
    <n v="42.86"/>
    <x v="7"/>
    <x v="22"/>
    <x v="2224"/>
    <x v="6"/>
  </r>
  <r>
    <n v="3666"/>
    <s v="Israel LÃ³pez @ Ojai Playwrights Conference"/>
    <s v="Artistic Internship @ Ojai Playwrights Conference"/>
    <x v="181"/>
    <n v="1200"/>
    <x v="0"/>
    <s v="US"/>
    <s v="USD"/>
    <n v="1406185200"/>
    <n v="1404337382"/>
    <b v="0"/>
    <n v="38"/>
    <b v="1"/>
    <s v="theater/plays"/>
    <n v="100"/>
    <n v="31.58"/>
    <x v="6"/>
    <x v="11"/>
    <x v="2225"/>
    <x v="2"/>
  </r>
  <r>
    <n v="2782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n v="1421964718"/>
    <b v="0"/>
    <n v="18"/>
    <b v="1"/>
    <s v="theater/plays"/>
    <n v="120"/>
    <n v="66.67"/>
    <x v="6"/>
    <x v="11"/>
    <x v="2226"/>
    <x v="4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n v="1424730966"/>
    <b v="0"/>
    <n v="42"/>
    <b v="1"/>
    <s v="music/indie rock"/>
    <n v="133"/>
    <n v="28.57"/>
    <x v="7"/>
    <x v="12"/>
    <x v="2227"/>
    <x v="4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n v="1456189973"/>
    <b v="0"/>
    <n v="23"/>
    <b v="1"/>
    <s v="theater/plays"/>
    <n v="141"/>
    <n v="52.17"/>
    <x v="6"/>
    <x v="11"/>
    <x v="2228"/>
    <x v="1"/>
  </r>
  <r>
    <n v="3343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n v="1458770384"/>
    <b v="0"/>
    <n v="23"/>
    <b v="1"/>
    <s v="theater/plays"/>
    <n v="171"/>
    <n v="52.17"/>
    <x v="6"/>
    <x v="11"/>
    <x v="2229"/>
    <x v="1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n v="1403066752"/>
    <b v="0"/>
    <n v="38"/>
    <b v="1"/>
    <s v="theater/plays"/>
    <n v="120"/>
    <n v="31.5"/>
    <x v="6"/>
    <x v="11"/>
    <x v="2230"/>
    <x v="2"/>
  </r>
  <r>
    <n v="3718"/>
    <s v="PUNK ROCK"/>
    <s v="William Carlisle has the world at his feet but its weight on his shoulders. He is intelligent, articulate and fucked."/>
    <x v="207"/>
    <n v="1197"/>
    <x v="0"/>
    <s v="GB"/>
    <s v="GBP"/>
    <n v="1425057075"/>
    <n v="1422465075"/>
    <b v="0"/>
    <n v="46"/>
    <b v="1"/>
    <s v="theater/plays"/>
    <n v="239"/>
    <n v="26.02"/>
    <x v="6"/>
    <x v="11"/>
    <x v="2231"/>
    <x v="4"/>
  </r>
  <r>
    <n v="3104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n v="1420235311"/>
    <b v="0"/>
    <n v="5"/>
    <b v="0"/>
    <s v="theater/spaces"/>
    <n v="30"/>
    <n v="237"/>
    <x v="6"/>
    <x v="9"/>
    <x v="2232"/>
    <x v="4"/>
  </r>
  <r>
    <n v="3596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n v="1407258582"/>
    <b v="0"/>
    <n v="15"/>
    <b v="1"/>
    <s v="theater/plays"/>
    <n v="108"/>
    <n v="79"/>
    <x v="6"/>
    <x v="11"/>
    <x v="2233"/>
    <x v="2"/>
  </r>
  <r>
    <n v="2467"/>
    <s v="Nature Boy Explorer EP"/>
    <s v="We've finished our first EP and we're taking it on the road in three weeks! Help us fund manufacturing?"/>
    <x v="114"/>
    <n v="1185"/>
    <x v="0"/>
    <s v="US"/>
    <s v="USD"/>
    <n v="1336669200"/>
    <n v="1335473931"/>
    <b v="0"/>
    <n v="43"/>
    <b v="1"/>
    <s v="music/indie rock"/>
    <n v="119"/>
    <n v="27.56"/>
    <x v="7"/>
    <x v="12"/>
    <x v="2234"/>
    <x v="3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x v="4"/>
  </r>
  <r>
    <n v="1624"/>
    <s v="Joey De Noble needs YOUR help!"/>
    <s v="Joey De Noble is raising money to help record his latest music, and he wants YOU to be a part of it!"/>
    <x v="114"/>
    <n v="1180"/>
    <x v="0"/>
    <s v="US"/>
    <s v="USD"/>
    <n v="1357721335"/>
    <n v="1354265335"/>
    <b v="0"/>
    <n v="25"/>
    <b v="1"/>
    <s v="music/rock"/>
    <n v="118"/>
    <n v="47.2"/>
    <x v="7"/>
    <x v="15"/>
    <x v="2236"/>
    <x v="3"/>
  </r>
  <r>
    <n v="1680"/>
    <s v="Kick Out a Record"/>
    <s v="Working Musician dilemma #164: how the taxman put Kick the Record 2.0 on hold"/>
    <x v="114"/>
    <n v="1175"/>
    <x v="0"/>
    <s v="US"/>
    <s v="USD"/>
    <n v="1405188667"/>
    <n v="1402596667"/>
    <b v="0"/>
    <n v="25"/>
    <b v="1"/>
    <s v="music/pop"/>
    <n v="118"/>
    <n v="47"/>
    <x v="7"/>
    <x v="22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n v="1417456208"/>
    <b v="0"/>
    <n v="12"/>
    <b v="1"/>
    <s v="theater/plays"/>
    <n v="131"/>
    <n v="97.92"/>
    <x v="6"/>
    <x v="11"/>
    <x v="2238"/>
    <x v="2"/>
  </r>
  <r>
    <n v="1089"/>
    <s v="Farabel"/>
    <s v="Farabel is a single player turn-based fantasy strategy game for Mac/PC/Linux"/>
    <x v="51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x v="4"/>
  </r>
  <r>
    <n v="2598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x v="4"/>
  </r>
  <r>
    <n v="3329"/>
    <s v="Jestia and Raedon"/>
    <s v="Jestia and Raedon is a brand new romantic comedy play going to the Edinburgh Fringe Festival this summer."/>
    <x v="114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x v="2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x v="4"/>
  </r>
  <r>
    <n v="2804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n v="1409395990"/>
    <b v="0"/>
    <n v="23"/>
    <b v="1"/>
    <s v="theater/plays"/>
    <n v="115"/>
    <n v="50"/>
    <x v="6"/>
    <x v="11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x v="1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x v="2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x v="1"/>
  </r>
  <r>
    <n v="2704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n v="1487709714"/>
    <b v="0"/>
    <n v="7"/>
    <b v="0"/>
    <s v="theater/spaces"/>
    <n v="6"/>
    <n v="163.57"/>
    <x v="6"/>
    <x v="9"/>
    <x v="2250"/>
    <x v="5"/>
  </r>
  <r>
    <n v="3197"/>
    <s v="Mirror, mirror on the wall"/>
    <s v="This years most important stage project for young artists in our region. www.ungespor.no"/>
    <x v="26"/>
    <n v="1145"/>
    <x v="2"/>
    <s v="NO"/>
    <s v="NOK"/>
    <n v="1423050618"/>
    <n v="1420458618"/>
    <b v="0"/>
    <n v="4"/>
    <b v="0"/>
    <s v="theater/musical"/>
    <n v="11"/>
    <n v="286.25"/>
    <x v="6"/>
    <x v="19"/>
    <x v="2251"/>
    <x v="4"/>
  </r>
  <r>
    <n v="1894"/>
    <s v="Help me release my first 3 song EP!!"/>
    <s v="Im trying to raise $1000 for a 3 song EP in a studio!"/>
    <x v="114"/>
    <n v="1145"/>
    <x v="0"/>
    <s v="US"/>
    <s v="USD"/>
    <n v="1329082983"/>
    <n v="1326404583"/>
    <b v="0"/>
    <n v="20"/>
    <b v="1"/>
    <s v="music/indie rock"/>
    <n v="115"/>
    <n v="57.25"/>
    <x v="7"/>
    <x v="12"/>
    <x v="2252"/>
    <x v="3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n v="1428583846"/>
    <b v="0"/>
    <n v="61"/>
    <b v="1"/>
    <s v="theater/plays"/>
    <n v="115"/>
    <n v="18.77"/>
    <x v="6"/>
    <x v="11"/>
    <x v="2253"/>
    <x v="4"/>
  </r>
  <r>
    <n v="2889"/>
    <s v="Halfway, Nebraska"/>
    <s v="Halfway, Nebraska explores the limits of hope and what it means to love someone who may be too far damaged to save."/>
    <x v="121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4"/>
    <x v="2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n v="1409667827"/>
    <b v="0"/>
    <n v="27"/>
    <b v="1"/>
    <s v="theater/plays"/>
    <n v="119"/>
    <n v="42.3"/>
    <x v="6"/>
    <x v="11"/>
    <x v="2255"/>
    <x v="2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x v="3"/>
  </r>
  <r>
    <n v="1308"/>
    <s v="Boost Band: Wristband Phone Charger (Canceled)"/>
    <s v="Boost Band, a wristband that charges any device"/>
    <x v="26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n v="1417460428"/>
    <b v="0"/>
    <n v="11"/>
    <b v="0"/>
    <s v="technology/wearables"/>
    <n v="1"/>
    <n v="102.73"/>
    <x v="0"/>
    <x v="1"/>
    <x v="2258"/>
    <x v="2"/>
  </r>
  <r>
    <n v="2206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n v="1333001424"/>
    <b v="0"/>
    <n v="34"/>
    <b v="1"/>
    <s v="music/electronic music"/>
    <n v="103"/>
    <n v="33.24"/>
    <x v="7"/>
    <x v="13"/>
    <x v="2259"/>
    <x v="3"/>
  </r>
  <r>
    <n v="1620"/>
    <s v="Kickstart my music career with 300 CDs"/>
    <s v="Kickstarting my music career with 300 hard copy CDs of my first release."/>
    <x v="114"/>
    <n v="1130"/>
    <x v="0"/>
    <s v="US"/>
    <s v="USD"/>
    <n v="1361606940"/>
    <n v="1361002140"/>
    <b v="0"/>
    <n v="17"/>
    <b v="1"/>
    <s v="music/rock"/>
    <n v="113"/>
    <n v="66.47"/>
    <x v="7"/>
    <x v="15"/>
    <x v="2260"/>
    <x v="0"/>
  </r>
  <r>
    <n v="3619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n v="1476760226"/>
    <b v="0"/>
    <n v="17"/>
    <b v="1"/>
    <s v="theater/plays"/>
    <n v="113"/>
    <n v="66.47"/>
    <x v="6"/>
    <x v="11"/>
    <x v="2261"/>
    <x v="1"/>
  </r>
  <r>
    <n v="2405"/>
    <s v="JoyShtick Food Truck"/>
    <s v="We are the first gaming-themed food truck, bringing gourmet pub fare to the Jacksonville area."/>
    <x v="1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x v="1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n v="1408050316"/>
    <b v="0"/>
    <n v="13"/>
    <b v="0"/>
    <s v="theater/plays"/>
    <n v="38"/>
    <n v="86.62"/>
    <x v="6"/>
    <x v="11"/>
    <x v="2263"/>
    <x v="2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x v="4"/>
  </r>
  <r>
    <n v="1937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x v="3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x v="1"/>
  </r>
  <r>
    <n v="3317"/>
    <s v="Seven Minutes in Eternity"/>
    <s v="Andy Boyd's epic new satire about heroes and villains, humankind's search for glory, and fascism in America"/>
    <x v="288"/>
    <n v="1115"/>
    <x v="0"/>
    <s v="US"/>
    <s v="USD"/>
    <n v="1465347424"/>
    <n v="1462755424"/>
    <b v="0"/>
    <n v="18"/>
    <b v="1"/>
    <s v="theater/plays"/>
    <n v="106"/>
    <n v="61.94"/>
    <x v="6"/>
    <x v="11"/>
    <x v="2268"/>
    <x v="1"/>
  </r>
  <r>
    <n v="3391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n v="1404997548"/>
    <b v="0"/>
    <n v="18"/>
    <b v="1"/>
    <s v="theater/plays"/>
    <n v="223"/>
    <n v="61.94"/>
    <x v="6"/>
    <x v="11"/>
    <x v="2269"/>
    <x v="2"/>
  </r>
  <r>
    <n v="194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x v="6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x v="1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x v="3"/>
  </r>
  <r>
    <n v="3366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x v="4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x v="1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n v="1433432124"/>
    <b v="0"/>
    <n v="3"/>
    <b v="0"/>
    <s v="technology/web"/>
    <n v="15"/>
    <n v="367"/>
    <x v="0"/>
    <x v="26"/>
    <x v="2276"/>
    <x v="4"/>
  </r>
  <r>
    <n v="3598"/>
    <s v="Cinderella"/>
    <s v="River City Theatre Company needs your support as we embark on our thirteenth production, CINDERELLA!"/>
    <x v="114"/>
    <n v="1101"/>
    <x v="0"/>
    <s v="US"/>
    <s v="USD"/>
    <n v="1409720340"/>
    <n v="1408129822"/>
    <b v="0"/>
    <n v="27"/>
    <b v="1"/>
    <s v="theater/plays"/>
    <n v="110"/>
    <n v="40.78"/>
    <x v="6"/>
    <x v="11"/>
    <x v="2277"/>
    <x v="2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n v="1440529765"/>
    <b v="0"/>
    <n v="2"/>
    <b v="0"/>
    <s v="technology/makerspaces"/>
    <n v="0"/>
    <n v="550"/>
    <x v="0"/>
    <x v="24"/>
    <x v="2278"/>
    <x v="4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n v="1458138079"/>
    <b v="0"/>
    <n v="15"/>
    <b v="1"/>
    <s v="theater/musical"/>
    <n v="100"/>
    <n v="73.33"/>
    <x v="6"/>
    <x v="19"/>
    <x v="2279"/>
    <x v="1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n v="1307028855"/>
    <b v="0"/>
    <n v="11"/>
    <b v="1"/>
    <s v="music/classical music"/>
    <n v="110"/>
    <n v="100"/>
    <x v="7"/>
    <x v="25"/>
    <x v="2280"/>
    <x v="6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n v="1397217052"/>
    <b v="1"/>
    <n v="23"/>
    <b v="0"/>
    <s v="theater/plays"/>
    <n v="22"/>
    <n v="47.7"/>
    <x v="6"/>
    <x v="11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x v="2"/>
  </r>
  <r>
    <n v="1362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x v="4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x v="4"/>
  </r>
  <r>
    <n v="3709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x v="2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n v="1421092725"/>
    <b v="0"/>
    <n v="25"/>
    <b v="1"/>
    <s v="theater/plays"/>
    <n v="108"/>
    <n v="43.28"/>
    <x v="6"/>
    <x v="11"/>
    <x v="2287"/>
    <x v="4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n v="1380556483"/>
    <b v="1"/>
    <n v="34"/>
    <b v="1"/>
    <s v="music/rock"/>
    <n v="166"/>
    <n v="31.82"/>
    <x v="7"/>
    <x v="15"/>
    <x v="2288"/>
    <x v="0"/>
  </r>
  <r>
    <n v="176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x v="2"/>
  </r>
  <r>
    <n v="1663"/>
    <s v="ghost -- a music video"/>
    <s v="music is as important to the eyes as it is to the ears. help bring ghost to life in front of your eyes."/>
    <x v="114"/>
    <n v="1080"/>
    <x v="0"/>
    <s v="US"/>
    <s v="USD"/>
    <n v="1422750707"/>
    <n v="1420158707"/>
    <b v="0"/>
    <n v="32"/>
    <b v="1"/>
    <s v="music/pop"/>
    <n v="108"/>
    <n v="33.75"/>
    <x v="7"/>
    <x v="22"/>
    <x v="2290"/>
    <x v="4"/>
  </r>
  <r>
    <n v="3007"/>
    <s v="Bethlem"/>
    <s v="Consuite for 2015 CoreCon.  An adventure into insanity."/>
    <x v="260"/>
    <n v="1080"/>
    <x v="0"/>
    <s v="US"/>
    <s v="USD"/>
    <n v="1429938683"/>
    <n v="1428124283"/>
    <b v="0"/>
    <n v="20"/>
    <b v="1"/>
    <s v="theater/spaces"/>
    <n v="180"/>
    <n v="54"/>
    <x v="6"/>
    <x v="9"/>
    <x v="2291"/>
    <x v="4"/>
  </r>
  <r>
    <n v="3447"/>
    <s v="The Vagabond Halfback"/>
    <s v="&quot;He was a poet, a vagrant, a philosopher, a lady's man and a hard drinker&quot;"/>
    <x v="114"/>
    <n v="1078"/>
    <x v="0"/>
    <s v="US"/>
    <s v="USD"/>
    <n v="1458332412"/>
    <n v="1454448012"/>
    <b v="0"/>
    <n v="14"/>
    <b v="1"/>
    <s v="theater/plays"/>
    <n v="108"/>
    <n v="77"/>
    <x v="6"/>
    <x v="11"/>
    <x v="2292"/>
    <x v="1"/>
  </r>
  <r>
    <n v="3471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n v="1475760567"/>
    <b v="0"/>
    <n v="13"/>
    <b v="0"/>
    <s v="theater/spaces"/>
    <n v="4"/>
    <n v="82.46"/>
    <x v="6"/>
    <x v="9"/>
    <x v="2294"/>
    <x v="1"/>
  </r>
  <r>
    <n v="2256"/>
    <s v="Bitcoin Empire"/>
    <s v="Build your crypto-currency empire and sabotage your opponents. A deck building, card game. 2-4 players. 15 minutes."/>
    <x v="296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x v="1"/>
  </r>
  <r>
    <n v="3307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x v="1"/>
  </r>
  <r>
    <n v="2557"/>
    <s v="European Tour"/>
    <s v="Raising money for our concert tour of Switzerland and Germany in June/July 2014"/>
    <x v="28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n v="1279574773"/>
    <b v="0"/>
    <n v="32"/>
    <b v="1"/>
    <s v="theater/spaces"/>
    <n v="213"/>
    <n v="33.31"/>
    <x v="6"/>
    <x v="9"/>
    <x v="2298"/>
    <x v="7"/>
  </r>
  <r>
    <n v="781"/>
    <s v="Touring the United States This July"/>
    <s v="&quot;WE ARE ON A MISSION TO TOUR THE UNITED STATES NON-STOP. TO DO SO WE NEED TO PURCHASE A NEW VAN.&quot;"/>
    <x v="268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x v="0"/>
  </r>
  <r>
    <n v="3843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x v="2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x v="1"/>
  </r>
  <r>
    <n v="1224"/>
    <s v="&quot;I Dreamed Last Night&quot; Album (Canceled)"/>
    <s v="Modern Celtic influenced CD.  Help me finish what I started before the stroke."/>
    <x v="51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  <x v="2"/>
  </r>
  <r>
    <n v="2676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x v="1"/>
  </r>
  <r>
    <n v="2498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x v="268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x v="2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x v="2"/>
  </r>
  <r>
    <n v="229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x v="6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n v="1406907034"/>
    <b v="0"/>
    <n v="2"/>
    <b v="0"/>
    <s v="music/faith"/>
    <n v="11"/>
    <n v="525"/>
    <x v="7"/>
    <x v="14"/>
    <x v="2310"/>
    <x v="2"/>
  </r>
  <r>
    <n v="1638"/>
    <s v="Avenues EP 2013"/>
    <s v="Avenues will be going in to the studio to record a new EP with Matt Allison!"/>
    <x v="114"/>
    <n v="1050"/>
    <x v="0"/>
    <s v="US"/>
    <s v="USD"/>
    <n v="1362086700"/>
    <n v="1358180968"/>
    <b v="0"/>
    <n v="27"/>
    <b v="1"/>
    <s v="music/rock"/>
    <n v="105"/>
    <n v="38.89"/>
    <x v="7"/>
    <x v="15"/>
    <x v="2311"/>
    <x v="0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n v="1359421403"/>
    <b v="0"/>
    <n v="25"/>
    <b v="1"/>
    <s v="music/rock"/>
    <n v="263"/>
    <n v="42"/>
    <x v="7"/>
    <x v="15"/>
    <x v="2312"/>
    <x v="0"/>
  </r>
  <r>
    <n v="2756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x v="0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x v="3"/>
  </r>
  <r>
    <n v="3368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x v="2"/>
  </r>
  <r>
    <n v="3684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x v="4"/>
  </r>
  <r>
    <n v="310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x v="6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n v="1456532762"/>
    <b v="0"/>
    <n v="17"/>
    <b v="0"/>
    <s v="theater/spaces"/>
    <n v="4"/>
    <n v="61.18"/>
    <x v="6"/>
    <x v="9"/>
    <x v="2318"/>
    <x v="1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n v="1362860257"/>
    <b v="0"/>
    <n v="3"/>
    <b v="0"/>
    <s v="music/jazz"/>
    <n v="12"/>
    <n v="346.67"/>
    <x v="7"/>
    <x v="33"/>
    <x v="2319"/>
    <x v="0"/>
  </r>
  <r>
    <n v="780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20"/>
    <x v="6"/>
  </r>
  <r>
    <n v="811"/>
    <s v="Love Water Tour"/>
    <s v="We need your financial support to cover the tour costs!  (Sound, lights, travel, stage design)"/>
    <x v="114"/>
    <n v="1040"/>
    <x v="0"/>
    <s v="US"/>
    <s v="USD"/>
    <n v="1373475120"/>
    <n v="1371569202"/>
    <b v="0"/>
    <n v="12"/>
    <b v="1"/>
    <s v="music/rock"/>
    <n v="104"/>
    <n v="86.67"/>
    <x v="7"/>
    <x v="15"/>
    <x v="2321"/>
    <x v="0"/>
  </r>
  <r>
    <n v="2104"/>
    <s v="In the Raw: the ink &amp; the Echo's debut album"/>
    <s v="In the Raw is Seattle's the Ink &amp; the Echo's debut album.  It is honest, compelling, and speaks of raw human emotion."/>
    <x v="268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x v="0"/>
  </r>
  <r>
    <n v="3372"/>
    <s v="All the Best, Jack"/>
    <s v="This play tells the story of the toxicity of sensationalism shown through one man's struggle with notoriety."/>
    <x v="114"/>
    <n v="1035"/>
    <x v="0"/>
    <s v="US"/>
    <s v="USD"/>
    <n v="1408942740"/>
    <n v="1407157756"/>
    <b v="0"/>
    <n v="27"/>
    <b v="1"/>
    <s v="theater/plays"/>
    <n v="104"/>
    <n v="38.33"/>
    <x v="6"/>
    <x v="11"/>
    <x v="2323"/>
    <x v="2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n v="1436408308"/>
    <b v="0"/>
    <n v="24"/>
    <b v="1"/>
    <s v="theater/plays"/>
    <n v="104"/>
    <n v="43.13"/>
    <x v="6"/>
    <x v="11"/>
    <x v="2324"/>
    <x v="4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n v="1435670452"/>
    <b v="0"/>
    <n v="28"/>
    <b v="1"/>
    <s v="theater/plays"/>
    <n v="104"/>
    <n v="36.96"/>
    <x v="6"/>
    <x v="11"/>
    <x v="2325"/>
    <x v="4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6"/>
    <x v="5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x v="3"/>
  </r>
  <r>
    <n v="1831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8"/>
    <x v="3"/>
  </r>
  <r>
    <n v="3676"/>
    <s v="The Black and White Theatre Company Inc."/>
    <s v="The Black and White Theatre Company Inc. is a small company who loves to perform and entertain, but needs your support to succeed!"/>
    <x v="268"/>
    <n v="1030"/>
    <x v="0"/>
    <s v="US"/>
    <s v="USD"/>
    <n v="1410550484"/>
    <n v="1408995284"/>
    <b v="0"/>
    <n v="16"/>
    <b v="1"/>
    <s v="theater/plays"/>
    <n v="129"/>
    <n v="64.38"/>
    <x v="6"/>
    <x v="11"/>
    <x v="2329"/>
    <x v="2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n v="1465311740"/>
    <b v="0"/>
    <n v="3"/>
    <b v="0"/>
    <s v="technology/web"/>
    <n v="1"/>
    <n v="342"/>
    <x v="0"/>
    <x v="26"/>
    <x v="2330"/>
    <x v="1"/>
  </r>
  <r>
    <n v="1085"/>
    <s v="Sun Dryd Studios"/>
    <s v="The new kid on the block. Re-imagining old games and creating new ones. Ship, Lazer, Rock is first."/>
    <x v="0"/>
    <n v="1026"/>
    <x v="2"/>
    <s v="CA"/>
    <s v="CAD"/>
    <n v="1457967975"/>
    <n v="1455379575"/>
    <b v="0"/>
    <n v="9"/>
    <b v="0"/>
    <s v="games/video games"/>
    <n v="3"/>
    <n v="114"/>
    <x v="3"/>
    <x v="18"/>
    <x v="2331"/>
    <x v="1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n v="1273961999"/>
    <b v="0"/>
    <n v="23"/>
    <b v="1"/>
    <s v="music/pop"/>
    <n v="103"/>
    <n v="44.61"/>
    <x v="7"/>
    <x v="22"/>
    <x v="2332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n v="1405099248"/>
    <b v="0"/>
    <n v="5"/>
    <b v="0"/>
    <s v="theater/musical"/>
    <n v="1"/>
    <n v="205"/>
    <x v="6"/>
    <x v="19"/>
    <x v="2333"/>
    <x v="2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n v="1391571319"/>
    <b v="0"/>
    <n v="10"/>
    <b v="1"/>
    <s v="music/rock"/>
    <n v="103"/>
    <n v="102.5"/>
    <x v="7"/>
    <x v="15"/>
    <x v="2334"/>
    <x v="2"/>
  </r>
  <r>
    <n v="3580"/>
    <s v="Annabel Lost"/>
    <s v="Annabel Lost combines visual art and performance poetry to tell the story of two orphaned refugees, Quetzal and Rhime."/>
    <x v="280"/>
    <n v="1025"/>
    <x v="0"/>
    <s v="US"/>
    <s v="USD"/>
    <n v="1425185940"/>
    <n v="1421900022"/>
    <b v="0"/>
    <n v="27"/>
    <b v="1"/>
    <s v="theater/plays"/>
    <n v="114"/>
    <n v="37.96"/>
    <x v="6"/>
    <x v="11"/>
    <x v="2335"/>
    <x v="4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x v="4"/>
  </r>
  <r>
    <n v="1590"/>
    <s v="An Italian Adventure"/>
    <s v="Discover Italy through photography."/>
    <x v="24"/>
    <n v="1020"/>
    <x v="2"/>
    <s v="IT"/>
    <s v="EUR"/>
    <n v="1443040464"/>
    <n v="1440448464"/>
    <b v="0"/>
    <n v="2"/>
    <b v="0"/>
    <s v="photography/places"/>
    <n v="2"/>
    <n v="510"/>
    <x v="2"/>
    <x v="34"/>
    <x v="2337"/>
    <x v="4"/>
  </r>
  <r>
    <n v="1168"/>
    <s v="SiMpLy FreSH fOoD TrUck"/>
    <s v="Simply fresh farm to table on wheels working close with local farms to ensure the highest of quality of product ."/>
    <x v="53"/>
    <n v="1020"/>
    <x v="2"/>
    <s v="US"/>
    <s v="USD"/>
    <n v="1474507065"/>
    <n v="1471915065"/>
    <b v="0"/>
    <n v="3"/>
    <b v="0"/>
    <s v="food/food trucks"/>
    <n v="6"/>
    <n v="340"/>
    <x v="4"/>
    <x v="29"/>
    <x v="2338"/>
    <x v="1"/>
  </r>
  <r>
    <n v="354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n v="1438939673"/>
    <b v="0"/>
    <n v="42"/>
    <b v="1"/>
    <s v="theater/plays"/>
    <n v="102"/>
    <n v="24.29"/>
    <x v="6"/>
    <x v="11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x v="3"/>
  </r>
  <r>
    <n v="1613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n v="1340329202"/>
    <b v="0"/>
    <n v="26"/>
    <b v="1"/>
    <s v="music/rock"/>
    <n v="102"/>
    <n v="39.04"/>
    <x v="7"/>
    <x v="15"/>
    <x v="2341"/>
    <x v="3"/>
  </r>
  <r>
    <n v="2219"/>
    <s v="Moments by eBurner"/>
    <s v="An album that illustrates events in our lives, whether trivial or significant, through the tones of electronic music."/>
    <x v="114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x v="4"/>
  </r>
  <r>
    <n v="1211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x v="1"/>
  </r>
  <r>
    <n v="3906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n v="1432072893"/>
    <b v="0"/>
    <n v="16"/>
    <b v="0"/>
    <s v="theater/plays"/>
    <n v="67"/>
    <n v="63.13"/>
    <x v="6"/>
    <x v="11"/>
    <x v="2344"/>
    <x v="4"/>
  </r>
  <r>
    <n v="3599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n v="1438715077"/>
    <b v="0"/>
    <n v="17"/>
    <b v="1"/>
    <s v="theater/plays"/>
    <n v="202"/>
    <n v="59.41"/>
    <x v="6"/>
    <x v="11"/>
    <x v="2345"/>
    <x v="4"/>
  </r>
  <r>
    <n v="2297"/>
    <s v="Company Company: Debut EP"/>
    <s v="New Jersey Alternative Rock band COCO needs YOUR help self-releasing debut EP!"/>
    <x v="114"/>
    <n v="1006"/>
    <x v="0"/>
    <s v="US"/>
    <s v="USD"/>
    <n v="1331697540"/>
    <n v="1328749249"/>
    <b v="0"/>
    <n v="19"/>
    <b v="1"/>
    <s v="music/rock"/>
    <n v="101"/>
    <n v="52.95"/>
    <x v="7"/>
    <x v="15"/>
    <x v="2346"/>
    <x v="3"/>
  </r>
  <r>
    <n v="3038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x v="1"/>
  </r>
  <r>
    <n v="3564"/>
    <s v="The Pillowman Aberdeen"/>
    <s v="Multi Award-Winng play THE PILLOWMAN coming to the Arts Centre Theatre, Aberdeen"/>
    <x v="114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x v="4"/>
  </r>
  <r>
    <n v="1880"/>
    <s v="Sim Betting Football"/>
    <s v="Sim Betting Football is the only football (soccer) betting simulation  game."/>
    <x v="1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x v="1"/>
  </r>
  <r>
    <n v="2993"/>
    <s v="TRUE WEST: Think, Dog! Productions"/>
    <s v="Help us build the Kitchen from Hell!"/>
    <x v="114"/>
    <n v="1003"/>
    <x v="0"/>
    <s v="US"/>
    <s v="USD"/>
    <n v="1455998867"/>
    <n v="1453406867"/>
    <b v="0"/>
    <n v="22"/>
    <b v="1"/>
    <s v="theater/spaces"/>
    <n v="100"/>
    <n v="45.59"/>
    <x v="6"/>
    <x v="9"/>
    <x v="2350"/>
    <x v="1"/>
  </r>
  <r>
    <n v="1660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n v="1459355950"/>
    <b v="0"/>
    <n v="36"/>
    <b v="1"/>
    <s v="music/pop"/>
    <n v="1254"/>
    <n v="27.86"/>
    <x v="7"/>
    <x v="22"/>
    <x v="2351"/>
    <x v="1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x v="3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x v="6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n v="1339098689"/>
    <b v="0"/>
    <n v="25"/>
    <b v="1"/>
    <s v="music/rock"/>
    <n v="100"/>
    <n v="40.04"/>
    <x v="7"/>
    <x v="15"/>
    <x v="2354"/>
    <x v="3"/>
  </r>
  <r>
    <n v="2482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n v="1308336383"/>
    <b v="0"/>
    <n v="25"/>
    <b v="1"/>
    <s v="music/indie rock"/>
    <n v="100"/>
    <n v="40.04"/>
    <x v="7"/>
    <x v="12"/>
    <x v="2355"/>
    <x v="6"/>
  </r>
  <r>
    <n v="1611"/>
    <s v="Skelton-Luns CD/7&quot;             No Big Deal."/>
    <s v="Skelton-Luns CD/7&quot; No Big Deal."/>
    <x v="268"/>
    <n v="1001"/>
    <x v="0"/>
    <s v="US"/>
    <s v="USD"/>
    <n v="1370390432"/>
    <n v="1368576032"/>
    <b v="0"/>
    <n v="27"/>
    <b v="1"/>
    <s v="music/rock"/>
    <n v="125"/>
    <n v="37.07"/>
    <x v="7"/>
    <x v="15"/>
    <x v="2356"/>
    <x v="0"/>
  </r>
  <r>
    <n v="2669"/>
    <s v="Oceana High School MAKER club requesting a 3D Printer"/>
    <s v="The brand new Makers Club wants something to draw the students into science and engineering and also be very inclusive."/>
    <x v="268"/>
    <n v="1001"/>
    <x v="0"/>
    <s v="US"/>
    <s v="USD"/>
    <n v="1452387096"/>
    <n v="1447203096"/>
    <b v="0"/>
    <n v="11"/>
    <b v="1"/>
    <s v="technology/makerspaces"/>
    <n v="125"/>
    <n v="91"/>
    <x v="0"/>
    <x v="24"/>
    <x v="2357"/>
    <x v="4"/>
  </r>
  <r>
    <n v="1860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n v="1389891684"/>
    <b v="0"/>
    <n v="19"/>
    <b v="1"/>
    <s v="music/rock"/>
    <n v="133"/>
    <n v="52.68"/>
    <x v="7"/>
    <x v="15"/>
    <x v="2358"/>
    <x v="2"/>
  </r>
  <r>
    <n v="3622"/>
    <s v="Shakespeare's Pericles, Prince of Tyre"/>
    <s v="5 actors. 39 characters. 1 epic adventure. Presented by the Cradle Theatre Company."/>
    <x v="114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x v="2"/>
  </r>
  <r>
    <n v="3815"/>
    <s v="The Canterbury Shakespeare Festival - first season"/>
    <s v="Come and help us make the Canterbury Shakespeare Festival a reality"/>
    <x v="114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x v="4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n v="1424719549"/>
    <b v="0"/>
    <n v="28"/>
    <b v="0"/>
    <s v="food/restaurants"/>
    <n v="1"/>
    <n v="35.71"/>
    <x v="4"/>
    <x v="40"/>
    <x v="2361"/>
    <x v="4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62"/>
    <x v="4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3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n v="1464854398"/>
    <b v="0"/>
    <n v="19"/>
    <b v="1"/>
    <s v="music/rock"/>
    <n v="100"/>
    <n v="52.63"/>
    <x v="7"/>
    <x v="15"/>
    <x v="2364"/>
    <x v="1"/>
  </r>
  <r>
    <n v="2172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n v="1426773320"/>
    <b v="0"/>
    <n v="13"/>
    <b v="1"/>
    <s v="music/rock"/>
    <n v="100"/>
    <n v="76.92"/>
    <x v="7"/>
    <x v="15"/>
    <x v="2365"/>
    <x v="4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n v="1408918135"/>
    <b v="0"/>
    <n v="35"/>
    <b v="1"/>
    <s v="theater/plays"/>
    <n v="100"/>
    <n v="28.57"/>
    <x v="6"/>
    <x v="11"/>
    <x v="2366"/>
    <x v="2"/>
  </r>
  <r>
    <n v="2928"/>
    <s v="Music Theatre of Idaho Presents &quot;A Year with Frog and Toad"/>
    <s v="This is a touring production for schools in the Treasure Valley!"/>
    <x v="114"/>
    <n v="1000"/>
    <x v="0"/>
    <s v="US"/>
    <s v="USD"/>
    <n v="1457135846"/>
    <n v="1454543846"/>
    <b v="0"/>
    <n v="24"/>
    <b v="1"/>
    <s v="theater/musical"/>
    <n v="100"/>
    <n v="41.67"/>
    <x v="6"/>
    <x v="19"/>
    <x v="2367"/>
    <x v="1"/>
  </r>
  <r>
    <n v="2988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n v="1463820081"/>
    <b v="0"/>
    <n v="28"/>
    <b v="1"/>
    <s v="theater/spaces"/>
    <n v="100"/>
    <n v="35.71"/>
    <x v="6"/>
    <x v="9"/>
    <x v="2368"/>
    <x v="1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n v="1404948441"/>
    <b v="1"/>
    <n v="24"/>
    <b v="1"/>
    <s v="theater/plays"/>
    <n v="100"/>
    <n v="41.67"/>
    <x v="6"/>
    <x v="11"/>
    <x v="2369"/>
    <x v="2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n v="1445363891"/>
    <b v="0"/>
    <n v="8"/>
    <b v="1"/>
    <s v="theater/plays"/>
    <n v="100"/>
    <n v="125"/>
    <x v="6"/>
    <x v="11"/>
    <x v="2370"/>
    <x v="4"/>
  </r>
  <r>
    <n v="3512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n v="1424609592"/>
    <b v="0"/>
    <n v="17"/>
    <b v="1"/>
    <s v="theater/plays"/>
    <n v="100"/>
    <n v="58.82"/>
    <x v="6"/>
    <x v="11"/>
    <x v="2371"/>
    <x v="4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n v="1424775219"/>
    <b v="0"/>
    <n v="24"/>
    <b v="1"/>
    <s v="theater/plays"/>
    <n v="100"/>
    <n v="41.67"/>
    <x v="6"/>
    <x v="11"/>
    <x v="2372"/>
    <x v="4"/>
  </r>
  <r>
    <n v="1794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x v="4"/>
  </r>
  <r>
    <n v="2634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x v="1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n v="1403724820"/>
    <b v="0"/>
    <n v="17"/>
    <b v="0"/>
    <s v="theater/musical"/>
    <n v="13"/>
    <n v="57.65"/>
    <x v="6"/>
    <x v="19"/>
    <x v="2377"/>
    <x v="2"/>
  </r>
  <r>
    <n v="1840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n v="1366251510"/>
    <b v="0"/>
    <n v="13"/>
    <b v="1"/>
    <s v="music/rock"/>
    <n v="109"/>
    <n v="75.38"/>
    <x v="7"/>
    <x v="15"/>
    <x v="2378"/>
    <x v="0"/>
  </r>
  <r>
    <n v="1167"/>
    <s v="Empanada Express Food Truck"/>
    <s v="A mobile food truck serving up a Latino-inspired fusion cuisine using fresh, local, &amp; organic ingredients!"/>
    <x v="24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x v="2"/>
  </r>
  <r>
    <n v="705"/>
    <s v="SomnoScope"/>
    <s v="The closest thing ever to the Holy Grail of wearables technology"/>
    <x v="4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x v="4"/>
  </r>
  <r>
    <n v="3420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x v="1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x v="2"/>
  </r>
  <r>
    <n v="3460"/>
    <s v="Pushers"/>
    <s v="'Pushers' is an exciting new play and the first project for brand new theatre company, Ain't Got No Home Productions."/>
    <x v="207"/>
    <n v="950"/>
    <x v="0"/>
    <s v="GB"/>
    <s v="GBP"/>
    <n v="1408106352"/>
    <n v="1406896752"/>
    <b v="0"/>
    <n v="19"/>
    <b v="1"/>
    <s v="theater/plays"/>
    <n v="190"/>
    <n v="50"/>
    <x v="6"/>
    <x v="11"/>
    <x v="2385"/>
    <x v="2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x v="4"/>
  </r>
  <r>
    <n v="3637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n v="1417538935"/>
    <b v="0"/>
    <n v="14"/>
    <b v="0"/>
    <s v="theater/musical"/>
    <n v="31"/>
    <n v="66.14"/>
    <x v="6"/>
    <x v="19"/>
    <x v="2387"/>
    <x v="2"/>
  </r>
  <r>
    <n v="2628"/>
    <s v="Pie In Space!"/>
    <s v="A high school freshman is sending pie into space and you can be a part of it.  GO SCIENCE!!!"/>
    <x v="300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8"/>
    <x v="2"/>
  </r>
  <r>
    <n v="2796"/>
    <s v="Fishcakes"/>
    <s v="Fishcakes is a piece of new writing for the Camden Fringe that explores a story of love, loss, and all the â€˜little things'."/>
    <x v="268"/>
    <n v="924"/>
    <x v="0"/>
    <s v="GB"/>
    <s v="GBP"/>
    <n v="1404564028"/>
    <n v="1401972028"/>
    <b v="0"/>
    <n v="21"/>
    <b v="1"/>
    <s v="theater/plays"/>
    <n v="116"/>
    <n v="44"/>
    <x v="6"/>
    <x v="11"/>
    <x v="2389"/>
    <x v="2"/>
  </r>
  <r>
    <n v="2293"/>
    <s v="&quot;Hurt N' Wrong&quot; New Album Fundraiser!"/>
    <s v="Donate here to be a part of the upcoming album. Every little bit helps!"/>
    <x v="233"/>
    <n v="920"/>
    <x v="0"/>
    <s v="US"/>
    <s v="USD"/>
    <n v="1348545540"/>
    <n v="1346345999"/>
    <b v="0"/>
    <n v="27"/>
    <b v="1"/>
    <s v="music/rock"/>
    <n v="108"/>
    <n v="34.07"/>
    <x v="7"/>
    <x v="15"/>
    <x v="2390"/>
    <x v="3"/>
  </r>
  <r>
    <n v="3395"/>
    <s v="MIRAMAR"/>
    <s v="Miramar is a a darkly funny play exploring what it is we call â€˜homeâ€™."/>
    <x v="207"/>
    <n v="920"/>
    <x v="0"/>
    <s v="GB"/>
    <s v="GBP"/>
    <n v="1433009400"/>
    <n v="1431795944"/>
    <b v="0"/>
    <n v="38"/>
    <b v="1"/>
    <s v="theater/plays"/>
    <n v="184"/>
    <n v="24.21"/>
    <x v="6"/>
    <x v="11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n v="1484623726"/>
    <b v="0"/>
    <n v="17"/>
    <b v="1"/>
    <s v="music/rock"/>
    <n v="122"/>
    <n v="53.88"/>
    <x v="7"/>
    <x v="15"/>
    <x v="2392"/>
    <x v="5"/>
  </r>
  <r>
    <n v="1152"/>
    <s v="Peruvian King Food Truck"/>
    <s v="Peruvian food truck with an LA twist."/>
    <x v="76"/>
    <n v="911"/>
    <x v="2"/>
    <s v="US"/>
    <s v="USD"/>
    <n v="1431709312"/>
    <n v="1429117312"/>
    <b v="0"/>
    <n v="15"/>
    <b v="0"/>
    <s v="food/food trucks"/>
    <n v="6"/>
    <n v="60.73"/>
    <x v="4"/>
    <x v="29"/>
    <x v="2393"/>
    <x v="4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n v="1357604752"/>
    <b v="0"/>
    <n v="33"/>
    <b v="1"/>
    <s v="music/rock"/>
    <n v="152"/>
    <n v="27.61"/>
    <x v="7"/>
    <x v="15"/>
    <x v="2394"/>
    <x v="0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n v="1398980941"/>
    <b v="0"/>
    <n v="17"/>
    <b v="0"/>
    <s v="theater/spaces"/>
    <n v="23"/>
    <n v="53.53"/>
    <x v="6"/>
    <x v="9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n v="1429558756"/>
    <b v="0"/>
    <n v="27"/>
    <b v="0"/>
    <s v="theater/plays"/>
    <n v="36"/>
    <n v="33.67"/>
    <x v="6"/>
    <x v="11"/>
    <x v="2397"/>
    <x v="4"/>
  </r>
  <r>
    <n v="1786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  <x v="2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n v="1402584846"/>
    <b v="0"/>
    <n v="15"/>
    <b v="1"/>
    <s v="theater/plays"/>
    <n v="101"/>
    <n v="60.33"/>
    <x v="6"/>
    <x v="11"/>
    <x v="2399"/>
    <x v="2"/>
  </r>
  <r>
    <n v="664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x v="4"/>
  </r>
  <r>
    <n v="785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x v="6"/>
  </r>
  <r>
    <n v="3836"/>
    <s v="Home (The Place Where My Stuff Resides)"/>
    <s v="&quot;The surveyor said the foundation was shaky&quot;. A woman finds what it means to rebuild her marriage."/>
    <x v="268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  <x v="1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x v="5"/>
  </r>
  <r>
    <n v="1771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5"/>
    <x v="2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n v="1378214874"/>
    <b v="0"/>
    <n v="19"/>
    <b v="0"/>
    <s v="publishing/fiction"/>
    <n v="31"/>
    <n v="47.11"/>
    <x v="1"/>
    <x v="35"/>
    <x v="2406"/>
    <x v="0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x v="2"/>
  </r>
  <r>
    <n v="2559"/>
    <s v="India Meets String Quartet"/>
    <s v="A concert of new music by four composers who have lived in India and been inspired by its music, with the Momenta String Quartet"/>
    <x v="268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  <x v="6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n v="1436307894"/>
    <b v="0"/>
    <n v="30"/>
    <b v="1"/>
    <s v="theater/plays"/>
    <n v="119"/>
    <n v="29.67"/>
    <x v="6"/>
    <x v="11"/>
    <x v="2409"/>
    <x v="4"/>
  </r>
  <r>
    <n v="1174"/>
    <s v="Give The Black Burro a Stable Stable"/>
    <s v="Help me purchase a parking space to be the Burro's permanant home, I need your help to raise $15,000!"/>
    <x v="51"/>
    <n v="886"/>
    <x v="2"/>
    <s v="US"/>
    <s v="USD"/>
    <n v="1462738327"/>
    <n v="1460146327"/>
    <b v="0"/>
    <n v="19"/>
    <b v="0"/>
    <s v="food/food trucks"/>
    <n v="6"/>
    <n v="46.63"/>
    <x v="4"/>
    <x v="29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  <x v="0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2"/>
    <x v="2"/>
  </r>
  <r>
    <n v="1762"/>
    <s v="&quot;The Naked Pixel&quot; Ali Pakele"/>
    <s v="Project rewards $25 gets you 190+ digital images"/>
    <x v="292"/>
    <n v="885"/>
    <x v="0"/>
    <s v="US"/>
    <s v="USD"/>
    <n v="1457739245"/>
    <n v="1455147245"/>
    <b v="0"/>
    <n v="25"/>
    <b v="1"/>
    <s v="photography/photobooks"/>
    <n v="885"/>
    <n v="35.4"/>
    <x v="2"/>
    <x v="3"/>
    <x v="2413"/>
    <x v="1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n v="1418146883"/>
    <b v="0"/>
    <n v="16"/>
    <b v="0"/>
    <s v="theater/musical"/>
    <n v="4"/>
    <n v="55.06"/>
    <x v="6"/>
    <x v="19"/>
    <x v="2414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n v="1426792563"/>
    <b v="0"/>
    <n v="17"/>
    <b v="0"/>
    <s v="technology/wearables"/>
    <n v="11"/>
    <n v="51.82"/>
    <x v="0"/>
    <x v="1"/>
    <x v="2415"/>
    <x v="4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n v="1400600031"/>
    <b v="0"/>
    <n v="21"/>
    <b v="0"/>
    <s v="theater/plays"/>
    <n v="18"/>
    <n v="41.95"/>
    <x v="6"/>
    <x v="11"/>
    <x v="2416"/>
    <x v="2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x v="5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x v="4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x v="2"/>
  </r>
  <r>
    <n v="3664"/>
    <s v="Cubs: an Original Work"/>
    <s v="An Original Short Play: two young women search for answers about sexuality, the history they are taught, and their animal instincts."/>
    <x v="268"/>
    <n v="875"/>
    <x v="0"/>
    <s v="US"/>
    <s v="USD"/>
    <n v="1466056689"/>
    <n v="1464847089"/>
    <b v="0"/>
    <n v="19"/>
    <b v="1"/>
    <s v="theater/plays"/>
    <n v="109"/>
    <n v="46.05"/>
    <x v="6"/>
    <x v="11"/>
    <x v="2420"/>
    <x v="1"/>
  </r>
  <r>
    <n v="1386"/>
    <s v="MALTESE CROSS: The First Album"/>
    <s v="We are a classic hard rock/heavy metal band just trying to keep rock alive!"/>
    <x v="272"/>
    <n v="875"/>
    <x v="0"/>
    <s v="US"/>
    <s v="USD"/>
    <n v="1438183889"/>
    <n v="1435591889"/>
    <b v="0"/>
    <n v="14"/>
    <b v="1"/>
    <s v="music/rock"/>
    <n v="219"/>
    <n v="62.5"/>
    <x v="7"/>
    <x v="15"/>
    <x v="2421"/>
    <x v="4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n v="1400698287"/>
    <b v="1"/>
    <n v="34"/>
    <b v="0"/>
    <s v="theater/plays"/>
    <n v="9"/>
    <n v="25.65"/>
    <x v="6"/>
    <x v="11"/>
    <x v="2422"/>
    <x v="2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x v="1"/>
  </r>
  <r>
    <n v="956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n v="1424901359"/>
    <b v="0"/>
    <n v="17"/>
    <b v="0"/>
    <s v="technology/wearables"/>
    <n v="2"/>
    <n v="50.65"/>
    <x v="0"/>
    <x v="1"/>
    <x v="2425"/>
    <x v="4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6"/>
    <x v="2"/>
  </r>
  <r>
    <n v="2215"/>
    <s v="&quot;Something to See, Not to Say&quot; - Anemometer's First EP Album"/>
    <s v="Ambient Electro Grind-fest!"/>
    <x v="302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x v="3"/>
  </r>
  <r>
    <n v="1772"/>
    <s v="White Mountain"/>
    <s v="A photobook and a short documentary film telling the story of Holocaust in Northwestern Lithuania"/>
    <x v="12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x v="2"/>
  </r>
  <r>
    <n v="1728"/>
    <s v="With His Presence"/>
    <s v="Be in God's presence through instrumental covers of hymns. Help me build a home studio to freely distribute this album."/>
    <x v="258"/>
    <n v="855"/>
    <x v="2"/>
    <s v="US"/>
    <s v="USD"/>
    <n v="1445439674"/>
    <n v="1442847674"/>
    <b v="0"/>
    <n v="7"/>
    <b v="0"/>
    <s v="music/faith"/>
    <n v="68"/>
    <n v="122.14"/>
    <x v="7"/>
    <x v="14"/>
    <x v="2429"/>
    <x v="4"/>
  </r>
  <r>
    <n v="2125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n v="1436142833"/>
    <b v="0"/>
    <n v="27"/>
    <b v="0"/>
    <s v="games/video games"/>
    <n v="1"/>
    <n v="31.56"/>
    <x v="3"/>
    <x v="18"/>
    <x v="2430"/>
    <x v="4"/>
  </r>
  <r>
    <n v="3851"/>
    <s v="Waving Goodbye"/>
    <s v="A play about the horrible choices we have to make every day. Should we take a risk, or take the road most travelled?"/>
    <x v="60"/>
    <n v="852"/>
    <x v="2"/>
    <s v="GB"/>
    <s v="GBP"/>
    <n v="1437129179"/>
    <n v="1434537179"/>
    <b v="1"/>
    <n v="24"/>
    <b v="0"/>
    <s v="theater/plays"/>
    <n v="34"/>
    <n v="35.5"/>
    <x v="6"/>
    <x v="11"/>
    <x v="2431"/>
    <x v="4"/>
  </r>
  <r>
    <n v="1737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n v="1434840392"/>
    <b v="0"/>
    <n v="15"/>
    <b v="0"/>
    <s v="music/faith"/>
    <n v="21"/>
    <n v="56.67"/>
    <x v="7"/>
    <x v="14"/>
    <x v="2432"/>
    <x v="4"/>
  </r>
  <r>
    <n v="598"/>
    <s v="Goals not creeds"/>
    <s v="This is a project to create a crowd-funding site for Urantia Book readers worldwide."/>
    <x v="60"/>
    <n v="850"/>
    <x v="2"/>
    <s v="US"/>
    <s v="USD"/>
    <n v="1417737781"/>
    <n v="1415145781"/>
    <b v="0"/>
    <n v="7"/>
    <b v="0"/>
    <s v="technology/web"/>
    <n v="34"/>
    <n v="121.43"/>
    <x v="0"/>
    <x v="26"/>
    <x v="2433"/>
    <x v="2"/>
  </r>
  <r>
    <n v="1069"/>
    <s v="Until The End (PC, Mac, and Linux)"/>
    <s v="A run-n-gun zombie survival game where you scavenge for items to make the night a little less scary."/>
    <x v="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4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5"/>
    <x v="4"/>
  </r>
  <r>
    <n v="2083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n v="1336238395"/>
    <b v="0"/>
    <n v="25"/>
    <b v="1"/>
    <s v="music/indie rock"/>
    <n v="113"/>
    <n v="34"/>
    <x v="7"/>
    <x v="12"/>
    <x v="2436"/>
    <x v="3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n v="1441119774"/>
    <b v="1"/>
    <n v="12"/>
    <b v="0"/>
    <s v="theater/plays"/>
    <n v="2"/>
    <n v="70.17"/>
    <x v="6"/>
    <x v="11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x v="268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x v="1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x v="3"/>
  </r>
  <r>
    <n v="2637"/>
    <s v="SPEED OF LIGHT: Biggest Mystery of the Universe"/>
    <s v="Help us collect the data to solve the mystery of the century: Is light slowing down?"/>
    <x v="207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x v="1"/>
  </r>
  <r>
    <n v="3051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n v="1483955945"/>
    <b v="1"/>
    <n v="35"/>
    <b v="0"/>
    <s v="theater/spaces"/>
    <n v="24"/>
    <n v="23.63"/>
    <x v="6"/>
    <x v="9"/>
    <x v="2442"/>
    <x v="5"/>
  </r>
  <r>
    <n v="3811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x v="1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x v="6"/>
  </r>
  <r>
    <n v="458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  <x v="0"/>
  </r>
  <r>
    <n v="3644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n v="1454996887"/>
    <b v="0"/>
    <n v="12"/>
    <b v="0"/>
    <s v="theater/musical"/>
    <n v="16"/>
    <n v="68.42"/>
    <x v="6"/>
    <x v="19"/>
    <x v="2446"/>
    <x v="1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x v="3"/>
  </r>
  <r>
    <n v="1853"/>
    <s v="Beyond the Victory recording their debut EP"/>
    <s v="The money will go towards our debut EP being Recorded mixed by Andrew Baylis and mastered by Drew Fulk of Think Sound Studios."/>
    <x v="268"/>
    <n v="815"/>
    <x v="0"/>
    <s v="US"/>
    <s v="USD"/>
    <n v="1352860017"/>
    <n v="1348536417"/>
    <b v="0"/>
    <n v="14"/>
    <b v="1"/>
    <s v="music/rock"/>
    <n v="102"/>
    <n v="58.21"/>
    <x v="7"/>
    <x v="15"/>
    <x v="2448"/>
    <x v="3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n v="1436355270"/>
    <b v="0"/>
    <n v="16"/>
    <b v="0"/>
    <s v="theater/plays"/>
    <n v="33"/>
    <n v="50.88"/>
    <x v="6"/>
    <x v="11"/>
    <x v="2449"/>
    <x v="4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n v="1332435685"/>
    <b v="0"/>
    <n v="15"/>
    <b v="1"/>
    <s v="publishing/nonfiction"/>
    <n v="148"/>
    <n v="54.27"/>
    <x v="1"/>
    <x v="17"/>
    <x v="2450"/>
    <x v="3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x v="6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n v="1348503976"/>
    <b v="0"/>
    <n v="33"/>
    <b v="1"/>
    <s v="music/rock"/>
    <n v="116"/>
    <n v="24.58"/>
    <x v="7"/>
    <x v="15"/>
    <x v="2452"/>
    <x v="3"/>
  </r>
  <r>
    <n v="2300"/>
    <s v="Keep The Prison Van Rolling"/>
    <s v="Big Fiction leaves for tour on 6/27 but the Prison Van needs some work!  New brakes, transmission repair, tires... it needs a bit."/>
    <x v="268"/>
    <n v="810"/>
    <x v="0"/>
    <s v="US"/>
    <s v="USD"/>
    <n v="1340904416"/>
    <n v="1339694816"/>
    <b v="0"/>
    <n v="7"/>
    <b v="1"/>
    <s v="music/rock"/>
    <n v="101"/>
    <n v="115.71"/>
    <x v="7"/>
    <x v="15"/>
    <x v="2453"/>
    <x v="3"/>
  </r>
  <r>
    <n v="3327"/>
    <s v="Itch + Scratch at Hackney Showroom"/>
    <s v="After 3 successful nights last year, Itch+Scratch are back. New writing, live music and party fun. Best New Theatre, Great Night Out."/>
    <x v="268"/>
    <n v="810"/>
    <x v="0"/>
    <s v="GB"/>
    <s v="GBP"/>
    <n v="1462697966"/>
    <n v="1460105966"/>
    <b v="0"/>
    <n v="33"/>
    <b v="1"/>
    <s v="theater/plays"/>
    <n v="101"/>
    <n v="24.55"/>
    <x v="6"/>
    <x v="11"/>
    <x v="2454"/>
    <x v="1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x v="268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x v="8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n v="1467024468"/>
    <b v="0"/>
    <n v="8"/>
    <b v="0"/>
    <s v="theater/plays"/>
    <n v="20"/>
    <n v="100.63"/>
    <x v="6"/>
    <x v="11"/>
    <x v="2458"/>
    <x v="1"/>
  </r>
  <r>
    <n v="2746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59"/>
    <x v="2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n v="1448914500"/>
    <b v="0"/>
    <n v="15"/>
    <b v="1"/>
    <s v="food/small batch"/>
    <n v="134"/>
    <n v="53.4"/>
    <x v="4"/>
    <x v="7"/>
    <x v="2460"/>
    <x v="4"/>
  </r>
  <r>
    <n v="2684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n v="1404165425"/>
    <b v="0"/>
    <n v="4"/>
    <b v="0"/>
    <s v="food/food trucks"/>
    <n v="1"/>
    <n v="200"/>
    <x v="4"/>
    <x v="29"/>
    <x v="2461"/>
    <x v="2"/>
  </r>
  <r>
    <n v="4095"/>
    <s v="LOPE ENAMORADO"/>
    <s v="Proyecto teatral dirigido por MartÃ­n Acosta que habla y reflexiona sobre el amor y su naturaleza."/>
    <x v="0"/>
    <n v="800"/>
    <x v="2"/>
    <s v="MX"/>
    <s v="MXN"/>
    <n v="1482108350"/>
    <n v="1479516350"/>
    <b v="0"/>
    <n v="1"/>
    <b v="0"/>
    <s v="theater/plays"/>
    <n v="3"/>
    <n v="800"/>
    <x v="6"/>
    <x v="11"/>
    <x v="2462"/>
    <x v="1"/>
  </r>
  <r>
    <n v="187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n v="1435383457"/>
    <b v="0"/>
    <n v="5"/>
    <b v="0"/>
    <s v="film &amp; video/drama"/>
    <n v="16"/>
    <n v="160"/>
    <x v="5"/>
    <x v="10"/>
    <x v="2463"/>
    <x v="4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n v="1436285591"/>
    <b v="0"/>
    <n v="9"/>
    <b v="0"/>
    <s v="publishing/translations"/>
    <n v="18"/>
    <n v="88.89"/>
    <x v="1"/>
    <x v="31"/>
    <x v="2464"/>
    <x v="4"/>
  </r>
  <r>
    <n v="3608"/>
    <s v="Petrification"/>
    <s v="Help us get the show on the road! Petrification is a new play about home, memory and identity and we need your help to tour."/>
    <x v="268"/>
    <n v="800"/>
    <x v="0"/>
    <s v="GB"/>
    <s v="GBP"/>
    <n v="1466172000"/>
    <n v="1463418090"/>
    <b v="0"/>
    <n v="27"/>
    <b v="1"/>
    <s v="theater/plays"/>
    <n v="100"/>
    <n v="29.63"/>
    <x v="6"/>
    <x v="11"/>
    <x v="2465"/>
    <x v="1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6"/>
    <x v="4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x v="3"/>
  </r>
  <r>
    <n v="3091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n v="1468622743"/>
    <b v="0"/>
    <n v="9"/>
    <b v="0"/>
    <s v="theater/spaces"/>
    <n v="16"/>
    <n v="88.44"/>
    <x v="6"/>
    <x v="9"/>
    <x v="2468"/>
    <x v="1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n v="1429559326"/>
    <b v="0"/>
    <n v="14"/>
    <b v="0"/>
    <s v="theater/spaces"/>
    <n v="4"/>
    <n v="56.79"/>
    <x v="6"/>
    <x v="9"/>
    <x v="2469"/>
    <x v="4"/>
  </r>
  <r>
    <n v="4056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n v="1465856639"/>
    <b v="0"/>
    <n v="9"/>
    <b v="0"/>
    <s v="theater/plays"/>
    <n v="53"/>
    <n v="88.33"/>
    <x v="6"/>
    <x v="11"/>
    <x v="2470"/>
    <x v="1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n v="1408604363"/>
    <b v="0"/>
    <n v="9"/>
    <b v="1"/>
    <s v="theater/musical"/>
    <n v="106"/>
    <n v="88.33"/>
    <x v="6"/>
    <x v="19"/>
    <x v="2471"/>
    <x v="2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n v="1436201432"/>
    <b v="0"/>
    <n v="7"/>
    <b v="0"/>
    <s v="technology/web"/>
    <n v="1"/>
    <n v="112.57"/>
    <x v="0"/>
    <x v="26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x v="3"/>
  </r>
  <r>
    <n v="3394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n v="1403878645"/>
    <b v="0"/>
    <n v="27"/>
    <b v="1"/>
    <s v="theater/plays"/>
    <n v="142"/>
    <n v="29"/>
    <x v="6"/>
    <x v="11"/>
    <x v="2475"/>
    <x v="2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n v="1400691994"/>
    <b v="0"/>
    <n v="8"/>
    <b v="1"/>
    <s v="theater/plays"/>
    <n v="104"/>
    <n v="97.5"/>
    <x v="6"/>
    <x v="11"/>
    <x v="2476"/>
    <x v="2"/>
  </r>
  <r>
    <n v="2817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n v="1421680462"/>
    <b v="0"/>
    <n v="33"/>
    <b v="1"/>
    <s v="theater/plays"/>
    <n v="130"/>
    <n v="23.64"/>
    <x v="6"/>
    <x v="11"/>
    <x v="2477"/>
    <x v="4"/>
  </r>
  <r>
    <n v="3577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n v="1427741583"/>
    <b v="0"/>
    <n v="27"/>
    <b v="1"/>
    <s v="theater/plays"/>
    <n v="130"/>
    <n v="28.89"/>
    <x v="6"/>
    <x v="11"/>
    <x v="2478"/>
    <x v="4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x v="2"/>
  </r>
  <r>
    <n v="446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x v="4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x v="6"/>
  </r>
  <r>
    <n v="68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x v="2"/>
  </r>
  <r>
    <n v="1683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n v="1489517138"/>
    <b v="0"/>
    <n v="10"/>
    <b v="0"/>
    <s v="music/faith"/>
    <n v="22"/>
    <n v="76"/>
    <x v="7"/>
    <x v="14"/>
    <x v="2484"/>
    <x v="5"/>
  </r>
  <r>
    <n v="2824"/>
    <s v="The Rooftop"/>
    <s v="I wrote a One Act play called The Rooftop for a Female Playwright's festival. Every little bit helps!"/>
    <x v="24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x v="4"/>
  </r>
  <r>
    <n v="3450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6"/>
    <x v="4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n v="1450203416"/>
    <b v="0"/>
    <n v="6"/>
    <b v="0"/>
    <s v="theater/plays"/>
    <n v="22"/>
    <n v="126.5"/>
    <x v="6"/>
    <x v="11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n v="1372437089"/>
    <b v="0"/>
    <n v="18"/>
    <b v="1"/>
    <s v="music/rock"/>
    <n v="101"/>
    <n v="42.11"/>
    <x v="7"/>
    <x v="15"/>
    <x v="2488"/>
    <x v="0"/>
  </r>
  <r>
    <n v="220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x v="2"/>
  </r>
  <r>
    <n v="3652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x v="1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n v="1397709165"/>
    <b v="0"/>
    <n v="9"/>
    <b v="0"/>
    <s v="theater/plays"/>
    <n v="15"/>
    <n v="83.33"/>
    <x v="6"/>
    <x v="11"/>
    <x v="2491"/>
    <x v="2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n v="1481322911"/>
    <b v="0"/>
    <n v="21"/>
    <b v="0"/>
    <s v="music/indie rock"/>
    <n v="75"/>
    <n v="35.71"/>
    <x v="7"/>
    <x v="12"/>
    <x v="2492"/>
    <x v="1"/>
  </r>
  <r>
    <n v="2492"/>
    <s v="SUPER NICE EP 2012"/>
    <s v="We're a band from Hawaii trying to produce our first EP and we need help!"/>
    <x v="260"/>
    <n v="750"/>
    <x v="0"/>
    <s v="US"/>
    <s v="USD"/>
    <n v="1339840740"/>
    <n v="1335397188"/>
    <b v="0"/>
    <n v="27"/>
    <b v="1"/>
    <s v="music/indie rock"/>
    <n v="125"/>
    <n v="27.78"/>
    <x v="7"/>
    <x v="12"/>
    <x v="2493"/>
    <x v="3"/>
  </r>
  <r>
    <n v="203"/>
    <s v="TheM"/>
    <s v="We are aiming to make a Web Series based on Youth Culture and the misrepresentation of socially stereotyped people."/>
    <x v="6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x v="2"/>
  </r>
  <r>
    <n v="3047"/>
    <s v="Acting V Senior Showcase"/>
    <s v="Hi! We're the Graduating Seniors Acting V Seniors at Temple University! Welcome to our Kick starter Page!"/>
    <x v="207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x v="1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n v="1444137375"/>
    <b v="0"/>
    <n v="21"/>
    <b v="0"/>
    <s v="theater/plays"/>
    <n v="27"/>
    <n v="35"/>
    <x v="6"/>
    <x v="11"/>
    <x v="2496"/>
    <x v="4"/>
  </r>
  <r>
    <n v="1108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x v="3"/>
  </r>
  <r>
    <n v="2742"/>
    <s v="What a Zoo!"/>
    <s v="The pachyderms at the Denver Zoo are moving. Follow along on the convoluted journey to their new home."/>
    <x v="6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x v="3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n v="1365084034"/>
    <b v="0"/>
    <n v="21"/>
    <b v="0"/>
    <s v="music/jazz"/>
    <n v="24"/>
    <n v="34.76"/>
    <x v="7"/>
    <x v="33"/>
    <x v="2499"/>
    <x v="0"/>
  </r>
  <r>
    <n v="4094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n v="1410141900"/>
    <b v="0"/>
    <n v="8"/>
    <b v="0"/>
    <s v="theater/plays"/>
    <n v="37"/>
    <n v="91.25"/>
    <x v="6"/>
    <x v="11"/>
    <x v="2500"/>
    <x v="2"/>
  </r>
  <r>
    <n v="2795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n v="1400675841"/>
    <b v="0"/>
    <n v="20"/>
    <b v="1"/>
    <s v="theater/plays"/>
    <n v="104"/>
    <n v="36.5"/>
    <x v="6"/>
    <x v="11"/>
    <x v="2501"/>
    <x v="2"/>
  </r>
  <r>
    <n v="1389"/>
    <s v="Pre-order DANCEHALL's first record!!!"/>
    <s v="Help fund the pressing of DANCEHALL's first record by pre-ordering it in advance!!!"/>
    <x v="207"/>
    <n v="727"/>
    <x v="0"/>
    <s v="GB"/>
    <s v="GBP"/>
    <n v="1471087957"/>
    <n v="1468495957"/>
    <b v="0"/>
    <n v="34"/>
    <b v="1"/>
    <s v="music/rock"/>
    <n v="145"/>
    <n v="21.38"/>
    <x v="7"/>
    <x v="15"/>
    <x v="2502"/>
    <x v="1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x v="2"/>
  </r>
  <r>
    <n v="2542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x v="0"/>
  </r>
  <r>
    <n v="181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x v="4"/>
  </r>
  <r>
    <n v="3023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x v="4"/>
  </r>
  <r>
    <n v="3295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x v="1"/>
  </r>
  <r>
    <n v="3539"/>
    <s v="Chokehold"/>
    <s v="A searing new play that takes  an unflinching look at the terrible costs of police shootings in the African American community."/>
    <x v="26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x v="1"/>
  </r>
  <r>
    <n v="716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n v="1414511307"/>
    <b v="0"/>
    <n v="16"/>
    <b v="0"/>
    <s v="technology/wearables"/>
    <n v="10"/>
    <n v="44.69"/>
    <x v="0"/>
    <x v="1"/>
    <x v="2509"/>
    <x v="2"/>
  </r>
  <r>
    <n v="3998"/>
    <s v="Forsaken Angels-A New Play"/>
    <s v="Forsaken Angels, a powerful new play by William Leary, author of DCMTA's Best Of 2014 Play Masquerade."/>
    <x v="258"/>
    <n v="715"/>
    <x v="2"/>
    <s v="US"/>
    <s v="USD"/>
    <n v="1427580426"/>
    <n v="1424992026"/>
    <b v="0"/>
    <n v="12"/>
    <b v="0"/>
    <s v="theater/plays"/>
    <n v="57"/>
    <n v="59.58"/>
    <x v="6"/>
    <x v="11"/>
    <x v="2510"/>
    <x v="4"/>
  </r>
  <r>
    <n v="2955"/>
    <s v="A Stage for Stage Door Theater Company (Canceled)"/>
    <s v="Stage Door Theater needs a stage for its current and future productions. Can you help?"/>
    <x v="181"/>
    <n v="715"/>
    <x v="1"/>
    <s v="US"/>
    <s v="USD"/>
    <n v="1434476849"/>
    <n v="1431884849"/>
    <b v="0"/>
    <n v="11"/>
    <b v="0"/>
    <s v="theater/spaces"/>
    <n v="60"/>
    <n v="65"/>
    <x v="6"/>
    <x v="9"/>
    <x v="2511"/>
    <x v="4"/>
  </r>
  <r>
    <n v="3826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n v="1428401394"/>
    <b v="0"/>
    <n v="26"/>
    <b v="1"/>
    <s v="theater/plays"/>
    <n v="119"/>
    <n v="27.5"/>
    <x v="6"/>
    <x v="11"/>
    <x v="2512"/>
    <x v="4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n v="1445109822"/>
    <b v="0"/>
    <n v="14"/>
    <b v="1"/>
    <s v="theater/plays"/>
    <n v="115"/>
    <n v="51"/>
    <x v="6"/>
    <x v="11"/>
    <x v="2513"/>
    <x v="4"/>
  </r>
  <r>
    <n v="3755"/>
    <s v="Retro Rhapsody"/>
    <s v="We have formed an innovative company that aims to create musical comedic performances suitable for a range of venues."/>
    <x v="302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x v="1"/>
  </r>
  <r>
    <n v="3294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x v="2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x v="0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n v="1434658456"/>
    <b v="0"/>
    <n v="7"/>
    <b v="0"/>
    <s v="technology/wearables"/>
    <n v="0"/>
    <n v="100"/>
    <x v="0"/>
    <x v="1"/>
    <x v="2519"/>
    <x v="4"/>
  </r>
  <r>
    <n v="782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n v="1343326302"/>
    <b v="0"/>
    <n v="14"/>
    <b v="1"/>
    <s v="music/rock"/>
    <n v="100"/>
    <n v="50"/>
    <x v="7"/>
    <x v="15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x v="1"/>
  </r>
  <r>
    <n v="631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n v="1461954729"/>
    <b v="0"/>
    <n v="9"/>
    <b v="0"/>
    <s v="technology/web"/>
    <n v="1"/>
    <n v="76.67"/>
    <x v="0"/>
    <x v="26"/>
    <x v="2522"/>
    <x v="1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n v="1427486222"/>
    <b v="0"/>
    <n v="25"/>
    <b v="0"/>
    <s v="technology/wearables"/>
    <n v="5"/>
    <n v="27.36"/>
    <x v="0"/>
    <x v="1"/>
    <x v="2523"/>
    <x v="4"/>
  </r>
  <r>
    <n v="409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4"/>
    <x v="1"/>
  </r>
  <r>
    <n v="1892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x v="6"/>
  </r>
  <r>
    <n v="2500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x v="3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x v="7"/>
  </r>
  <r>
    <n v="1079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x v="1"/>
  </r>
  <r>
    <n v="1556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x v="1"/>
  </r>
  <r>
    <n v="428"/>
    <s v="Little Clay Bible - Zacchaeus"/>
    <s v="Fresh, fun, entertaining Bible stories on YouTube, stop-motion style."/>
    <x v="32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x v="2"/>
  </r>
  <r>
    <n v="1190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x v="2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n v="1456442216"/>
    <b v="0"/>
    <n v="14"/>
    <b v="0"/>
    <s v="technology/web"/>
    <n v="1"/>
    <n v="47.86"/>
    <x v="0"/>
    <x v="26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x v="1"/>
  </r>
  <r>
    <n v="2801"/>
    <s v="A Dream Play"/>
    <s v="Arise Theatre Company's production of August Strindberg's expressionist masterpiece 'A Dream Play'."/>
    <x v="207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x v="4"/>
  </r>
  <r>
    <n v="3451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n v="1431973626"/>
    <b v="0"/>
    <n v="14"/>
    <b v="0"/>
    <s v="theater/plays"/>
    <n v="37"/>
    <n v="46.93"/>
    <x v="6"/>
    <x v="11"/>
    <x v="2539"/>
    <x v="4"/>
  </r>
  <r>
    <n v="1998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x v="2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n v="1442593427"/>
    <b v="0"/>
    <n v="7"/>
    <b v="0"/>
    <s v="theater/plays"/>
    <n v="13"/>
    <n v="93"/>
    <x v="6"/>
    <x v="11"/>
    <x v="2541"/>
    <x v="4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2"/>
    <x v="4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n v="1430855315"/>
    <b v="0"/>
    <n v="3"/>
    <b v="0"/>
    <s v="music/faith"/>
    <n v="7"/>
    <n v="216.67"/>
    <x v="7"/>
    <x v="14"/>
    <x v="2543"/>
    <x v="4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n v="1477781724"/>
    <b v="0"/>
    <n v="6"/>
    <b v="0"/>
    <s v="theater/plays"/>
    <n v="11"/>
    <n v="108.33"/>
    <x v="6"/>
    <x v="11"/>
    <x v="2544"/>
    <x v="1"/>
  </r>
  <r>
    <n v="1576"/>
    <s v="The Obsessive Line Collection (Canceled)"/>
    <s v="For the publication of my first 3 books: an Art book, a graphic novel, and a coloring book"/>
    <x v="1"/>
    <n v="650"/>
    <x v="1"/>
    <s v="US"/>
    <s v="USD"/>
    <n v="1435698368"/>
    <n v="1431810368"/>
    <b v="0"/>
    <n v="10"/>
    <b v="0"/>
    <s v="publishing/art books"/>
    <n v="13"/>
    <n v="65"/>
    <x v="1"/>
    <x v="32"/>
    <x v="2545"/>
    <x v="4"/>
  </r>
  <r>
    <n v="3865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n v="1405957098"/>
    <b v="0"/>
    <n v="14"/>
    <b v="0"/>
    <s v="theater/plays"/>
    <n v="27"/>
    <n v="46.43"/>
    <x v="6"/>
    <x v="11"/>
    <x v="2546"/>
    <x v="2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n v="1424226768"/>
    <b v="0"/>
    <n v="13"/>
    <b v="1"/>
    <s v="theater/plays"/>
    <n v="130"/>
    <n v="50"/>
    <x v="6"/>
    <x v="11"/>
    <x v="2547"/>
    <x v="4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n v="1424280938"/>
    <b v="0"/>
    <n v="14"/>
    <b v="1"/>
    <s v="theater/plays"/>
    <n v="130"/>
    <n v="46.43"/>
    <x v="6"/>
    <x v="11"/>
    <x v="2548"/>
    <x v="4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s v="US"/>
    <s v="USD"/>
    <n v="1434309540"/>
    <n v="1429287900"/>
    <b v="0"/>
    <n v="7"/>
    <b v="0"/>
    <s v="theater/spaces"/>
    <n v="0"/>
    <n v="92.14"/>
    <x v="6"/>
    <x v="9"/>
    <x v="2549"/>
    <x v="4"/>
  </r>
  <r>
    <n v="3131"/>
    <s v="SNAKE EYES"/>
    <s v="A Staged Reading of &quot;Snake Eyes,&quot; a new play by Alex Rafala"/>
    <x v="311"/>
    <n v="645"/>
    <x v="3"/>
    <s v="US"/>
    <s v="USD"/>
    <n v="1491656045"/>
    <n v="1489067645"/>
    <b v="0"/>
    <n v="12"/>
    <b v="0"/>
    <s v="theater/plays"/>
    <n v="16"/>
    <n v="53.75"/>
    <x v="6"/>
    <x v="11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n v="1336506905"/>
    <b v="0"/>
    <n v="30"/>
    <b v="0"/>
    <s v="music/jazz"/>
    <n v="31"/>
    <n v="21.47"/>
    <x v="7"/>
    <x v="33"/>
    <x v="2551"/>
    <x v="3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n v="1474958434"/>
    <b v="0"/>
    <n v="14"/>
    <b v="0"/>
    <s v="theater/plays"/>
    <n v="21"/>
    <n v="45.79"/>
    <x v="6"/>
    <x v="11"/>
    <x v="2552"/>
    <x v="1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n v="1403822912"/>
    <b v="0"/>
    <n v="16"/>
    <b v="0"/>
    <s v="theater/plays"/>
    <n v="32"/>
    <n v="40.06"/>
    <x v="6"/>
    <x v="11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n v="1454173120"/>
    <b v="0"/>
    <n v="19"/>
    <b v="0"/>
    <s v="theater/plays"/>
    <n v="32"/>
    <n v="33.74"/>
    <x v="6"/>
    <x v="11"/>
    <x v="2554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n v="1479436646"/>
    <b v="0"/>
    <n v="30"/>
    <b v="1"/>
    <s v="music/electronic music"/>
    <n v="128"/>
    <n v="21.37"/>
    <x v="7"/>
    <x v="13"/>
    <x v="2555"/>
    <x v="1"/>
  </r>
  <r>
    <n v="164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n v="1405966701"/>
    <b v="0"/>
    <n v="7"/>
    <b v="0"/>
    <s v="film &amp; video/drama"/>
    <n v="1"/>
    <n v="91.43"/>
    <x v="5"/>
    <x v="10"/>
    <x v="2556"/>
    <x v="2"/>
  </r>
  <r>
    <n v="50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  <x v="3"/>
  </r>
  <r>
    <n v="866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n v="1421853518"/>
    <b v="0"/>
    <n v="11"/>
    <b v="0"/>
    <s v="music/jazz"/>
    <n v="18"/>
    <n v="58.18"/>
    <x v="7"/>
    <x v="33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n v="1324079392"/>
    <b v="0"/>
    <n v="17"/>
    <b v="1"/>
    <s v="music/indie rock"/>
    <n v="128"/>
    <n v="37.65"/>
    <x v="7"/>
    <x v="12"/>
    <x v="2559"/>
    <x v="6"/>
  </r>
  <r>
    <n v="3136"/>
    <s v="Heroines"/>
    <s v="Help emberfly theatre put on their first production Heroines and pay our actors and creative team! Follow us @emberflytheatre"/>
    <x v="207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x v="5"/>
  </r>
  <r>
    <n v="1913"/>
    <s v="Tibio - Spreading warmth in everyones home"/>
    <s v="Tibio is a revolutionary new product designed to solve an age old problem."/>
    <x v="42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x v="2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n v="1412166620"/>
    <b v="0"/>
    <n v="7"/>
    <b v="0"/>
    <s v="technology/wearables"/>
    <n v="1"/>
    <n v="90.86"/>
    <x v="0"/>
    <x v="1"/>
    <x v="2562"/>
    <x v="2"/>
  </r>
  <r>
    <n v="3050"/>
    <s v="The Black Pearl Consuite at CoreCon VIII: On Ancient Seas"/>
    <s v="Help fund The Black Pearl Consuite at CoreCon VIII: On Ancient Seas!"/>
    <x v="260"/>
    <n v="636"/>
    <x v="0"/>
    <s v="US"/>
    <s v="USD"/>
    <n v="1462420960"/>
    <n v="1459828960"/>
    <b v="0"/>
    <n v="9"/>
    <b v="1"/>
    <s v="theater/spaces"/>
    <n v="106"/>
    <n v="70.67"/>
    <x v="6"/>
    <x v="9"/>
    <x v="2563"/>
    <x v="1"/>
  </r>
  <r>
    <n v="70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4"/>
    <x v="6"/>
  </r>
  <r>
    <n v="1690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n v="1488882042"/>
    <b v="0"/>
    <n v="11"/>
    <b v="0"/>
    <s v="music/faith"/>
    <n v="25"/>
    <n v="57.73"/>
    <x v="7"/>
    <x v="14"/>
    <x v="2565"/>
    <x v="5"/>
  </r>
  <r>
    <n v="3587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n v="1463144254"/>
    <b v="0"/>
    <n v="28"/>
    <b v="1"/>
    <s v="theater/plays"/>
    <n v="127"/>
    <n v="22.61"/>
    <x v="6"/>
    <x v="11"/>
    <x v="2566"/>
    <x v="1"/>
  </r>
  <r>
    <n v="2170"/>
    <s v="STETSON'S NEW EP"/>
    <s v="We are a hard rock band from Northern California trying to raise $350 for our next EP. Be a part of our journey!"/>
    <x v="313"/>
    <n v="633"/>
    <x v="0"/>
    <s v="US"/>
    <s v="USD"/>
    <n v="1440266422"/>
    <n v="1436810422"/>
    <b v="0"/>
    <n v="19"/>
    <b v="1"/>
    <s v="music/rock"/>
    <n v="181"/>
    <n v="33.32"/>
    <x v="7"/>
    <x v="15"/>
    <x v="2567"/>
    <x v="4"/>
  </r>
  <r>
    <n v="115"/>
    <s v="The World's Greatest Lover"/>
    <s v="Never judge a book (or a lover) by their cover."/>
    <x v="314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n v="1444673767"/>
    <b v="0"/>
    <n v="8"/>
    <b v="1"/>
    <s v="theater/plays"/>
    <n v="126"/>
    <n v="78.88"/>
    <x v="6"/>
    <x v="11"/>
    <x v="2570"/>
    <x v="4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x v="1"/>
  </r>
  <r>
    <n v="2067"/>
    <s v="Luminite (LED lighting)"/>
    <s v="The next generation of premium quality LED lighting. Extreme power efficiency in a small package."/>
    <x v="31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x v="4"/>
  </r>
  <r>
    <n v="2000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x v="4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n v="1480283321"/>
    <b v="0"/>
    <n v="12"/>
    <b v="0"/>
    <s v="theater/plays"/>
    <n v="21"/>
    <n v="52.08"/>
    <x v="6"/>
    <x v="11"/>
    <x v="2574"/>
    <x v="1"/>
  </r>
  <r>
    <n v="290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x v="1"/>
  </r>
  <r>
    <n v="1018"/>
    <s v="Owl (Canceled)"/>
    <s v="Owl is a fitness tracker along with an accompanying iOS app, that is both fun and interactive for children."/>
    <x v="16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x v="1"/>
  </r>
  <r>
    <n v="3731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n v="1418234646"/>
    <b v="0"/>
    <n v="12"/>
    <b v="0"/>
    <s v="theater/plays"/>
    <n v="11"/>
    <n v="51.67"/>
    <x v="6"/>
    <x v="11"/>
    <x v="2577"/>
    <x v="2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n v="1405024561"/>
    <b v="0"/>
    <n v="10"/>
    <b v="0"/>
    <s v="theater/plays"/>
    <n v="48"/>
    <n v="62"/>
    <x v="6"/>
    <x v="11"/>
    <x v="2578"/>
    <x v="2"/>
  </r>
  <r>
    <n v="1927"/>
    <s v="GBS Detroit Presents Hampshire"/>
    <s v="Hampshire is headed to GBS Detroit."/>
    <x v="260"/>
    <n v="620"/>
    <x v="0"/>
    <s v="US"/>
    <s v="USD"/>
    <n v="1331182740"/>
    <n v="1329856839"/>
    <b v="0"/>
    <n v="11"/>
    <b v="1"/>
    <s v="music/indie rock"/>
    <n v="103"/>
    <n v="56.36"/>
    <x v="7"/>
    <x v="12"/>
    <x v="2579"/>
    <x v="3"/>
  </r>
  <r>
    <n v="1372"/>
    <s v="Ted Lukas &amp; the Misled new CD - &quot;FEED&quot;"/>
    <s v="Please help us raise funds to press our new CD!"/>
    <x v="207"/>
    <n v="620"/>
    <x v="0"/>
    <s v="US"/>
    <s v="USD"/>
    <n v="1342115132"/>
    <n v="1339523132"/>
    <b v="0"/>
    <n v="16"/>
    <b v="1"/>
    <s v="music/rock"/>
    <n v="124"/>
    <n v="38.75"/>
    <x v="7"/>
    <x v="15"/>
    <x v="2580"/>
    <x v="3"/>
  </r>
  <r>
    <n v="3409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x v="1"/>
  </r>
  <r>
    <n v="2074"/>
    <s v="Advanced Simulation Products - PC Gaming Controllers"/>
    <s v="Creating PC gaming controllers to bring your gaming experience to a new level."/>
    <x v="26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x v="1"/>
  </r>
  <r>
    <n v="2915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n v="1455528790"/>
    <b v="0"/>
    <n v="3"/>
    <b v="0"/>
    <s v="theater/plays"/>
    <n v="61"/>
    <n v="203.67"/>
    <x v="6"/>
    <x v="11"/>
    <x v="2583"/>
    <x v="1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n v="1440969159"/>
    <b v="0"/>
    <n v="9"/>
    <b v="0"/>
    <s v="theater/spaces"/>
    <n v="2"/>
    <n v="67.78"/>
    <x v="6"/>
    <x v="9"/>
    <x v="2584"/>
    <x v="4"/>
  </r>
  <r>
    <n v="2096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  <x v="3"/>
  </r>
  <r>
    <n v="1294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n v="1443696797"/>
    <b v="0"/>
    <n v="22"/>
    <b v="1"/>
    <s v="theater/plays"/>
    <n v="122"/>
    <n v="27.73"/>
    <x v="6"/>
    <x v="11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n v="1432814702"/>
    <b v="0"/>
    <n v="3"/>
    <b v="1"/>
    <s v="theater/plays"/>
    <n v="122"/>
    <n v="203.33"/>
    <x v="6"/>
    <x v="11"/>
    <x v="2587"/>
    <x v="4"/>
  </r>
  <r>
    <n v="2144"/>
    <s v="Project Starborn"/>
    <s v="A thousand community-built sandbox games (and more!) with a fully-customizable game engine."/>
    <x v="316"/>
    <n v="607"/>
    <x v="2"/>
    <s v="US"/>
    <s v="USD"/>
    <n v="1379164040"/>
    <n v="1376399240"/>
    <b v="0"/>
    <n v="24"/>
    <b v="0"/>
    <s v="games/video games"/>
    <n v="2"/>
    <n v="25.29"/>
    <x v="3"/>
    <x v="18"/>
    <x v="2588"/>
    <x v="0"/>
  </r>
  <r>
    <n v="2490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  <x v="3"/>
  </r>
  <r>
    <n v="3700"/>
    <s v="Generations (Senior Project)"/>
    <s v="Help me produce the play I have written for my senior project!"/>
    <x v="207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x v="2"/>
  </r>
  <r>
    <n v="2953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n v="1441738821"/>
    <b v="0"/>
    <n v="3"/>
    <b v="0"/>
    <s v="theater/spaces"/>
    <n v="0"/>
    <n v="201.67"/>
    <x v="6"/>
    <x v="9"/>
    <x v="2591"/>
    <x v="4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n v="1428936856"/>
    <b v="0"/>
    <n v="25"/>
    <b v="1"/>
    <s v="theater/plays"/>
    <n v="242"/>
    <n v="24.2"/>
    <x v="6"/>
    <x v="11"/>
    <x v="2592"/>
    <x v="4"/>
  </r>
  <r>
    <n v="2815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n v="1468003109"/>
    <b v="0"/>
    <n v="14"/>
    <b v="1"/>
    <s v="theater/plays"/>
    <n v="242"/>
    <n v="43.21"/>
    <x v="6"/>
    <x v="11"/>
    <x v="2593"/>
    <x v="1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n v="1449075010"/>
    <b v="0"/>
    <n v="12"/>
    <b v="0"/>
    <s v="games/video games"/>
    <n v="6"/>
    <n v="50.08"/>
    <x v="3"/>
    <x v="18"/>
    <x v="2594"/>
    <x v="4"/>
  </r>
  <r>
    <n v="386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5"/>
    <x v="4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n v="1459198499"/>
    <b v="0"/>
    <n v="8"/>
    <b v="0"/>
    <s v="publishing/translations"/>
    <n v="3"/>
    <n v="75"/>
    <x v="1"/>
    <x v="31"/>
    <x v="2596"/>
    <x v="1"/>
  </r>
  <r>
    <n v="50"/>
    <s v="The Love Lounge"/>
    <s v="A brand new dating show which helps one lucky lady find her Mr Right with difficult decisions to make along the way."/>
    <x v="26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7"/>
    <x v="2"/>
  </r>
  <r>
    <n v="104"/>
    <s v="Good 'Ol Trumpet"/>
    <s v="UCF short film about an old man, his love for music, and his misplaced trumpet.  "/>
    <x v="207"/>
    <n v="600"/>
    <x v="0"/>
    <s v="US"/>
    <s v="USD"/>
    <n v="1301792400"/>
    <n v="1299775266"/>
    <b v="0"/>
    <n v="10"/>
    <b v="1"/>
    <s v="film &amp; video/shorts"/>
    <n v="120"/>
    <n v="60"/>
    <x v="5"/>
    <x v="27"/>
    <x v="2598"/>
    <x v="6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9"/>
    <x v="2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x v="1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x v="3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x v="2"/>
  </r>
  <r>
    <n v="3378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x v="2"/>
  </r>
  <r>
    <n v="1806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x v="2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x v="2"/>
  </r>
  <r>
    <n v="694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x v="5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n v="1420586056"/>
    <b v="0"/>
    <n v="24"/>
    <b v="0"/>
    <s v="theater/musical"/>
    <n v="12"/>
    <n v="24.46"/>
    <x v="6"/>
    <x v="19"/>
    <x v="2607"/>
    <x v="4"/>
  </r>
  <r>
    <n v="3063"/>
    <s v="Spec Haus"/>
    <s v="Members of the local Miami music scene are putting together a venue/creative space in Kendall!"/>
    <x v="121"/>
    <n v="587"/>
    <x v="2"/>
    <s v="US"/>
    <s v="USD"/>
    <n v="1477174138"/>
    <n v="1474150138"/>
    <b v="0"/>
    <n v="23"/>
    <b v="0"/>
    <s v="theater/spaces"/>
    <n v="20"/>
    <n v="25.52"/>
    <x v="6"/>
    <x v="9"/>
    <x v="2608"/>
    <x v="1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x v="1"/>
  </r>
  <r>
    <n v="1127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  <x v="2"/>
  </r>
  <r>
    <n v="1175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n v="1434389339"/>
    <b v="0"/>
    <n v="9"/>
    <b v="0"/>
    <s v="food/food trucks"/>
    <n v="3"/>
    <n v="65"/>
    <x v="4"/>
    <x v="29"/>
    <x v="2611"/>
    <x v="4"/>
  </r>
  <r>
    <n v="3607"/>
    <s v="E15 at The Pleasance and CPT"/>
    <s v="'E15' is a verbatim project that looks at the story of the Focus E15 Campaign"/>
    <x v="302"/>
    <n v="580"/>
    <x v="0"/>
    <s v="GB"/>
    <s v="GBP"/>
    <n v="1450137600"/>
    <n v="1448924882"/>
    <b v="0"/>
    <n v="20"/>
    <b v="1"/>
    <s v="theater/plays"/>
    <n v="105"/>
    <n v="29"/>
    <x v="6"/>
    <x v="11"/>
    <x v="2612"/>
    <x v="4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n v="1400547969"/>
    <b v="0"/>
    <n v="13"/>
    <b v="0"/>
    <s v="theater/plays"/>
    <n v="29"/>
    <n v="44.31"/>
    <x v="6"/>
    <x v="11"/>
    <x v="2613"/>
    <x v="2"/>
  </r>
  <r>
    <n v="432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  <x v="4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n v="1439743900"/>
    <b v="0"/>
    <n v="14"/>
    <b v="1"/>
    <s v="theater/plays"/>
    <n v="114"/>
    <n v="40.71"/>
    <x v="6"/>
    <x v="11"/>
    <x v="2616"/>
    <x v="4"/>
  </r>
  <r>
    <n v="3711"/>
    <s v="The Youth Shakespeare Project 2014"/>
    <s v="Two teachers and twenty kids bring one of Shakespeare's plays to life!"/>
    <x v="207"/>
    <n v="570"/>
    <x v="0"/>
    <s v="US"/>
    <s v="USD"/>
    <n v="1402848000"/>
    <n v="1400606573"/>
    <b v="0"/>
    <n v="21"/>
    <b v="1"/>
    <s v="theater/plays"/>
    <n v="114"/>
    <n v="27.14"/>
    <x v="6"/>
    <x v="11"/>
    <x v="2617"/>
    <x v="2"/>
  </r>
  <r>
    <n v="38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n v="1423599182"/>
    <b v="0"/>
    <n v="10"/>
    <b v="1"/>
    <s v="theater/plays"/>
    <n v="228"/>
    <n v="57"/>
    <x v="6"/>
    <x v="11"/>
    <x v="2618"/>
    <x v="4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n v="1473189335"/>
    <b v="0"/>
    <n v="15"/>
    <b v="1"/>
    <s v="theater/musical"/>
    <n v="113"/>
    <n v="37.67"/>
    <x v="6"/>
    <x v="19"/>
    <x v="2620"/>
    <x v="1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x v="4"/>
  </r>
  <r>
    <n v="1659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n v="1384811721"/>
    <b v="0"/>
    <n v="45"/>
    <b v="1"/>
    <s v="music/pop"/>
    <n v="113"/>
    <n v="12.53"/>
    <x v="7"/>
    <x v="22"/>
    <x v="2622"/>
    <x v="0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n v="1399415500"/>
    <b v="0"/>
    <n v="11"/>
    <b v="0"/>
    <s v="theater/plays"/>
    <n v="28"/>
    <n v="51"/>
    <x v="6"/>
    <x v="11"/>
    <x v="2623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n v="1355342424"/>
    <b v="0"/>
    <n v="11"/>
    <b v="0"/>
    <s v="games/video games"/>
    <n v="0"/>
    <n v="50.91"/>
    <x v="3"/>
    <x v="18"/>
    <x v="2624"/>
    <x v="3"/>
  </r>
  <r>
    <n v="17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n v="1406330049"/>
    <b v="0"/>
    <n v="9"/>
    <b v="0"/>
    <s v="music/faith"/>
    <n v="10"/>
    <n v="62.22"/>
    <x v="7"/>
    <x v="14"/>
    <x v="2625"/>
    <x v="2"/>
  </r>
  <r>
    <n v="169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n v="1411042059"/>
    <b v="0"/>
    <n v="10"/>
    <b v="0"/>
    <s v="film &amp; video/drama"/>
    <n v="22"/>
    <n v="56"/>
    <x v="5"/>
    <x v="10"/>
    <x v="2626"/>
    <x v="2"/>
  </r>
  <r>
    <n v="1896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x v="3"/>
  </r>
  <r>
    <n v="3309"/>
    <s v="Collision Course"/>
    <s v="Two unlikely friends, a garage, tinned beans &amp; the end of the world."/>
    <x v="313"/>
    <n v="558"/>
    <x v="0"/>
    <s v="GB"/>
    <s v="GBP"/>
    <n v="1476632178"/>
    <n v="1473953778"/>
    <b v="0"/>
    <n v="31"/>
    <b v="1"/>
    <s v="theater/plays"/>
    <n v="159"/>
    <n v="18"/>
    <x v="6"/>
    <x v="11"/>
    <x v="2628"/>
    <x v="1"/>
  </r>
  <r>
    <n v="2281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n v="1306219897"/>
    <b v="0"/>
    <n v="11"/>
    <b v="1"/>
    <s v="music/rock"/>
    <n v="185"/>
    <n v="50.45"/>
    <x v="7"/>
    <x v="15"/>
    <x v="2629"/>
    <x v="6"/>
  </r>
  <r>
    <n v="1807"/>
    <s v="Anywhere but Here"/>
    <s v="I want to explore alternative cultures and lifestyles in America."/>
    <x v="1"/>
    <n v="553"/>
    <x v="2"/>
    <s v="US"/>
    <s v="USD"/>
    <n v="1411868313"/>
    <n v="1409276313"/>
    <b v="1"/>
    <n v="8"/>
    <b v="0"/>
    <s v="photography/photobooks"/>
    <n v="11"/>
    <n v="69.13"/>
    <x v="2"/>
    <x v="3"/>
    <x v="2630"/>
    <x v="2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n v="1417207672"/>
    <b v="0"/>
    <n v="10"/>
    <b v="0"/>
    <s v="technology/wearables"/>
    <n v="28"/>
    <n v="55.3"/>
    <x v="0"/>
    <x v="1"/>
    <x v="2631"/>
    <x v="2"/>
  </r>
  <r>
    <n v="1391"/>
    <s v="Rules and Regulations"/>
    <s v="With the money donated through this project we intend on investing in sound equipment for live shows"/>
    <x v="207"/>
    <n v="551"/>
    <x v="0"/>
    <s v="US"/>
    <s v="USD"/>
    <n v="1440219540"/>
    <n v="1436369818"/>
    <b v="0"/>
    <n v="13"/>
    <b v="1"/>
    <s v="music/rock"/>
    <n v="110"/>
    <n v="42.38"/>
    <x v="7"/>
    <x v="15"/>
    <x v="2632"/>
    <x v="4"/>
  </r>
  <r>
    <n v="2897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n v="1441985458"/>
    <b v="0"/>
    <n v="3"/>
    <b v="0"/>
    <s v="theater/plays"/>
    <n v="5"/>
    <n v="183.33"/>
    <x v="6"/>
    <x v="11"/>
    <x v="2633"/>
    <x v="4"/>
  </r>
  <r>
    <n v="3934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n v="1439827639"/>
    <b v="0"/>
    <n v="12"/>
    <b v="0"/>
    <s v="theater/plays"/>
    <n v="11"/>
    <n v="45.83"/>
    <x v="6"/>
    <x v="11"/>
    <x v="2634"/>
    <x v="4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5"/>
    <x v="6"/>
  </r>
  <r>
    <n v="1612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n v="1354568384"/>
    <b v="0"/>
    <n v="11"/>
    <b v="1"/>
    <s v="music/rock"/>
    <n v="110"/>
    <n v="50"/>
    <x v="7"/>
    <x v="15"/>
    <x v="2636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n v="1421439552"/>
    <b v="0"/>
    <n v="10"/>
    <b v="1"/>
    <s v="theater/plays"/>
    <n v="110"/>
    <n v="55"/>
    <x v="6"/>
    <x v="11"/>
    <x v="2637"/>
    <x v="4"/>
  </r>
  <r>
    <n v="2455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x v="1"/>
  </r>
  <r>
    <n v="3181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n v="1400570787"/>
    <b v="1"/>
    <n v="15"/>
    <b v="1"/>
    <s v="theater/plays"/>
    <n v="109"/>
    <n v="36.33"/>
    <x v="6"/>
    <x v="11"/>
    <x v="2639"/>
    <x v="2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n v="1343682681"/>
    <b v="0"/>
    <n v="19"/>
    <b v="1"/>
    <s v="music/rock"/>
    <n v="156"/>
    <n v="28.68"/>
    <x v="7"/>
    <x v="15"/>
    <x v="2640"/>
    <x v="3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n v="1472282956"/>
    <b v="0"/>
    <n v="28"/>
    <b v="1"/>
    <s v="music/metal"/>
    <n v="218"/>
    <n v="19.46"/>
    <x v="7"/>
    <x v="20"/>
    <x v="2641"/>
    <x v="1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n v="1485522358"/>
    <b v="0"/>
    <n v="14"/>
    <b v="0"/>
    <s v="theater/plays"/>
    <n v="27"/>
    <n v="38.71"/>
    <x v="6"/>
    <x v="11"/>
    <x v="2642"/>
    <x v="5"/>
  </r>
  <r>
    <n v="3992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n v="1444689259"/>
    <b v="0"/>
    <n v="9"/>
    <b v="0"/>
    <s v="theater/plays"/>
    <n v="5"/>
    <n v="60.11"/>
    <x v="6"/>
    <x v="11"/>
    <x v="2643"/>
    <x v="4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x v="5"/>
  </r>
  <r>
    <n v="3319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x v="2"/>
  </r>
  <r>
    <n v="1146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n v="1395787973"/>
    <b v="0"/>
    <n v="12"/>
    <b v="0"/>
    <s v="food/food trucks"/>
    <n v="9"/>
    <n v="44.17"/>
    <x v="4"/>
    <x v="29"/>
    <x v="2648"/>
    <x v="2"/>
  </r>
  <r>
    <n v="2581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x v="4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x v="1"/>
  </r>
  <r>
    <n v="3968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n v="1458761673"/>
    <b v="0"/>
    <n v="11"/>
    <b v="0"/>
    <s v="theater/plays"/>
    <n v="11"/>
    <n v="47.91"/>
    <x v="6"/>
    <x v="11"/>
    <x v="2652"/>
    <x v="1"/>
  </r>
  <r>
    <n v="2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x v="1"/>
  </r>
  <r>
    <n v="3749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n v="1459220588"/>
    <b v="0"/>
    <n v="7"/>
    <b v="1"/>
    <s v="theater/musical"/>
    <n v="105"/>
    <n v="75"/>
    <x v="6"/>
    <x v="19"/>
    <x v="2654"/>
    <x v="1"/>
  </r>
  <r>
    <n v="3255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n v="1410114375"/>
    <b v="1"/>
    <n v="18"/>
    <b v="1"/>
    <s v="theater/plays"/>
    <n v="175"/>
    <n v="29.17"/>
    <x v="6"/>
    <x v="11"/>
    <x v="2655"/>
    <x v="2"/>
  </r>
  <r>
    <n v="3112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n v="1472784934"/>
    <b v="0"/>
    <n v="9"/>
    <b v="0"/>
    <s v="theater/spaces"/>
    <n v="5"/>
    <n v="57.89"/>
    <x v="6"/>
    <x v="9"/>
    <x v="2656"/>
    <x v="1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n v="1340296440"/>
    <b v="0"/>
    <n v="8"/>
    <b v="0"/>
    <s v="music/jazz"/>
    <n v="3"/>
    <n v="65"/>
    <x v="7"/>
    <x v="33"/>
    <x v="2657"/>
    <x v="3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n v="1478386812"/>
    <b v="0"/>
    <n v="11"/>
    <b v="0"/>
    <s v="theater/plays"/>
    <n v="3"/>
    <n v="47.27"/>
    <x v="6"/>
    <x v="11"/>
    <x v="2658"/>
    <x v="1"/>
  </r>
  <r>
    <n v="829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n v="1463253240"/>
    <b v="0"/>
    <n v="16"/>
    <b v="1"/>
    <s v="music/rock"/>
    <n v="104"/>
    <n v="32.5"/>
    <x v="7"/>
    <x v="15"/>
    <x v="2659"/>
    <x v="1"/>
  </r>
  <r>
    <n v="1835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n v="1456851071"/>
    <b v="0"/>
    <n v="11"/>
    <b v="1"/>
    <s v="music/rock"/>
    <n v="104"/>
    <n v="47.27"/>
    <x v="7"/>
    <x v="15"/>
    <x v="2660"/>
    <x v="1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n v="1404833442"/>
    <b v="0"/>
    <n v="9"/>
    <b v="1"/>
    <s v="theater/plays"/>
    <n v="104"/>
    <n v="57.78"/>
    <x v="6"/>
    <x v="11"/>
    <x v="2661"/>
    <x v="2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n v="1257444140"/>
    <b v="0"/>
    <n v="15"/>
    <b v="1"/>
    <s v="music/rock"/>
    <n v="104"/>
    <n v="34.6"/>
    <x v="7"/>
    <x v="15"/>
    <x v="2662"/>
    <x v="8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x v="7"/>
  </r>
  <r>
    <n v="1816"/>
    <s v="Moments of Passion"/>
    <s v="A unique Photographic Book Project about the Passionate Moments and Strong Emotions that lie within Karate"/>
    <x v="17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  <x v="1"/>
  </r>
  <r>
    <n v="1990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x v="4"/>
  </r>
  <r>
    <n v="3462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x v="4"/>
  </r>
  <r>
    <n v="2867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n v="1465533672"/>
    <b v="0"/>
    <n v="10"/>
    <b v="0"/>
    <s v="theater/plays"/>
    <n v="20"/>
    <n v="50.4"/>
    <x v="6"/>
    <x v="11"/>
    <x v="2668"/>
    <x v="1"/>
  </r>
  <r>
    <n v="3558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n v="1431718575"/>
    <b v="0"/>
    <n v="22"/>
    <b v="1"/>
    <s v="theater/plays"/>
    <n v="144"/>
    <n v="22.91"/>
    <x v="6"/>
    <x v="11"/>
    <x v="2669"/>
    <x v="4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x v="1"/>
  </r>
  <r>
    <n v="90"/>
    <s v="Help Get the Short Film Interior Design into Film Festivals!"/>
    <s v="We're looking for funding to help submit a short film to film festivals."/>
    <x v="207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x v="6"/>
  </r>
  <r>
    <n v="3829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n v="1470948371"/>
    <b v="0"/>
    <n v="8"/>
    <b v="1"/>
    <s v="theater/plays"/>
    <n v="100"/>
    <n v="62.63"/>
    <x v="6"/>
    <x v="11"/>
    <x v="2673"/>
    <x v="1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n v="1448469719"/>
    <b v="0"/>
    <n v="1"/>
    <b v="0"/>
    <s v="theater/musical"/>
    <n v="1"/>
    <n v="500"/>
    <x v="6"/>
    <x v="19"/>
    <x v="2674"/>
    <x v="4"/>
  </r>
  <r>
    <n v="2892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n v="1408381704"/>
    <b v="0"/>
    <n v="17"/>
    <b v="0"/>
    <s v="theater/plays"/>
    <n v="9"/>
    <n v="29.41"/>
    <x v="6"/>
    <x v="11"/>
    <x v="2675"/>
    <x v="2"/>
  </r>
  <r>
    <n v="84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6"/>
    <x v="6"/>
  </r>
  <r>
    <n v="139"/>
    <s v="Roman Dead (Canceled)"/>
    <s v="When  Rome is infected with a zombie plague, Lucius Agrippa and a small group fights for survival"/>
    <x v="207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7"/>
    <x v="4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n v="1428094727"/>
    <b v="0"/>
    <n v="6"/>
    <b v="1"/>
    <s v="theater/musical"/>
    <n v="100"/>
    <n v="83.33"/>
    <x v="6"/>
    <x v="19"/>
    <x v="2678"/>
    <x v="4"/>
  </r>
  <r>
    <n v="3000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n v="1484682670"/>
    <b v="0"/>
    <n v="8"/>
    <b v="1"/>
    <s v="theater/spaces"/>
    <n v="100"/>
    <n v="62.5"/>
    <x v="6"/>
    <x v="9"/>
    <x v="2679"/>
    <x v="5"/>
  </r>
  <r>
    <n v="3392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n v="1458245855"/>
    <b v="0"/>
    <n v="12"/>
    <b v="1"/>
    <s v="theater/plays"/>
    <n v="100"/>
    <n v="41.67"/>
    <x v="6"/>
    <x v="11"/>
    <x v="2680"/>
    <x v="1"/>
  </r>
  <r>
    <n v="3572"/>
    <s v="Monster"/>
    <s v="A darkly comic one woman show by Abram Rooney as part of The Camden Fringe 2015."/>
    <x v="207"/>
    <n v="500"/>
    <x v="0"/>
    <s v="GB"/>
    <s v="GBP"/>
    <n v="1434894082"/>
    <n v="1432302082"/>
    <b v="0"/>
    <n v="9"/>
    <b v="1"/>
    <s v="theater/plays"/>
    <n v="100"/>
    <n v="55.56"/>
    <x v="6"/>
    <x v="11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n v="1456856256"/>
    <b v="0"/>
    <n v="14"/>
    <b v="1"/>
    <s v="theater/plays"/>
    <n v="100"/>
    <n v="35.71"/>
    <x v="6"/>
    <x v="11"/>
    <x v="2682"/>
    <x v="1"/>
  </r>
  <r>
    <n v="3650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n v="1452598184"/>
    <b v="0"/>
    <n v="17"/>
    <b v="1"/>
    <s v="theater/plays"/>
    <n v="100"/>
    <n v="29.41"/>
    <x v="6"/>
    <x v="11"/>
    <x v="2683"/>
    <x v="1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n v="1434625937"/>
    <b v="0"/>
    <n v="3"/>
    <b v="1"/>
    <s v="theater/musical"/>
    <n v="100"/>
    <n v="166.67"/>
    <x v="6"/>
    <x v="19"/>
    <x v="2684"/>
    <x v="4"/>
  </r>
  <r>
    <n v="1832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n v="1296651427"/>
    <b v="0"/>
    <n v="20"/>
    <b v="1"/>
    <s v="music/rock"/>
    <n v="143"/>
    <n v="25"/>
    <x v="7"/>
    <x v="15"/>
    <x v="2685"/>
    <x v="6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n v="1415341464"/>
    <b v="0"/>
    <n v="17"/>
    <b v="0"/>
    <s v="theater/plays"/>
    <n v="17"/>
    <n v="29.24"/>
    <x v="6"/>
    <x v="11"/>
    <x v="2686"/>
    <x v="2"/>
  </r>
  <r>
    <n v="2639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x v="1"/>
  </r>
  <r>
    <n v="3986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n v="1460034594"/>
    <b v="0"/>
    <n v="13"/>
    <b v="0"/>
    <s v="theater/plays"/>
    <n v="10"/>
    <n v="37.54"/>
    <x v="6"/>
    <x v="11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n v="1456593495"/>
    <b v="0"/>
    <n v="9"/>
    <b v="0"/>
    <s v="music/faith"/>
    <n v="10"/>
    <n v="54.11"/>
    <x v="7"/>
    <x v="14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x v="5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x v="1"/>
  </r>
  <r>
    <n v="70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  <x v="1"/>
  </r>
  <r>
    <n v="3646"/>
    <s v="Our Sacred Honor"/>
    <s v="Develop demo materials for new, true story of teen Revolutionary War heroes - for hybrid film/live stage musical"/>
    <x v="26"/>
    <n v="481"/>
    <x v="2"/>
    <s v="US"/>
    <s v="USD"/>
    <n v="1434497400"/>
    <n v="1431770802"/>
    <b v="0"/>
    <n v="8"/>
    <b v="0"/>
    <s v="theater/musical"/>
    <n v="5"/>
    <n v="60.13"/>
    <x v="6"/>
    <x v="19"/>
    <x v="2695"/>
    <x v="4"/>
  </r>
  <r>
    <n v="948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n v="1455220364"/>
    <b v="0"/>
    <n v="8"/>
    <b v="0"/>
    <s v="technology/wearables"/>
    <n v="12"/>
    <n v="60"/>
    <x v="0"/>
    <x v="1"/>
    <x v="2696"/>
    <x v="1"/>
  </r>
  <r>
    <n v="452"/>
    <s v="Lost in the Shadows"/>
    <s v="A man must find his way out of the depths of the shadows by using the aid of a little girl."/>
    <x v="1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7"/>
    <x v="4"/>
  </r>
  <r>
    <n v="2135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x v="3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n v="1428340931"/>
    <b v="0"/>
    <n v="6"/>
    <b v="0"/>
    <s v="theater/spaces"/>
    <n v="12"/>
    <n v="78.33"/>
    <x v="6"/>
    <x v="9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x v="1"/>
  </r>
  <r>
    <n v="992"/>
    <s v="WairConditioning"/>
    <s v="The HOTTEST and COOLEST thing yet! WairConditioning... an entirely new level of comfortability!"/>
    <x v="4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  <x v="1"/>
  </r>
  <r>
    <n v="2871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n v="1417455813"/>
    <b v="0"/>
    <n v="13"/>
    <b v="0"/>
    <s v="theater/plays"/>
    <n v="5"/>
    <n v="35.92"/>
    <x v="6"/>
    <x v="11"/>
    <x v="2702"/>
    <x v="2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n v="1418761759"/>
    <b v="0"/>
    <n v="8"/>
    <b v="0"/>
    <s v="technology/web"/>
    <n v="1"/>
    <n v="57.88"/>
    <x v="0"/>
    <x v="26"/>
    <x v="2703"/>
    <x v="2"/>
  </r>
  <r>
    <n v="2161"/>
    <s v="CallMeGhost DEBUT ALBUM preorder!"/>
    <s v="We're trying to fund hard copies of our debut album!"/>
    <x v="272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4"/>
    <x v="4"/>
  </r>
  <r>
    <n v="2409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n v="1437339675"/>
    <b v="0"/>
    <n v="6"/>
    <b v="0"/>
    <s v="food/food trucks"/>
    <n v="2"/>
    <n v="76.67"/>
    <x v="4"/>
    <x v="29"/>
    <x v="2705"/>
    <x v="4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6"/>
    <x v="4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n v="1411400210"/>
    <b v="0"/>
    <n v="12"/>
    <b v="0"/>
    <s v="theater/plays"/>
    <n v="8"/>
    <n v="38.33"/>
    <x v="6"/>
    <x v="11"/>
    <x v="2707"/>
    <x v="2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n v="1327622841"/>
    <b v="0"/>
    <n v="21"/>
    <b v="1"/>
    <s v="film &amp; video/shorts"/>
    <n v="131"/>
    <n v="21.9"/>
    <x v="5"/>
    <x v="27"/>
    <x v="2708"/>
    <x v="3"/>
  </r>
  <r>
    <n v="76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9"/>
    <x v="6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n v="1452798126"/>
    <b v="0"/>
    <n v="15"/>
    <b v="1"/>
    <s v="theater/plays"/>
    <n v="184"/>
    <n v="30.67"/>
    <x v="6"/>
    <x v="11"/>
    <x v="2710"/>
    <x v="1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x v="4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n v="1471636265"/>
    <b v="0"/>
    <n v="14"/>
    <b v="0"/>
    <s v="theater/plays"/>
    <n v="2"/>
    <n v="32.36"/>
    <x v="6"/>
    <x v="11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n v="1486681708"/>
    <b v="0"/>
    <n v="14"/>
    <b v="0"/>
    <s v="theater/plays"/>
    <n v="38"/>
    <n v="32.36"/>
    <x v="6"/>
    <x v="11"/>
    <x v="2713"/>
    <x v="5"/>
  </r>
  <r>
    <n v="3869"/>
    <s v="The Masturbation Musical (Canceled)"/>
    <s v="A Musical about 3 women who pursue their Pleasure and end up finding themselves."/>
    <x v="323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n v="1404944846"/>
    <b v="0"/>
    <n v="11"/>
    <b v="0"/>
    <s v="theater/spaces"/>
    <n v="3"/>
    <n v="41"/>
    <x v="6"/>
    <x v="9"/>
    <x v="2715"/>
    <x v="2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6"/>
    <x v="2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n v="1425235877"/>
    <b v="0"/>
    <n v="15"/>
    <b v="1"/>
    <s v="theater/plays"/>
    <n v="113"/>
    <n v="30"/>
    <x v="6"/>
    <x v="11"/>
    <x v="27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  <x v="1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9"/>
    <x v="4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n v="1418158683"/>
    <b v="0"/>
    <n v="10"/>
    <b v="0"/>
    <s v="theater/plays"/>
    <n v="18"/>
    <n v="44"/>
    <x v="6"/>
    <x v="11"/>
    <x v="2720"/>
    <x v="2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n v="1438085273"/>
    <b v="0"/>
    <n v="18"/>
    <b v="1"/>
    <s v="theater/plays"/>
    <n v="110"/>
    <n v="24.44"/>
    <x v="6"/>
    <x v="11"/>
    <x v="2721"/>
    <x v="4"/>
  </r>
  <r>
    <n v="2917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n v="1440826647"/>
    <b v="0"/>
    <n v="9"/>
    <b v="0"/>
    <s v="theater/plays"/>
    <n v="22"/>
    <n v="48.56"/>
    <x v="6"/>
    <x v="11"/>
    <x v="2722"/>
    <x v="4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n v="1421976107"/>
    <b v="0"/>
    <n v="3"/>
    <b v="0"/>
    <s v="technology/web"/>
    <n v="4"/>
    <n v="145"/>
    <x v="0"/>
    <x v="26"/>
    <x v="2723"/>
    <x v="4"/>
  </r>
  <r>
    <n v="162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n v="1405393356"/>
    <b v="0"/>
    <n v="10"/>
    <b v="0"/>
    <s v="film &amp; video/drama"/>
    <n v="16"/>
    <n v="43.5"/>
    <x v="5"/>
    <x v="10"/>
    <x v="2724"/>
    <x v="2"/>
  </r>
  <r>
    <n v="819"/>
    <s v="Winter Tour"/>
    <s v="We are touring the Southeast in support of our new EP"/>
    <x v="272"/>
    <n v="435"/>
    <x v="0"/>
    <s v="US"/>
    <s v="USD"/>
    <n v="1387601040"/>
    <n v="1386806254"/>
    <b v="0"/>
    <n v="14"/>
    <b v="1"/>
    <s v="music/rock"/>
    <n v="109"/>
    <n v="31.07"/>
    <x v="7"/>
    <x v="15"/>
    <x v="2725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27"/>
    <x v="2"/>
  </r>
  <r>
    <n v="4069"/>
    <s v="The Pendulum Swings"/>
    <s v="'The Pendulum Swings' is a three-act dark comedy that sees Frank and Michael await their execution on Death Row."/>
    <x v="258"/>
    <n v="430"/>
    <x v="2"/>
    <s v="GB"/>
    <s v="GBP"/>
    <n v="1425124800"/>
    <n v="1421596356"/>
    <b v="0"/>
    <n v="13"/>
    <b v="0"/>
    <s v="theater/plays"/>
    <n v="34"/>
    <n v="33.08"/>
    <x v="6"/>
    <x v="11"/>
    <x v="2728"/>
    <x v="4"/>
  </r>
  <r>
    <n v="3116"/>
    <s v="CoreCon Asylum"/>
    <s v="Creating a consuite for CoreCon. A focus on the insanity of asylums and early medical practices from history."/>
    <x v="150"/>
    <n v="430"/>
    <x v="2"/>
    <s v="US"/>
    <s v="USD"/>
    <n v="1427890925"/>
    <n v="1426681325"/>
    <b v="0"/>
    <n v="10"/>
    <b v="0"/>
    <s v="theater/spaces"/>
    <n v="57"/>
    <n v="43"/>
    <x v="6"/>
    <x v="9"/>
    <x v="2729"/>
    <x v="4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n v="1472110513"/>
    <b v="0"/>
    <n v="9"/>
    <b v="1"/>
    <s v="food/small batch"/>
    <n v="108"/>
    <n v="47.78"/>
    <x v="4"/>
    <x v="7"/>
    <x v="2730"/>
    <x v="1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n v="1446352529"/>
    <b v="0"/>
    <n v="14"/>
    <b v="1"/>
    <s v="theater/plays"/>
    <n v="129"/>
    <n v="30.71"/>
    <x v="6"/>
    <x v="11"/>
    <x v="2731"/>
    <x v="4"/>
  </r>
  <r>
    <n v="3820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n v="1433518717"/>
    <b v="0"/>
    <n v="20"/>
    <b v="1"/>
    <s v="theater/plays"/>
    <n v="143"/>
    <n v="21.5"/>
    <x v="6"/>
    <x v="11"/>
    <x v="2732"/>
    <x v="4"/>
  </r>
  <r>
    <n v="3734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n v="1427405896"/>
    <b v="0"/>
    <n v="7"/>
    <b v="0"/>
    <s v="theater/plays"/>
    <n v="28"/>
    <n v="61"/>
    <x v="6"/>
    <x v="11"/>
    <x v="2733"/>
    <x v="4"/>
  </r>
  <r>
    <n v="595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n v="1426815638"/>
    <b v="0"/>
    <n v="8"/>
    <b v="0"/>
    <s v="technology/web"/>
    <n v="0"/>
    <n v="53.25"/>
    <x v="0"/>
    <x v="26"/>
    <x v="2734"/>
    <x v="4"/>
  </r>
  <r>
    <n v="3801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n v="1417536816"/>
    <b v="0"/>
    <n v="9"/>
    <b v="0"/>
    <s v="theater/musical"/>
    <n v="9"/>
    <n v="47.33"/>
    <x v="6"/>
    <x v="19"/>
    <x v="2735"/>
    <x v="2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n v="1427817651"/>
    <b v="0"/>
    <n v="7"/>
    <b v="0"/>
    <s v="games/mobile games"/>
    <n v="0"/>
    <n v="60.71"/>
    <x v="3"/>
    <x v="28"/>
    <x v="2736"/>
    <x v="4"/>
  </r>
  <r>
    <n v="1102"/>
    <s v="Runers"/>
    <s v="Runers is a top-down rogue-like shooter where as you advance you create more powerful spells and fight fierce monsters and bosses."/>
    <x v="36"/>
    <n v="425"/>
    <x v="2"/>
    <s v="US"/>
    <s v="USD"/>
    <n v="1386568740"/>
    <n v="1383095125"/>
    <b v="0"/>
    <n v="24"/>
    <b v="0"/>
    <s v="games/video games"/>
    <n v="5"/>
    <n v="17.71"/>
    <x v="3"/>
    <x v="18"/>
    <x v="2737"/>
    <x v="0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n v="1446150141"/>
    <b v="0"/>
    <n v="8"/>
    <b v="0"/>
    <s v="theater/plays"/>
    <n v="24"/>
    <n v="53.13"/>
    <x v="6"/>
    <x v="11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n v="1445539113"/>
    <b v="0"/>
    <n v="9"/>
    <b v="1"/>
    <s v="music/electronic music"/>
    <n v="101"/>
    <n v="47.22"/>
    <x v="7"/>
    <x v="13"/>
    <x v="2739"/>
    <x v="4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n v="1307848482"/>
    <b v="0"/>
    <n v="8"/>
    <b v="1"/>
    <s v="film &amp; video/shorts"/>
    <n v="106"/>
    <n v="53.13"/>
    <x v="5"/>
    <x v="27"/>
    <x v="2740"/>
    <x v="6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x v="0"/>
  </r>
  <r>
    <n v="3719"/>
    <s v="Corium"/>
    <s v="A new piece of physical theatre about love, regret and longing."/>
    <x v="317"/>
    <n v="420"/>
    <x v="0"/>
    <s v="GB"/>
    <s v="GBP"/>
    <n v="1434994266"/>
    <n v="1432402266"/>
    <b v="0"/>
    <n v="4"/>
    <b v="1"/>
    <s v="theater/plays"/>
    <n v="210"/>
    <n v="105"/>
    <x v="6"/>
    <x v="11"/>
    <x v="2742"/>
    <x v="4"/>
  </r>
  <r>
    <n v="1427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x v="1"/>
  </r>
  <r>
    <n v="2854"/>
    <s v="Ultimate Political Selfie!"/>
    <s v="Almost Random Theatre's play about a candidate - with no policies - who is seeking election in May 2015"/>
    <x v="114"/>
    <n v="417"/>
    <x v="2"/>
    <s v="GB"/>
    <s v="GBP"/>
    <n v="1431018719"/>
    <n v="1429290719"/>
    <b v="0"/>
    <n v="14"/>
    <b v="0"/>
    <s v="theater/plays"/>
    <n v="42"/>
    <n v="29.79"/>
    <x v="6"/>
    <x v="11"/>
    <x v="2744"/>
    <x v="4"/>
  </r>
  <r>
    <n v="2317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x v="7"/>
  </r>
  <r>
    <n v="431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x v="1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n v="1445023516"/>
    <b v="0"/>
    <n v="7"/>
    <b v="0"/>
    <s v="theater/plays"/>
    <n v="7"/>
    <n v="59"/>
    <x v="6"/>
    <x v="11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x v="4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n v="1401810583"/>
    <b v="0"/>
    <n v="1"/>
    <b v="0"/>
    <s v="games/video games"/>
    <n v="1"/>
    <n v="410"/>
    <x v="3"/>
    <x v="18"/>
    <x v="2749"/>
    <x v="2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n v="1486191507"/>
    <b v="0"/>
    <n v="10"/>
    <b v="0"/>
    <s v="theater/plays"/>
    <n v="24"/>
    <n v="41"/>
    <x v="6"/>
    <x v="11"/>
    <x v="2750"/>
    <x v="5"/>
  </r>
  <r>
    <n v="22"/>
    <s v="CREATURES OF HABIT!"/>
    <s v="Meet Gary, and Troy: Two unlikely friends that investigate &quot;strange phenomenon&quot;."/>
    <x v="313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51"/>
    <x v="2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x v="2"/>
  </r>
  <r>
    <n v="2150"/>
    <s v="The Unknown Door"/>
    <s v="A pixel styled open world detective game."/>
    <x v="6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n v="1481473881"/>
    <b v="0"/>
    <n v="31"/>
    <b v="0"/>
    <s v="technology/wearables"/>
    <n v="3"/>
    <n v="13"/>
    <x v="0"/>
    <x v="1"/>
    <x v="2755"/>
    <x v="1"/>
  </r>
  <r>
    <n v="1430"/>
    <s v="Esoteric Project Management"/>
    <s v="Profesional translation and publishing of the book on unique synthesis of project management and meditation"/>
    <x v="1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6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7"/>
    <x v="2"/>
  </r>
  <r>
    <n v="3799"/>
    <s v="A Story Once Told"/>
    <s v="An original musical on it's way to the stage in Minneapolis, MN. Feel free to ask any questions."/>
    <x v="26"/>
    <n v="402"/>
    <x v="2"/>
    <s v="US"/>
    <s v="USD"/>
    <n v="1457734843"/>
    <n v="1455142843"/>
    <b v="0"/>
    <n v="4"/>
    <b v="0"/>
    <s v="theater/musical"/>
    <n v="4"/>
    <n v="100.5"/>
    <x v="6"/>
    <x v="19"/>
    <x v="2758"/>
    <x v="1"/>
  </r>
  <r>
    <n v="180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  <x v="4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x v="4"/>
  </r>
  <r>
    <n v="2479"/>
    <s v="FUEL FAKE NATIVES"/>
    <s v="Fake Natives is headed on tour this summer. Help them fill their tank with fossil fuels."/>
    <x v="284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x v="3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  <x v="3"/>
  </r>
  <r>
    <n v="779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n v="1284567905"/>
    <b v="0"/>
    <n v="6"/>
    <b v="0"/>
    <s v="publishing/fiction"/>
    <n v="3"/>
    <n v="66.67"/>
    <x v="1"/>
    <x v="35"/>
    <x v="2763"/>
    <x v="7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n v="1484484219"/>
    <b v="0"/>
    <n v="5"/>
    <b v="0"/>
    <s v="theater/plays"/>
    <n v="11"/>
    <n v="80"/>
    <x v="6"/>
    <x v="11"/>
    <x v="2764"/>
    <x v="5"/>
  </r>
  <r>
    <n v="4030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n v="1452008599"/>
    <b v="0"/>
    <n v="6"/>
    <b v="0"/>
    <s v="theater/plays"/>
    <n v="16"/>
    <n v="66.67"/>
    <x v="6"/>
    <x v="11"/>
    <x v="2765"/>
    <x v="1"/>
  </r>
  <r>
    <n v="3494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n v="1479186575"/>
    <b v="0"/>
    <n v="13"/>
    <b v="1"/>
    <s v="theater/plays"/>
    <n v="100"/>
    <n v="30.77"/>
    <x v="6"/>
    <x v="11"/>
    <x v="2766"/>
    <x v="1"/>
  </r>
  <r>
    <n v="3938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x v="4"/>
  </r>
  <r>
    <n v="450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x v="7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n v="1427724426"/>
    <b v="0"/>
    <n v="6"/>
    <b v="0"/>
    <s v="theater/plays"/>
    <n v="19"/>
    <n v="64.17"/>
    <x v="6"/>
    <x v="11"/>
    <x v="2770"/>
    <x v="4"/>
  </r>
  <r>
    <n v="3453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n v="1465946956"/>
    <b v="0"/>
    <n v="14"/>
    <b v="1"/>
    <s v="theater/plays"/>
    <n v="128"/>
    <n v="27.5"/>
    <x v="6"/>
    <x v="11"/>
    <x v="2771"/>
    <x v="1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n v="1454366467"/>
    <b v="0"/>
    <n v="15"/>
    <b v="1"/>
    <s v="theater/plays"/>
    <n v="127"/>
    <n v="25.4"/>
    <x v="6"/>
    <x v="11"/>
    <x v="2773"/>
    <x v="1"/>
  </r>
  <r>
    <n v="1809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n v="1422222439"/>
    <b v="1"/>
    <n v="9"/>
    <b v="0"/>
    <s v="photography/photobooks"/>
    <n v="11"/>
    <n v="42.22"/>
    <x v="2"/>
    <x v="3"/>
    <x v="2774"/>
    <x v="4"/>
  </r>
  <r>
    <n v="2753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5"/>
    <x v="3"/>
  </r>
  <r>
    <n v="201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n v="1421696329"/>
    <b v="0"/>
    <n v="7"/>
    <b v="0"/>
    <s v="film &amp; video/drama"/>
    <n v="58"/>
    <n v="54.29"/>
    <x v="5"/>
    <x v="10"/>
    <x v="2776"/>
    <x v="4"/>
  </r>
  <r>
    <n v="963"/>
    <s v="The Ultimate Learning Center"/>
    <s v="WE are molding an educated, motivated, non violent GENERATION!"/>
    <x v="23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x v="1"/>
  </r>
  <r>
    <n v="3080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n v="1414456844"/>
    <b v="0"/>
    <n v="7"/>
    <b v="0"/>
    <s v="theater/spaces"/>
    <n v="0"/>
    <n v="53.71"/>
    <x v="6"/>
    <x v="9"/>
    <x v="2778"/>
    <x v="2"/>
  </r>
  <r>
    <n v="372"/>
    <s v="Wild Equus"/>
    <s v="A short documentary exploring the uses of 'Natural Horsemanship' across Europe"/>
    <x v="284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9"/>
    <x v="1"/>
  </r>
  <r>
    <n v="3130"/>
    <s v="MEDEA | A New Vision"/>
    <s v="A shockingly relevant modern take on a 2,000-year-old tragedy that confronts current gender politics."/>
    <x v="26"/>
    <n v="375"/>
    <x v="3"/>
    <s v="US"/>
    <s v="USD"/>
    <n v="1492145940"/>
    <n v="1489504916"/>
    <b v="0"/>
    <n v="4"/>
    <b v="0"/>
    <s v="theater/plays"/>
    <n v="4"/>
    <n v="93.75"/>
    <x v="6"/>
    <x v="11"/>
    <x v="2780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7"/>
    <x v="33"/>
    <x v="2781"/>
    <x v="3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n v="1402342359"/>
    <b v="0"/>
    <n v="7"/>
    <b v="1"/>
    <s v="publishing/nonfiction"/>
    <n v="125"/>
    <n v="53.57"/>
    <x v="1"/>
    <x v="17"/>
    <x v="2782"/>
    <x v="2"/>
  </r>
  <r>
    <n v="3470"/>
    <s v="She Kills Monsters"/>
    <s v="The New Artist's Circle is a theatre company dedicated to bringing the arts to young people."/>
    <x v="303"/>
    <n v="375"/>
    <x v="0"/>
    <s v="US"/>
    <s v="USD"/>
    <n v="1468618680"/>
    <n v="1465345902"/>
    <b v="0"/>
    <n v="9"/>
    <b v="1"/>
    <s v="theater/plays"/>
    <n v="150"/>
    <n v="41.67"/>
    <x v="6"/>
    <x v="11"/>
    <x v="2783"/>
    <x v="1"/>
  </r>
  <r>
    <n v="3011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x v="4"/>
  </r>
  <r>
    <n v="3540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n v="1464307491"/>
    <b v="0"/>
    <n v="8"/>
    <b v="1"/>
    <s v="theater/plays"/>
    <n v="123"/>
    <n v="46.13"/>
    <x v="6"/>
    <x v="11"/>
    <x v="2785"/>
    <x v="1"/>
  </r>
  <r>
    <n v="1600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x v="4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x v="1"/>
  </r>
  <r>
    <n v="220"/>
    <s v="LA VIE"/>
    <s v="A Freelancer abandons everything to chase after his dream of being &quot;great&quot; escape to Bangkok and return to his home-world."/>
    <x v="6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  <x v="4"/>
  </r>
  <r>
    <n v="1488"/>
    <s v="Nanolution"/>
    <s v="A blockbuster sci-fi adventure. What would you do if one day your life changed to beyond the imaginable?"/>
    <x v="51"/>
    <n v="360"/>
    <x v="2"/>
    <s v="AU"/>
    <s v="AUD"/>
    <n v="1388928660"/>
    <n v="1386336660"/>
    <b v="0"/>
    <n v="6"/>
    <b v="0"/>
    <s v="publishing/fiction"/>
    <n v="2"/>
    <n v="60"/>
    <x v="1"/>
    <x v="35"/>
    <x v="2790"/>
    <x v="0"/>
  </r>
  <r>
    <n v="1685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n v="1487743223"/>
    <b v="0"/>
    <n v="15"/>
    <b v="0"/>
    <s v="music/faith"/>
    <n v="103"/>
    <n v="24"/>
    <x v="7"/>
    <x v="14"/>
    <x v="2791"/>
    <x v="5"/>
  </r>
  <r>
    <n v="153"/>
    <s v="Awakening (Canceled)"/>
    <s v="What would you do if you face something beyond your understanding? If someone you loved disappeared without a trace?"/>
    <x v="6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x v="2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  <x v="1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n v="1405217355"/>
    <b v="0"/>
    <n v="14"/>
    <b v="0"/>
    <s v="theater/plays"/>
    <n v="18"/>
    <n v="25.57"/>
    <x v="6"/>
    <x v="11"/>
    <x v="2794"/>
    <x v="2"/>
  </r>
  <r>
    <n v="3686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n v="1439567660"/>
    <b v="0"/>
    <n v="6"/>
    <b v="1"/>
    <s v="theater/plays"/>
    <n v="101"/>
    <n v="59.17"/>
    <x v="6"/>
    <x v="11"/>
    <x v="2795"/>
    <x v="4"/>
  </r>
  <r>
    <n v="2638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x v="2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n v="1390589018"/>
    <b v="0"/>
    <n v="9"/>
    <b v="0"/>
    <s v="publishing/fiction"/>
    <n v="70"/>
    <n v="39"/>
    <x v="1"/>
    <x v="35"/>
    <x v="2797"/>
    <x v="2"/>
  </r>
  <r>
    <n v="3787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n v="1434113406"/>
    <b v="0"/>
    <n v="10"/>
    <b v="1"/>
    <s v="theater/musical"/>
    <n v="100"/>
    <n v="35.1"/>
    <x v="6"/>
    <x v="19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n v="1460647108"/>
    <b v="0"/>
    <n v="3"/>
    <b v="0"/>
    <s v="technology/web"/>
    <n v="0"/>
    <n v="116.67"/>
    <x v="0"/>
    <x v="26"/>
    <x v="2799"/>
    <x v="1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n v="1391293745"/>
    <b v="0"/>
    <n v="13"/>
    <b v="0"/>
    <s v="publishing/art books"/>
    <n v="4"/>
    <n v="26.92"/>
    <x v="1"/>
    <x v="32"/>
    <x v="2800"/>
    <x v="2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n v="1423231025"/>
    <b v="0"/>
    <n v="12"/>
    <b v="0"/>
    <s v="theater/plays"/>
    <n v="16"/>
    <n v="29.17"/>
    <x v="6"/>
    <x v="11"/>
    <x v="2801"/>
    <x v="4"/>
  </r>
  <r>
    <n v="3423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n v="1427320341"/>
    <b v="0"/>
    <n v="10"/>
    <b v="1"/>
    <s v="theater/plays"/>
    <n v="140"/>
    <n v="35"/>
    <x v="6"/>
    <x v="11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n v="1416445931"/>
    <b v="0"/>
    <n v="9"/>
    <b v="0"/>
    <s v="technology/web"/>
    <n v="0"/>
    <n v="38.44"/>
    <x v="0"/>
    <x v="26"/>
    <x v="2803"/>
    <x v="2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n v="1273874306"/>
    <b v="0"/>
    <n v="5"/>
    <b v="0"/>
    <s v="music/jazz"/>
    <n v="38"/>
    <n v="69"/>
    <x v="7"/>
    <x v="33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n v="1465670138"/>
    <b v="0"/>
    <n v="9"/>
    <b v="0"/>
    <s v="technology/web"/>
    <n v="6"/>
    <n v="37.89"/>
    <x v="0"/>
    <x v="26"/>
    <x v="2806"/>
    <x v="1"/>
  </r>
  <r>
    <n v="3475"/>
    <s v="Score"/>
    <s v="Score is a musical play inspired by true stories of parents who have recovered from addiction and regained their children."/>
    <x v="284"/>
    <n v="340"/>
    <x v="0"/>
    <s v="GB"/>
    <s v="GBP"/>
    <n v="1414972800"/>
    <n v="1412629704"/>
    <b v="0"/>
    <n v="17"/>
    <b v="1"/>
    <s v="theater/plays"/>
    <n v="113"/>
    <n v="20"/>
    <x v="6"/>
    <x v="11"/>
    <x v="2807"/>
    <x v="2"/>
  </r>
  <r>
    <n v="145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x v="4"/>
  </r>
  <r>
    <n v="3060"/>
    <s v="Save the Roxy Theatre in Bremerton WA"/>
    <s v="Save the historic Roxy theatre in Bremerton WA from being repurposed as office space."/>
    <x v="197"/>
    <n v="335"/>
    <x v="2"/>
    <s v="US"/>
    <s v="USD"/>
    <n v="1443422134"/>
    <n v="1440830134"/>
    <b v="0"/>
    <n v="6"/>
    <b v="0"/>
    <s v="theater/spaces"/>
    <n v="0"/>
    <n v="55.83"/>
    <x v="6"/>
    <x v="9"/>
    <x v="2809"/>
    <x v="4"/>
  </r>
  <r>
    <n v="2415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n v="1466023346"/>
    <b v="0"/>
    <n v="6"/>
    <b v="0"/>
    <s v="food/food trucks"/>
    <n v="1"/>
    <n v="55.83"/>
    <x v="4"/>
    <x v="29"/>
    <x v="2810"/>
    <x v="1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n v="1328916987"/>
    <b v="0"/>
    <n v="5"/>
    <b v="0"/>
    <s v="film &amp; video/animation"/>
    <n v="1"/>
    <n v="67"/>
    <x v="5"/>
    <x v="23"/>
    <x v="2811"/>
    <x v="3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n v="1411513071"/>
    <b v="1"/>
    <n v="4"/>
    <b v="0"/>
    <s v="photography/photobooks"/>
    <n v="7"/>
    <n v="83.75"/>
    <x v="2"/>
    <x v="3"/>
    <x v="2812"/>
    <x v="2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n v="1479317769"/>
    <b v="0"/>
    <n v="16"/>
    <b v="0"/>
    <s v="theater/spaces"/>
    <n v="3"/>
    <n v="20.88"/>
    <x v="6"/>
    <x v="9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n v="1414018923"/>
    <b v="0"/>
    <n v="6"/>
    <b v="0"/>
    <s v="music/jazz"/>
    <n v="2"/>
    <n v="55"/>
    <x v="7"/>
    <x v="33"/>
    <x v="2814"/>
    <x v="2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n v="1358203069"/>
    <b v="0"/>
    <n v="15"/>
    <b v="0"/>
    <s v="music/jazz"/>
    <n v="11"/>
    <n v="21.8"/>
    <x v="7"/>
    <x v="33"/>
    <x v="2815"/>
    <x v="0"/>
  </r>
  <r>
    <n v="237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x v="4"/>
  </r>
  <r>
    <n v="170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n v="1438385283"/>
    <b v="0"/>
    <n v="10"/>
    <b v="0"/>
    <s v="film &amp; video/drama"/>
    <n v="3"/>
    <n v="32.5"/>
    <x v="5"/>
    <x v="10"/>
    <x v="2817"/>
    <x v="4"/>
  </r>
  <r>
    <n v="168"/>
    <s v="Moving On"/>
    <s v="A homeless Gulf War 2 vet, and Congressional Medal of Honor recipient fights for his sanity on the mean streets of Albuquerque."/>
    <x v="36"/>
    <n v="325"/>
    <x v="2"/>
    <s v="US"/>
    <s v="USD"/>
    <n v="1426791770"/>
    <n v="1424203370"/>
    <b v="0"/>
    <n v="3"/>
    <b v="0"/>
    <s v="film &amp; video/drama"/>
    <n v="4"/>
    <n v="108.33"/>
    <x v="5"/>
    <x v="10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n v="1383139695"/>
    <b v="0"/>
    <n v="12"/>
    <b v="0"/>
    <s v="music/jazz"/>
    <n v="5"/>
    <n v="27.08"/>
    <x v="7"/>
    <x v="33"/>
    <x v="2819"/>
    <x v="0"/>
  </r>
  <r>
    <n v="1154"/>
    <s v="Food Truck Funding"/>
    <s v="We're about to launch our first ever food truck to share our amazing food and we need your help! Be a part of our truck!"/>
    <x v="1"/>
    <n v="325"/>
    <x v="2"/>
    <s v="US"/>
    <s v="USD"/>
    <n v="1441507006"/>
    <n v="1438915006"/>
    <b v="0"/>
    <n v="3"/>
    <b v="0"/>
    <s v="food/food trucks"/>
    <n v="7"/>
    <n v="108.33"/>
    <x v="4"/>
    <x v="29"/>
    <x v="2820"/>
    <x v="4"/>
  </r>
  <r>
    <n v="1412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  <x v="2"/>
  </r>
  <r>
    <n v="3974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n v="1462280848"/>
    <b v="0"/>
    <n v="11"/>
    <b v="0"/>
    <s v="theater/plays"/>
    <n v="32"/>
    <n v="29.09"/>
    <x v="6"/>
    <x v="11"/>
    <x v="2822"/>
    <x v="1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n v="1459463808"/>
    <b v="0"/>
    <n v="8"/>
    <b v="1"/>
    <s v="theater/plays"/>
    <n v="160"/>
    <n v="40"/>
    <x v="6"/>
    <x v="11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x v="4"/>
  </r>
  <r>
    <n v="2898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n v="1443715053"/>
    <b v="0"/>
    <n v="12"/>
    <b v="0"/>
    <s v="theater/plays"/>
    <n v="4"/>
    <n v="26.33"/>
    <x v="6"/>
    <x v="11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n v="1412836990"/>
    <b v="0"/>
    <n v="6"/>
    <b v="1"/>
    <s v="theater/plays"/>
    <n v="104"/>
    <n v="52"/>
    <x v="6"/>
    <x v="11"/>
    <x v="2826"/>
    <x v="2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n v="1407370211"/>
    <b v="0"/>
    <n v="13"/>
    <b v="0"/>
    <s v="theater/plays"/>
    <n v="4"/>
    <n v="23.92"/>
    <x v="6"/>
    <x v="11"/>
    <x v="2827"/>
    <x v="2"/>
  </r>
  <r>
    <n v="2122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n v="1481181169"/>
    <b v="0"/>
    <n v="3"/>
    <b v="0"/>
    <s v="games/video games"/>
    <n v="0"/>
    <n v="103.33"/>
    <x v="3"/>
    <x v="18"/>
    <x v="2828"/>
    <x v="1"/>
  </r>
  <r>
    <n v="2424"/>
    <s v="Lily and Memphs"/>
    <s v="Great and creative food from the heart in the form of a sweet food truck!"/>
    <x v="17"/>
    <n v="310"/>
    <x v="2"/>
    <s v="US"/>
    <s v="USD"/>
    <n v="1414445108"/>
    <n v="1411853108"/>
    <b v="0"/>
    <n v="9"/>
    <b v="0"/>
    <s v="food/food trucks"/>
    <n v="1"/>
    <n v="34.44"/>
    <x v="4"/>
    <x v="29"/>
    <x v="2829"/>
    <x v="2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n v="1326972107"/>
    <b v="0"/>
    <n v="11"/>
    <b v="1"/>
    <s v="music/rock"/>
    <n v="103"/>
    <n v="28.18"/>
    <x v="7"/>
    <x v="15"/>
    <x v="2830"/>
    <x v="3"/>
  </r>
  <r>
    <n v="2740"/>
    <s v="Vertical Garden Prototype"/>
    <s v="I am interested in testing the plant yields of this vertical garden as well as some other applications"/>
    <x v="284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31"/>
    <x v="4"/>
  </r>
  <r>
    <n v="717"/>
    <s v="cool air belt"/>
    <s v="Cool air flowing under clothing keeps you cool."/>
    <x v="4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x v="2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x v="6"/>
  </r>
  <r>
    <n v="421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4"/>
    <x v="4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n v="1474223286"/>
    <b v="0"/>
    <n v="2"/>
    <b v="0"/>
    <s v="technology/web"/>
    <n v="3"/>
    <n v="150.5"/>
    <x v="0"/>
    <x v="26"/>
    <x v="2835"/>
    <x v="1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n v="1408389010"/>
    <b v="0"/>
    <n v="4"/>
    <b v="0"/>
    <s v="theater/plays"/>
    <n v="12"/>
    <n v="75.25"/>
    <x v="6"/>
    <x v="11"/>
    <x v="2836"/>
    <x v="2"/>
  </r>
  <r>
    <n v="1849"/>
    <s v="Release the Skyline Album"/>
    <s v="Release the Skylines is a small, local Cleveland metal band looking to record an album."/>
    <x v="284"/>
    <n v="301"/>
    <x v="0"/>
    <s v="US"/>
    <s v="USD"/>
    <n v="1350505059"/>
    <n v="1347913059"/>
    <b v="0"/>
    <n v="8"/>
    <b v="1"/>
    <s v="music/rock"/>
    <n v="100"/>
    <n v="37.630000000000003"/>
    <x v="7"/>
    <x v="15"/>
    <x v="2837"/>
    <x v="3"/>
  </r>
  <r>
    <n v="1923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n v="1313612532"/>
    <b v="0"/>
    <n v="13"/>
    <b v="1"/>
    <s v="music/indie rock"/>
    <n v="241"/>
    <n v="23.15"/>
    <x v="7"/>
    <x v="12"/>
    <x v="2838"/>
    <x v="6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n v="1405098738"/>
    <b v="0"/>
    <n v="1"/>
    <b v="0"/>
    <s v="technology/web"/>
    <n v="1"/>
    <n v="300"/>
    <x v="0"/>
    <x v="26"/>
    <x v="2839"/>
    <x v="2"/>
  </r>
  <r>
    <n v="2343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n v="1447962505"/>
    <b v="0"/>
    <n v="1"/>
    <b v="0"/>
    <s v="technology/web"/>
    <n v="3"/>
    <n v="300"/>
    <x v="0"/>
    <x v="26"/>
    <x v="2840"/>
    <x v="4"/>
  </r>
  <r>
    <n v="3115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n v="1462531427"/>
    <b v="0"/>
    <n v="1"/>
    <b v="0"/>
    <s v="theater/spaces"/>
    <n v="3"/>
    <n v="300"/>
    <x v="6"/>
    <x v="9"/>
    <x v="2841"/>
    <x v="1"/>
  </r>
  <r>
    <n v="3101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n v="1434445937"/>
    <b v="0"/>
    <n v="12"/>
    <b v="0"/>
    <s v="theater/spaces"/>
    <n v="12"/>
    <n v="25"/>
    <x v="6"/>
    <x v="9"/>
    <x v="2842"/>
    <x v="4"/>
  </r>
  <r>
    <n v="2855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n v="1451607071"/>
    <b v="0"/>
    <n v="5"/>
    <b v="0"/>
    <s v="theater/plays"/>
    <n v="50"/>
    <n v="60"/>
    <x v="6"/>
    <x v="11"/>
    <x v="2843"/>
    <x v="1"/>
  </r>
  <r>
    <n v="4039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n v="1446048367"/>
    <b v="0"/>
    <n v="5"/>
    <b v="0"/>
    <s v="theater/plays"/>
    <n v="60"/>
    <n v="60"/>
    <x v="6"/>
    <x v="11"/>
    <x v="2844"/>
    <x v="4"/>
  </r>
  <r>
    <n v="848"/>
    <s v="God Am"/>
    <s v="God Am, a Grunge/Doom metal band, who have been trying to fund the production of our EP to bring you a unique aural assault."/>
    <x v="284"/>
    <n v="300"/>
    <x v="0"/>
    <s v="US"/>
    <s v="USD"/>
    <n v="1429038033"/>
    <n v="1426446033"/>
    <b v="0"/>
    <n v="16"/>
    <b v="1"/>
    <s v="music/metal"/>
    <n v="100"/>
    <n v="18.75"/>
    <x v="7"/>
    <x v="20"/>
    <x v="2845"/>
    <x v="4"/>
  </r>
  <r>
    <n v="853"/>
    <s v="sloggoth"/>
    <s v="Help release a CD of sloggoth's first album &quot;sloggoth&quot;.  All contributors of $5 or more get a CD when the goal is met!"/>
    <x v="284"/>
    <n v="300"/>
    <x v="0"/>
    <s v="US"/>
    <s v="USD"/>
    <n v="1424116709"/>
    <n v="1421524709"/>
    <b v="0"/>
    <n v="10"/>
    <b v="1"/>
    <s v="music/metal"/>
    <n v="100"/>
    <n v="30"/>
    <x v="7"/>
    <x v="20"/>
    <x v="2846"/>
    <x v="4"/>
  </r>
  <r>
    <n v="1822"/>
    <s v="Wood Butcher's new music video- I Don't Wanna Party"/>
    <s v="Wood Butcher needs your help to make this happen. Buy a CD, support local music!"/>
    <x v="284"/>
    <n v="300"/>
    <x v="0"/>
    <s v="CA"/>
    <s v="CAD"/>
    <n v="1391194860"/>
    <n v="1388084862"/>
    <b v="0"/>
    <n v="11"/>
    <b v="1"/>
    <s v="music/rock"/>
    <n v="100"/>
    <n v="27.27"/>
    <x v="7"/>
    <x v="15"/>
    <x v="2847"/>
    <x v="0"/>
  </r>
  <r>
    <n v="2112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n v="1364854593"/>
    <b v="0"/>
    <n v="11"/>
    <b v="1"/>
    <s v="music/indie rock"/>
    <n v="100"/>
    <n v="27.27"/>
    <x v="7"/>
    <x v="12"/>
    <x v="2848"/>
    <x v="0"/>
  </r>
  <r>
    <n v="2923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n v="1420774779"/>
    <b v="0"/>
    <n v="10"/>
    <b v="1"/>
    <s v="theater/musical"/>
    <n v="100"/>
    <n v="30"/>
    <x v="6"/>
    <x v="19"/>
    <x v="2849"/>
    <x v="4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n v="1474493764"/>
    <b v="0"/>
    <n v="3"/>
    <b v="0"/>
    <s v="technology/wearables"/>
    <n v="1"/>
    <n v="99.33"/>
    <x v="0"/>
    <x v="1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n v="1474676646"/>
    <b v="0"/>
    <n v="6"/>
    <b v="0"/>
    <s v="technology/wearables"/>
    <n v="1"/>
    <n v="49.67"/>
    <x v="0"/>
    <x v="1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n v="1409338556"/>
    <b v="0"/>
    <n v="12"/>
    <b v="0"/>
    <s v="theater/plays"/>
    <n v="24"/>
    <n v="24.33"/>
    <x v="6"/>
    <x v="11"/>
    <x v="2852"/>
    <x v="2"/>
  </r>
  <r>
    <n v="1192"/>
    <s v="Other Worlds - A Make 100 Project"/>
    <s v="A macro landscape photography art book &amp; limited edition prints. A Make 100 project."/>
    <x v="292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x v="5"/>
  </r>
  <r>
    <n v="943"/>
    <s v="SleepMode"/>
    <s v="A mask for home or travel that will give you the best, undisturbed sleep of your life."/>
    <x v="121"/>
    <n v="289"/>
    <x v="2"/>
    <s v="US"/>
    <s v="USD"/>
    <n v="1480438905"/>
    <n v="1477843305"/>
    <b v="0"/>
    <n v="12"/>
    <b v="0"/>
    <s v="technology/wearables"/>
    <n v="10"/>
    <n v="24.08"/>
    <x v="0"/>
    <x v="1"/>
    <x v="2854"/>
    <x v="1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  <x v="2"/>
  </r>
  <r>
    <n v="3292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n v="1444069748"/>
    <b v="0"/>
    <n v="15"/>
    <b v="1"/>
    <s v="theater/plays"/>
    <n v="286"/>
    <n v="19.27"/>
    <x v="6"/>
    <x v="11"/>
    <x v="2856"/>
    <x v="4"/>
  </r>
  <r>
    <n v="946"/>
    <s v="OmniTrade Apron"/>
    <s v="Soft edged-Hard working. The perfect wearable organization for the home and professional shop."/>
    <x v="51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x v="1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n v="1400604056"/>
    <b v="0"/>
    <n v="5"/>
    <b v="0"/>
    <s v="theater/plays"/>
    <n v="3"/>
    <n v="57"/>
    <x v="6"/>
    <x v="11"/>
    <x v="2858"/>
    <x v="2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n v="1455428380"/>
    <b v="0"/>
    <n v="4"/>
    <b v="0"/>
    <s v="theater/plays"/>
    <n v="14"/>
    <n v="71.25"/>
    <x v="6"/>
    <x v="11"/>
    <x v="2859"/>
    <x v="1"/>
  </r>
  <r>
    <n v="2121"/>
    <s v="Legend of Decay"/>
    <s v="Join us on an epic journey to discover a millennia old secret which will change the world forever."/>
    <x v="6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x v="4"/>
  </r>
  <r>
    <n v="1595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n v="1400634728"/>
    <b v="0"/>
    <n v="7"/>
    <b v="0"/>
    <s v="photography/places"/>
    <n v="0"/>
    <n v="40"/>
    <x v="2"/>
    <x v="34"/>
    <x v="2862"/>
    <x v="2"/>
  </r>
  <r>
    <n v="974"/>
    <s v="KneeJack"/>
    <s v="The device that allows those with artificial knees or arthritic knees to kneel down without putting pressure on their knees."/>
    <x v="6"/>
    <n v="280"/>
    <x v="2"/>
    <s v="US"/>
    <s v="USD"/>
    <n v="1458925156"/>
    <n v="1456336756"/>
    <b v="0"/>
    <n v="3"/>
    <b v="0"/>
    <s v="technology/wearables"/>
    <n v="1"/>
    <n v="93.33"/>
    <x v="0"/>
    <x v="1"/>
    <x v="2863"/>
    <x v="1"/>
  </r>
  <r>
    <n v="2957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n v="1422317772"/>
    <b v="0"/>
    <n v="3"/>
    <b v="0"/>
    <s v="theater/spaces"/>
    <n v="2"/>
    <n v="93.33"/>
    <x v="6"/>
    <x v="9"/>
    <x v="2864"/>
    <x v="4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n v="1489097112"/>
    <b v="0"/>
    <n v="8"/>
    <b v="0"/>
    <s v="music/faith"/>
    <n v="9"/>
    <n v="35"/>
    <x v="7"/>
    <x v="14"/>
    <x v="2865"/>
    <x v="5"/>
  </r>
  <r>
    <n v="899"/>
    <s v="Lets get 48/14 pressed!!!"/>
    <s v="Lets get 48/14 pressed and in your cd players,ipods,blogs, and facebook status'. Lets get it everywhere!"/>
    <x v="150"/>
    <n v="280"/>
    <x v="2"/>
    <s v="US"/>
    <s v="USD"/>
    <n v="1306549362"/>
    <n v="1302661362"/>
    <b v="0"/>
    <n v="8"/>
    <b v="0"/>
    <s v="music/indie rock"/>
    <n v="37"/>
    <n v="35"/>
    <x v="7"/>
    <x v="12"/>
    <x v="2866"/>
    <x v="6"/>
  </r>
  <r>
    <n v="3397"/>
    <s v="Waiting for Godot - Blue Sky Theatre &amp; Arts"/>
    <s v="Help a group of recovering alcoholics bring Samuel Beckett's classic to a seaside town!"/>
    <x v="303"/>
    <n v="280"/>
    <x v="0"/>
    <s v="GB"/>
    <s v="GBP"/>
    <n v="1455832800"/>
    <n v="1452338929"/>
    <b v="0"/>
    <n v="24"/>
    <b v="1"/>
    <s v="theater/plays"/>
    <n v="112"/>
    <n v="11.67"/>
    <x v="6"/>
    <x v="11"/>
    <x v="2867"/>
    <x v="1"/>
  </r>
  <r>
    <n v="19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n v="1452659591"/>
    <b v="0"/>
    <n v="5"/>
    <b v="0"/>
    <s v="theater/spaces"/>
    <n v="14"/>
    <n v="55.6"/>
    <x v="6"/>
    <x v="9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n v="1405626903"/>
    <b v="0"/>
    <n v="12"/>
    <b v="0"/>
    <s v="food/food trucks"/>
    <n v="0"/>
    <n v="23.08"/>
    <x v="4"/>
    <x v="29"/>
    <x v="2870"/>
    <x v="2"/>
  </r>
  <r>
    <n v="3371"/>
    <s v="Red Planet (or One Way Ticket) Staged Reading"/>
    <s v="Help support Red Planet, a new science fiction play based off the Mars One exploration."/>
    <x v="317"/>
    <n v="277"/>
    <x v="0"/>
    <s v="US"/>
    <s v="USD"/>
    <n v="1449089965"/>
    <n v="1446670765"/>
    <b v="0"/>
    <n v="9"/>
    <b v="1"/>
    <s v="theater/plays"/>
    <n v="139"/>
    <n v="30.78"/>
    <x v="6"/>
    <x v="11"/>
    <x v="2871"/>
    <x v="4"/>
  </r>
  <r>
    <n v="2680"/>
    <s v="iHeart Pillow"/>
    <s v="iHeartPillow, Connecting loved ones"/>
    <x v="77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x v="1"/>
  </r>
  <r>
    <n v="949"/>
    <s v="INBED"/>
    <s v="Der INBED ist ein innovatives Multisensor-Wearable fÃ¼r die SturzprÃ¤vention motorisch eingeschrÃ¤nkter Personen."/>
    <x v="16"/>
    <n v="273"/>
    <x v="2"/>
    <s v="DE"/>
    <s v="EUR"/>
    <n v="1456016576"/>
    <n v="1450832576"/>
    <b v="0"/>
    <n v="7"/>
    <b v="0"/>
    <s v="technology/wearables"/>
    <n v="1"/>
    <n v="39"/>
    <x v="0"/>
    <x v="1"/>
    <x v="2873"/>
    <x v="4"/>
  </r>
  <r>
    <n v="2891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n v="1455570728"/>
    <b v="0"/>
    <n v="10"/>
    <b v="0"/>
    <s v="theater/plays"/>
    <n v="3"/>
    <n v="27.3"/>
    <x v="6"/>
    <x v="11"/>
    <x v="2874"/>
    <x v="1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n v="1427878772"/>
    <b v="0"/>
    <n v="12"/>
    <b v="0"/>
    <s v="theater/musical"/>
    <n v="3"/>
    <n v="22.75"/>
    <x v="6"/>
    <x v="19"/>
    <x v="2875"/>
    <x v="4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n v="1454337589"/>
    <b v="0"/>
    <n v="20"/>
    <b v="1"/>
    <s v="theater/plays"/>
    <n v="136"/>
    <n v="13.6"/>
    <x v="6"/>
    <x v="11"/>
    <x v="2876"/>
    <x v="1"/>
  </r>
  <r>
    <n v="2874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n v="1482092186"/>
    <b v="0"/>
    <n v="3"/>
    <b v="0"/>
    <s v="theater/plays"/>
    <n v="5"/>
    <n v="90.33"/>
    <x v="6"/>
    <x v="11"/>
    <x v="2877"/>
    <x v="1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n v="1450822938"/>
    <b v="0"/>
    <n v="5"/>
    <b v="0"/>
    <s v="technology/web"/>
    <n v="0"/>
    <n v="54"/>
    <x v="0"/>
    <x v="26"/>
    <x v="2878"/>
    <x v="4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n v="1447949229"/>
    <b v="0"/>
    <n v="6"/>
    <b v="0"/>
    <s v="games/mobile games"/>
    <n v="6"/>
    <n v="45"/>
    <x v="3"/>
    <x v="28"/>
    <x v="2879"/>
    <x v="4"/>
  </r>
  <r>
    <n v="3738"/>
    <s v="'GULF' - a new play by PIVOT THEATRE"/>
    <s v="A filmic, fast-paced exploration of trust, making its debut at Camden People's Theatre this July."/>
    <x v="186"/>
    <n v="270"/>
    <x v="2"/>
    <s v="GB"/>
    <s v="GBP"/>
    <n v="1405461600"/>
    <n v="1403562705"/>
    <b v="0"/>
    <n v="6"/>
    <b v="0"/>
    <s v="theater/plays"/>
    <n v="18"/>
    <n v="45"/>
    <x v="6"/>
    <x v="11"/>
    <x v="2880"/>
    <x v="2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n v="1469026903"/>
    <b v="0"/>
    <n v="7"/>
    <b v="1"/>
    <s v="theater/plays"/>
    <n v="108"/>
    <n v="38.57"/>
    <x v="6"/>
    <x v="11"/>
    <x v="2881"/>
    <x v="1"/>
  </r>
  <r>
    <n v="1045"/>
    <s v="In Case Of Emergency (Canceled)"/>
    <s v="In Case Of Emergency is a radio talk show for preppers, beginning preppers, and with preparedness in mind."/>
    <x v="26"/>
    <n v="266"/>
    <x v="1"/>
    <s v="US"/>
    <s v="USD"/>
    <n v="1408827550"/>
    <n v="1406235550"/>
    <b v="0"/>
    <n v="8"/>
    <b v="0"/>
    <s v="journalism/audio"/>
    <n v="3"/>
    <n v="33.25"/>
    <x v="8"/>
    <x v="30"/>
    <x v="2882"/>
    <x v="2"/>
  </r>
  <r>
    <n v="2860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n v="1461179576"/>
    <b v="0"/>
    <n v="9"/>
    <b v="0"/>
    <s v="theater/plays"/>
    <n v="7"/>
    <n v="29.56"/>
    <x v="6"/>
    <x v="11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n v="1462815219"/>
    <b v="0"/>
    <n v="5"/>
    <b v="0"/>
    <s v="theater/plays"/>
    <n v="3"/>
    <n v="52.8"/>
    <x v="6"/>
    <x v="11"/>
    <x v="2884"/>
    <x v="1"/>
  </r>
  <r>
    <n v="197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n v="1465342937"/>
    <b v="0"/>
    <n v="3"/>
    <b v="0"/>
    <s v="technology/web"/>
    <n v="1"/>
    <n v="87"/>
    <x v="0"/>
    <x v="26"/>
    <x v="2886"/>
    <x v="1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n v="1433292046"/>
    <b v="0"/>
    <n v="10"/>
    <b v="0"/>
    <s v="technology/wearables"/>
    <n v="1"/>
    <n v="26"/>
    <x v="0"/>
    <x v="1"/>
    <x v="2887"/>
    <x v="4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n v="1404845851"/>
    <b v="0"/>
    <n v="9"/>
    <b v="0"/>
    <s v="technology/gadgets"/>
    <n v="1"/>
    <n v="28.89"/>
    <x v="0"/>
    <x v="6"/>
    <x v="2888"/>
    <x v="2"/>
  </r>
  <r>
    <n v="891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n v="1405989930"/>
    <b v="0"/>
    <n v="9"/>
    <b v="0"/>
    <s v="music/indie rock"/>
    <n v="3"/>
    <n v="28.89"/>
    <x v="7"/>
    <x v="12"/>
    <x v="2889"/>
    <x v="2"/>
  </r>
  <r>
    <n v="3857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n v="1404927690"/>
    <b v="0"/>
    <n v="4"/>
    <b v="0"/>
    <s v="theater/plays"/>
    <n v="5"/>
    <n v="65"/>
    <x v="6"/>
    <x v="11"/>
    <x v="2890"/>
    <x v="2"/>
  </r>
  <r>
    <n v="3891"/>
    <s v="Out of the Box: A Mime Story"/>
    <s v="A comedy about a mime who dreams of becoming a stand up comedian."/>
    <x v="268"/>
    <n v="260"/>
    <x v="2"/>
    <s v="US"/>
    <s v="USD"/>
    <n v="1427086740"/>
    <n v="1424488244"/>
    <b v="0"/>
    <n v="7"/>
    <b v="0"/>
    <s v="theater/plays"/>
    <n v="33"/>
    <n v="37.14"/>
    <x v="6"/>
    <x v="11"/>
    <x v="2891"/>
    <x v="4"/>
  </r>
  <r>
    <n v="2755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92"/>
    <x v="4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n v="1395162822"/>
    <b v="0"/>
    <n v="12"/>
    <b v="1"/>
    <s v="film &amp; video/shorts"/>
    <n v="104"/>
    <n v="21.67"/>
    <x v="5"/>
    <x v="27"/>
    <x v="2893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n v="1431621443"/>
    <b v="0"/>
    <n v="4"/>
    <b v="0"/>
    <s v="technology/web"/>
    <n v="0"/>
    <n v="64.75"/>
    <x v="0"/>
    <x v="26"/>
    <x v="2894"/>
    <x v="4"/>
  </r>
  <r>
    <n v="3141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n v="1488823488"/>
    <b v="0"/>
    <n v="8"/>
    <b v="0"/>
    <s v="theater/plays"/>
    <n v="52"/>
    <n v="32.25"/>
    <x v="6"/>
    <x v="11"/>
    <x v="2895"/>
    <x v="5"/>
  </r>
  <r>
    <n v="1110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x v="3"/>
  </r>
  <r>
    <n v="1150"/>
    <s v="Chef Po's Food Truck"/>
    <s v="Bringing delicious authentic and fusion Taiwanese Food to the West Coast."/>
    <x v="60"/>
    <n v="252"/>
    <x v="2"/>
    <s v="US"/>
    <s v="USD"/>
    <n v="1452293675"/>
    <n v="1447109675"/>
    <b v="0"/>
    <n v="6"/>
    <b v="0"/>
    <s v="food/food trucks"/>
    <n v="10"/>
    <n v="42"/>
    <x v="4"/>
    <x v="29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n v="1459520318"/>
    <b v="0"/>
    <n v="4"/>
    <b v="0"/>
    <s v="theater/plays"/>
    <n v="34"/>
    <n v="63"/>
    <x v="6"/>
    <x v="11"/>
    <x v="2898"/>
    <x v="1"/>
  </r>
  <r>
    <n v="3867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n v="1463686339"/>
    <b v="0"/>
    <n v="5"/>
    <b v="0"/>
    <s v="theater/plays"/>
    <n v="13"/>
    <n v="50.2"/>
    <x v="6"/>
    <x v="11"/>
    <x v="289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n v="1426188159"/>
    <b v="0"/>
    <n v="8"/>
    <b v="1"/>
    <s v="theater/plays"/>
    <n v="100"/>
    <n v="31.38"/>
    <x v="6"/>
    <x v="11"/>
    <x v="2900"/>
    <x v="4"/>
  </r>
  <r>
    <n v="506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n v="1373548520"/>
    <b v="0"/>
    <n v="1"/>
    <b v="0"/>
    <s v="film &amp; video/animation"/>
    <n v="0"/>
    <n v="250"/>
    <x v="5"/>
    <x v="23"/>
    <x v="2901"/>
    <x v="0"/>
  </r>
  <r>
    <n v="2571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n v="1458461521"/>
    <b v="0"/>
    <n v="4"/>
    <b v="0"/>
    <s v="food/food trucks"/>
    <n v="0"/>
    <n v="62.5"/>
    <x v="4"/>
    <x v="29"/>
    <x v="2902"/>
    <x v="1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n v="1480361115"/>
    <b v="0"/>
    <n v="1"/>
    <b v="0"/>
    <s v="technology/wearables"/>
    <n v="0"/>
    <n v="250"/>
    <x v="0"/>
    <x v="1"/>
    <x v="2903"/>
    <x v="1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n v="1469725209"/>
    <b v="0"/>
    <n v="1"/>
    <b v="0"/>
    <s v="journalism/audio"/>
    <n v="0"/>
    <n v="250"/>
    <x v="8"/>
    <x v="30"/>
    <x v="2904"/>
    <x v="1"/>
  </r>
  <r>
    <n v="226"/>
    <s v="MAGGIE Film"/>
    <s v="A TRUE STORY OF DOMESTIC VILOLENCE THAT SEEKS TO OFFER THE VIEWER OUTLEST OF SUPPORT."/>
    <x v="294"/>
    <n v="250"/>
    <x v="2"/>
    <s v="GB"/>
    <s v="GBP"/>
    <n v="1433064540"/>
    <n v="1428854344"/>
    <b v="0"/>
    <n v="2"/>
    <b v="0"/>
    <s v="film &amp; video/drama"/>
    <n v="1"/>
    <n v="125"/>
    <x v="5"/>
    <x v="10"/>
    <x v="2905"/>
    <x v="4"/>
  </r>
  <r>
    <n v="4059"/>
    <s v="The Million Dollar Shot"/>
    <s v="A very Canadian children's play inspired by the tradition of British pantomimes like Aladdin, and the Nutcracker."/>
    <x v="26"/>
    <n v="250"/>
    <x v="2"/>
    <s v="CA"/>
    <s v="CAD"/>
    <n v="1410836400"/>
    <n v="1408116152"/>
    <b v="0"/>
    <n v="7"/>
    <b v="0"/>
    <s v="theater/plays"/>
    <n v="3"/>
    <n v="35.71"/>
    <x v="6"/>
    <x v="11"/>
    <x v="2906"/>
    <x v="2"/>
  </r>
  <r>
    <n v="592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n v="1414992860"/>
    <b v="0"/>
    <n v="1"/>
    <b v="0"/>
    <s v="technology/web"/>
    <n v="3"/>
    <n v="250"/>
    <x v="0"/>
    <x v="26"/>
    <x v="2907"/>
    <x v="2"/>
  </r>
  <r>
    <n v="191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n v="1440326138"/>
    <b v="0"/>
    <n v="3"/>
    <b v="0"/>
    <s v="film &amp; video/drama"/>
    <n v="5"/>
    <n v="83.33"/>
    <x v="5"/>
    <x v="10"/>
    <x v="2908"/>
    <x v="4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n v="1432705336"/>
    <b v="0"/>
    <n v="4"/>
    <b v="0"/>
    <s v="theater/plays"/>
    <n v="5"/>
    <n v="62.5"/>
    <x v="6"/>
    <x v="11"/>
    <x v="2909"/>
    <x v="4"/>
  </r>
  <r>
    <n v="239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n v="1445308730"/>
    <b v="0"/>
    <n v="5"/>
    <b v="0"/>
    <s v="film &amp; video/drama"/>
    <n v="25"/>
    <n v="50"/>
    <x v="5"/>
    <x v="10"/>
    <x v="2910"/>
    <x v="4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n v="1440632622"/>
    <b v="0"/>
    <n v="6"/>
    <b v="0"/>
    <s v="theater/musical"/>
    <n v="25"/>
    <n v="41.67"/>
    <x v="6"/>
    <x v="19"/>
    <x v="2911"/>
    <x v="4"/>
  </r>
  <r>
    <n v="3336"/>
    <s v="WILDE TALES"/>
    <s v="A theatrical adaptation of Oscar Wilde's short stories, presented by Suitcase Civilians at The Space, April 5-10 2016."/>
    <x v="303"/>
    <n v="250"/>
    <x v="0"/>
    <s v="GB"/>
    <s v="GBP"/>
    <n v="1459845246"/>
    <n v="1457429646"/>
    <b v="0"/>
    <n v="9"/>
    <b v="1"/>
    <s v="theater/plays"/>
    <n v="100"/>
    <n v="27.78"/>
    <x v="6"/>
    <x v="11"/>
    <x v="2912"/>
    <x v="1"/>
  </r>
  <r>
    <n v="3442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n v="1430424672"/>
    <b v="0"/>
    <n v="8"/>
    <b v="1"/>
    <s v="theater/plays"/>
    <n v="100"/>
    <n v="31.25"/>
    <x v="6"/>
    <x v="11"/>
    <x v="2913"/>
    <x v="4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n v="1417208925"/>
    <b v="0"/>
    <n v="22"/>
    <b v="1"/>
    <s v="theater/plays"/>
    <n v="100"/>
    <n v="11.36"/>
    <x v="6"/>
    <x v="11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n v="1449785223"/>
    <b v="0"/>
    <n v="5"/>
    <b v="0"/>
    <s v="technology/web"/>
    <n v="1"/>
    <n v="49"/>
    <x v="0"/>
    <x v="26"/>
    <x v="2915"/>
    <x v="4"/>
  </r>
  <r>
    <n v="1103"/>
    <s v="The Morgue"/>
    <s v="&quot;I go to work... I classify the bodies and store them accordingly... Sometimes I here noises... Other times is see her..."/>
    <x v="51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x v="1"/>
  </r>
  <r>
    <n v="1404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n v="1422447285"/>
    <b v="1"/>
    <n v="5"/>
    <b v="0"/>
    <s v="publishing/translations"/>
    <n v="2"/>
    <n v="48.2"/>
    <x v="1"/>
    <x v="31"/>
    <x v="2917"/>
    <x v="4"/>
  </r>
  <r>
    <n v="1240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n v="1368579457"/>
    <b v="0"/>
    <n v="8"/>
    <b v="0"/>
    <s v="music/world music"/>
    <n v="3"/>
    <n v="30.13"/>
    <x v="7"/>
    <x v="37"/>
    <x v="2918"/>
    <x v="0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9"/>
    <x v="4"/>
  </r>
  <r>
    <n v="1015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n v="1445893495"/>
    <b v="0"/>
    <n v="6"/>
    <b v="0"/>
    <s v="technology/wearables"/>
    <n v="3"/>
    <n v="40"/>
    <x v="0"/>
    <x v="1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n v="1430242488"/>
    <b v="0"/>
    <n v="8"/>
    <b v="0"/>
    <s v="theater/plays"/>
    <n v="5"/>
    <n v="30"/>
    <x v="6"/>
    <x v="11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x v="4"/>
  </r>
  <r>
    <n v="1999"/>
    <s v="Planet Venus"/>
    <s v="This is a portrait photo project aiming to inspire women to explore themselves and live their passion"/>
    <x v="81"/>
    <n v="236"/>
    <x v="2"/>
    <s v="GB"/>
    <s v="GBP"/>
    <n v="1415882108"/>
    <n v="1413286508"/>
    <b v="0"/>
    <n v="7"/>
    <b v="0"/>
    <s v="photography/people"/>
    <n v="1"/>
    <n v="33.71"/>
    <x v="2"/>
    <x v="36"/>
    <x v="2923"/>
    <x v="2"/>
  </r>
  <r>
    <n v="2129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4"/>
    <x v="1"/>
  </r>
  <r>
    <n v="761"/>
    <s v="DONE WITH DEATH"/>
    <s v="The day Chuck died was the day everything changed. Now he has to save the afterlife from extinction or die again trying."/>
    <x v="1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x v="2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x v="1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n v="1477133430"/>
    <b v="0"/>
    <n v="9"/>
    <b v="1"/>
    <s v="theater/plays"/>
    <n v="104"/>
    <n v="26"/>
    <x v="6"/>
    <x v="11"/>
    <x v="2928"/>
    <x v="1"/>
  </r>
  <r>
    <n v="957"/>
    <s v="DUALBAND, the Leather NFC Smart Watch Band"/>
    <s v="A Leather Smart watch Band, that NEVER needs to be charged for only $37!"/>
    <x v="32"/>
    <n v="233"/>
    <x v="2"/>
    <s v="US"/>
    <s v="USD"/>
    <n v="1479392133"/>
    <n v="1476710133"/>
    <b v="0"/>
    <n v="7"/>
    <b v="0"/>
    <s v="technology/wearables"/>
    <n v="2"/>
    <n v="33.29"/>
    <x v="0"/>
    <x v="1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n v="1423325626"/>
    <b v="0"/>
    <n v="8"/>
    <b v="0"/>
    <s v="food/food trucks"/>
    <n v="4"/>
    <n v="29.13"/>
    <x v="4"/>
    <x v="29"/>
    <x v="2930"/>
    <x v="4"/>
  </r>
  <r>
    <n v="502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n v="1448040425"/>
    <b v="0"/>
    <n v="17"/>
    <b v="1"/>
    <s v="theater/plays"/>
    <n v="153"/>
    <n v="13.53"/>
    <x v="6"/>
    <x v="11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x v="4"/>
  </r>
  <r>
    <n v="1720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n v="1412966871"/>
    <b v="0"/>
    <n v="8"/>
    <b v="0"/>
    <s v="music/faith"/>
    <n v="6"/>
    <n v="28.13"/>
    <x v="7"/>
    <x v="14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n v="1275599812"/>
    <b v="0"/>
    <n v="5"/>
    <b v="0"/>
    <s v="games/video games"/>
    <n v="11"/>
    <n v="45"/>
    <x v="3"/>
    <x v="18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n v="1488820619"/>
    <b v="0"/>
    <n v="12"/>
    <b v="0"/>
    <s v="theater/plays"/>
    <n v="23"/>
    <n v="18.75"/>
    <x v="6"/>
    <x v="11"/>
    <x v="2936"/>
    <x v="5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n v="1426050982"/>
    <b v="0"/>
    <n v="4"/>
    <b v="0"/>
    <s v="theater/plays"/>
    <n v="38"/>
    <n v="56.25"/>
    <x v="6"/>
    <x v="11"/>
    <x v="2937"/>
    <x v="4"/>
  </r>
  <r>
    <n v="3830"/>
    <s v="Run Away"/>
    <s v="The Aeon Theatre company is producing another original play by Parker Hale at the Manhattan Reportory Theatre"/>
    <x v="292"/>
    <n v="225"/>
    <x v="0"/>
    <s v="US"/>
    <s v="USD"/>
    <n v="1464371211"/>
    <n v="1463161611"/>
    <b v="0"/>
    <n v="3"/>
    <b v="1"/>
    <s v="theater/plays"/>
    <n v="225"/>
    <n v="75"/>
    <x v="6"/>
    <x v="11"/>
    <x v="2938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n v="1487548802"/>
    <b v="0"/>
    <n v="3"/>
    <b v="0"/>
    <s v="publishing/art books"/>
    <n v="2"/>
    <n v="74.33"/>
    <x v="1"/>
    <x v="32"/>
    <x v="2939"/>
    <x v="5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n v="1452259131"/>
    <b v="0"/>
    <n v="9"/>
    <b v="0"/>
    <s v="technology/web"/>
    <n v="4"/>
    <n v="24.78"/>
    <x v="0"/>
    <x v="26"/>
    <x v="294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x v="1"/>
  </r>
  <r>
    <n v="1699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n v="1489351445"/>
    <b v="0"/>
    <n v="4"/>
    <b v="0"/>
    <s v="music/faith"/>
    <n v="4"/>
    <n v="54"/>
    <x v="7"/>
    <x v="14"/>
    <x v="2942"/>
    <x v="5"/>
  </r>
  <r>
    <n v="3638"/>
    <s v="Project Hedwig and the Angry Inch"/>
    <s v="A rock and roll journey that explores love, loss, redemption, duality and ascension."/>
    <x v="196"/>
    <n v="216"/>
    <x v="2"/>
    <s v="CA"/>
    <s v="CAD"/>
    <n v="1429456132"/>
    <n v="1424275732"/>
    <b v="0"/>
    <n v="2"/>
    <b v="0"/>
    <s v="theater/musical"/>
    <n v="7"/>
    <n v="108"/>
    <x v="6"/>
    <x v="19"/>
    <x v="2943"/>
    <x v="4"/>
  </r>
  <r>
    <n v="4088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n v="1418827324"/>
    <b v="0"/>
    <n v="3"/>
    <b v="0"/>
    <s v="theater/plays"/>
    <n v="11"/>
    <n v="72"/>
    <x v="6"/>
    <x v="11"/>
    <x v="2944"/>
    <x v="2"/>
  </r>
  <r>
    <n v="489"/>
    <s v="THE GUINEAS SHOW"/>
    <s v="Help America's favorite dysfunctional immigrant family THE GUINEAS launch the first season of their animated web series."/>
    <x v="343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5"/>
    <x v="6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n v="1486077481"/>
    <b v="0"/>
    <n v="7"/>
    <b v="0"/>
    <s v="theater/plays"/>
    <n v="7"/>
    <n v="30.71"/>
    <x v="6"/>
    <x v="11"/>
    <x v="2947"/>
    <x v="5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n v="1417533953"/>
    <b v="0"/>
    <n v="8"/>
    <b v="0"/>
    <s v="theater/plays"/>
    <n v="11"/>
    <n v="26.75"/>
    <x v="6"/>
    <x v="11"/>
    <x v="2948"/>
    <x v="2"/>
  </r>
  <r>
    <n v="1872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49"/>
    <x v="4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n v="1471310189"/>
    <b v="0"/>
    <n v="4"/>
    <b v="0"/>
    <s v="journalism/audio"/>
    <n v="1"/>
    <n v="53"/>
    <x v="8"/>
    <x v="30"/>
    <x v="2950"/>
    <x v="1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n v="1466186988"/>
    <b v="0"/>
    <n v="7"/>
    <b v="0"/>
    <s v="technology/wearables"/>
    <n v="4"/>
    <n v="30.29"/>
    <x v="0"/>
    <x v="1"/>
    <x v="2951"/>
    <x v="1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n v="1471638646"/>
    <b v="0"/>
    <n v="6"/>
    <b v="0"/>
    <s v="theater/plays"/>
    <n v="7"/>
    <n v="35.17"/>
    <x v="6"/>
    <x v="11"/>
    <x v="2952"/>
    <x v="1"/>
  </r>
  <r>
    <n v="3972"/>
    <s v="Valkyrie Theatre Company"/>
    <s v="We're a horror based theatre company in Oklahoma City beginning our first season of shows."/>
    <x v="114"/>
    <n v="211"/>
    <x v="2"/>
    <s v="US"/>
    <s v="USD"/>
    <n v="1423186634"/>
    <n v="1418002634"/>
    <b v="0"/>
    <n v="8"/>
    <b v="0"/>
    <s v="theater/plays"/>
    <n v="21"/>
    <n v="26.38"/>
    <x v="6"/>
    <x v="11"/>
    <x v="2953"/>
    <x v="2"/>
  </r>
  <r>
    <n v="2514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n v="1407057677"/>
    <b v="0"/>
    <n v="4"/>
    <b v="0"/>
    <s v="food/restaurants"/>
    <n v="2"/>
    <n v="52.5"/>
    <x v="4"/>
    <x v="40"/>
    <x v="2954"/>
    <x v="2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n v="1383621299"/>
    <b v="0"/>
    <n v="6"/>
    <b v="0"/>
    <s v="music/world music"/>
    <n v="3"/>
    <n v="35"/>
    <x v="7"/>
    <x v="37"/>
    <x v="2955"/>
    <x v="0"/>
  </r>
  <r>
    <n v="673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n v="1405714217"/>
    <b v="0"/>
    <n v="3"/>
    <b v="0"/>
    <s v="technology/wearables"/>
    <n v="0"/>
    <n v="68.33"/>
    <x v="0"/>
    <x v="1"/>
    <x v="2956"/>
    <x v="2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n v="1483454761"/>
    <b v="0"/>
    <n v="3"/>
    <b v="0"/>
    <s v="film &amp; video/animation"/>
    <n v="1"/>
    <n v="68.33"/>
    <x v="5"/>
    <x v="23"/>
    <x v="295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n v="1281317691"/>
    <b v="0"/>
    <n v="4"/>
    <b v="0"/>
    <s v="publishing/art books"/>
    <n v="11"/>
    <n v="51.25"/>
    <x v="1"/>
    <x v="32"/>
    <x v="2958"/>
    <x v="7"/>
  </r>
  <r>
    <n v="1594"/>
    <s v="Scenes and Things from New Orleans"/>
    <s v="I photograph my love of New Orleans, create canvases and share those memories with you."/>
    <x v="114"/>
    <n v="205"/>
    <x v="2"/>
    <s v="US"/>
    <s v="USD"/>
    <n v="1463329260"/>
    <n v="1458147982"/>
    <b v="0"/>
    <n v="10"/>
    <b v="0"/>
    <s v="photography/places"/>
    <n v="21"/>
    <n v="20.5"/>
    <x v="2"/>
    <x v="34"/>
    <x v="2959"/>
    <x v="1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n v="1471812813"/>
    <b v="0"/>
    <n v="7"/>
    <b v="0"/>
    <s v="music/indie rock"/>
    <n v="41"/>
    <n v="29.29"/>
    <x v="7"/>
    <x v="12"/>
    <x v="2960"/>
    <x v="1"/>
  </r>
  <r>
    <n v="83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n v="1423320389"/>
    <b v="0"/>
    <n v="13"/>
    <b v="1"/>
    <s v="film &amp; video/shorts"/>
    <n v="103"/>
    <n v="15.77"/>
    <x v="5"/>
    <x v="27"/>
    <x v="2961"/>
    <x v="4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n v="1418818151"/>
    <b v="0"/>
    <n v="8"/>
    <b v="0"/>
    <s v="theater/plays"/>
    <n v="13"/>
    <n v="25.5"/>
    <x v="6"/>
    <x v="11"/>
    <x v="2962"/>
    <x v="2"/>
  </r>
  <r>
    <n v="424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x v="3"/>
  </r>
  <r>
    <n v="3746"/>
    <s v="Stage Play Production - &quot;I Love You to Death&quot;"/>
    <s v="Generational curses CAN be broken...right?"/>
    <x v="141"/>
    <n v="202"/>
    <x v="2"/>
    <s v="US"/>
    <s v="USD"/>
    <n v="1475918439"/>
    <n v="1473326439"/>
    <b v="0"/>
    <n v="1"/>
    <b v="0"/>
    <s v="theater/plays"/>
    <n v="2"/>
    <n v="202"/>
    <x v="6"/>
    <x v="11"/>
    <x v="2964"/>
    <x v="1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n v="1452023096"/>
    <b v="0"/>
    <n v="9"/>
    <b v="0"/>
    <s v="food/food trucks"/>
    <n v="1"/>
    <n v="22.33"/>
    <x v="4"/>
    <x v="29"/>
    <x v="2966"/>
    <x v="1"/>
  </r>
  <r>
    <n v="4003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n v="1421417147"/>
    <b v="0"/>
    <n v="2"/>
    <b v="0"/>
    <s v="theater/plays"/>
    <n v="10"/>
    <n v="100.5"/>
    <x v="6"/>
    <x v="11"/>
    <x v="2967"/>
    <x v="4"/>
  </r>
  <r>
    <n v="3588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n v="1428436410"/>
    <b v="0"/>
    <n v="11"/>
    <b v="1"/>
    <s v="theater/plays"/>
    <n v="101"/>
    <n v="18.27"/>
    <x v="6"/>
    <x v="11"/>
    <x v="2968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n v="1420840709"/>
    <b v="0"/>
    <n v="2"/>
    <b v="0"/>
    <s v="publishing/translations"/>
    <n v="0"/>
    <n v="100"/>
    <x v="1"/>
    <x v="31"/>
    <x v="2969"/>
    <x v="4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n v="1425509050"/>
    <b v="0"/>
    <n v="2"/>
    <b v="0"/>
    <s v="theater/plays"/>
    <n v="1"/>
    <n v="100"/>
    <x v="6"/>
    <x v="11"/>
    <x v="2970"/>
    <x v="4"/>
  </r>
  <r>
    <n v="556"/>
    <s v="Braille Academy"/>
    <s v="An educational platform for learning Unified English Braille Code"/>
    <x v="36"/>
    <n v="200"/>
    <x v="2"/>
    <s v="US"/>
    <s v="USD"/>
    <n v="1452112717"/>
    <n v="1449520717"/>
    <b v="0"/>
    <n v="1"/>
    <b v="0"/>
    <s v="technology/web"/>
    <n v="3"/>
    <n v="200"/>
    <x v="0"/>
    <x v="26"/>
    <x v="2971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n v="1439245879"/>
    <b v="0"/>
    <n v="1"/>
    <b v="0"/>
    <s v="theater/spaces"/>
    <n v="3"/>
    <n v="200"/>
    <x v="6"/>
    <x v="9"/>
    <x v="2972"/>
    <x v="4"/>
  </r>
  <r>
    <n v="893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n v="1425331963"/>
    <b v="0"/>
    <n v="5"/>
    <b v="0"/>
    <s v="music/indie rock"/>
    <n v="10"/>
    <n v="40"/>
    <x v="7"/>
    <x v="12"/>
    <x v="2973"/>
    <x v="4"/>
  </r>
  <r>
    <n v="179"/>
    <s v="Sustain: A Film About Survival"/>
    <s v="A feature-length film about how three people survive in a diseased world."/>
    <x v="114"/>
    <n v="200"/>
    <x v="2"/>
    <s v="US"/>
    <s v="USD"/>
    <n v="1457056555"/>
    <n v="1454464555"/>
    <b v="0"/>
    <n v="2"/>
    <b v="0"/>
    <s v="film &amp; video/drama"/>
    <n v="20"/>
    <n v="100"/>
    <x v="5"/>
    <x v="10"/>
    <x v="2974"/>
    <x v="1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n v="1453925727"/>
    <b v="0"/>
    <n v="5"/>
    <b v="1"/>
    <s v="publishing/nonfiction"/>
    <n v="100"/>
    <n v="40"/>
    <x v="1"/>
    <x v="17"/>
    <x v="2975"/>
    <x v="1"/>
  </r>
  <r>
    <n v="3415"/>
    <s v="Balm in Gilead at Columbia"/>
    <s v="We are raising funds to allow for enhanced scenic, costume, and lighting design. Every dollar helps!"/>
    <x v="317"/>
    <n v="200"/>
    <x v="0"/>
    <s v="US"/>
    <s v="USD"/>
    <n v="1460935800"/>
    <n v="1459999656"/>
    <b v="0"/>
    <n v="9"/>
    <b v="1"/>
    <s v="theater/plays"/>
    <n v="100"/>
    <n v="22.22"/>
    <x v="6"/>
    <x v="11"/>
    <x v="2976"/>
    <x v="1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x v="1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7"/>
    <x v="33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n v="1284087829"/>
    <b v="0"/>
    <n v="7"/>
    <b v="0"/>
    <s v="music/indie rock"/>
    <n v="2"/>
    <n v="27.86"/>
    <x v="7"/>
    <x v="12"/>
    <x v="2980"/>
    <x v="7"/>
  </r>
  <r>
    <n v="3946"/>
    <s v="DR. Mecurio's Mythical Marvels &amp; Beastiry"/>
    <s v="Dr. Mecurio's is an original work of fantasy designed and written for the stage."/>
    <x v="70"/>
    <n v="195"/>
    <x v="2"/>
    <s v="US"/>
    <s v="USD"/>
    <n v="1425110400"/>
    <n v="1422388822"/>
    <b v="0"/>
    <n v="5"/>
    <b v="0"/>
    <s v="theater/plays"/>
    <n v="3"/>
    <n v="39"/>
    <x v="6"/>
    <x v="11"/>
    <x v="2981"/>
    <x v="4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n v="1476837061"/>
    <b v="0"/>
    <n v="12"/>
    <b v="1"/>
    <s v="theater/plays"/>
    <n v="130"/>
    <n v="16.25"/>
    <x v="6"/>
    <x v="11"/>
    <x v="2982"/>
    <x v="1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x v="1"/>
  </r>
  <r>
    <n v="127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  <x v="4"/>
  </r>
  <r>
    <n v="1062"/>
    <s v="RETURNING AT A LATER DATE"/>
    <s v="SEE US ON PATREON www.badgirlartwork.com"/>
    <x v="348"/>
    <n v="190"/>
    <x v="1"/>
    <s v="US"/>
    <s v="USD"/>
    <n v="1468351341"/>
    <n v="1467746541"/>
    <b v="0"/>
    <n v="4"/>
    <b v="0"/>
    <s v="journalism/audio"/>
    <n v="95"/>
    <n v="47.5"/>
    <x v="8"/>
    <x v="30"/>
    <x v="2985"/>
    <x v="1"/>
  </r>
  <r>
    <n v="3846"/>
    <s v="My Insane Shakespeare"/>
    <s v="My Insane Shakespeare. An original play by Arthur Elbakyan premiering October 13th at United Solo, New York City."/>
    <x v="40"/>
    <n v="189"/>
    <x v="2"/>
    <s v="US"/>
    <s v="USD"/>
    <n v="1412405940"/>
    <n v="1409721542"/>
    <b v="1"/>
    <n v="8"/>
    <b v="0"/>
    <s v="theater/plays"/>
    <n v="3"/>
    <n v="23.63"/>
    <x v="6"/>
    <x v="11"/>
    <x v="2986"/>
    <x v="2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n v="1405448408"/>
    <b v="0"/>
    <n v="8"/>
    <b v="0"/>
    <s v="food/food trucks"/>
    <n v="1"/>
    <n v="23.5"/>
    <x v="4"/>
    <x v="29"/>
    <x v="2987"/>
    <x v="2"/>
  </r>
  <r>
    <n v="176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x v="2"/>
  </r>
  <r>
    <n v="1143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x v="4"/>
  </r>
  <r>
    <n v="2884"/>
    <s v="The Lizard King, a play by Jay Jeff Jones"/>
    <s v="Come explore the dream world of Jim Morrison, rock singer, mystic, poet, shaman."/>
    <x v="52"/>
    <n v="185"/>
    <x v="2"/>
    <s v="US"/>
    <s v="USD"/>
    <n v="1417800435"/>
    <n v="1415208435"/>
    <b v="0"/>
    <n v="4"/>
    <b v="0"/>
    <s v="theater/plays"/>
    <n v="0"/>
    <n v="46.25"/>
    <x v="6"/>
    <x v="11"/>
    <x v="2990"/>
    <x v="2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n v="1439057397"/>
    <b v="0"/>
    <n v="3"/>
    <b v="0"/>
    <s v="theater/plays"/>
    <n v="3"/>
    <n v="61.67"/>
    <x v="6"/>
    <x v="11"/>
    <x v="2991"/>
    <x v="4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n v="1427247571"/>
    <b v="0"/>
    <n v="6"/>
    <b v="0"/>
    <s v="technology/web"/>
    <n v="3"/>
    <n v="30"/>
    <x v="0"/>
    <x v="26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  <x v="4"/>
  </r>
  <r>
    <n v="177"/>
    <s v="The Good Samaritan"/>
    <s v="I'm making a modern day version of the bible story &quot; The Good Samaritan&quot;"/>
    <x v="314"/>
    <n v="180"/>
    <x v="2"/>
    <s v="US"/>
    <s v="USD"/>
    <n v="1427155726"/>
    <n v="1425690526"/>
    <b v="0"/>
    <n v="7"/>
    <b v="0"/>
    <s v="film &amp; video/drama"/>
    <n v="40"/>
    <n v="25.71"/>
    <x v="5"/>
    <x v="10"/>
    <x v="2994"/>
    <x v="4"/>
  </r>
  <r>
    <n v="2167"/>
    <s v="Planes and Planets needs to get their EP finished!!"/>
    <s v="We need YOUR HELP to take one more step to this make release sound amazing!"/>
    <x v="277"/>
    <n v="180"/>
    <x v="0"/>
    <s v="US"/>
    <s v="USD"/>
    <n v="1347672937"/>
    <n v="1346463337"/>
    <b v="0"/>
    <n v="8"/>
    <b v="1"/>
    <s v="music/rock"/>
    <n v="120"/>
    <n v="22.5"/>
    <x v="7"/>
    <x v="15"/>
    <x v="2995"/>
    <x v="3"/>
  </r>
  <r>
    <n v="3508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n v="1460914253"/>
    <b v="0"/>
    <n v="15"/>
    <b v="1"/>
    <s v="theater/plays"/>
    <n v="180"/>
    <n v="12"/>
    <x v="6"/>
    <x v="11"/>
    <x v="2996"/>
    <x v="1"/>
  </r>
  <r>
    <n v="1116"/>
    <s v="Quest Remnants of Chaos"/>
    <s v="A medieval, post apocolyptic, Online, MMORPG. Class morphing, character customization game."/>
    <x v="62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x v="3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x v="6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n v="1466345681"/>
    <b v="0"/>
    <n v="5"/>
    <b v="0"/>
    <s v="theater/plays"/>
    <n v="1"/>
    <n v="35.4"/>
    <x v="6"/>
    <x v="11"/>
    <x v="2999"/>
    <x v="1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n v="1429586810"/>
    <b v="0"/>
    <n v="3"/>
    <b v="0"/>
    <s v="publishing/fiction"/>
    <n v="4"/>
    <n v="59"/>
    <x v="1"/>
    <x v="35"/>
    <x v="3000"/>
    <x v="4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n v="1442421352"/>
    <b v="0"/>
    <n v="2"/>
    <b v="0"/>
    <s v="theater/spaces"/>
    <n v="0"/>
    <n v="87.5"/>
    <x v="6"/>
    <x v="9"/>
    <x v="3001"/>
    <x v="4"/>
  </r>
  <r>
    <n v="579"/>
    <s v="Course: Learn Cryptography"/>
    <s v="Learn classic and public key cryptography with a full proof-of-concept system in JavaScript."/>
    <x v="32"/>
    <n v="175"/>
    <x v="2"/>
    <s v="US"/>
    <s v="USD"/>
    <n v="1419539223"/>
    <n v="1416947223"/>
    <b v="0"/>
    <n v="5"/>
    <b v="0"/>
    <s v="technology/web"/>
    <n v="1"/>
    <n v="35"/>
    <x v="0"/>
    <x v="26"/>
    <x v="3002"/>
    <x v="2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n v="1430405903"/>
    <b v="0"/>
    <n v="7"/>
    <b v="0"/>
    <s v="theater/plays"/>
    <n v="12"/>
    <n v="24.71"/>
    <x v="6"/>
    <x v="11"/>
    <x v="3003"/>
    <x v="4"/>
  </r>
  <r>
    <n v="862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n v="1381583948"/>
    <b v="0"/>
    <n v="4"/>
    <b v="0"/>
    <s v="music/jazz"/>
    <n v="0"/>
    <n v="42.5"/>
    <x v="7"/>
    <x v="33"/>
    <x v="3004"/>
    <x v="0"/>
  </r>
  <r>
    <n v="775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n v="1321406795"/>
    <b v="0"/>
    <n v="5"/>
    <b v="0"/>
    <s v="publishing/fiction"/>
    <n v="2"/>
    <n v="34"/>
    <x v="1"/>
    <x v="35"/>
    <x v="3005"/>
    <x v="6"/>
  </r>
  <r>
    <n v="3896"/>
    <s v="Yorick and Company"/>
    <s v="Yorick and Co. is a comedy about a struggling theatre company whose mysterious benefactor starts haunting the show!"/>
    <x v="250"/>
    <n v="170"/>
    <x v="2"/>
    <s v="US"/>
    <s v="USD"/>
    <n v="1402979778"/>
    <n v="1401770178"/>
    <b v="0"/>
    <n v="4"/>
    <b v="0"/>
    <s v="theater/plays"/>
    <n v="11"/>
    <n v="42.5"/>
    <x v="6"/>
    <x v="11"/>
    <x v="3006"/>
    <x v="2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n v="1431113180"/>
    <b v="0"/>
    <n v="5"/>
    <b v="0"/>
    <s v="theater/plays"/>
    <n v="20"/>
    <n v="34"/>
    <x v="6"/>
    <x v="11"/>
    <x v="3007"/>
    <x v="4"/>
  </r>
  <r>
    <n v="1549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n v="1443928559"/>
    <b v="0"/>
    <n v="6"/>
    <b v="0"/>
    <s v="photography/nature"/>
    <n v="34"/>
    <n v="28.33"/>
    <x v="2"/>
    <x v="38"/>
    <x v="3008"/>
    <x v="4"/>
  </r>
  <r>
    <n v="4070"/>
    <s v="Southern Utah University: V-Day 2015"/>
    <s v="V-Day Southern Utah University 2015 and Second Studio Players presents: The Vagina Monologues"/>
    <x v="114"/>
    <n v="165"/>
    <x v="2"/>
    <s v="US"/>
    <s v="USD"/>
    <n v="1425178800"/>
    <n v="1422374420"/>
    <b v="0"/>
    <n v="6"/>
    <b v="0"/>
    <s v="theater/plays"/>
    <n v="17"/>
    <n v="27.5"/>
    <x v="6"/>
    <x v="11"/>
    <x v="3009"/>
    <x v="4"/>
  </r>
  <r>
    <n v="1106"/>
    <s v="Backyard Zombies"/>
    <s v="Collect coins and save civilians while you blast your way through tons of zombies! Unlock new characters and levels!"/>
    <x v="272"/>
    <n v="165"/>
    <x v="2"/>
    <s v="US"/>
    <s v="USD"/>
    <n v="1333557975"/>
    <n v="1330969575"/>
    <b v="0"/>
    <n v="7"/>
    <b v="0"/>
    <s v="games/video games"/>
    <n v="41"/>
    <n v="23.57"/>
    <x v="3"/>
    <x v="18"/>
    <x v="3010"/>
    <x v="3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n v="1489376321"/>
    <b v="0"/>
    <n v="7"/>
    <b v="0"/>
    <s v="theater/plays"/>
    <n v="21"/>
    <n v="23.14"/>
    <x v="6"/>
    <x v="11"/>
    <x v="3011"/>
    <x v="5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n v="1382994511"/>
    <b v="0"/>
    <n v="5"/>
    <b v="0"/>
    <s v="music/jazz"/>
    <n v="3"/>
    <n v="32"/>
    <x v="7"/>
    <x v="33"/>
    <x v="3012"/>
    <x v="0"/>
  </r>
  <r>
    <n v="903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n v="1346180780"/>
    <b v="0"/>
    <n v="4"/>
    <b v="0"/>
    <s v="music/jazz"/>
    <n v="3"/>
    <n v="40"/>
    <x v="7"/>
    <x v="33"/>
    <x v="3013"/>
    <x v="3"/>
  </r>
  <r>
    <n v="662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x v="2"/>
  </r>
  <r>
    <n v="1761"/>
    <s v="I Wanted To See Boobs"/>
    <s v="A hardcover photobook telling the naked truth of a young photographers journey."/>
    <x v="292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x v="4"/>
  </r>
  <r>
    <n v="423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  <x v="0"/>
  </r>
  <r>
    <n v="3907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n v="1411587606"/>
    <b v="0"/>
    <n v="4"/>
    <b v="0"/>
    <s v="theater/plays"/>
    <n v="15"/>
    <n v="38.25"/>
    <x v="6"/>
    <x v="11"/>
    <x v="3017"/>
    <x v="2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n v="1488214151"/>
    <b v="0"/>
    <n v="7"/>
    <b v="1"/>
    <s v="music/rock"/>
    <n v="100"/>
    <n v="21.86"/>
    <x v="7"/>
    <x v="15"/>
    <x v="3018"/>
    <x v="5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19"/>
    <x v="2"/>
  </r>
  <r>
    <n v="904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n v="1449194137"/>
    <b v="0"/>
    <n v="3"/>
    <b v="0"/>
    <s v="music/jazz"/>
    <n v="0"/>
    <n v="50.33"/>
    <x v="7"/>
    <x v="33"/>
    <x v="3020"/>
    <x v="4"/>
  </r>
  <r>
    <n v="2411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n v="1437932082"/>
    <b v="0"/>
    <n v="3"/>
    <b v="0"/>
    <s v="food/food trucks"/>
    <n v="1"/>
    <n v="50.33"/>
    <x v="4"/>
    <x v="29"/>
    <x v="3021"/>
    <x v="4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n v="1412607880"/>
    <b v="0"/>
    <n v="3"/>
    <b v="0"/>
    <s v="food/food trucks"/>
    <n v="2"/>
    <n v="50.33"/>
    <x v="4"/>
    <x v="29"/>
    <x v="3022"/>
    <x v="2"/>
  </r>
  <r>
    <n v="3191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n v="1466186869"/>
    <b v="0"/>
    <n v="4"/>
    <b v="0"/>
    <s v="theater/musical"/>
    <n v="4"/>
    <n v="37.75"/>
    <x v="6"/>
    <x v="19"/>
    <x v="3023"/>
    <x v="1"/>
  </r>
  <r>
    <n v="3987"/>
    <s v="Write Now 5"/>
    <s v="Write Now 5 is a new writing festival in south east London promoting new work from emerging playwrights."/>
    <x v="272"/>
    <n v="151"/>
    <x v="2"/>
    <s v="GB"/>
    <s v="GBP"/>
    <n v="1400278290"/>
    <n v="1399414290"/>
    <b v="0"/>
    <n v="13"/>
    <b v="0"/>
    <s v="theater/plays"/>
    <n v="38"/>
    <n v="11.62"/>
    <x v="6"/>
    <x v="11"/>
    <x v="3024"/>
    <x v="2"/>
  </r>
  <r>
    <n v="1485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n v="1430939173"/>
    <b v="0"/>
    <n v="3"/>
    <b v="0"/>
    <s v="publishing/fiction"/>
    <n v="2"/>
    <n v="50"/>
    <x v="1"/>
    <x v="35"/>
    <x v="3025"/>
    <x v="4"/>
  </r>
  <r>
    <n v="511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n v="1362640582"/>
    <b v="0"/>
    <n v="5"/>
    <b v="0"/>
    <s v="film &amp; video/animation"/>
    <n v="3"/>
    <n v="30"/>
    <x v="5"/>
    <x v="23"/>
    <x v="3026"/>
    <x v="0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n v="1321402754"/>
    <b v="0"/>
    <n v="2"/>
    <b v="0"/>
    <s v="publishing/children's books"/>
    <n v="3"/>
    <n v="75"/>
    <x v="1"/>
    <x v="39"/>
    <x v="3027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n v="1477835499"/>
    <b v="0"/>
    <n v="3"/>
    <b v="0"/>
    <s v="music/faith"/>
    <n v="8"/>
    <n v="50"/>
    <x v="7"/>
    <x v="14"/>
    <x v="3028"/>
    <x v="1"/>
  </r>
  <r>
    <n v="3737"/>
    <s v="Measure For Measure"/>
    <s v="The ASU Theatre and Shakespeare Club presents Measure For Measure directed by Jordyn Ochser."/>
    <x v="251"/>
    <n v="150"/>
    <x v="2"/>
    <s v="US"/>
    <s v="USD"/>
    <n v="1447311540"/>
    <n v="1445358903"/>
    <b v="0"/>
    <n v="4"/>
    <b v="0"/>
    <s v="theater/plays"/>
    <n v="21"/>
    <n v="37.5"/>
    <x v="6"/>
    <x v="11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x v="4"/>
  </r>
  <r>
    <n v="2856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n v="1433897647"/>
    <b v="0"/>
    <n v="6"/>
    <b v="0"/>
    <s v="theater/plays"/>
    <n v="5"/>
    <n v="24.33"/>
    <x v="6"/>
    <x v="11"/>
    <x v="3031"/>
    <x v="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4"/>
    <x v="29"/>
    <x v="3032"/>
    <x v="4"/>
  </r>
  <r>
    <n v="1456"/>
    <s v="Sometimes you don't need love (Canceled)"/>
    <s v="English Version of my auto-published novel"/>
    <x v="1"/>
    <n v="145"/>
    <x v="1"/>
    <s v="IT"/>
    <s v="EUR"/>
    <n v="1483459365"/>
    <n v="1480867365"/>
    <b v="0"/>
    <n v="3"/>
    <b v="0"/>
    <s v="publishing/translations"/>
    <n v="3"/>
    <n v="48.33"/>
    <x v="1"/>
    <x v="31"/>
    <x v="3033"/>
    <x v="1"/>
  </r>
  <r>
    <n v="2916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n v="1398511589"/>
    <b v="0"/>
    <n v="7"/>
    <b v="0"/>
    <s v="theater/plays"/>
    <n v="8"/>
    <n v="20.71"/>
    <x v="6"/>
    <x v="11"/>
    <x v="3034"/>
    <x v="2"/>
  </r>
  <r>
    <n v="570"/>
    <s v="Relaunching in May"/>
    <s v="Humans have AM/FM/Satellite radio, kids have radio Disney, pets have DogCatRadio."/>
    <x v="33"/>
    <n v="142"/>
    <x v="2"/>
    <s v="US"/>
    <s v="USD"/>
    <n v="1455822569"/>
    <n v="1453230569"/>
    <b v="0"/>
    <n v="1"/>
    <b v="0"/>
    <s v="technology/web"/>
    <n v="0"/>
    <n v="142"/>
    <x v="0"/>
    <x v="26"/>
    <x v="303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n v="1415995234"/>
    <b v="0"/>
    <n v="7"/>
    <b v="0"/>
    <s v="theater/spaces"/>
    <n v="14"/>
    <n v="20.14"/>
    <x v="6"/>
    <x v="9"/>
    <x v="3036"/>
    <x v="2"/>
  </r>
  <r>
    <n v="472"/>
    <s v="3D Animation Story of an Ancient Hero: Fly Forward"/>
    <s v="The animated film &quot;Fly Forward&quot; is an original story which humorously describes the life experiences of the Hero A-Fei in his Childhood"/>
    <x v="268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n v="1417034139"/>
    <b v="0"/>
    <n v="6"/>
    <b v="0"/>
    <s v="technology/web"/>
    <n v="1"/>
    <n v="23.33"/>
    <x v="0"/>
    <x v="26"/>
    <x v="3039"/>
    <x v="2"/>
  </r>
  <r>
    <n v="1991"/>
    <s v="Portraits of Resilience"/>
    <s v="Taking (and giving) professional portraits of survivors of human trafficking in Myanmar."/>
    <x v="151"/>
    <n v="140"/>
    <x v="2"/>
    <s v="US"/>
    <s v="USD"/>
    <n v="1435958786"/>
    <n v="1434144386"/>
    <b v="0"/>
    <n v="3"/>
    <b v="0"/>
    <s v="photography/people"/>
    <n v="7"/>
    <n v="46.67"/>
    <x v="2"/>
    <x v="36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  <x v="3"/>
  </r>
  <r>
    <n v="465"/>
    <s v="&quot;Amp&quot; A Story About a Robot"/>
    <s v="&quot;Amp&quot; is a short film about a robot with needs."/>
    <x v="354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x v="2"/>
  </r>
  <r>
    <n v="4102"/>
    <s v="4th Wall Theatre Project"/>
    <s v="Local Community theater to get up and running in the Idaho Falls area. Something new, something different!"/>
    <x v="207"/>
    <n v="137"/>
    <x v="2"/>
    <s v="US"/>
    <s v="USD"/>
    <n v="1463343673"/>
    <n v="1460751673"/>
    <b v="0"/>
    <n v="6"/>
    <b v="0"/>
    <s v="theater/plays"/>
    <n v="27"/>
    <n v="22.83"/>
    <x v="6"/>
    <x v="11"/>
    <x v="3043"/>
    <x v="1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n v="1403355126"/>
    <b v="0"/>
    <n v="6"/>
    <b v="0"/>
    <s v="theater/plays"/>
    <n v="1"/>
    <n v="22.67"/>
    <x v="6"/>
    <x v="11"/>
    <x v="3044"/>
    <x v="2"/>
  </r>
  <r>
    <n v="3909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n v="1407832642"/>
    <b v="0"/>
    <n v="4"/>
    <b v="0"/>
    <s v="theater/plays"/>
    <n v="0"/>
    <n v="33.75"/>
    <x v="6"/>
    <x v="11"/>
    <x v="3045"/>
    <x v="2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n v="1401294084"/>
    <b v="0"/>
    <n v="9"/>
    <b v="0"/>
    <s v="theater/plays"/>
    <n v="1"/>
    <n v="15"/>
    <x v="6"/>
    <x v="11"/>
    <x v="3046"/>
    <x v="2"/>
  </r>
  <r>
    <n v="3900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n v="1431396791"/>
    <b v="0"/>
    <n v="5"/>
    <b v="0"/>
    <s v="theater/plays"/>
    <n v="5"/>
    <n v="27"/>
    <x v="6"/>
    <x v="11"/>
    <x v="3047"/>
    <x v="4"/>
  </r>
  <r>
    <n v="3920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n v="1476436660"/>
    <b v="0"/>
    <n v="3"/>
    <b v="0"/>
    <s v="theater/plays"/>
    <n v="5"/>
    <n v="45"/>
    <x v="6"/>
    <x v="11"/>
    <x v="3048"/>
    <x v="1"/>
  </r>
  <r>
    <n v="426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x v="1"/>
  </r>
  <r>
    <n v="2679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n v="1422489694"/>
    <b v="0"/>
    <n v="3"/>
    <b v="0"/>
    <s v="technology/makerspaces"/>
    <n v="0"/>
    <n v="44"/>
    <x v="0"/>
    <x v="24"/>
    <x v="3050"/>
    <x v="4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n v="1377294278"/>
    <b v="0"/>
    <n v="3"/>
    <b v="0"/>
    <s v="music/world music"/>
    <n v="4"/>
    <n v="44"/>
    <x v="7"/>
    <x v="37"/>
    <x v="3051"/>
    <x v="0"/>
  </r>
  <r>
    <n v="605"/>
    <s v="Teach Your Parents iPad (Canceled)"/>
    <s v="An iPad support care package for your parents / seniors."/>
    <x v="1"/>
    <n v="131"/>
    <x v="1"/>
    <s v="US"/>
    <s v="USD"/>
    <n v="1440318908"/>
    <n v="1436430908"/>
    <b v="0"/>
    <n v="8"/>
    <b v="0"/>
    <s v="technology/web"/>
    <n v="3"/>
    <n v="16.38"/>
    <x v="0"/>
    <x v="26"/>
    <x v="3052"/>
    <x v="4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n v="1392021502"/>
    <b v="0"/>
    <n v="7"/>
    <b v="0"/>
    <s v="music/jazz"/>
    <n v="7"/>
    <n v="18.71"/>
    <x v="7"/>
    <x v="33"/>
    <x v="3053"/>
    <x v="2"/>
  </r>
  <r>
    <n v="3732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n v="1416932133"/>
    <b v="0"/>
    <n v="4"/>
    <b v="0"/>
    <s v="theater/plays"/>
    <n v="15"/>
    <n v="32.75"/>
    <x v="6"/>
    <x v="11"/>
    <x v="3054"/>
    <x v="2"/>
  </r>
  <r>
    <n v="4018"/>
    <s v="Time Please Fringe"/>
    <s v="Funding for a production of Time Please at the Brighton Fringe 2017... and beyond."/>
    <x v="186"/>
    <n v="130"/>
    <x v="2"/>
    <s v="GB"/>
    <s v="GBP"/>
    <n v="1475877108"/>
    <n v="1473285108"/>
    <b v="0"/>
    <n v="4"/>
    <b v="0"/>
    <s v="theater/plays"/>
    <n v="9"/>
    <n v="32.5"/>
    <x v="6"/>
    <x v="11"/>
    <x v="3055"/>
    <x v="1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n v="1422383318"/>
    <b v="0"/>
    <n v="2"/>
    <b v="0"/>
    <s v="film &amp; video/drama"/>
    <n v="13"/>
    <n v="65"/>
    <x v="5"/>
    <x v="10"/>
    <x v="3056"/>
    <x v="4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n v="1385065931"/>
    <b v="0"/>
    <n v="10"/>
    <b v="0"/>
    <s v="games/video games"/>
    <n v="26"/>
    <n v="13"/>
    <x v="3"/>
    <x v="18"/>
    <x v="3057"/>
    <x v="0"/>
  </r>
  <r>
    <n v="2885"/>
    <s v="The Wedding"/>
    <s v="An historic and proud work of Polish nationalistic literature performed on stage."/>
    <x v="272"/>
    <n v="130"/>
    <x v="2"/>
    <s v="US"/>
    <s v="USD"/>
    <n v="1426294201"/>
    <n v="1423705801"/>
    <b v="0"/>
    <n v="5"/>
    <b v="0"/>
    <s v="theater/plays"/>
    <n v="33"/>
    <n v="26"/>
    <x v="6"/>
    <x v="11"/>
    <x v="3058"/>
    <x v="4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n v="1432115902"/>
    <b v="0"/>
    <n v="9"/>
    <b v="0"/>
    <s v="theater/musical"/>
    <n v="65"/>
    <n v="14.44"/>
    <x v="6"/>
    <x v="19"/>
    <x v="3059"/>
    <x v="4"/>
  </r>
  <r>
    <n v="2921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n v="1409087804"/>
    <b v="0"/>
    <n v="3"/>
    <b v="1"/>
    <s v="theater/musical"/>
    <n v="129"/>
    <n v="43"/>
    <x v="6"/>
    <x v="19"/>
    <x v="3060"/>
    <x v="2"/>
  </r>
  <r>
    <n v="3120"/>
    <s v="Subtropisch zwemparadijs Tropicana"/>
    <s v="Wij willen Tropicana het subtropisch zwemparadijs van Rotterdam op een nieuwe locatie gaan bouwen."/>
    <x v="355"/>
    <n v="128"/>
    <x v="2"/>
    <s v="NL"/>
    <s v="EUR"/>
    <n v="1462484196"/>
    <n v="1457303796"/>
    <b v="0"/>
    <n v="10"/>
    <b v="0"/>
    <s v="theater/spaces"/>
    <n v="0"/>
    <n v="12.8"/>
    <x v="6"/>
    <x v="9"/>
    <x v="3061"/>
    <x v="1"/>
  </r>
  <r>
    <n v="2138"/>
    <s v="Tales Of Tameria - Dawning Light"/>
    <s v="A game with a mixture of a few genres from RPG, Simulation and to adventure elements."/>
    <x v="114"/>
    <n v="128"/>
    <x v="2"/>
    <s v="GB"/>
    <s v="GBP"/>
    <n v="1383959939"/>
    <n v="1381364339"/>
    <b v="0"/>
    <n v="12"/>
    <b v="0"/>
    <s v="games/video games"/>
    <n v="13"/>
    <n v="10.67"/>
    <x v="3"/>
    <x v="18"/>
    <x v="3062"/>
    <x v="0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n v="1418046247"/>
    <b v="0"/>
    <n v="3"/>
    <b v="0"/>
    <s v="theater/spaces"/>
    <n v="0"/>
    <n v="42"/>
    <x v="6"/>
    <x v="9"/>
    <x v="3063"/>
    <x v="2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n v="1419566199"/>
    <b v="0"/>
    <n v="5"/>
    <b v="0"/>
    <s v="technology/wearables"/>
    <n v="1"/>
    <n v="25.2"/>
    <x v="0"/>
    <x v="1"/>
    <x v="3064"/>
    <x v="2"/>
  </r>
  <r>
    <n v="3964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n v="1424279986"/>
    <b v="0"/>
    <n v="3"/>
    <b v="0"/>
    <s v="theater/plays"/>
    <n v="6"/>
    <n v="42"/>
    <x v="6"/>
    <x v="11"/>
    <x v="3065"/>
    <x v="4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n v="1483307131"/>
    <b v="0"/>
    <n v="4"/>
    <b v="0"/>
    <s v="games/mobile games"/>
    <n v="0"/>
    <n v="31.25"/>
    <x v="3"/>
    <x v="28"/>
    <x v="3066"/>
    <x v="5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n v="1483768497"/>
    <b v="0"/>
    <n v="2"/>
    <b v="0"/>
    <s v="games/mobile games"/>
    <n v="1"/>
    <n v="62.5"/>
    <x v="3"/>
    <x v="28"/>
    <x v="3067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n v="1477107390"/>
    <b v="0"/>
    <n v="2"/>
    <b v="0"/>
    <s v="theater/spaces"/>
    <n v="1"/>
    <n v="62.5"/>
    <x v="6"/>
    <x v="9"/>
    <x v="3068"/>
    <x v="1"/>
  </r>
  <r>
    <n v="4021"/>
    <s v="Angels in Houston"/>
    <s v="Help a group of actors end bigotry in Houston, TX by supporting a  full production of Angels in America."/>
    <x v="51"/>
    <n v="125"/>
    <x v="2"/>
    <s v="US"/>
    <s v="USD"/>
    <n v="1414360358"/>
    <n v="1409176358"/>
    <b v="0"/>
    <n v="2"/>
    <b v="0"/>
    <s v="theater/plays"/>
    <n v="1"/>
    <n v="62.5"/>
    <x v="6"/>
    <x v="11"/>
    <x v="3069"/>
    <x v="2"/>
  </r>
  <r>
    <n v="3899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n v="1406140561"/>
    <b v="0"/>
    <n v="2"/>
    <b v="0"/>
    <s v="theater/plays"/>
    <n v="1"/>
    <n v="62.5"/>
    <x v="6"/>
    <x v="11"/>
    <x v="3070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n v="1382460379"/>
    <b v="0"/>
    <n v="4"/>
    <b v="0"/>
    <s v="music/indie rock"/>
    <n v="4"/>
    <n v="31.25"/>
    <x v="7"/>
    <x v="12"/>
    <x v="3071"/>
    <x v="0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n v="1383076902"/>
    <b v="0"/>
    <n v="2"/>
    <b v="0"/>
    <s v="film &amp; video/animation"/>
    <n v="5"/>
    <n v="62.5"/>
    <x v="5"/>
    <x v="23"/>
    <x v="3072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n v="1454546859"/>
    <b v="0"/>
    <n v="3"/>
    <b v="0"/>
    <s v="publishing/art books"/>
    <n v="5"/>
    <n v="41.67"/>
    <x v="1"/>
    <x v="32"/>
    <x v="3073"/>
    <x v="1"/>
  </r>
  <r>
    <n v="2649"/>
    <s v="The Mission - Please Check Back Soon (Canceled)"/>
    <s v="They have launched a Kickstarter."/>
    <x v="1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n v="1425428206"/>
    <b v="0"/>
    <n v="14"/>
    <b v="1"/>
    <s v="theater/plays"/>
    <n v="124"/>
    <n v="8.86"/>
    <x v="6"/>
    <x v="11"/>
    <x v="3075"/>
    <x v="4"/>
  </r>
  <r>
    <n v="553"/>
    <s v="sellorshopusa.com"/>
    <s v="Groundbreaking New Classifieds Website Grows Into Largest Nationwide Coverage By Turning Users Into Entrepreneurs"/>
    <x v="17"/>
    <n v="123"/>
    <x v="2"/>
    <s v="US"/>
    <s v="USD"/>
    <n v="1415988991"/>
    <n v="1413393391"/>
    <b v="0"/>
    <n v="6"/>
    <b v="0"/>
    <s v="technology/web"/>
    <n v="0"/>
    <n v="20.5"/>
    <x v="0"/>
    <x v="26"/>
    <x v="3076"/>
    <x v="2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n v="1483362319"/>
    <b v="0"/>
    <n v="5"/>
    <b v="0"/>
    <s v="music/jazz"/>
    <n v="22"/>
    <n v="24.6"/>
    <x v="7"/>
    <x v="33"/>
    <x v="3077"/>
    <x v="5"/>
  </r>
  <r>
    <n v="3918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n v="1406131023"/>
    <b v="0"/>
    <n v="3"/>
    <b v="0"/>
    <s v="theater/plays"/>
    <n v="0"/>
    <n v="40"/>
    <x v="6"/>
    <x v="11"/>
    <x v="3078"/>
    <x v="2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n v="1427231138"/>
    <b v="0"/>
    <n v="2"/>
    <b v="0"/>
    <s v="food/food trucks"/>
    <n v="0"/>
    <n v="60"/>
    <x v="4"/>
    <x v="29"/>
    <x v="3079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n v="1394683409"/>
    <b v="0"/>
    <n v="2"/>
    <b v="0"/>
    <s v="music/jazz"/>
    <n v="6"/>
    <n v="60"/>
    <x v="7"/>
    <x v="33"/>
    <x v="3080"/>
    <x v="2"/>
  </r>
  <r>
    <n v="2362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n v="1415723470"/>
    <b v="0"/>
    <n v="2"/>
    <b v="0"/>
    <s v="technology/web"/>
    <n v="29"/>
    <n v="60"/>
    <x v="0"/>
    <x v="26"/>
    <x v="3081"/>
    <x v="2"/>
  </r>
  <r>
    <n v="2323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n v="1489428447"/>
    <b v="0"/>
    <n v="4"/>
    <b v="0"/>
    <s v="food/small batch"/>
    <n v="48"/>
    <n v="30"/>
    <x v="4"/>
    <x v="7"/>
    <x v="3082"/>
    <x v="5"/>
  </r>
  <r>
    <n v="2976"/>
    <s v="Pizza Delique"/>
    <s v="A play that addresses an important social issue, brought to light by members of the UoM Drama Society."/>
    <x v="356"/>
    <n v="120"/>
    <x v="0"/>
    <s v="GB"/>
    <s v="GBP"/>
    <n v="1457870400"/>
    <n v="1456421530"/>
    <b v="0"/>
    <n v="14"/>
    <b v="1"/>
    <s v="theater/plays"/>
    <n v="171"/>
    <n v="8.57"/>
    <x v="6"/>
    <x v="11"/>
    <x v="3083"/>
    <x v="1"/>
  </r>
  <r>
    <n v="2151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4"/>
    <x v="1"/>
  </r>
  <r>
    <n v="3889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n v="1417651630"/>
    <b v="0"/>
    <n v="9"/>
    <b v="0"/>
    <s v="theater/plays"/>
    <n v="1"/>
    <n v="13.11"/>
    <x v="6"/>
    <x v="11"/>
    <x v="3085"/>
    <x v="2"/>
  </r>
  <r>
    <n v="3789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n v="1431630618"/>
    <b v="0"/>
    <n v="4"/>
    <b v="0"/>
    <s v="theater/musical"/>
    <n v="3"/>
    <n v="29"/>
    <x v="6"/>
    <x v="19"/>
    <x v="3086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7"/>
    <x v="3"/>
  </r>
  <r>
    <n v="3122"/>
    <s v="be back soon (Canceled)"/>
    <s v="cancelled until further notice"/>
    <x v="348"/>
    <n v="116"/>
    <x v="1"/>
    <s v="US"/>
    <s v="USD"/>
    <n v="1478733732"/>
    <n v="1478298132"/>
    <b v="0"/>
    <n v="2"/>
    <b v="0"/>
    <s v="theater/spaces"/>
    <n v="58"/>
    <n v="58"/>
    <x v="6"/>
    <x v="9"/>
    <x v="3088"/>
    <x v="1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89"/>
    <x v="1"/>
  </r>
  <r>
    <n v="2155"/>
    <s v="VoxelMaze"/>
    <s v="A Level Editor, Turned up to eleven. Infinite creativity in one package, solo or with up to 16 of your friends."/>
    <x v="1"/>
    <n v="115"/>
    <x v="2"/>
    <s v="GB"/>
    <s v="GBP"/>
    <n v="1459443385"/>
    <n v="1456854985"/>
    <b v="0"/>
    <n v="5"/>
    <b v="0"/>
    <s v="games/video games"/>
    <n v="2"/>
    <n v="23"/>
    <x v="3"/>
    <x v="18"/>
    <x v="3090"/>
    <x v="1"/>
  </r>
  <r>
    <n v="2124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n v="1286930435"/>
    <b v="0"/>
    <n v="5"/>
    <b v="0"/>
    <s v="games/video games"/>
    <n v="10"/>
    <n v="23"/>
    <x v="3"/>
    <x v="18"/>
    <x v="3091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n v="1425744945"/>
    <b v="0"/>
    <n v="7"/>
    <b v="0"/>
    <s v="technology/web"/>
    <n v="23"/>
    <n v="16.43"/>
    <x v="0"/>
    <x v="26"/>
    <x v="3092"/>
    <x v="4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x v="2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x v="3"/>
  </r>
  <r>
    <n v="31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n v="1420798277"/>
    <b v="0"/>
    <n v="3"/>
    <b v="0"/>
    <s v="theater/musical"/>
    <n v="0"/>
    <n v="36.67"/>
    <x v="6"/>
    <x v="19"/>
    <x v="3095"/>
    <x v="4"/>
  </r>
  <r>
    <n v="2749"/>
    <s v="A Tree is a Tree, no matter what you see.  CHILDREN'S BOOK"/>
    <s v="Self-publishing my children's book."/>
    <x v="26"/>
    <n v="110"/>
    <x v="2"/>
    <s v="US"/>
    <s v="USD"/>
    <n v="1428171037"/>
    <n v="1425582637"/>
    <b v="0"/>
    <n v="2"/>
    <b v="0"/>
    <s v="publishing/children's books"/>
    <n v="1"/>
    <n v="55"/>
    <x v="1"/>
    <x v="39"/>
    <x v="3096"/>
    <x v="4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7"/>
    <x v="4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n v="1418862743"/>
    <b v="0"/>
    <n v="4"/>
    <b v="0"/>
    <s v="theater/plays"/>
    <n v="2"/>
    <n v="27.5"/>
    <x v="6"/>
    <x v="11"/>
    <x v="3098"/>
    <x v="2"/>
  </r>
  <r>
    <n v="232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n v="1422474546"/>
    <b v="0"/>
    <n v="7"/>
    <b v="0"/>
    <s v="film &amp; video/drama"/>
    <n v="3"/>
    <n v="15.71"/>
    <x v="5"/>
    <x v="10"/>
    <x v="3099"/>
    <x v="4"/>
  </r>
  <r>
    <n v="1735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n v="1468006345"/>
    <b v="0"/>
    <n v="2"/>
    <b v="0"/>
    <s v="music/faith"/>
    <n v="11"/>
    <n v="55"/>
    <x v="7"/>
    <x v="14"/>
    <x v="3100"/>
    <x v="1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n v="1413477228"/>
    <b v="0"/>
    <n v="2"/>
    <b v="0"/>
    <s v="theater/plays"/>
    <n v="22"/>
    <n v="55"/>
    <x v="6"/>
    <x v="11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x v="2"/>
  </r>
  <r>
    <n v="2351"/>
    <s v="NZ Auction site.  No listing or success fees. Only $2 p/m"/>
    <s v="Donate $30 or more and receive a free selfie stick."/>
    <x v="359"/>
    <n v="108"/>
    <x v="1"/>
    <s v="NZ"/>
    <s v="NZD"/>
    <n v="1430360739"/>
    <n v="1427768739"/>
    <b v="0"/>
    <n v="7"/>
    <b v="0"/>
    <s v="technology/web"/>
    <n v="1"/>
    <n v="15.43"/>
    <x v="0"/>
    <x v="26"/>
    <x v="3103"/>
    <x v="4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n v="1489106948"/>
    <b v="0"/>
    <n v="1"/>
    <b v="0"/>
    <s v="food/small batch"/>
    <n v="1"/>
    <n v="108"/>
    <x v="4"/>
    <x v="7"/>
    <x v="3104"/>
    <x v="5"/>
  </r>
  <r>
    <n v="1791"/>
    <s v="disCover: Napoli"/>
    <s v="For the love of street photography and the beauty of traditional cultures in southern Italy."/>
    <x v="121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x v="2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n v="1429631125"/>
    <b v="0"/>
    <n v="4"/>
    <b v="0"/>
    <s v="technology/wearables"/>
    <n v="0"/>
    <n v="26.5"/>
    <x v="0"/>
    <x v="1"/>
    <x v="3106"/>
    <x v="4"/>
  </r>
  <r>
    <n v="571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n v="1436297723"/>
    <b v="0"/>
    <n v="2"/>
    <b v="0"/>
    <s v="technology/web"/>
    <n v="0"/>
    <n v="53"/>
    <x v="0"/>
    <x v="26"/>
    <x v="3107"/>
    <x v="4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08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n v="1424918808"/>
    <b v="0"/>
    <n v="3"/>
    <b v="0"/>
    <s v="technology/wearables"/>
    <n v="1"/>
    <n v="35.33"/>
    <x v="0"/>
    <x v="1"/>
    <x v="3109"/>
    <x v="4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n v="1405542034"/>
    <b v="0"/>
    <n v="4"/>
    <b v="0"/>
    <s v="technology/wearables"/>
    <n v="1"/>
    <n v="26.5"/>
    <x v="0"/>
    <x v="1"/>
    <x v="3110"/>
    <x v="2"/>
  </r>
  <r>
    <n v="1380"/>
    <s v="BARNFEST 2015"/>
    <s v="A DIY MUSIC FESTIVAL FROM ST. LOUIS MO! Bands make their own festival, help make it legit!"/>
    <x v="360"/>
    <n v="106"/>
    <x v="0"/>
    <s v="US"/>
    <s v="USD"/>
    <n v="1433815200"/>
    <n v="1431886706"/>
    <b v="0"/>
    <n v="5"/>
    <b v="1"/>
    <s v="music/rock"/>
    <n v="424"/>
    <n v="21.2"/>
    <x v="7"/>
    <x v="15"/>
    <x v="31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  <x v="1"/>
  </r>
  <r>
    <n v="1405"/>
    <s v="The Bible translated into Emoticons"/>
    <s v="Will more people read the Bible if it were translated into Emoticons?"/>
    <x v="17"/>
    <n v="105"/>
    <x v="2"/>
    <s v="US"/>
    <s v="USD"/>
    <n v="1417195201"/>
    <n v="1414599601"/>
    <b v="1"/>
    <n v="17"/>
    <b v="0"/>
    <s v="publishing/translations"/>
    <n v="0"/>
    <n v="6.18"/>
    <x v="1"/>
    <x v="31"/>
    <x v="3113"/>
    <x v="2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n v="1485903478"/>
    <b v="0"/>
    <n v="2"/>
    <b v="0"/>
    <s v="theater/spaces"/>
    <n v="0"/>
    <n v="52.5"/>
    <x v="6"/>
    <x v="9"/>
    <x v="3114"/>
    <x v="5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n v="1407254874"/>
    <b v="0"/>
    <n v="2"/>
    <b v="0"/>
    <s v="theater/plays"/>
    <n v="1"/>
    <n v="52.5"/>
    <x v="6"/>
    <x v="11"/>
    <x v="3115"/>
    <x v="2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n v="1380838145"/>
    <b v="0"/>
    <n v="6"/>
    <b v="0"/>
    <s v="publishing/fiction"/>
    <n v="2"/>
    <n v="17.5"/>
    <x v="1"/>
    <x v="35"/>
    <x v="3116"/>
    <x v="0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7"/>
    <x v="1"/>
  </r>
  <r>
    <n v="2134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x v="0"/>
  </r>
  <r>
    <n v="1916"/>
    <s v="The Paint Can Holder by U.S. Green Products"/>
    <s v="The Paint Can Holder Makes Painting Easier and Safer on Extension Ladders."/>
    <x v="16"/>
    <n v="102"/>
    <x v="2"/>
    <s v="US"/>
    <s v="USD"/>
    <n v="1478542375"/>
    <n v="1476378775"/>
    <b v="0"/>
    <n v="6"/>
    <b v="0"/>
    <s v="technology/gadgets"/>
    <n v="1"/>
    <n v="17"/>
    <x v="0"/>
    <x v="6"/>
    <x v="3119"/>
    <x v="1"/>
  </r>
  <r>
    <n v="3192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n v="1421274859"/>
    <b v="0"/>
    <n v="8"/>
    <b v="0"/>
    <s v="theater/musical"/>
    <n v="1"/>
    <n v="12.75"/>
    <x v="6"/>
    <x v="19"/>
    <x v="3120"/>
    <x v="4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n v="1471475404"/>
    <b v="0"/>
    <n v="2"/>
    <b v="0"/>
    <s v="music/jazz"/>
    <n v="2"/>
    <n v="50.5"/>
    <x v="7"/>
    <x v="33"/>
    <x v="3121"/>
    <x v="1"/>
  </r>
  <r>
    <n v="3947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n v="1472786744"/>
    <b v="0"/>
    <n v="2"/>
    <b v="0"/>
    <s v="theater/plays"/>
    <n v="3"/>
    <n v="50.5"/>
    <x v="6"/>
    <x v="11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n v="1460458034"/>
    <b v="0"/>
    <n v="7"/>
    <b v="0"/>
    <s v="photography/nature"/>
    <n v="13"/>
    <n v="14.43"/>
    <x v="2"/>
    <x v="38"/>
    <x v="3123"/>
    <x v="1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n v="1478685915"/>
    <b v="0"/>
    <n v="2"/>
    <b v="1"/>
    <s v="technology/wearables"/>
    <n v="144"/>
    <n v="50.5"/>
    <x v="0"/>
    <x v="1"/>
    <x v="3124"/>
    <x v="1"/>
  </r>
  <r>
    <n v="1145"/>
    <s v="A FORK IN THE ROAD food truck"/>
    <s v="Emphasizing locally and responsibly raised ingredients, serving delicious food! I need your help."/>
    <x v="28"/>
    <n v="100"/>
    <x v="2"/>
    <s v="US"/>
    <s v="USD"/>
    <n v="1412272592"/>
    <n v="1407088592"/>
    <b v="0"/>
    <n v="1"/>
    <b v="0"/>
    <s v="food/food trucks"/>
    <n v="0"/>
    <n v="100"/>
    <x v="4"/>
    <x v="29"/>
    <x v="3125"/>
    <x v="2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n v="1434569739"/>
    <b v="0"/>
    <n v="1"/>
    <b v="0"/>
    <s v="technology/wearables"/>
    <n v="0"/>
    <n v="100"/>
    <x v="0"/>
    <x v="1"/>
    <x v="3126"/>
    <x v="4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n v="1425143965"/>
    <b v="0"/>
    <n v="2"/>
    <b v="0"/>
    <s v="technology/web"/>
    <n v="0"/>
    <n v="50"/>
    <x v="0"/>
    <x v="26"/>
    <x v="3127"/>
    <x v="4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n v="1449045531"/>
    <b v="0"/>
    <n v="1"/>
    <b v="0"/>
    <s v="publishing/translations"/>
    <n v="0"/>
    <n v="100"/>
    <x v="1"/>
    <x v="31"/>
    <x v="3128"/>
    <x v="4"/>
  </r>
  <r>
    <n v="1170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n v="1430429171"/>
    <b v="0"/>
    <n v="2"/>
    <b v="0"/>
    <s v="food/food trucks"/>
    <n v="0"/>
    <n v="50"/>
    <x v="4"/>
    <x v="29"/>
    <x v="3129"/>
    <x v="4"/>
  </r>
  <r>
    <n v="919"/>
    <s v="Jazz CD:  Out of The Blue"/>
    <s v="Cool jazz with a New Orleans flavor."/>
    <x v="16"/>
    <n v="100"/>
    <x v="2"/>
    <s v="US"/>
    <s v="USD"/>
    <n v="1355930645"/>
    <n v="1352906645"/>
    <b v="0"/>
    <n v="1"/>
    <b v="0"/>
    <s v="music/jazz"/>
    <n v="1"/>
    <n v="100"/>
    <x v="7"/>
    <x v="33"/>
    <x v="3130"/>
    <x v="3"/>
  </r>
  <r>
    <n v="2565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n v="1457710589"/>
    <b v="0"/>
    <n v="1"/>
    <b v="0"/>
    <s v="food/food trucks"/>
    <n v="1"/>
    <n v="100"/>
    <x v="4"/>
    <x v="29"/>
    <x v="3131"/>
    <x v="1"/>
  </r>
  <r>
    <n v="2944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n v="1431122198"/>
    <b v="0"/>
    <n v="1"/>
    <b v="0"/>
    <s v="theater/spaces"/>
    <n v="1"/>
    <n v="100"/>
    <x v="6"/>
    <x v="9"/>
    <x v="3132"/>
    <x v="4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n v="1426518289"/>
    <b v="0"/>
    <n v="1"/>
    <b v="0"/>
    <s v="film &amp; video/drama"/>
    <n v="2"/>
    <n v="100"/>
    <x v="5"/>
    <x v="10"/>
    <x v="3133"/>
    <x v="4"/>
  </r>
  <r>
    <n v="600"/>
    <s v="Anaheim California here we come but we need your help."/>
    <s v="Science Technology Engineering and Math + youth = a brighter tomorrow."/>
    <x v="1"/>
    <n v="100"/>
    <x v="1"/>
    <s v="US"/>
    <s v="USD"/>
    <n v="1431198562"/>
    <n v="1426014562"/>
    <b v="0"/>
    <n v="1"/>
    <b v="0"/>
    <s v="technology/web"/>
    <n v="2"/>
    <n v="100"/>
    <x v="0"/>
    <x v="26"/>
    <x v="3134"/>
    <x v="4"/>
  </r>
  <r>
    <n v="2766"/>
    <s v="Jambie"/>
    <s v="Jambie is a children's book geared towards kids ages 4-9 years of age. This book teaches young children about making wise decisions."/>
    <x v="1"/>
    <n v="100"/>
    <x v="2"/>
    <s v="US"/>
    <s v="USD"/>
    <n v="1313078518"/>
    <n v="1310486518"/>
    <b v="0"/>
    <n v="4"/>
    <b v="0"/>
    <s v="publishing/children's books"/>
    <n v="2"/>
    <n v="25"/>
    <x v="1"/>
    <x v="39"/>
    <x v="3135"/>
    <x v="6"/>
  </r>
  <r>
    <n v="3742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n v="1407388144"/>
    <b v="0"/>
    <n v="4"/>
    <b v="0"/>
    <s v="theater/plays"/>
    <n v="2"/>
    <n v="25"/>
    <x v="6"/>
    <x v="11"/>
    <x v="3136"/>
    <x v="2"/>
  </r>
  <r>
    <n v="1100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n v="1452825571"/>
    <b v="0"/>
    <n v="10"/>
    <b v="0"/>
    <s v="games/video games"/>
    <n v="3"/>
    <n v="10"/>
    <x v="3"/>
    <x v="18"/>
    <x v="3137"/>
    <x v="1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n v="1304962261"/>
    <b v="0"/>
    <n v="1"/>
    <b v="0"/>
    <s v="publishing/art books"/>
    <n v="3"/>
    <n v="100"/>
    <x v="1"/>
    <x v="32"/>
    <x v="3138"/>
    <x v="6"/>
  </r>
  <r>
    <n v="1183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n v="1476391223"/>
    <b v="0"/>
    <n v="3"/>
    <b v="0"/>
    <s v="food/food trucks"/>
    <n v="4"/>
    <n v="33.33"/>
    <x v="4"/>
    <x v="29"/>
    <x v="3139"/>
    <x v="1"/>
  </r>
  <r>
    <n v="1557"/>
    <s v="Reflecting Light Photo"/>
    <s v="I have always been captivated by photography, Now I am trying to set up my own company and publish my pictures."/>
    <x v="60"/>
    <n v="100"/>
    <x v="2"/>
    <s v="US"/>
    <s v="USD"/>
    <n v="1411227633"/>
    <n v="1408549233"/>
    <b v="0"/>
    <n v="1"/>
    <b v="0"/>
    <s v="photography/nature"/>
    <n v="4"/>
    <n v="100"/>
    <x v="2"/>
    <x v="38"/>
    <x v="3140"/>
    <x v="2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n v="1450780170"/>
    <b v="0"/>
    <n v="1"/>
    <b v="0"/>
    <s v="publishing/translations"/>
    <n v="5"/>
    <n v="100"/>
    <x v="1"/>
    <x v="31"/>
    <x v="3141"/>
    <x v="4"/>
  </r>
  <r>
    <n v="3861"/>
    <s v="READY OR NOT HERE I COME"/>
    <s v="THE COMING OF THE LORD!"/>
    <x v="151"/>
    <n v="100"/>
    <x v="2"/>
    <s v="US"/>
    <s v="USD"/>
    <n v="1415828820"/>
    <n v="1412258977"/>
    <b v="0"/>
    <n v="1"/>
    <b v="0"/>
    <s v="theater/plays"/>
    <n v="5"/>
    <n v="100"/>
    <x v="6"/>
    <x v="11"/>
    <x v="3142"/>
    <x v="2"/>
  </r>
  <r>
    <n v="1491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n v="1418922443"/>
    <b v="0"/>
    <n v="1"/>
    <b v="0"/>
    <s v="publishing/fiction"/>
    <n v="8"/>
    <n v="100"/>
    <x v="1"/>
    <x v="35"/>
    <x v="3143"/>
    <x v="2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n v="1437236159"/>
    <b v="0"/>
    <n v="1"/>
    <b v="0"/>
    <s v="theater/plays"/>
    <n v="10"/>
    <n v="100"/>
    <x v="6"/>
    <x v="11"/>
    <x v="3144"/>
    <x v="4"/>
  </r>
  <r>
    <n v="4103"/>
    <s v="Weather Men"/>
    <s v="Weather Men is a play, written by Nathan Black.  A comedy/drama that explores the question of 'why people stay together?'"/>
    <x v="114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45"/>
    <x v="4"/>
  </r>
  <r>
    <n v="4020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n v="1424579699"/>
    <b v="0"/>
    <n v="3"/>
    <b v="0"/>
    <s v="theater/plays"/>
    <n v="17"/>
    <n v="33.33"/>
    <x v="6"/>
    <x v="11"/>
    <x v="3146"/>
    <x v="4"/>
  </r>
  <r>
    <n v="3632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n v="1415053749"/>
    <b v="0"/>
    <n v="1"/>
    <b v="0"/>
    <s v="theater/musical"/>
    <n v="20"/>
    <n v="100"/>
    <x v="6"/>
    <x v="19"/>
    <x v="3147"/>
    <x v="2"/>
  </r>
  <r>
    <n v="3991"/>
    <s v="NTACTheatre - North Texas Actor's Collaborative Theatre"/>
    <s v="North Texas first actor-driven theatre company needs your help"/>
    <x v="207"/>
    <n v="100"/>
    <x v="2"/>
    <s v="US"/>
    <s v="USD"/>
    <n v="1433086082"/>
    <n v="1430494082"/>
    <b v="0"/>
    <n v="1"/>
    <b v="0"/>
    <s v="theater/plays"/>
    <n v="20"/>
    <n v="100"/>
    <x v="6"/>
    <x v="11"/>
    <x v="3148"/>
    <x v="4"/>
  </r>
  <r>
    <n v="3576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n v="1475759454"/>
    <b v="0"/>
    <n v="5"/>
    <b v="1"/>
    <s v="theater/plays"/>
    <n v="100"/>
    <n v="20"/>
    <x v="6"/>
    <x v="11"/>
    <x v="3149"/>
    <x v="1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n v="1488993303"/>
    <b v="0"/>
    <n v="4"/>
    <b v="0"/>
    <s v="theater/plays"/>
    <n v="1"/>
    <n v="24"/>
    <x v="6"/>
    <x v="11"/>
    <x v="3150"/>
    <x v="5"/>
  </r>
  <r>
    <n v="661"/>
    <s v="AirString"/>
    <s v="AirString keeps your AirPods from getting lost by keeping the pair together with a  durable and premium quality string."/>
    <x v="26"/>
    <n v="95"/>
    <x v="2"/>
    <s v="US"/>
    <s v="USD"/>
    <n v="1477236559"/>
    <n v="1474644559"/>
    <b v="0"/>
    <n v="9"/>
    <b v="0"/>
    <s v="technology/wearables"/>
    <n v="1"/>
    <n v="10.56"/>
    <x v="0"/>
    <x v="1"/>
    <x v="3151"/>
    <x v="1"/>
  </r>
  <r>
    <n v="2852"/>
    <s v="Freedom Train"/>
    <s v="Just one time back to the past on the Freedom Train will open your eyes and your lives will never ever be the same!"/>
    <x v="1"/>
    <n v="95"/>
    <x v="2"/>
    <s v="US"/>
    <s v="USD"/>
    <n v="1403312703"/>
    <n v="1400720703"/>
    <b v="0"/>
    <n v="6"/>
    <b v="0"/>
    <s v="theater/plays"/>
    <n v="2"/>
    <n v="15.83"/>
    <x v="6"/>
    <x v="11"/>
    <x v="3152"/>
    <x v="2"/>
  </r>
  <r>
    <n v="4058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n v="1458178044"/>
    <b v="0"/>
    <n v="4"/>
    <b v="0"/>
    <s v="theater/plays"/>
    <n v="3"/>
    <n v="23.75"/>
    <x v="6"/>
    <x v="11"/>
    <x v="3153"/>
    <x v="1"/>
  </r>
  <r>
    <n v="3984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n v="1412809644"/>
    <b v="0"/>
    <n v="10"/>
    <b v="0"/>
    <s v="theater/plays"/>
    <n v="6"/>
    <n v="9.5"/>
    <x v="6"/>
    <x v="11"/>
    <x v="3154"/>
    <x v="2"/>
  </r>
  <r>
    <n v="4111"/>
    <s v="REBORN IN LOVE"/>
    <s v="REBORN IN LOVE is the sequel to REBORN FROM ABOVE: A Tale of Eternal Love.  This is part two, of a One-Act play series."/>
    <x v="121"/>
    <n v="94"/>
    <x v="2"/>
    <s v="US"/>
    <s v="USD"/>
    <n v="1424747740"/>
    <n v="1422155740"/>
    <b v="0"/>
    <n v="6"/>
    <b v="0"/>
    <s v="theater/plays"/>
    <n v="3"/>
    <n v="15.67"/>
    <x v="6"/>
    <x v="11"/>
    <x v="3155"/>
    <x v="4"/>
  </r>
  <r>
    <n v="1560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n v="1414110593"/>
    <b v="0"/>
    <n v="4"/>
    <b v="0"/>
    <s v="photography/nature"/>
    <n v="4"/>
    <n v="23.5"/>
    <x v="2"/>
    <x v="38"/>
    <x v="3156"/>
    <x v="2"/>
  </r>
  <r>
    <n v="1582"/>
    <s v="Scenes from New Orleans"/>
    <s v="I create canvas prints of images from in and around New Orleans"/>
    <x v="114"/>
    <n v="93"/>
    <x v="2"/>
    <s v="US"/>
    <s v="USD"/>
    <n v="1445894400"/>
    <n v="1440961053"/>
    <b v="0"/>
    <n v="3"/>
    <b v="0"/>
    <s v="photography/places"/>
    <n v="9"/>
    <n v="31"/>
    <x v="2"/>
    <x v="34"/>
    <x v="3157"/>
    <x v="4"/>
  </r>
  <r>
    <n v="149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x v="2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s v="SE"/>
    <s v="SEK"/>
    <n v="1457996400"/>
    <n v="1452842511"/>
    <b v="0"/>
    <n v="1"/>
    <b v="0"/>
    <s v="technology/web"/>
    <n v="0"/>
    <n v="90"/>
    <x v="0"/>
    <x v="26"/>
    <x v="3160"/>
    <x v="1"/>
  </r>
  <r>
    <n v="2763"/>
    <s v="My Christmas Star"/>
    <s v="How Santa finds childrens homes without getting lost by following certain stars."/>
    <x v="363"/>
    <n v="90"/>
    <x v="2"/>
    <s v="US"/>
    <s v="USD"/>
    <n v="1369403684"/>
    <n v="1365515684"/>
    <b v="0"/>
    <n v="3"/>
    <b v="0"/>
    <s v="publishing/children's books"/>
    <n v="0"/>
    <n v="30"/>
    <x v="1"/>
    <x v="39"/>
    <x v="3161"/>
    <x v="0"/>
  </r>
  <r>
    <n v="90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n v="1404947422"/>
    <b v="0"/>
    <n v="3"/>
    <b v="0"/>
    <s v="music/jazz"/>
    <n v="0"/>
    <n v="30"/>
    <x v="7"/>
    <x v="33"/>
    <x v="3162"/>
    <x v="2"/>
  </r>
  <r>
    <n v="718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n v="1484684247"/>
    <b v="0"/>
    <n v="4"/>
    <b v="0"/>
    <s v="technology/wearables"/>
    <n v="1"/>
    <n v="22.5"/>
    <x v="0"/>
    <x v="1"/>
    <x v="3163"/>
    <x v="5"/>
  </r>
  <r>
    <n v="2599"/>
    <s v="Empty Ramekins Catering Group"/>
    <s v="The Empty Ramekins Catering Group is looking for your help to start up in Miami Florida!!!!"/>
    <x v="364"/>
    <n v="90"/>
    <x v="2"/>
    <s v="US"/>
    <s v="USD"/>
    <n v="1407089147"/>
    <n v="1403201147"/>
    <b v="0"/>
    <n v="5"/>
    <b v="0"/>
    <s v="food/food trucks"/>
    <n v="1"/>
    <n v="18"/>
    <x v="4"/>
    <x v="29"/>
    <x v="3164"/>
    <x v="2"/>
  </r>
  <r>
    <n v="3919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n v="1450628773"/>
    <b v="0"/>
    <n v="3"/>
    <b v="0"/>
    <s v="theater/plays"/>
    <n v="2"/>
    <n v="30"/>
    <x v="6"/>
    <x v="11"/>
    <x v="3165"/>
    <x v="4"/>
  </r>
  <r>
    <n v="863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n v="1326422966"/>
    <b v="0"/>
    <n v="5"/>
    <b v="0"/>
    <s v="music/jazz"/>
    <n v="5"/>
    <n v="18"/>
    <x v="7"/>
    <x v="33"/>
    <x v="3166"/>
    <x v="3"/>
  </r>
  <r>
    <n v="2502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n v="1407440918"/>
    <b v="0"/>
    <n v="5"/>
    <b v="0"/>
    <s v="food/restaurants"/>
    <n v="0"/>
    <n v="17.2"/>
    <x v="4"/>
    <x v="40"/>
    <x v="3167"/>
    <x v="2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n v="1463929351"/>
    <b v="0"/>
    <n v="6"/>
    <b v="0"/>
    <s v="theater/plays"/>
    <n v="29"/>
    <n v="14.33"/>
    <x v="6"/>
    <x v="11"/>
    <x v="3168"/>
    <x v="1"/>
  </r>
  <r>
    <n v="2130"/>
    <s v="Wondrous Adventures: A Kid's Game"/>
    <s v="You are the hero tasked to save your home from the villainous Sanword."/>
    <x v="30"/>
    <n v="85"/>
    <x v="2"/>
    <s v="US"/>
    <s v="USD"/>
    <n v="1408154663"/>
    <n v="1405130663"/>
    <b v="0"/>
    <n v="4"/>
    <b v="0"/>
    <s v="games/video games"/>
    <n v="0"/>
    <n v="21.25"/>
    <x v="3"/>
    <x v="18"/>
    <x v="3169"/>
    <x v="2"/>
  </r>
  <r>
    <n v="1907"/>
    <s v="Litter-Buddy"/>
    <s v="Litter-Buddy is great economical alternative to leading pet waste disposal systems with cartridge bag elements."/>
    <x v="0"/>
    <n v="85"/>
    <x v="2"/>
    <s v="US"/>
    <s v="USD"/>
    <n v="1400853925"/>
    <n v="1399557925"/>
    <b v="0"/>
    <n v="4"/>
    <b v="0"/>
    <s v="technology/gadgets"/>
    <n v="0"/>
    <n v="21.25"/>
    <x v="0"/>
    <x v="6"/>
    <x v="3170"/>
    <x v="2"/>
  </r>
  <r>
    <n v="2160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n v="1334855105"/>
    <b v="0"/>
    <n v="16"/>
    <b v="0"/>
    <s v="games/video games"/>
    <n v="1"/>
    <n v="5.31"/>
    <x v="3"/>
    <x v="18"/>
    <x v="3171"/>
    <x v="3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n v="1389635351"/>
    <b v="0"/>
    <n v="2"/>
    <b v="0"/>
    <s v="publishing/art books"/>
    <n v="1"/>
    <n v="42.5"/>
    <x v="1"/>
    <x v="32"/>
    <x v="3172"/>
    <x v="2"/>
  </r>
  <r>
    <n v="2322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n v="1489181369"/>
    <b v="0"/>
    <n v="4"/>
    <b v="0"/>
    <s v="food/small batch"/>
    <n v="3"/>
    <n v="21.25"/>
    <x v="4"/>
    <x v="7"/>
    <x v="3173"/>
    <x v="5"/>
  </r>
  <r>
    <n v="1709"/>
    <s v="Psalms"/>
    <s v="A project to set psalms to music. The psalms are taken from the English Standard Version (ESV) of the Bible."/>
    <x v="249"/>
    <n v="85"/>
    <x v="2"/>
    <s v="US"/>
    <s v="USD"/>
    <n v="1409513940"/>
    <n v="1405949514"/>
    <b v="0"/>
    <n v="4"/>
    <b v="0"/>
    <s v="music/faith"/>
    <n v="5"/>
    <n v="21.25"/>
    <x v="7"/>
    <x v="14"/>
    <x v="3174"/>
    <x v="2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n v="1463731917"/>
    <b v="0"/>
    <n v="7"/>
    <b v="0"/>
    <s v="food/food trucks"/>
    <n v="6"/>
    <n v="12.14"/>
    <x v="4"/>
    <x v="29"/>
    <x v="3175"/>
    <x v="1"/>
  </r>
  <r>
    <n v="1117"/>
    <s v="Medieval Village"/>
    <s v="Experience the Medieval in your own village. Increase your village into a city and walk through the streets."/>
    <x v="114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x v="4"/>
  </r>
  <r>
    <n v="448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x v="2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n v="1416285141"/>
    <b v="0"/>
    <n v="4"/>
    <b v="0"/>
    <s v="technology/web"/>
    <n v="0"/>
    <n v="20.5"/>
    <x v="0"/>
    <x v="26"/>
    <x v="3178"/>
    <x v="2"/>
  </r>
  <r>
    <n v="454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9"/>
    <x v="2"/>
  </r>
  <r>
    <n v="155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n v="1390381722"/>
    <b v="0"/>
    <n v="5"/>
    <b v="0"/>
    <s v="games/video games"/>
    <n v="3"/>
    <n v="16.2"/>
    <x v="3"/>
    <x v="18"/>
    <x v="3181"/>
    <x v="2"/>
  </r>
  <r>
    <n v="1571"/>
    <s v="CAUCASUS - on the untrodden roads (Canceled)"/>
    <s v="An inspiring photo book about an unique Caucasus Expedition by two backpackers - Erna Gaspar (photographer) &amp; Adrian Lorincz (writer)."/>
    <x v="366"/>
    <n v="80"/>
    <x v="1"/>
    <s v="GB"/>
    <s v="GBP"/>
    <n v="1434738483"/>
    <n v="1432146483"/>
    <b v="0"/>
    <n v="4"/>
    <b v="0"/>
    <s v="publishing/art books"/>
    <n v="1"/>
    <n v="20"/>
    <x v="1"/>
    <x v="32"/>
    <x v="3182"/>
    <x v="4"/>
  </r>
  <r>
    <n v="574"/>
    <s v="Unity, A Content Creators Toolkit"/>
    <s v="Grow your YouTube channel and increase your audience by allowing multi uploads, shares and interaction from a single simple interface."/>
    <x v="367"/>
    <n v="80"/>
    <x v="2"/>
    <s v="GB"/>
    <s v="GBP"/>
    <n v="1476873507"/>
    <n v="1474281507"/>
    <b v="0"/>
    <n v="4"/>
    <b v="0"/>
    <s v="technology/web"/>
    <n v="1"/>
    <n v="20"/>
    <x v="0"/>
    <x v="26"/>
    <x v="3183"/>
    <x v="1"/>
  </r>
  <r>
    <n v="2325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n v="1488241931"/>
    <b v="0"/>
    <n v="7"/>
    <b v="0"/>
    <s v="food/small batch"/>
    <n v="8"/>
    <n v="11.43"/>
    <x v="4"/>
    <x v="7"/>
    <x v="3184"/>
    <x v="5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n v="1462585315"/>
    <b v="0"/>
    <n v="2"/>
    <b v="0"/>
    <s v="theater/plays"/>
    <n v="11"/>
    <n v="40"/>
    <x v="6"/>
    <x v="11"/>
    <x v="3185"/>
    <x v="1"/>
  </r>
  <r>
    <n v="2861"/>
    <s v="Julius Caesar"/>
    <s v="The University of Queensland Drama Production Course is putting on an adaptation of William Shakespeares Julius Caesar"/>
    <x v="303"/>
    <n v="80"/>
    <x v="2"/>
    <s v="AU"/>
    <s v="AUD"/>
    <n v="1443103848"/>
    <n v="1441894248"/>
    <b v="0"/>
    <n v="3"/>
    <b v="0"/>
    <s v="theater/plays"/>
    <n v="32"/>
    <n v="26.67"/>
    <x v="6"/>
    <x v="11"/>
    <x v="3186"/>
    <x v="4"/>
  </r>
  <r>
    <n v="1995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n v="1435354736"/>
    <b v="0"/>
    <n v="3"/>
    <b v="0"/>
    <s v="photography/people"/>
    <n v="8"/>
    <n v="26"/>
    <x v="2"/>
    <x v="36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x v="1"/>
  </r>
  <r>
    <n v="466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x v="3"/>
  </r>
  <r>
    <n v="1788"/>
    <s v="Beyond the Pale"/>
    <s v="A photo book celebrating Goths, exploring their lives and giving an insight into what Goth is for them."/>
    <x v="12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x v="2"/>
  </r>
  <r>
    <n v="1447"/>
    <s v="Indian Language Dictionary"/>
    <s v="I'm creating a dictionary of multiple Indian languages."/>
    <x v="62"/>
    <n v="75"/>
    <x v="2"/>
    <s v="US"/>
    <s v="USD"/>
    <n v="1467999134"/>
    <n v="1465407134"/>
    <b v="0"/>
    <n v="3"/>
    <b v="0"/>
    <s v="publishing/translations"/>
    <n v="0"/>
    <n v="25"/>
    <x v="1"/>
    <x v="31"/>
    <x v="3191"/>
    <x v="1"/>
  </r>
  <r>
    <n v="1149"/>
    <s v="The Floridian Food Truck"/>
    <s v="Bringing culturally diverse Floridian cuisine to the people!"/>
    <x v="6"/>
    <n v="75"/>
    <x v="2"/>
    <s v="US"/>
    <s v="USD"/>
    <n v="1466096566"/>
    <n v="1463504566"/>
    <b v="0"/>
    <n v="2"/>
    <b v="0"/>
    <s v="food/food trucks"/>
    <n v="0"/>
    <n v="37.5"/>
    <x v="4"/>
    <x v="29"/>
    <x v="3192"/>
    <x v="1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n v="1426463772"/>
    <b v="0"/>
    <n v="2"/>
    <b v="0"/>
    <s v="food/restaurants"/>
    <n v="0"/>
    <n v="37.5"/>
    <x v="4"/>
    <x v="40"/>
    <x v="3193"/>
    <x v="4"/>
  </r>
  <r>
    <n v="3052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n v="1430237094"/>
    <b v="0"/>
    <n v="2"/>
    <b v="0"/>
    <s v="theater/spaces"/>
    <n v="0"/>
    <n v="37.5"/>
    <x v="6"/>
    <x v="9"/>
    <x v="3194"/>
    <x v="4"/>
  </r>
  <r>
    <n v="1718"/>
    <s v="The Prodigal Son"/>
    <s v="A melody for the galaxy."/>
    <x v="23"/>
    <n v="75"/>
    <x v="2"/>
    <s v="US"/>
    <s v="USD"/>
    <n v="1463201940"/>
    <n v="1459435149"/>
    <b v="0"/>
    <n v="2"/>
    <b v="0"/>
    <s v="music/faith"/>
    <n v="0"/>
    <n v="37.5"/>
    <x v="7"/>
    <x v="14"/>
    <x v="3195"/>
    <x v="1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n v="1415050395"/>
    <b v="0"/>
    <n v="1"/>
    <b v="0"/>
    <s v="technology/wearables"/>
    <n v="0"/>
    <n v="75"/>
    <x v="0"/>
    <x v="1"/>
    <x v="3196"/>
    <x v="2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n v="1471005339"/>
    <b v="0"/>
    <n v="3"/>
    <b v="0"/>
    <s v="food/food trucks"/>
    <n v="1"/>
    <n v="25"/>
    <x v="4"/>
    <x v="29"/>
    <x v="3197"/>
    <x v="1"/>
  </r>
  <r>
    <n v="1596"/>
    <s v="The Town We Live In"/>
    <s v="London is beautiful. I want to create a book of stunning images from in and around our great city"/>
    <x v="222"/>
    <n v="75"/>
    <x v="2"/>
    <s v="GB"/>
    <s v="GBP"/>
    <n v="1418469569"/>
    <n v="1414577969"/>
    <b v="0"/>
    <n v="3"/>
    <b v="0"/>
    <s v="photography/places"/>
    <n v="2"/>
    <n v="25"/>
    <x v="2"/>
    <x v="34"/>
    <x v="3198"/>
    <x v="2"/>
  </r>
  <r>
    <n v="2382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n v="1436502603"/>
    <b v="0"/>
    <n v="2"/>
    <b v="0"/>
    <s v="technology/web"/>
    <n v="3"/>
    <n v="37.5"/>
    <x v="0"/>
    <x v="26"/>
    <x v="3199"/>
    <x v="4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n v="1406825360"/>
    <b v="0"/>
    <n v="3"/>
    <b v="0"/>
    <s v="theater/plays"/>
    <n v="4"/>
    <n v="25"/>
    <x v="6"/>
    <x v="11"/>
    <x v="3200"/>
    <x v="2"/>
  </r>
  <r>
    <n v="2904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n v="1414538031"/>
    <b v="0"/>
    <n v="4"/>
    <b v="0"/>
    <s v="theater/plays"/>
    <n v="5"/>
    <n v="18.75"/>
    <x v="6"/>
    <x v="11"/>
    <x v="3201"/>
    <x v="2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n v="1455640559"/>
    <b v="0"/>
    <n v="3"/>
    <b v="1"/>
    <s v="theater/plays"/>
    <n v="150"/>
    <n v="25"/>
    <x v="6"/>
    <x v="11"/>
    <x v="3202"/>
    <x v="1"/>
  </r>
  <r>
    <n v="2688"/>
    <s v="Mac N Cheez Food Truck"/>
    <s v="The amazing gourmet Mac N Cheez Food Truck Campaigne!"/>
    <x v="6"/>
    <n v="74"/>
    <x v="2"/>
    <s v="US"/>
    <s v="USD"/>
    <n v="1424746800"/>
    <n v="1422067870"/>
    <b v="0"/>
    <n v="14"/>
    <b v="0"/>
    <s v="food/food trucks"/>
    <n v="0"/>
    <n v="5.29"/>
    <x v="4"/>
    <x v="29"/>
    <x v="3203"/>
    <x v="4"/>
  </r>
  <r>
    <n v="1148"/>
    <s v="Warren's / Adilyn's Rollin' Bistro"/>
    <s v="New local (Louisville, KY.) food truck with a refreshing spin on rolling kitchens."/>
    <x v="51"/>
    <n v="73"/>
    <x v="2"/>
    <s v="US"/>
    <s v="USD"/>
    <n v="1480568781"/>
    <n v="1477973181"/>
    <b v="0"/>
    <n v="3"/>
    <b v="0"/>
    <s v="food/food trucks"/>
    <n v="0"/>
    <n v="24.33"/>
    <x v="4"/>
    <x v="29"/>
    <x v="3204"/>
    <x v="1"/>
  </r>
  <r>
    <n v="888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n v="1311789885"/>
    <b v="0"/>
    <n v="4"/>
    <b v="0"/>
    <s v="music/indie rock"/>
    <n v="7"/>
    <n v="18"/>
    <x v="7"/>
    <x v="12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x v="4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n v="1422328795"/>
    <b v="0"/>
    <n v="3"/>
    <b v="0"/>
    <s v="theater/spaces"/>
    <n v="0"/>
    <n v="23.67"/>
    <x v="6"/>
    <x v="9"/>
    <x v="3207"/>
    <x v="4"/>
  </r>
  <r>
    <n v="2695"/>
    <s v="Fat daddy mac food truck"/>
    <s v="I am creating food magic on the go! Amazing food isn't just for sitdown restaraunts anymore!"/>
    <x v="51"/>
    <n v="71"/>
    <x v="2"/>
    <s v="US"/>
    <s v="USD"/>
    <n v="1428981718"/>
    <n v="1423801318"/>
    <b v="0"/>
    <n v="3"/>
    <b v="0"/>
    <s v="food/food trucks"/>
    <n v="0"/>
    <n v="23.67"/>
    <x v="4"/>
    <x v="29"/>
    <x v="320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n v="1430321659"/>
    <b v="0"/>
    <n v="3"/>
    <b v="0"/>
    <s v="theater/plays"/>
    <n v="0"/>
    <n v="23.33"/>
    <x v="6"/>
    <x v="11"/>
    <x v="3209"/>
    <x v="4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n v="1412215962"/>
    <b v="0"/>
    <n v="2"/>
    <b v="0"/>
    <s v="technology/web"/>
    <n v="0"/>
    <n v="35"/>
    <x v="0"/>
    <x v="26"/>
    <x v="3210"/>
    <x v="2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n v="1347322622"/>
    <b v="0"/>
    <n v="2"/>
    <b v="0"/>
    <s v="games/video games"/>
    <n v="1"/>
    <n v="35"/>
    <x v="3"/>
    <x v="18"/>
    <x v="3211"/>
    <x v="3"/>
  </r>
  <r>
    <n v="2700"/>
    <s v="Holly's Hot Stuff"/>
    <s v="I currently own and operate a hot dog cart. I am hoping to purchase a used food truck so I can do business year round!"/>
    <x v="29"/>
    <n v="70"/>
    <x v="2"/>
    <s v="US"/>
    <s v="USD"/>
    <n v="1411073972"/>
    <n v="1408481972"/>
    <b v="0"/>
    <n v="4"/>
    <b v="0"/>
    <s v="food/food trucks"/>
    <n v="1"/>
    <n v="17.5"/>
    <x v="4"/>
    <x v="29"/>
    <x v="3212"/>
    <x v="2"/>
  </r>
  <r>
    <n v="898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n v="1322763110"/>
    <b v="0"/>
    <n v="2"/>
    <b v="0"/>
    <s v="music/indie rock"/>
    <n v="3"/>
    <n v="35"/>
    <x v="7"/>
    <x v="12"/>
    <x v="3213"/>
    <x v="6"/>
  </r>
  <r>
    <n v="125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14"/>
    <x v="1"/>
  </r>
  <r>
    <n v="4016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n v="1408395400"/>
    <b v="0"/>
    <n v="7"/>
    <b v="0"/>
    <s v="theater/plays"/>
    <n v="14"/>
    <n v="10"/>
    <x v="6"/>
    <x v="11"/>
    <x v="3215"/>
    <x v="2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n v="1421339077"/>
    <b v="0"/>
    <n v="4"/>
    <b v="0"/>
    <s v="theater/plays"/>
    <n v="35"/>
    <n v="17.5"/>
    <x v="6"/>
    <x v="11"/>
    <x v="3216"/>
    <x v="4"/>
  </r>
  <r>
    <n v="3675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n v="1462285182"/>
    <b v="0"/>
    <n v="3"/>
    <b v="1"/>
    <s v="theater/plays"/>
    <n v="140"/>
    <n v="23.33"/>
    <x v="6"/>
    <x v="11"/>
    <x v="3217"/>
    <x v="1"/>
  </r>
  <r>
    <n v="1799"/>
    <s v="The UnDiscovered Image"/>
    <s v="The UnDiscovered Image, a monthly publication dedicated to photographers."/>
    <x v="38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n v="1454342893"/>
    <b v="0"/>
    <n v="3"/>
    <b v="0"/>
    <s v="theater/plays"/>
    <n v="4"/>
    <n v="23"/>
    <x v="6"/>
    <x v="11"/>
    <x v="3219"/>
    <x v="1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n v="1421545247"/>
    <b v="0"/>
    <n v="2"/>
    <b v="0"/>
    <s v="technology/web"/>
    <n v="0"/>
    <n v="34"/>
    <x v="0"/>
    <x v="26"/>
    <x v="3220"/>
    <x v="4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n v="1433776622"/>
    <b v="0"/>
    <n v="8"/>
    <b v="0"/>
    <s v="technology/web"/>
    <n v="3"/>
    <n v="8.5"/>
    <x v="0"/>
    <x v="26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x v="0"/>
  </r>
  <r>
    <n v="2519"/>
    <s v="Kelli's Kitchen"/>
    <s v="Better than your mom's, better than Cracker Barrel, only at Kelli's Kitchen (all from scratch)."/>
    <x v="25"/>
    <n v="65"/>
    <x v="2"/>
    <s v="US"/>
    <s v="USD"/>
    <n v="1405741404"/>
    <n v="1403149404"/>
    <b v="0"/>
    <n v="4"/>
    <b v="0"/>
    <s v="food/restaurants"/>
    <n v="0"/>
    <n v="16.25"/>
    <x v="4"/>
    <x v="40"/>
    <x v="3223"/>
    <x v="2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n v="1295898527"/>
    <b v="0"/>
    <n v="2"/>
    <b v="0"/>
    <s v="music/jazz"/>
    <n v="1"/>
    <n v="32.5"/>
    <x v="7"/>
    <x v="33"/>
    <x v="3224"/>
    <x v="6"/>
  </r>
  <r>
    <n v="878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n v="1290490524"/>
    <b v="0"/>
    <n v="2"/>
    <b v="0"/>
    <s v="music/jazz"/>
    <n v="1"/>
    <n v="32.5"/>
    <x v="7"/>
    <x v="33"/>
    <x v="3225"/>
    <x v="7"/>
  </r>
  <r>
    <n v="997"/>
    <s v="iPhanny"/>
    <s v="The iPhanny keeps your iPhone 6 safe from bending in those dangerous pants pockets."/>
    <x v="1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6"/>
    <x v="2"/>
  </r>
  <r>
    <n v="996"/>
    <s v="Social behavior in technical communities"/>
    <s v="Study the behaviour of technical communities by tracking their movement  through wearables"/>
    <x v="38"/>
    <n v="65"/>
    <x v="2"/>
    <s v="US"/>
    <s v="USD"/>
    <n v="1406474820"/>
    <n v="1403902060"/>
    <b v="0"/>
    <n v="5"/>
    <b v="0"/>
    <s v="technology/wearables"/>
    <n v="2"/>
    <n v="13"/>
    <x v="0"/>
    <x v="1"/>
    <x v="3227"/>
    <x v="2"/>
  </r>
  <r>
    <n v="3908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n v="1405307696"/>
    <b v="0"/>
    <n v="4"/>
    <b v="0"/>
    <s v="theater/plays"/>
    <n v="9"/>
    <n v="16.25"/>
    <x v="6"/>
    <x v="11"/>
    <x v="3228"/>
    <x v="2"/>
  </r>
  <r>
    <n v="3840"/>
    <s v="Tonight I'll be April"/>
    <s v="A gritty play looking at a modern day relationship, highlighting issues of mental health and abuse suffered by men."/>
    <x v="103"/>
    <n v="65"/>
    <x v="0"/>
    <s v="GB"/>
    <s v="GBP"/>
    <n v="1459180229"/>
    <n v="1457023829"/>
    <b v="0"/>
    <n v="3"/>
    <b v="1"/>
    <s v="theater/plays"/>
    <n v="6500"/>
    <n v="21.67"/>
    <x v="6"/>
    <x v="11"/>
    <x v="3229"/>
    <x v="1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n v="1430750795"/>
    <b v="0"/>
    <n v="4"/>
    <b v="0"/>
    <s v="theater/plays"/>
    <n v="2"/>
    <n v="15.75"/>
    <x v="6"/>
    <x v="11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n v="1375403523"/>
    <b v="0"/>
    <n v="5"/>
    <b v="0"/>
    <s v="music/jazz"/>
    <n v="0"/>
    <n v="12.4"/>
    <x v="7"/>
    <x v="33"/>
    <x v="3232"/>
    <x v="0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n v="1434978130"/>
    <b v="0"/>
    <n v="2"/>
    <b v="0"/>
    <s v="technology/web"/>
    <n v="0"/>
    <n v="30.5"/>
    <x v="0"/>
    <x v="26"/>
    <x v="3233"/>
    <x v="4"/>
  </r>
  <r>
    <n v="709"/>
    <s v="lumiglove"/>
    <s v="A &quot;handheld&quot; light, which eases the way you illuminate objects and/or paths."/>
    <x v="51"/>
    <n v="61"/>
    <x v="2"/>
    <s v="US"/>
    <s v="USD"/>
    <n v="1417741159"/>
    <n v="1415149159"/>
    <b v="0"/>
    <n v="2"/>
    <b v="0"/>
    <s v="technology/wearables"/>
    <n v="0"/>
    <n v="30.5"/>
    <x v="0"/>
    <x v="1"/>
    <x v="3234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5"/>
    <x v="0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n v="1421432810"/>
    <b v="0"/>
    <n v="6"/>
    <b v="0"/>
    <s v="theater/plays"/>
    <n v="8"/>
    <n v="10.17"/>
    <x v="6"/>
    <x v="11"/>
    <x v="3236"/>
    <x v="4"/>
  </r>
  <r>
    <n v="230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n v="1430851151"/>
    <b v="0"/>
    <n v="2"/>
    <b v="0"/>
    <s v="film &amp; video/drama"/>
    <n v="0"/>
    <n v="30"/>
    <x v="5"/>
    <x v="10"/>
    <x v="3237"/>
    <x v="4"/>
  </r>
  <r>
    <n v="3864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n v="1445203454"/>
    <b v="0"/>
    <n v="3"/>
    <b v="0"/>
    <s v="theater/plays"/>
    <n v="1"/>
    <n v="20"/>
    <x v="6"/>
    <x v="11"/>
    <x v="3238"/>
    <x v="4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n v="1435088093"/>
    <b v="0"/>
    <n v="4"/>
    <b v="0"/>
    <s v="theater/plays"/>
    <n v="2"/>
    <n v="15"/>
    <x v="6"/>
    <x v="11"/>
    <x v="3239"/>
    <x v="4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n v="1427184843"/>
    <b v="0"/>
    <n v="3"/>
    <b v="0"/>
    <s v="technology/web"/>
    <n v="3"/>
    <n v="20"/>
    <x v="0"/>
    <x v="26"/>
    <x v="3240"/>
    <x v="4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n v="1435014507"/>
    <b v="0"/>
    <n v="4"/>
    <b v="0"/>
    <s v="theater/plays"/>
    <n v="6"/>
    <n v="15"/>
    <x v="6"/>
    <x v="11"/>
    <x v="3241"/>
    <x v="4"/>
  </r>
  <r>
    <n v="1548"/>
    <s v="Change the World through Color"/>
    <s v="Beauty is in the eye of the beholder and I want to inspire conservation through color."/>
    <x v="251"/>
    <n v="60"/>
    <x v="2"/>
    <s v="US"/>
    <s v="USD"/>
    <n v="1447020620"/>
    <n v="1444425020"/>
    <b v="0"/>
    <n v="1"/>
    <b v="0"/>
    <s v="photography/nature"/>
    <n v="9"/>
    <n v="60"/>
    <x v="2"/>
    <x v="38"/>
    <x v="3242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n v="1413519073"/>
    <b v="0"/>
    <n v="2"/>
    <b v="0"/>
    <s v="technology/gadgets"/>
    <n v="9"/>
    <n v="30"/>
    <x v="0"/>
    <x v="6"/>
    <x v="3243"/>
    <x v="2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n v="1483998035"/>
    <b v="0"/>
    <n v="2"/>
    <b v="0"/>
    <s v="food/food trucks"/>
    <n v="1"/>
    <n v="29.5"/>
    <x v="4"/>
    <x v="29"/>
    <x v="3244"/>
    <x v="5"/>
  </r>
  <r>
    <n v="4108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n v="1485909937"/>
    <b v="0"/>
    <n v="1"/>
    <b v="0"/>
    <s v="theater/plays"/>
    <n v="2"/>
    <n v="59"/>
    <x v="6"/>
    <x v="11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n v="1405899378"/>
    <b v="0"/>
    <n v="3"/>
    <b v="0"/>
    <s v="publishing/fiction"/>
    <n v="2"/>
    <n v="19"/>
    <x v="1"/>
    <x v="35"/>
    <x v="3246"/>
    <x v="2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n v="1406986278"/>
    <b v="0"/>
    <n v="3"/>
    <b v="0"/>
    <s v="theater/spaces"/>
    <n v="0"/>
    <n v="18.670000000000002"/>
    <x v="6"/>
    <x v="9"/>
    <x v="3247"/>
    <x v="2"/>
  </r>
  <r>
    <n v="586"/>
    <s v="Employ College 2K"/>
    <s v="Employ College is a movement for companies to hire college graduates from their respected institutions."/>
    <x v="26"/>
    <n v="56"/>
    <x v="2"/>
    <s v="US"/>
    <s v="USD"/>
    <n v="1424032207"/>
    <n v="1421440207"/>
    <b v="0"/>
    <n v="4"/>
    <b v="0"/>
    <s v="technology/web"/>
    <n v="1"/>
    <n v="14"/>
    <x v="0"/>
    <x v="26"/>
    <x v="3248"/>
    <x v="4"/>
  </r>
  <r>
    <n v="1082"/>
    <s v="T-Fighter: Code Name M - Mobile Edition"/>
    <s v="Challenge your trivia skills in this action oriented game against several opponents across time."/>
    <x v="26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9"/>
    <x v="3"/>
  </r>
  <r>
    <n v="561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n v="1442850513"/>
    <b v="0"/>
    <n v="2"/>
    <b v="0"/>
    <s v="technology/web"/>
    <n v="0"/>
    <n v="27.5"/>
    <x v="0"/>
    <x v="26"/>
    <x v="3250"/>
    <x v="4"/>
  </r>
  <r>
    <n v="2380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1"/>
    <x v="4"/>
  </r>
  <r>
    <n v="2862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n v="1401044229"/>
    <b v="0"/>
    <n v="3"/>
    <b v="0"/>
    <s v="theater/plays"/>
    <n v="0"/>
    <n v="18.329999999999998"/>
    <x v="6"/>
    <x v="11"/>
    <x v="3252"/>
    <x v="2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n v="1337977248"/>
    <b v="0"/>
    <n v="2"/>
    <b v="0"/>
    <s v="publishing/art books"/>
    <n v="1"/>
    <n v="27.5"/>
    <x v="1"/>
    <x v="32"/>
    <x v="3253"/>
    <x v="3"/>
  </r>
  <r>
    <n v="2355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n v="1428012136"/>
    <b v="0"/>
    <n v="2"/>
    <b v="0"/>
    <s v="technology/web"/>
    <n v="1"/>
    <n v="27.5"/>
    <x v="0"/>
    <x v="26"/>
    <x v="3254"/>
    <x v="4"/>
  </r>
  <r>
    <n v="2681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n v="1402867750"/>
    <b v="0"/>
    <n v="2"/>
    <b v="0"/>
    <s v="food/food trucks"/>
    <n v="1"/>
    <n v="27.5"/>
    <x v="4"/>
    <x v="29"/>
    <x v="3255"/>
    <x v="2"/>
  </r>
  <r>
    <n v="1417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n v="1439696174"/>
    <b v="0"/>
    <n v="2"/>
    <b v="0"/>
    <s v="publishing/translations"/>
    <n v="1"/>
    <n v="27.5"/>
    <x v="1"/>
    <x v="31"/>
    <x v="3256"/>
    <x v="4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7"/>
    <x v="4"/>
  </r>
  <r>
    <n v="682"/>
    <s v="Deception Belt"/>
    <s v="The Deception Belt is an innovative belt with app capability, designed to assist any user gain control over their appetite."/>
    <x v="6"/>
    <n v="53"/>
    <x v="2"/>
    <s v="US"/>
    <s v="USD"/>
    <n v="1489512122"/>
    <n v="1486923722"/>
    <b v="0"/>
    <n v="4"/>
    <b v="0"/>
    <s v="technology/wearables"/>
    <n v="0"/>
    <n v="13.25"/>
    <x v="0"/>
    <x v="1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n v="1456764095"/>
    <b v="0"/>
    <n v="4"/>
    <b v="0"/>
    <s v="games/video games"/>
    <n v="0"/>
    <n v="13.25"/>
    <x v="3"/>
    <x v="18"/>
    <x v="3259"/>
    <x v="1"/>
  </r>
  <r>
    <n v="2748"/>
    <s v="Native American Language Book for Children"/>
    <s v="Interactive Book with Audio to learn the Ojibwe Language for Children.  Website, Ebook and more!"/>
    <x v="1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  <x v="1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x v="4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n v="1441209715"/>
    <b v="0"/>
    <n v="2"/>
    <b v="0"/>
    <s v="technology/web"/>
    <n v="0"/>
    <n v="26"/>
    <x v="0"/>
    <x v="26"/>
    <x v="3262"/>
    <x v="4"/>
  </r>
  <r>
    <n v="505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n v="1447122086"/>
    <b v="0"/>
    <n v="14"/>
    <b v="0"/>
    <s v="film &amp; video/animation"/>
    <n v="0"/>
    <n v="3.71"/>
    <x v="5"/>
    <x v="23"/>
    <x v="3263"/>
    <x v="4"/>
  </r>
  <r>
    <n v="2402"/>
    <s v="Cupcake Truck Unite"/>
    <s v="Small town, delicious treats, and a mobile truck"/>
    <x v="32"/>
    <n v="52"/>
    <x v="2"/>
    <s v="US"/>
    <s v="USD"/>
    <n v="1431533931"/>
    <n v="1428941931"/>
    <b v="0"/>
    <n v="1"/>
    <b v="0"/>
    <s v="food/food trucks"/>
    <n v="0"/>
    <n v="52"/>
    <x v="4"/>
    <x v="29"/>
    <x v="3264"/>
    <x v="4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n v="1424442326"/>
    <b v="0"/>
    <n v="6"/>
    <b v="0"/>
    <s v="technology/space exploration"/>
    <n v="0"/>
    <n v="8.5"/>
    <x v="0"/>
    <x v="4"/>
    <x v="3265"/>
    <x v="4"/>
  </r>
  <r>
    <n v="1072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n v="1389038297"/>
    <b v="0"/>
    <n v="4"/>
    <b v="0"/>
    <s v="games/video games"/>
    <n v="0"/>
    <n v="12.75"/>
    <x v="3"/>
    <x v="18"/>
    <x v="3266"/>
    <x v="2"/>
  </r>
  <r>
    <n v="1875"/>
    <s v="Claws &amp; Fins"/>
    <s v="Sea opposition of Crab's family and angry fishes. Who is going to win, and who is going to loose ?!"/>
    <x v="26"/>
    <n v="51"/>
    <x v="2"/>
    <s v="US"/>
    <s v="USD"/>
    <n v="1470519308"/>
    <n v="1465335308"/>
    <b v="0"/>
    <n v="3"/>
    <b v="0"/>
    <s v="games/mobile games"/>
    <n v="1"/>
    <n v="17"/>
    <x v="3"/>
    <x v="28"/>
    <x v="3267"/>
    <x v="1"/>
  </r>
  <r>
    <n v="2580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n v="1429170603"/>
    <b v="0"/>
    <n v="2"/>
    <b v="0"/>
    <s v="food/food trucks"/>
    <n v="1"/>
    <n v="25.5"/>
    <x v="4"/>
    <x v="29"/>
    <x v="3268"/>
    <x v="4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n v="1385524889"/>
    <b v="0"/>
    <n v="2"/>
    <b v="0"/>
    <s v="film &amp; video/animation"/>
    <n v="1"/>
    <n v="25.5"/>
    <x v="5"/>
    <x v="23"/>
    <x v="3269"/>
    <x v="0"/>
  </r>
  <r>
    <n v="1703"/>
    <s v="Joy Full Noise!"/>
    <s v="I would love for you to be a part of helping me raise money for music and video production to launch my first Worship album!"/>
    <x v="1"/>
    <n v="51"/>
    <x v="2"/>
    <s v="US"/>
    <s v="USD"/>
    <n v="1441003537"/>
    <n v="1435819537"/>
    <b v="0"/>
    <n v="2"/>
    <b v="0"/>
    <s v="music/faith"/>
    <n v="1"/>
    <n v="25.5"/>
    <x v="7"/>
    <x v="14"/>
    <x v="3270"/>
    <x v="4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n v="1467650771"/>
    <b v="0"/>
    <n v="4"/>
    <b v="0"/>
    <s v="photography/people"/>
    <n v="3"/>
    <n v="12.75"/>
    <x v="2"/>
    <x v="36"/>
    <x v="3271"/>
    <x v="1"/>
  </r>
  <r>
    <n v="184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n v="1404586762"/>
    <b v="0"/>
    <n v="2"/>
    <b v="0"/>
    <s v="film &amp; video/drama"/>
    <n v="3"/>
    <n v="25.5"/>
    <x v="5"/>
    <x v="10"/>
    <x v="3272"/>
    <x v="2"/>
  </r>
  <r>
    <n v="2919"/>
    <s v="While the Stars Fall"/>
    <s v="A full staged reading of a new play about a boy who learns how to be happy from the most unexpected person."/>
    <x v="260"/>
    <n v="51"/>
    <x v="2"/>
    <s v="US"/>
    <s v="USD"/>
    <n v="1407250329"/>
    <n v="1404658329"/>
    <b v="0"/>
    <n v="6"/>
    <b v="0"/>
    <s v="theater/plays"/>
    <n v="9"/>
    <n v="8.5"/>
    <x v="6"/>
    <x v="11"/>
    <x v="3273"/>
    <x v="2"/>
  </r>
  <r>
    <n v="2373"/>
    <s v="Cykelauktion.com (Canceled)"/>
    <s v="We want to create a safe marketplace for buying and selling bicycles."/>
    <x v="373"/>
    <n v="50"/>
    <x v="1"/>
    <s v="SE"/>
    <s v="SEK"/>
    <n v="1440863624"/>
    <n v="1438271624"/>
    <b v="0"/>
    <n v="1"/>
    <b v="0"/>
    <s v="technology/web"/>
    <n v="0"/>
    <n v="50"/>
    <x v="0"/>
    <x v="26"/>
    <x v="327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374"/>
    <n v="50"/>
    <x v="2"/>
    <s v="AU"/>
    <s v="AUD"/>
    <n v="1401662239"/>
    <n v="1399070239"/>
    <b v="0"/>
    <n v="1"/>
    <b v="0"/>
    <s v="film &amp; video/animation"/>
    <n v="0"/>
    <n v="50"/>
    <x v="5"/>
    <x v="23"/>
    <x v="327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x v="375"/>
    <n v="50"/>
    <x v="2"/>
    <s v="US"/>
    <s v="USD"/>
    <n v="1449989260"/>
    <n v="1447397260"/>
    <b v="0"/>
    <n v="1"/>
    <b v="0"/>
    <s v="technology/web"/>
    <n v="0"/>
    <n v="50"/>
    <x v="0"/>
    <x v="26"/>
    <x v="3276"/>
    <x v="4"/>
  </r>
  <r>
    <n v="2393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n v="1436456017"/>
    <b v="0"/>
    <n v="1"/>
    <b v="0"/>
    <s v="technology/web"/>
    <n v="0"/>
    <n v="50"/>
    <x v="0"/>
    <x v="26"/>
    <x v="3277"/>
    <x v="4"/>
  </r>
  <r>
    <n v="1904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n v="1447864021"/>
    <b v="0"/>
    <n v="2"/>
    <b v="0"/>
    <s v="technology/gadgets"/>
    <n v="0"/>
    <n v="25"/>
    <x v="0"/>
    <x v="6"/>
    <x v="327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n v="1386463198"/>
    <b v="0"/>
    <n v="1"/>
    <b v="0"/>
    <s v="music/jazz"/>
    <n v="0"/>
    <n v="50"/>
    <x v="7"/>
    <x v="33"/>
    <x v="3279"/>
    <x v="0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n v="1392321509"/>
    <b v="0"/>
    <n v="4"/>
    <b v="0"/>
    <s v="games/video games"/>
    <n v="0"/>
    <n v="12.5"/>
    <x v="3"/>
    <x v="18"/>
    <x v="3280"/>
    <x v="2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n v="1402009632"/>
    <b v="0"/>
    <n v="1"/>
    <b v="0"/>
    <s v="food/food trucks"/>
    <n v="0"/>
    <n v="50"/>
    <x v="4"/>
    <x v="29"/>
    <x v="3281"/>
    <x v="2"/>
  </r>
  <r>
    <n v="259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n v="1409944421"/>
    <b v="0"/>
    <n v="1"/>
    <b v="0"/>
    <s v="food/food trucks"/>
    <n v="0"/>
    <n v="50"/>
    <x v="4"/>
    <x v="29"/>
    <x v="3282"/>
    <x v="2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n v="1434643559"/>
    <b v="0"/>
    <n v="3"/>
    <b v="0"/>
    <s v="theater/spaces"/>
    <n v="0"/>
    <n v="16.670000000000002"/>
    <x v="6"/>
    <x v="9"/>
    <x v="3283"/>
    <x v="4"/>
  </r>
  <r>
    <n v="237"/>
    <s v="Making The Choice"/>
    <s v="Making The Choice is a christian short film series."/>
    <x v="51"/>
    <n v="50"/>
    <x v="2"/>
    <s v="US"/>
    <s v="USD"/>
    <n v="1457445069"/>
    <n v="1452261069"/>
    <b v="0"/>
    <n v="1"/>
    <b v="0"/>
    <s v="film &amp; video/drama"/>
    <n v="0"/>
    <n v="50"/>
    <x v="5"/>
    <x v="10"/>
    <x v="3284"/>
    <x v="1"/>
  </r>
  <r>
    <n v="1559"/>
    <s v="North Cascades Bigfoot Photo Expedition"/>
    <s v="The goal of this project is to provide scientific evidence of bigfoot in the North Cascades."/>
    <x v="51"/>
    <n v="50"/>
    <x v="2"/>
    <s v="US"/>
    <s v="USD"/>
    <n v="1430270199"/>
    <n v="1428974199"/>
    <b v="0"/>
    <n v="1"/>
    <b v="0"/>
    <s v="photography/nature"/>
    <n v="0"/>
    <n v="50"/>
    <x v="2"/>
    <x v="38"/>
    <x v="3285"/>
    <x v="4"/>
  </r>
  <r>
    <n v="2438"/>
    <s v="FOOD|Art"/>
    <s v="I'm starting a catering and food truck business of southern comfort food. My FOOD is my Art!  _x000a_Thanks for you help!"/>
    <x v="51"/>
    <n v="50"/>
    <x v="2"/>
    <s v="US"/>
    <s v="USD"/>
    <n v="1449529062"/>
    <n v="1444341462"/>
    <b v="0"/>
    <n v="1"/>
    <b v="0"/>
    <s v="food/food trucks"/>
    <n v="0"/>
    <n v="50"/>
    <x v="4"/>
    <x v="29"/>
    <x v="3286"/>
    <x v="4"/>
  </r>
  <r>
    <n v="3095"/>
    <s v="The Old Howard Theatre Company"/>
    <s v="We are a small theatre company looking to provide world class theatre to the working class in the Greater New York area."/>
    <x v="376"/>
    <n v="50"/>
    <x v="2"/>
    <s v="US"/>
    <s v="USD"/>
    <n v="1470011780"/>
    <n v="1464827780"/>
    <b v="0"/>
    <n v="1"/>
    <b v="0"/>
    <s v="theater/spaces"/>
    <n v="0"/>
    <n v="50"/>
    <x v="6"/>
    <x v="9"/>
    <x v="3287"/>
    <x v="1"/>
  </r>
  <r>
    <n v="190"/>
    <s v="REGIONRAT, the movie"/>
    <s v="Because hope can be a 4 letter word"/>
    <x v="32"/>
    <n v="50"/>
    <x v="2"/>
    <s v="US"/>
    <s v="USD"/>
    <n v="1466091446"/>
    <n v="1465227446"/>
    <b v="0"/>
    <n v="1"/>
    <b v="0"/>
    <s v="film &amp; video/drama"/>
    <n v="0"/>
    <n v="50"/>
    <x v="5"/>
    <x v="10"/>
    <x v="3288"/>
    <x v="1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n v="1470153594"/>
    <b v="0"/>
    <n v="1"/>
    <b v="0"/>
    <s v="food/food trucks"/>
    <n v="1"/>
    <n v="50"/>
    <x v="4"/>
    <x v="29"/>
    <x v="3289"/>
    <x v="1"/>
  </r>
  <r>
    <n v="1153"/>
    <s v="The Cold Spot Mobile Trailer"/>
    <s v="A mobile concession trailer for snow cones, ice cream, smoothies and more"/>
    <x v="36"/>
    <n v="50"/>
    <x v="2"/>
    <s v="US"/>
    <s v="USD"/>
    <n v="1434647305"/>
    <n v="1432055305"/>
    <b v="0"/>
    <n v="1"/>
    <b v="0"/>
    <s v="food/food trucks"/>
    <n v="1"/>
    <n v="50"/>
    <x v="4"/>
    <x v="29"/>
    <x v="3290"/>
    <x v="4"/>
  </r>
  <r>
    <n v="1483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n v="1467002275"/>
    <b v="0"/>
    <n v="2"/>
    <b v="0"/>
    <s v="publishing/fiction"/>
    <n v="1"/>
    <n v="25"/>
    <x v="1"/>
    <x v="35"/>
    <x v="3291"/>
    <x v="1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n v="1414505137"/>
    <b v="0"/>
    <n v="2"/>
    <b v="0"/>
    <s v="theater/plays"/>
    <n v="1"/>
    <n v="25"/>
    <x v="6"/>
    <x v="11"/>
    <x v="3292"/>
    <x v="2"/>
  </r>
  <r>
    <n v="1060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n v="1426542893"/>
    <b v="0"/>
    <n v="1"/>
    <b v="0"/>
    <s v="journalism/audio"/>
    <n v="1"/>
    <n v="50"/>
    <x v="8"/>
    <x v="30"/>
    <x v="3293"/>
    <x v="4"/>
  </r>
  <r>
    <n v="1989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n v="1478881208"/>
    <b v="0"/>
    <n v="1"/>
    <b v="0"/>
    <s v="photography/people"/>
    <n v="1"/>
    <n v="50"/>
    <x v="2"/>
    <x v="36"/>
    <x v="3294"/>
    <x v="1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n v="1431093354"/>
    <b v="0"/>
    <n v="1"/>
    <b v="0"/>
    <s v="theater/musical"/>
    <n v="1"/>
    <n v="50"/>
    <x v="6"/>
    <x v="19"/>
    <x v="3295"/>
    <x v="4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n v="1468959873"/>
    <b v="0"/>
    <n v="1"/>
    <b v="0"/>
    <s v="theater/plays"/>
    <n v="1"/>
    <n v="50"/>
    <x v="6"/>
    <x v="11"/>
    <x v="3296"/>
    <x v="1"/>
  </r>
  <r>
    <n v="935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n v="1451462429"/>
    <b v="0"/>
    <n v="2"/>
    <b v="0"/>
    <s v="music/jazz"/>
    <n v="1"/>
    <n v="25"/>
    <x v="7"/>
    <x v="33"/>
    <x v="3297"/>
    <x v="4"/>
  </r>
  <r>
    <n v="1713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n v="1409944412"/>
    <b v="0"/>
    <n v="1"/>
    <b v="0"/>
    <s v="music/faith"/>
    <n v="2"/>
    <n v="50"/>
    <x v="7"/>
    <x v="14"/>
    <x v="3298"/>
    <x v="2"/>
  </r>
  <r>
    <n v="514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99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n v="1252718519"/>
    <b v="0"/>
    <n v="1"/>
    <b v="0"/>
    <s v="publishing/fiction"/>
    <n v="3"/>
    <n v="50"/>
    <x v="1"/>
    <x v="35"/>
    <x v="3300"/>
    <x v="8"/>
  </r>
  <r>
    <n v="3137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n v="1489439669"/>
    <b v="0"/>
    <n v="1"/>
    <b v="0"/>
    <s v="theater/plays"/>
    <n v="3"/>
    <n v="50"/>
    <x v="6"/>
    <x v="11"/>
    <x v="3301"/>
    <x v="5"/>
  </r>
  <r>
    <n v="444"/>
    <s v="Discovering the Other Woman"/>
    <s v="An upcoming animated web sitcom series centered around dealing with life, love, and relationships."/>
    <x v="114"/>
    <n v="50"/>
    <x v="2"/>
    <s v="US"/>
    <s v="USD"/>
    <n v="1329342361"/>
    <n v="1324158361"/>
    <b v="0"/>
    <n v="1"/>
    <b v="0"/>
    <s v="film &amp; video/animation"/>
    <n v="5"/>
    <n v="50"/>
    <x v="5"/>
    <x v="23"/>
    <x v="3302"/>
    <x v="6"/>
  </r>
  <r>
    <n v="1135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n v="1467935094"/>
    <b v="0"/>
    <n v="1"/>
    <b v="0"/>
    <s v="games/mobile games"/>
    <n v="5"/>
    <n v="50"/>
    <x v="3"/>
    <x v="28"/>
    <x v="3303"/>
    <x v="1"/>
  </r>
  <r>
    <n v="3895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n v="1422424818"/>
    <b v="0"/>
    <n v="1"/>
    <b v="0"/>
    <s v="theater/plays"/>
    <n v="5"/>
    <n v="50"/>
    <x v="6"/>
    <x v="11"/>
    <x v="3304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n v="1263982307"/>
    <b v="0"/>
    <n v="5"/>
    <b v="0"/>
    <s v="games/video games"/>
    <n v="10"/>
    <n v="10"/>
    <x v="3"/>
    <x v="18"/>
    <x v="3305"/>
    <x v="7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n v="1422417761"/>
    <b v="0"/>
    <n v="3"/>
    <b v="0"/>
    <s v="publishing/fiction"/>
    <n v="0"/>
    <n v="16"/>
    <x v="1"/>
    <x v="35"/>
    <x v="3306"/>
    <x v="4"/>
  </r>
  <r>
    <n v="2136"/>
    <s v="Dark Paradise"/>
    <s v="A dark and twisted game with physiological madness and corruption as a man becomes the ultimate bio weapon."/>
    <x v="28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x v="0"/>
  </r>
  <r>
    <n v="1097"/>
    <s v="Rabbly"/>
    <s v="Rabbly is action-adventure game. Is about a scientist going on an adventure, to find rare materials in another galaxy."/>
    <x v="4"/>
    <n v="47"/>
    <x v="2"/>
    <s v="US"/>
    <s v="USD"/>
    <n v="1393786877"/>
    <n v="1390330877"/>
    <b v="0"/>
    <n v="7"/>
    <b v="0"/>
    <s v="games/video games"/>
    <n v="0"/>
    <n v="6.71"/>
    <x v="3"/>
    <x v="18"/>
    <x v="3308"/>
    <x v="2"/>
  </r>
  <r>
    <n v="4086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n v="1445985299"/>
    <b v="0"/>
    <n v="5"/>
    <b v="0"/>
    <s v="theater/plays"/>
    <n v="5"/>
    <n v="9.4"/>
    <x v="6"/>
    <x v="11"/>
    <x v="3309"/>
    <x v="4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n v="1448894770"/>
    <b v="0"/>
    <n v="2"/>
    <b v="0"/>
    <s v="food/food trucks"/>
    <n v="0"/>
    <n v="22.5"/>
    <x v="4"/>
    <x v="29"/>
    <x v="3310"/>
    <x v="4"/>
  </r>
  <r>
    <n v="455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n v="1330733022"/>
    <b v="0"/>
    <n v="2"/>
    <b v="0"/>
    <s v="film &amp; video/animation"/>
    <n v="0"/>
    <n v="22.5"/>
    <x v="5"/>
    <x v="23"/>
    <x v="3311"/>
    <x v="3"/>
  </r>
  <r>
    <n v="1068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n v="1457686464"/>
    <b v="0"/>
    <n v="4"/>
    <b v="0"/>
    <s v="games/video games"/>
    <n v="0"/>
    <n v="11.25"/>
    <x v="3"/>
    <x v="18"/>
    <x v="3312"/>
    <x v="1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n v="1476900190"/>
    <b v="0"/>
    <n v="3"/>
    <b v="0"/>
    <s v="games/video games"/>
    <n v="0"/>
    <n v="15"/>
    <x v="3"/>
    <x v="18"/>
    <x v="3313"/>
    <x v="1"/>
  </r>
  <r>
    <n v="3966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n v="1402506278"/>
    <b v="0"/>
    <n v="2"/>
    <b v="0"/>
    <s v="theater/plays"/>
    <n v="1"/>
    <n v="22.5"/>
    <x v="6"/>
    <x v="11"/>
    <x v="3314"/>
    <x v="2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n v="1473893721"/>
    <b v="0"/>
    <n v="2"/>
    <b v="0"/>
    <s v="theater/plays"/>
    <n v="1"/>
    <n v="22.5"/>
    <x v="6"/>
    <x v="11"/>
    <x v="3315"/>
    <x v="1"/>
  </r>
  <r>
    <n v="2764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n v="1335855631"/>
    <b v="0"/>
    <n v="4"/>
    <b v="0"/>
    <s v="publishing/children's books"/>
    <n v="1"/>
    <n v="11.25"/>
    <x v="1"/>
    <x v="39"/>
    <x v="3316"/>
    <x v="3"/>
  </r>
  <r>
    <n v="873"/>
    <s v="The Dreamer-An Original Jazz CD"/>
    <s v="Fall in love with &quot;The Dreamer&quot;, new original music from trumpeter Freddie Dunn!"/>
    <x v="113"/>
    <n v="45"/>
    <x v="2"/>
    <s v="US"/>
    <s v="USD"/>
    <n v="1352610040"/>
    <n v="1349150440"/>
    <b v="0"/>
    <n v="5"/>
    <b v="0"/>
    <s v="music/jazz"/>
    <n v="1"/>
    <n v="9"/>
    <x v="7"/>
    <x v="33"/>
    <x v="3317"/>
    <x v="3"/>
  </r>
  <r>
    <n v="3960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n v="1449260256"/>
    <b v="0"/>
    <n v="4"/>
    <b v="0"/>
    <s v="theater/plays"/>
    <n v="2"/>
    <n v="11.25"/>
    <x v="6"/>
    <x v="11"/>
    <x v="3318"/>
    <x v="4"/>
  </r>
  <r>
    <n v="3142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n v="1487333939"/>
    <b v="0"/>
    <n v="3"/>
    <b v="0"/>
    <s v="theater/plays"/>
    <n v="2"/>
    <n v="15"/>
    <x v="6"/>
    <x v="11"/>
    <x v="331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n v="1353177197"/>
    <b v="0"/>
    <n v="2"/>
    <b v="0"/>
    <s v="music/jazz"/>
    <n v="2"/>
    <n v="22.5"/>
    <x v="7"/>
    <x v="33"/>
    <x v="3320"/>
    <x v="3"/>
  </r>
  <r>
    <n v="449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n v="1379425085"/>
    <b v="0"/>
    <n v="5"/>
    <b v="0"/>
    <s v="film &amp; video/animation"/>
    <n v="2"/>
    <n v="9"/>
    <x v="5"/>
    <x v="23"/>
    <x v="3321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n v="1446562494"/>
    <b v="0"/>
    <n v="3"/>
    <b v="0"/>
    <s v="theater/plays"/>
    <n v="3"/>
    <n v="15"/>
    <x v="6"/>
    <x v="11"/>
    <x v="3322"/>
    <x v="4"/>
  </r>
  <r>
    <n v="1075"/>
    <s v="Towers Of The Apocalypse"/>
    <s v="Fully 3D, post Apocalyptic themed tower defense video game. New take on the genre."/>
    <x v="114"/>
    <n v="45"/>
    <x v="2"/>
    <s v="US"/>
    <s v="USD"/>
    <n v="1336340516"/>
    <n v="1333748516"/>
    <b v="0"/>
    <n v="3"/>
    <b v="0"/>
    <s v="games/video games"/>
    <n v="5"/>
    <n v="15"/>
    <x v="3"/>
    <x v="18"/>
    <x v="3323"/>
    <x v="3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n v="1456996017"/>
    <b v="0"/>
    <n v="3"/>
    <b v="0"/>
    <s v="publishing/translations"/>
    <n v="5"/>
    <n v="15"/>
    <x v="1"/>
    <x v="31"/>
    <x v="3324"/>
    <x v="1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n v="1307421721"/>
    <b v="0"/>
    <n v="5"/>
    <b v="0"/>
    <s v="games/video games"/>
    <n v="8"/>
    <n v="9"/>
    <x v="3"/>
    <x v="18"/>
    <x v="3325"/>
    <x v="6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x v="1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n v="1407535994"/>
    <b v="0"/>
    <n v="4"/>
    <b v="0"/>
    <s v="technology/gadgets"/>
    <n v="0"/>
    <n v="10.5"/>
    <x v="0"/>
    <x v="6"/>
    <x v="3327"/>
    <x v="2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n v="1482609088"/>
    <b v="0"/>
    <n v="4"/>
    <b v="0"/>
    <s v="food/food trucks"/>
    <n v="4"/>
    <n v="10.5"/>
    <x v="4"/>
    <x v="29"/>
    <x v="3328"/>
    <x v="1"/>
  </r>
  <r>
    <n v="1101"/>
    <s v="Strain Wars"/>
    <s v="Different strains of marijuana leafs battling to the death to see which one is the top strain."/>
    <x v="4"/>
    <n v="41"/>
    <x v="2"/>
    <s v="US"/>
    <s v="USD"/>
    <n v="1468519920"/>
    <n v="1466188338"/>
    <b v="0"/>
    <n v="6"/>
    <b v="0"/>
    <s v="games/video games"/>
    <n v="0"/>
    <n v="6.83"/>
    <x v="3"/>
    <x v="18"/>
    <x v="3329"/>
    <x v="1"/>
  </r>
  <r>
    <n v="4107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n v="1409608801"/>
    <b v="0"/>
    <n v="4"/>
    <b v="0"/>
    <s v="theater/plays"/>
    <n v="2"/>
    <n v="10.25"/>
    <x v="6"/>
    <x v="11"/>
    <x v="3330"/>
    <x v="2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n v="1440497876"/>
    <b v="0"/>
    <n v="4"/>
    <b v="0"/>
    <s v="theater/spaces"/>
    <n v="4"/>
    <n v="10.25"/>
    <x v="6"/>
    <x v="9"/>
    <x v="3331"/>
    <x v="4"/>
  </r>
  <r>
    <n v="1811"/>
    <s v="The Year of Sunsets"/>
    <s v="A collection of 365 color photographs of sunsets in 2014, beautifully presented in a hardcover book."/>
    <x v="221"/>
    <n v="40"/>
    <x v="2"/>
    <s v="US"/>
    <s v="USD"/>
    <n v="1414123200"/>
    <n v="1408962270"/>
    <b v="0"/>
    <n v="26"/>
    <b v="0"/>
    <s v="photography/photobooks"/>
    <n v="0"/>
    <n v="1.54"/>
    <x v="2"/>
    <x v="3"/>
    <x v="3332"/>
    <x v="2"/>
  </r>
  <r>
    <n v="148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3"/>
    <x v="1"/>
  </r>
  <r>
    <n v="3053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n v="1407781013"/>
    <b v="0"/>
    <n v="3"/>
    <b v="0"/>
    <s v="theater/spaces"/>
    <n v="0"/>
    <n v="13.33"/>
    <x v="6"/>
    <x v="9"/>
    <x v="3334"/>
    <x v="2"/>
  </r>
  <r>
    <n v="1789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n v="1415858403"/>
    <b v="1"/>
    <n v="4"/>
    <b v="0"/>
    <s v="photography/photobooks"/>
    <n v="1"/>
    <n v="10"/>
    <x v="2"/>
    <x v="3"/>
    <x v="3335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n v="1377030070"/>
    <b v="0"/>
    <n v="1"/>
    <b v="0"/>
    <s v="music/world music"/>
    <n v="1"/>
    <n v="40"/>
    <x v="7"/>
    <x v="37"/>
    <x v="3336"/>
    <x v="0"/>
  </r>
  <r>
    <n v="2693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n v="1405307966"/>
    <b v="0"/>
    <n v="3"/>
    <b v="0"/>
    <s v="food/food trucks"/>
    <n v="1"/>
    <n v="13.33"/>
    <x v="4"/>
    <x v="29"/>
    <x v="3337"/>
    <x v="2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n v="1380913757"/>
    <b v="0"/>
    <n v="2"/>
    <b v="0"/>
    <s v="music/jazz"/>
    <n v="1"/>
    <n v="20"/>
    <x v="7"/>
    <x v="33"/>
    <x v="3338"/>
    <x v="0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n v="1414531440"/>
    <b v="1"/>
    <n v="2"/>
    <b v="0"/>
    <s v="photography/photobooks"/>
    <n v="1"/>
    <n v="20"/>
    <x v="2"/>
    <x v="3"/>
    <x v="3339"/>
    <x v="2"/>
  </r>
  <r>
    <n v="4005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n v="1408648985"/>
    <b v="0"/>
    <n v="2"/>
    <b v="0"/>
    <s v="theater/plays"/>
    <n v="1"/>
    <n v="20"/>
    <x v="6"/>
    <x v="11"/>
    <x v="3340"/>
    <x v="2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n v="1369246738"/>
    <b v="0"/>
    <n v="2"/>
    <b v="0"/>
    <s v="music/jazz"/>
    <n v="1"/>
    <n v="20"/>
    <x v="7"/>
    <x v="33"/>
    <x v="3341"/>
    <x v="0"/>
  </r>
  <r>
    <n v="2864"/>
    <s v="'Haunting Julia' by Alan Ayckbourn"/>
    <s v="Accessible, original theatre for all!"/>
    <x v="60"/>
    <n v="40"/>
    <x v="2"/>
    <s v="GB"/>
    <s v="GBP"/>
    <n v="1437139080"/>
    <n v="1434552207"/>
    <b v="0"/>
    <n v="3"/>
    <b v="0"/>
    <s v="theater/plays"/>
    <n v="2"/>
    <n v="13.33"/>
    <x v="6"/>
    <x v="11"/>
    <x v="3342"/>
    <x v="4"/>
  </r>
  <r>
    <n v="154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43"/>
    <x v="4"/>
  </r>
  <r>
    <n v="3871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n v="1485629050"/>
    <b v="0"/>
    <n v="3"/>
    <b v="0"/>
    <s v="theater/musical"/>
    <n v="3"/>
    <n v="13.33"/>
    <x v="6"/>
    <x v="19"/>
    <x v="3344"/>
    <x v="5"/>
  </r>
  <r>
    <n v="2346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n v="1472843431"/>
    <b v="0"/>
    <n v="3"/>
    <b v="0"/>
    <s v="technology/web"/>
    <n v="0"/>
    <n v="13"/>
    <x v="0"/>
    <x v="26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n v="1436587218"/>
    <b v="0"/>
    <n v="4"/>
    <b v="0"/>
    <s v="theater/plays"/>
    <n v="1"/>
    <n v="9.75"/>
    <x v="6"/>
    <x v="11"/>
    <x v="3346"/>
    <x v="4"/>
  </r>
  <r>
    <n v="3850"/>
    <s v="The Vagina Monologues 2015"/>
    <s v="V-Day is a global activist movement to end violence against women and girls."/>
    <x v="114"/>
    <n v="38"/>
    <x v="2"/>
    <s v="US"/>
    <s v="USD"/>
    <n v="1420081143"/>
    <n v="1417489143"/>
    <b v="1"/>
    <n v="4"/>
    <b v="0"/>
    <s v="theater/plays"/>
    <n v="4"/>
    <n v="9.5"/>
    <x v="6"/>
    <x v="11"/>
    <x v="3347"/>
    <x v="2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n v="1426407426"/>
    <b v="0"/>
    <n v="2"/>
    <b v="0"/>
    <s v="theater/plays"/>
    <n v="1"/>
    <n v="18.5"/>
    <x v="6"/>
    <x v="11"/>
    <x v="3348"/>
    <x v="4"/>
  </r>
  <r>
    <n v="2683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n v="1422641240"/>
    <b v="0"/>
    <n v="3"/>
    <b v="0"/>
    <s v="food/food trucks"/>
    <n v="0"/>
    <n v="12"/>
    <x v="4"/>
    <x v="29"/>
    <x v="3349"/>
    <x v="4"/>
  </r>
  <r>
    <n v="1873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n v="1433861210"/>
    <b v="0"/>
    <n v="2"/>
    <b v="0"/>
    <s v="games/mobile games"/>
    <n v="0"/>
    <n v="18"/>
    <x v="3"/>
    <x v="28"/>
    <x v="3350"/>
    <x v="4"/>
  </r>
  <r>
    <n v="2761"/>
    <s v="Learn U.S. Geography: Dreaming my way across The U.S."/>
    <s v="Help me give away 500 copies of my picture book so more kids will know US geography!"/>
    <x v="1"/>
    <n v="36"/>
    <x v="2"/>
    <s v="US"/>
    <s v="USD"/>
    <n v="1357176693"/>
    <n v="1354584693"/>
    <b v="0"/>
    <n v="4"/>
    <b v="0"/>
    <s v="publishing/children's books"/>
    <n v="1"/>
    <n v="9"/>
    <x v="1"/>
    <x v="39"/>
    <x v="3351"/>
    <x v="3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n v="1436941019"/>
    <b v="0"/>
    <n v="3"/>
    <b v="0"/>
    <s v="technology/space exploration"/>
    <n v="1"/>
    <n v="12"/>
    <x v="0"/>
    <x v="4"/>
    <x v="3352"/>
    <x v="4"/>
  </r>
  <r>
    <n v="2691"/>
    <s v="Cook"/>
    <s v="A Great New local Food Truck serving up ethnic fusion inspired eats in Ottawa."/>
    <x v="43"/>
    <n v="35"/>
    <x v="2"/>
    <s v="CA"/>
    <s v="CAD"/>
    <n v="1431278557"/>
    <n v="1427390557"/>
    <b v="0"/>
    <n v="2"/>
    <b v="0"/>
    <s v="food/food trucks"/>
    <n v="0"/>
    <n v="17.5"/>
    <x v="4"/>
    <x v="29"/>
    <x v="3353"/>
    <x v="4"/>
  </r>
  <r>
    <n v="1162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n v="1408983864"/>
    <b v="0"/>
    <n v="2"/>
    <b v="0"/>
    <s v="food/food trucks"/>
    <n v="0"/>
    <n v="17.5"/>
    <x v="4"/>
    <x v="29"/>
    <x v="3354"/>
    <x v="2"/>
  </r>
  <r>
    <n v="3792"/>
    <s v="BorikÃ©n: The Show"/>
    <s v="A cultural and historic journey through Puerto Rico's music and dance!"/>
    <x v="66"/>
    <n v="35"/>
    <x v="2"/>
    <s v="US"/>
    <s v="USD"/>
    <n v="1436957022"/>
    <n v="1434365022"/>
    <b v="0"/>
    <n v="2"/>
    <b v="0"/>
    <s v="theater/musical"/>
    <n v="0"/>
    <n v="17.5"/>
    <x v="6"/>
    <x v="19"/>
    <x v="3355"/>
    <x v="4"/>
  </r>
  <r>
    <n v="2741"/>
    <s v="Mrs. Brown and Her Lost Puppy."/>
    <s v="Help me publish my 1st children's book as an aspiring author!"/>
    <x v="36"/>
    <n v="35"/>
    <x v="2"/>
    <s v="US"/>
    <s v="USD"/>
    <n v="1413770820"/>
    <n v="1412005602"/>
    <b v="0"/>
    <n v="4"/>
    <b v="0"/>
    <s v="publishing/children's books"/>
    <n v="0"/>
    <n v="8.75"/>
    <x v="1"/>
    <x v="39"/>
    <x v="3356"/>
    <x v="2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n v="1415499128"/>
    <b v="0"/>
    <n v="3"/>
    <b v="0"/>
    <s v="food/food trucks"/>
    <n v="0"/>
    <n v="11.67"/>
    <x v="4"/>
    <x v="29"/>
    <x v="3357"/>
    <x v="2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n v="1412115762"/>
    <b v="0"/>
    <n v="4"/>
    <b v="0"/>
    <s v="music/faith"/>
    <n v="1"/>
    <n v="8.75"/>
    <x v="7"/>
    <x v="14"/>
    <x v="3358"/>
    <x v="2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n v="1484756245"/>
    <b v="0"/>
    <n v="4"/>
    <b v="0"/>
    <s v="technology/web"/>
    <n v="1"/>
    <n v="8.75"/>
    <x v="0"/>
    <x v="26"/>
    <x v="3359"/>
    <x v="5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n v="1408366191"/>
    <b v="0"/>
    <n v="3"/>
    <b v="0"/>
    <s v="music/faith"/>
    <n v="1"/>
    <n v="11.67"/>
    <x v="7"/>
    <x v="14"/>
    <x v="3360"/>
    <x v="2"/>
  </r>
  <r>
    <n v="2859"/>
    <s v="Grover Theatre Company (GTC)"/>
    <s v="A theatre company that will create works to inspire young people and get everyone involved."/>
    <x v="151"/>
    <n v="35"/>
    <x v="2"/>
    <s v="AU"/>
    <s v="AUD"/>
    <n v="1444984904"/>
    <n v="1439800904"/>
    <b v="0"/>
    <n v="1"/>
    <b v="0"/>
    <s v="theater/plays"/>
    <n v="2"/>
    <n v="35"/>
    <x v="6"/>
    <x v="11"/>
    <x v="336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n v="1426538129"/>
    <b v="0"/>
    <n v="2"/>
    <b v="0"/>
    <s v="theater/musical"/>
    <n v="2"/>
    <n v="17.5"/>
    <x v="6"/>
    <x v="19"/>
    <x v="3362"/>
    <x v="4"/>
  </r>
  <r>
    <n v="1558"/>
    <s v="Lucy Wood's Calendar - English Countryside 2016"/>
    <s v="A large 2016 wall-calendar (A3 when open) featuring 12 stunning photographs by Lucy Wood."/>
    <x v="150"/>
    <n v="35"/>
    <x v="2"/>
    <s v="GB"/>
    <s v="GBP"/>
    <n v="1440763920"/>
    <n v="1435656759"/>
    <b v="0"/>
    <n v="3"/>
    <b v="0"/>
    <s v="photography/nature"/>
    <n v="5"/>
    <n v="11.67"/>
    <x v="2"/>
    <x v="38"/>
    <x v="3363"/>
    <x v="4"/>
  </r>
  <r>
    <n v="4068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x v="1"/>
  </r>
  <r>
    <n v="2153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n v="1417470718"/>
    <b v="0"/>
    <n v="4"/>
    <b v="0"/>
    <s v="games/video games"/>
    <n v="0"/>
    <n v="8.5"/>
    <x v="3"/>
    <x v="18"/>
    <x v="3365"/>
    <x v="2"/>
  </r>
  <r>
    <n v="1710"/>
    <s v="Producing a live album of our upcoming Europe tour"/>
    <s v="We want to create a gospel live album which has never been produced before."/>
    <x v="1"/>
    <n v="34"/>
    <x v="2"/>
    <s v="DE"/>
    <s v="EUR"/>
    <n v="1453122000"/>
    <n v="1449151888"/>
    <b v="0"/>
    <n v="1"/>
    <b v="0"/>
    <s v="music/faith"/>
    <n v="1"/>
    <n v="34"/>
    <x v="7"/>
    <x v="14"/>
    <x v="3366"/>
    <x v="4"/>
  </r>
  <r>
    <n v="2767"/>
    <s v="the Giant Turnip"/>
    <s v="An animated bedtime story with Dedka, Babka and the rest of the family working together on a BIG problem"/>
    <x v="38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7"/>
    <x v="4"/>
  </r>
  <r>
    <n v="773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n v="1428341985"/>
    <b v="0"/>
    <n v="2"/>
    <b v="0"/>
    <s v="publishing/fiction"/>
    <n v="1"/>
    <n v="16"/>
    <x v="1"/>
    <x v="35"/>
    <x v="3368"/>
    <x v="4"/>
  </r>
  <r>
    <n v="3988"/>
    <s v="Folk-Tales: What Stories Do Your Folks Tell?"/>
    <s v="An evening of of stories based both in myth and truth."/>
    <x v="186"/>
    <n v="32"/>
    <x v="2"/>
    <s v="US"/>
    <s v="USD"/>
    <n v="1440813413"/>
    <n v="1439517413"/>
    <b v="0"/>
    <n v="4"/>
    <b v="0"/>
    <s v="theater/plays"/>
    <n v="2"/>
    <n v="8"/>
    <x v="6"/>
    <x v="11"/>
    <x v="3369"/>
    <x v="4"/>
  </r>
  <r>
    <n v="409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n v="1437754137"/>
    <b v="0"/>
    <n v="3"/>
    <b v="0"/>
    <s v="theater/plays"/>
    <n v="3"/>
    <n v="10.67"/>
    <x v="6"/>
    <x v="11"/>
    <x v="3370"/>
    <x v="4"/>
  </r>
  <r>
    <n v="599"/>
    <s v="Mail 4 Jail"/>
    <s v="We send care packages to incarcerated individuals throughout the country that include specific items hand picked by the sender."/>
    <x v="6"/>
    <n v="31"/>
    <x v="2"/>
    <s v="US"/>
    <s v="USD"/>
    <n v="1425827760"/>
    <n v="1423769402"/>
    <b v="0"/>
    <n v="2"/>
    <b v="0"/>
    <s v="technology/web"/>
    <n v="0"/>
    <n v="15.5"/>
    <x v="0"/>
    <x v="26"/>
    <x v="3371"/>
    <x v="4"/>
  </r>
  <r>
    <n v="494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n v="1402343765"/>
    <b v="0"/>
    <n v="3"/>
    <b v="0"/>
    <s v="film &amp; video/animation"/>
    <n v="0"/>
    <n v="10.33"/>
    <x v="5"/>
    <x v="23"/>
    <x v="3372"/>
    <x v="2"/>
  </r>
  <r>
    <n v="152"/>
    <s v="The Great Dark (Canceled)"/>
    <s v="The Great Dark is a journey through the unimaginable...and un foreseeable..."/>
    <x v="381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n v="1435552057"/>
    <b v="0"/>
    <n v="1"/>
    <b v="0"/>
    <s v="food/food trucks"/>
    <n v="0"/>
    <n v="30"/>
    <x v="4"/>
    <x v="29"/>
    <x v="3374"/>
    <x v="4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n v="1435160452"/>
    <b v="0"/>
    <n v="1"/>
    <b v="0"/>
    <s v="technology/web"/>
    <n v="0"/>
    <n v="30"/>
    <x v="0"/>
    <x v="26"/>
    <x v="3375"/>
    <x v="4"/>
  </r>
  <r>
    <n v="2408"/>
    <s v="Sabroso On Wheels"/>
    <s v="A US Army Vet trying to get a Peruvian food truck going! Really good Peruvian food now mobile!"/>
    <x v="51"/>
    <n v="30"/>
    <x v="2"/>
    <s v="US"/>
    <s v="USD"/>
    <n v="1415247757"/>
    <n v="1412652157"/>
    <b v="0"/>
    <n v="2"/>
    <b v="0"/>
    <s v="food/food trucks"/>
    <n v="0"/>
    <n v="15"/>
    <x v="4"/>
    <x v="29"/>
    <x v="3376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n v="1402612730"/>
    <b v="0"/>
    <n v="1"/>
    <b v="0"/>
    <s v="music/jazz"/>
    <n v="1"/>
    <n v="30"/>
    <x v="7"/>
    <x v="33"/>
    <x v="3377"/>
    <x v="2"/>
  </r>
  <r>
    <n v="2506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n v="1441955269"/>
    <b v="0"/>
    <n v="2"/>
    <b v="0"/>
    <s v="food/restaurants"/>
    <n v="1"/>
    <n v="15"/>
    <x v="4"/>
    <x v="40"/>
    <x v="3378"/>
    <x v="4"/>
  </r>
  <r>
    <n v="497"/>
    <s v="Galaxy Probe Kids"/>
    <s v="live-action/animated series pilot."/>
    <x v="382"/>
    <n v="30"/>
    <x v="2"/>
    <s v="US"/>
    <s v="USD"/>
    <n v="1419483600"/>
    <n v="1414889665"/>
    <b v="0"/>
    <n v="3"/>
    <b v="0"/>
    <s v="film &amp; video/animation"/>
    <n v="1"/>
    <n v="10"/>
    <x v="5"/>
    <x v="23"/>
    <x v="3379"/>
    <x v="2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n v="1305839646"/>
    <b v="0"/>
    <n v="2"/>
    <b v="0"/>
    <s v="publishing/fiction"/>
    <n v="1"/>
    <n v="15"/>
    <x v="1"/>
    <x v="35"/>
    <x v="3380"/>
    <x v="6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n v="1322632886"/>
    <b v="0"/>
    <n v="1"/>
    <b v="0"/>
    <s v="music/indie rock"/>
    <n v="1"/>
    <n v="30"/>
    <x v="7"/>
    <x v="12"/>
    <x v="3381"/>
    <x v="6"/>
  </r>
  <r>
    <n v="912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n v="1350009447"/>
    <b v="0"/>
    <n v="2"/>
    <b v="0"/>
    <s v="music/jazz"/>
    <n v="1"/>
    <n v="15"/>
    <x v="7"/>
    <x v="33"/>
    <x v="3382"/>
    <x v="3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n v="1480943180"/>
    <b v="0"/>
    <n v="1"/>
    <b v="0"/>
    <s v="theater/plays"/>
    <n v="5"/>
    <n v="30"/>
    <x v="6"/>
    <x v="11"/>
    <x v="3383"/>
    <x v="1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n v="1471370327"/>
    <b v="0"/>
    <n v="2"/>
    <b v="0"/>
    <s v="theater/musical"/>
    <n v="6"/>
    <n v="15"/>
    <x v="6"/>
    <x v="19"/>
    <x v="3384"/>
    <x v="1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n v="1441479361"/>
    <b v="0"/>
    <n v="4"/>
    <b v="1"/>
    <s v="photography/photobooks"/>
    <n v="120"/>
    <n v="7.5"/>
    <x v="2"/>
    <x v="3"/>
    <x v="3385"/>
    <x v="4"/>
  </r>
  <r>
    <n v="1121"/>
    <s v="Pwincess"/>
    <s v="An action packed, side scrolling, platform jumping, laser shooting ADVENTURE that will be fun for everyone."/>
    <x v="12"/>
    <n v="29"/>
    <x v="2"/>
    <s v="US"/>
    <s v="USD"/>
    <n v="1457904316"/>
    <n v="1455315916"/>
    <b v="0"/>
    <n v="5"/>
    <b v="0"/>
    <s v="games/video games"/>
    <n v="0"/>
    <n v="5.8"/>
    <x v="3"/>
    <x v="18"/>
    <x v="3386"/>
    <x v="1"/>
  </r>
  <r>
    <n v="2879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n v="1450718661"/>
    <b v="0"/>
    <n v="1"/>
    <b v="0"/>
    <s v="theater/plays"/>
    <n v="0"/>
    <n v="29"/>
    <x v="6"/>
    <x v="11"/>
    <x v="3387"/>
    <x v="4"/>
  </r>
  <r>
    <n v="4019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n v="1455725596"/>
    <b v="0"/>
    <n v="4"/>
    <b v="0"/>
    <s v="theater/plays"/>
    <n v="1"/>
    <n v="7.25"/>
    <x v="6"/>
    <x v="11"/>
    <x v="3388"/>
    <x v="1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n v="1373337166"/>
    <b v="0"/>
    <n v="4"/>
    <b v="1"/>
    <s v="music/classical music"/>
    <n v="116"/>
    <n v="7.25"/>
    <x v="7"/>
    <x v="25"/>
    <x v="3389"/>
    <x v="0"/>
  </r>
  <r>
    <n v="1312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n v="1426783922"/>
    <b v="0"/>
    <n v="1"/>
    <b v="0"/>
    <s v="technology/wearables"/>
    <n v="1"/>
    <n v="28"/>
    <x v="0"/>
    <x v="1"/>
    <x v="3390"/>
    <x v="4"/>
  </r>
  <r>
    <n v="1579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n v="1374882891"/>
    <b v="0"/>
    <n v="2"/>
    <b v="0"/>
    <s v="publishing/art books"/>
    <n v="1"/>
    <n v="14"/>
    <x v="1"/>
    <x v="32"/>
    <x v="3391"/>
    <x v="0"/>
  </r>
  <r>
    <n v="4065"/>
    <s v="A Midsummer's Night's Dream"/>
    <s v="A classical/ fantasy version of midsummers done by professionally trained actors in Tulsa!"/>
    <x v="38"/>
    <n v="27"/>
    <x v="2"/>
    <s v="US"/>
    <s v="USD"/>
    <n v="1407883811"/>
    <n v="1405291811"/>
    <b v="0"/>
    <n v="4"/>
    <b v="0"/>
    <s v="theater/plays"/>
    <n v="1"/>
    <n v="6.75"/>
    <x v="6"/>
    <x v="11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x v="2"/>
  </r>
  <r>
    <n v="3124"/>
    <s v="Theater &amp; Arts &amp; Day Care (Canceled)"/>
    <s v="A place where kids/ teens' dreams come true, and one finds there home without sparkly red shoes!"/>
    <x v="385"/>
    <n v="26"/>
    <x v="1"/>
    <s v="US"/>
    <s v="USD"/>
    <n v="1422902601"/>
    <n v="1417718601"/>
    <b v="0"/>
    <n v="4"/>
    <b v="0"/>
    <s v="theater/spaces"/>
    <n v="0"/>
    <n v="6.5"/>
    <x v="6"/>
    <x v="9"/>
    <x v="3394"/>
    <x v="2"/>
  </r>
  <r>
    <n v="1874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n v="1465427733"/>
    <b v="0"/>
    <n v="2"/>
    <b v="0"/>
    <s v="games/mobile games"/>
    <n v="0"/>
    <n v="13"/>
    <x v="3"/>
    <x v="28"/>
    <x v="3395"/>
    <x v="1"/>
  </r>
  <r>
    <n v="3853"/>
    <s v="The Original Laughter Therapist"/>
    <s v="A dose of One-woman &quot;Dramedy&quot; to cure those daily blues is just what the doctor ordered!"/>
    <x v="4"/>
    <n v="26"/>
    <x v="2"/>
    <s v="US"/>
    <s v="USD"/>
    <n v="1409602178"/>
    <n v="1406578178"/>
    <b v="0"/>
    <n v="2"/>
    <b v="0"/>
    <s v="theater/plays"/>
    <n v="0"/>
    <n v="13"/>
    <x v="6"/>
    <x v="11"/>
    <x v="3396"/>
    <x v="2"/>
  </r>
  <r>
    <n v="453"/>
    <s v="Jamboni Brothers Pizza Pilot"/>
    <s v="A 7 minute broadcast-quality web pilot (in 3D animation) of Jamboni Brothers Pizza {the ultimate goal being a cartoon TV series}."/>
    <x v="386"/>
    <n v="26"/>
    <x v="2"/>
    <s v="US"/>
    <s v="USD"/>
    <n v="1424375279"/>
    <n v="1422992879"/>
    <b v="0"/>
    <n v="2"/>
    <b v="0"/>
    <s v="film &amp; video/animation"/>
    <n v="0"/>
    <n v="13"/>
    <x v="5"/>
    <x v="23"/>
    <x v="3397"/>
    <x v="4"/>
  </r>
  <r>
    <n v="3108"/>
    <s v="Funding a home for our Children's Theater"/>
    <s v="We need a permanent home for the theater!"/>
    <x v="6"/>
    <n v="26"/>
    <x v="2"/>
    <s v="US"/>
    <s v="USD"/>
    <n v="1430234394"/>
    <n v="1425053994"/>
    <b v="0"/>
    <n v="2"/>
    <b v="0"/>
    <s v="theater/spaces"/>
    <n v="0"/>
    <n v="13"/>
    <x v="6"/>
    <x v="9"/>
    <x v="3398"/>
    <x v="4"/>
  </r>
  <r>
    <n v="594"/>
    <s v="Unleashed Fitness"/>
    <s v="Creating a fitness site that will change the fitness game forever!"/>
    <x v="17"/>
    <n v="26"/>
    <x v="2"/>
    <s v="US"/>
    <s v="USD"/>
    <n v="1460832206"/>
    <n v="1458240206"/>
    <b v="0"/>
    <n v="2"/>
    <b v="0"/>
    <s v="technology/web"/>
    <n v="0"/>
    <n v="13"/>
    <x v="0"/>
    <x v="26"/>
    <x v="3399"/>
    <x v="1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n v="1407178164"/>
    <b v="0"/>
    <n v="2"/>
    <b v="0"/>
    <s v="technology/wearables"/>
    <n v="0"/>
    <n v="13"/>
    <x v="0"/>
    <x v="1"/>
    <x v="3400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n v="1471844704"/>
    <b v="0"/>
    <n v="2"/>
    <b v="0"/>
    <s v="publishing/translations"/>
    <n v="0"/>
    <n v="13"/>
    <x v="1"/>
    <x v="31"/>
    <x v="3401"/>
    <x v="1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n v="1435206474"/>
    <b v="0"/>
    <n v="2"/>
    <b v="0"/>
    <s v="food/food trucks"/>
    <n v="0"/>
    <n v="13"/>
    <x v="4"/>
    <x v="29"/>
    <x v="3402"/>
    <x v="4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n v="1308245574"/>
    <b v="0"/>
    <n v="2"/>
    <b v="0"/>
    <s v="games/video games"/>
    <n v="1"/>
    <n v="13"/>
    <x v="3"/>
    <x v="18"/>
    <x v="3403"/>
    <x v="6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n v="1421478823"/>
    <b v="0"/>
    <n v="2"/>
    <b v="0"/>
    <s v="theater/plays"/>
    <n v="1"/>
    <n v="13"/>
    <x v="6"/>
    <x v="11"/>
    <x v="3404"/>
    <x v="4"/>
  </r>
  <r>
    <n v="2591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n v="1452721524"/>
    <b v="0"/>
    <n v="2"/>
    <b v="0"/>
    <s v="food/food trucks"/>
    <n v="2"/>
    <n v="13"/>
    <x v="4"/>
    <x v="29"/>
    <x v="3405"/>
    <x v="1"/>
  </r>
  <r>
    <n v="2902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n v="1437820396"/>
    <b v="0"/>
    <n v="1"/>
    <b v="0"/>
    <s v="theater/plays"/>
    <n v="0"/>
    <n v="25"/>
    <x v="6"/>
    <x v="11"/>
    <x v="3406"/>
    <x v="4"/>
  </r>
  <r>
    <n v="3094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n v="1437591956"/>
    <b v="0"/>
    <n v="1"/>
    <b v="0"/>
    <s v="theater/spaces"/>
    <n v="0"/>
    <n v="25"/>
    <x v="6"/>
    <x v="9"/>
    <x v="3407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n v="1316013727"/>
    <b v="0"/>
    <n v="1"/>
    <b v="0"/>
    <s v="film &amp; video/animation"/>
    <n v="0"/>
    <n v="25"/>
    <x v="5"/>
    <x v="23"/>
    <x v="3408"/>
    <x v="6"/>
  </r>
  <r>
    <n v="2354"/>
    <s v="Dissertation (Canceled)"/>
    <s v="Almost done with doctorate degree but need funding of $35,000 to complete research of project."/>
    <x v="23"/>
    <n v="25"/>
    <x v="1"/>
    <s v="US"/>
    <s v="USD"/>
    <n v="1420910460"/>
    <n v="1415726460"/>
    <b v="0"/>
    <n v="1"/>
    <b v="0"/>
    <s v="technology/web"/>
    <n v="0"/>
    <n v="25"/>
    <x v="0"/>
    <x v="26"/>
    <x v="3409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n v="1440701890"/>
    <b v="0"/>
    <n v="1"/>
    <b v="0"/>
    <s v="theater/plays"/>
    <n v="0"/>
    <n v="25"/>
    <x v="6"/>
    <x v="11"/>
    <x v="3410"/>
    <x v="4"/>
  </r>
  <r>
    <n v="1171"/>
    <s v="The Mean Green Purple Machine"/>
    <s v="Tulsa's first true biodiesel, alternative energy powered food truck! Oh yeah, and delicious food!"/>
    <x v="17"/>
    <n v="25"/>
    <x v="2"/>
    <s v="US"/>
    <s v="USD"/>
    <n v="1415909927"/>
    <n v="1414351127"/>
    <b v="0"/>
    <n v="1"/>
    <b v="0"/>
    <s v="food/food trucks"/>
    <n v="0"/>
    <n v="25"/>
    <x v="4"/>
    <x v="29"/>
    <x v="3411"/>
    <x v="2"/>
  </r>
  <r>
    <n v="2391"/>
    <s v="oToBOTS.com - Freedom from high cost auto repairs (Canceled)"/>
    <s v="Using the power of internet to help people save hundreds in car repair."/>
    <x v="16"/>
    <n v="25"/>
    <x v="1"/>
    <s v="US"/>
    <s v="USD"/>
    <n v="1427825044"/>
    <n v="1425236644"/>
    <b v="0"/>
    <n v="1"/>
    <b v="0"/>
    <s v="technology/web"/>
    <n v="0"/>
    <n v="25"/>
    <x v="0"/>
    <x v="26"/>
    <x v="3412"/>
    <x v="4"/>
  </r>
  <r>
    <n v="2128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n v="1406140369"/>
    <b v="0"/>
    <n v="1"/>
    <b v="0"/>
    <s v="games/video games"/>
    <n v="0"/>
    <n v="25"/>
    <x v="3"/>
    <x v="18"/>
    <x v="3413"/>
    <x v="2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n v="1461027388"/>
    <b v="0"/>
    <n v="1"/>
    <b v="0"/>
    <s v="theater/plays"/>
    <n v="0"/>
    <n v="25"/>
    <x v="6"/>
    <x v="11"/>
    <x v="3414"/>
    <x v="1"/>
  </r>
  <r>
    <n v="460"/>
    <s v="Darwin's Kiss"/>
    <s v="An animated web series about biological evolution gone haywire."/>
    <x v="141"/>
    <n v="25"/>
    <x v="2"/>
    <s v="US"/>
    <s v="USD"/>
    <n v="1401595200"/>
    <n v="1398862875"/>
    <b v="0"/>
    <n v="2"/>
    <b v="0"/>
    <s v="film &amp; video/animation"/>
    <n v="0"/>
    <n v="12.5"/>
    <x v="5"/>
    <x v="23"/>
    <x v="3415"/>
    <x v="2"/>
  </r>
  <r>
    <n v="938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n v="1343993448"/>
    <b v="0"/>
    <n v="1"/>
    <b v="0"/>
    <s v="music/jazz"/>
    <n v="0"/>
    <n v="25"/>
    <x v="7"/>
    <x v="33"/>
    <x v="3416"/>
    <x v="3"/>
  </r>
  <r>
    <n v="1988"/>
    <s v="Phillip Michael Photography"/>
    <s v="Expressing art in an image!"/>
    <x v="70"/>
    <n v="25"/>
    <x v="2"/>
    <s v="US"/>
    <s v="USD"/>
    <n v="1440094742"/>
    <n v="1437502742"/>
    <b v="0"/>
    <n v="1"/>
    <b v="0"/>
    <s v="photography/people"/>
    <n v="0"/>
    <n v="25"/>
    <x v="2"/>
    <x v="36"/>
    <x v="3417"/>
    <x v="4"/>
  </r>
  <r>
    <n v="1099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n v="1428955468"/>
    <b v="0"/>
    <n v="1"/>
    <b v="0"/>
    <s v="games/video games"/>
    <n v="1"/>
    <n v="25"/>
    <x v="3"/>
    <x v="18"/>
    <x v="3418"/>
    <x v="4"/>
  </r>
  <r>
    <n v="2893"/>
    <s v="REDISCOVERING KIA THE PLAY"/>
    <s v="Fundraising for REDISCOVERING KIA THE PLAY"/>
    <x v="1"/>
    <n v="25"/>
    <x v="2"/>
    <s v="US"/>
    <s v="USD"/>
    <n v="1420768800"/>
    <n v="1415644395"/>
    <b v="0"/>
    <n v="2"/>
    <b v="0"/>
    <s v="theater/plays"/>
    <n v="1"/>
    <n v="12.5"/>
    <x v="6"/>
    <x v="11"/>
    <x v="3419"/>
    <x v="2"/>
  </r>
  <r>
    <n v="541"/>
    <s v="Deviations"/>
    <s v="A website dedicated to local Kink Communities; to find others with matching interests and bring them together."/>
    <x v="169"/>
    <n v="25"/>
    <x v="2"/>
    <s v="US"/>
    <s v="USD"/>
    <n v="1446080834"/>
    <n v="1443488834"/>
    <b v="0"/>
    <n v="1"/>
    <b v="0"/>
    <s v="technology/web"/>
    <n v="1"/>
    <n v="25"/>
    <x v="0"/>
    <x v="26"/>
    <x v="3420"/>
    <x v="4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n v="1457628680"/>
    <b v="0"/>
    <n v="1"/>
    <b v="0"/>
    <s v="theater/plays"/>
    <n v="1"/>
    <n v="25"/>
    <x v="6"/>
    <x v="11"/>
    <x v="3421"/>
    <x v="1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n v="1424678460"/>
    <b v="0"/>
    <n v="1"/>
    <b v="0"/>
    <s v="food/food trucks"/>
    <n v="1"/>
    <n v="25"/>
    <x v="4"/>
    <x v="29"/>
    <x v="3422"/>
    <x v="4"/>
  </r>
  <r>
    <n v="2762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n v="1326934395"/>
    <b v="0"/>
    <n v="1"/>
    <b v="0"/>
    <s v="publishing/children's books"/>
    <n v="1"/>
    <n v="25"/>
    <x v="1"/>
    <x v="39"/>
    <x v="3423"/>
    <x v="3"/>
  </r>
  <r>
    <n v="2413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n v="1398911882"/>
    <b v="0"/>
    <n v="3"/>
    <b v="0"/>
    <s v="food/food trucks"/>
    <n v="1"/>
    <n v="8.33"/>
    <x v="4"/>
    <x v="29"/>
    <x v="3424"/>
    <x v="2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n v="1447098599"/>
    <b v="0"/>
    <n v="1"/>
    <b v="0"/>
    <s v="theater/plays"/>
    <n v="1"/>
    <n v="25"/>
    <x v="6"/>
    <x v="11"/>
    <x v="3425"/>
    <x v="4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n v="1331982127"/>
    <b v="0"/>
    <n v="1"/>
    <b v="0"/>
    <s v="music/world music"/>
    <n v="1"/>
    <n v="25"/>
    <x v="7"/>
    <x v="37"/>
    <x v="3426"/>
    <x v="3"/>
  </r>
  <r>
    <n v="3747"/>
    <s v="Counting Stars"/>
    <s v="The world premiere of an astonishing new play by acclaimed writer Atiha Sen Gupta."/>
    <x v="60"/>
    <n v="25"/>
    <x v="2"/>
    <s v="GB"/>
    <s v="GBP"/>
    <n v="1436137140"/>
    <n v="1433833896"/>
    <b v="0"/>
    <n v="1"/>
    <b v="0"/>
    <s v="theater/plays"/>
    <n v="1"/>
    <n v="25"/>
    <x v="6"/>
    <x v="11"/>
    <x v="3427"/>
    <x v="4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n v="1404973504"/>
    <b v="0"/>
    <n v="2"/>
    <b v="0"/>
    <s v="theater/plays"/>
    <n v="1"/>
    <n v="12.5"/>
    <x v="6"/>
    <x v="11"/>
    <x v="3428"/>
    <x v="2"/>
  </r>
  <r>
    <n v="3201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n v="1407695077"/>
    <b v="0"/>
    <n v="2"/>
    <b v="0"/>
    <s v="theater/musical"/>
    <n v="1"/>
    <n v="12.5"/>
    <x v="6"/>
    <x v="19"/>
    <x v="3429"/>
    <x v="2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n v="1404151396"/>
    <b v="0"/>
    <n v="4"/>
    <b v="0"/>
    <s v="photography/photobooks"/>
    <n v="2"/>
    <n v="6.25"/>
    <x v="2"/>
    <x v="3"/>
    <x v="3430"/>
    <x v="2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n v="1445370317"/>
    <b v="0"/>
    <n v="2"/>
    <b v="0"/>
    <s v="theater/spaces"/>
    <n v="3"/>
    <n v="12.5"/>
    <x v="6"/>
    <x v="9"/>
    <x v="3431"/>
    <x v="4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n v="1424819871"/>
    <b v="0"/>
    <n v="1"/>
    <b v="0"/>
    <s v="theater/plays"/>
    <n v="3"/>
    <n v="25"/>
    <x v="6"/>
    <x v="11"/>
    <x v="3432"/>
    <x v="4"/>
  </r>
  <r>
    <n v="2131"/>
    <s v="Scout's Honor"/>
    <s v="From frightened girl to empowered woman, Scout's Honor is a tale about facing your fears and overcoming odds."/>
    <x v="207"/>
    <n v="25"/>
    <x v="2"/>
    <s v="US"/>
    <s v="USD"/>
    <n v="1436677091"/>
    <n v="1434085091"/>
    <b v="0"/>
    <n v="3"/>
    <b v="0"/>
    <s v="games/video games"/>
    <n v="5"/>
    <n v="8.33"/>
    <x v="3"/>
    <x v="18"/>
    <x v="3433"/>
    <x v="4"/>
  </r>
  <r>
    <n v="3881"/>
    <s v="My Real Mother's Name is... (Canceled)"/>
    <s v="A musical journey coming to the Blue Venue at the 2017 Orlando Fringe Festival!"/>
    <x v="207"/>
    <n v="25"/>
    <x v="1"/>
    <s v="US"/>
    <s v="USD"/>
    <n v="1487550399"/>
    <n v="1484958399"/>
    <b v="0"/>
    <n v="1"/>
    <b v="0"/>
    <s v="theater/musical"/>
    <n v="5"/>
    <n v="25"/>
    <x v="6"/>
    <x v="19"/>
    <x v="3434"/>
    <x v="5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n v="1457725272"/>
    <b v="0"/>
    <n v="2"/>
    <b v="0"/>
    <s v="games/video games"/>
    <n v="13"/>
    <n v="12.5"/>
    <x v="3"/>
    <x v="18"/>
    <x v="3435"/>
    <x v="1"/>
  </r>
  <r>
    <n v="2948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n v="1428075293"/>
    <b v="0"/>
    <n v="9"/>
    <b v="0"/>
    <s v="theater/spaces"/>
    <n v="0"/>
    <n v="2.67"/>
    <x v="6"/>
    <x v="9"/>
    <x v="3436"/>
    <x v="4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n v="1377570867"/>
    <b v="0"/>
    <n v="5"/>
    <b v="0"/>
    <s v="film &amp; video/animation"/>
    <n v="2"/>
    <n v="4.8"/>
    <x v="5"/>
    <x v="23"/>
    <x v="3437"/>
    <x v="0"/>
  </r>
  <r>
    <n v="4002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n v="1409187761"/>
    <b v="0"/>
    <n v="4"/>
    <b v="0"/>
    <s v="theater/plays"/>
    <n v="2"/>
    <n v="5.75"/>
    <x v="6"/>
    <x v="11"/>
    <x v="3438"/>
    <x v="2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n v="1403356792"/>
    <b v="0"/>
    <n v="4"/>
    <b v="0"/>
    <s v="theater/plays"/>
    <n v="5"/>
    <n v="5.75"/>
    <x v="6"/>
    <x v="11"/>
    <x v="3439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n v="1455025359"/>
    <b v="0"/>
    <n v="3"/>
    <b v="0"/>
    <s v="theater/spaces"/>
    <n v="0"/>
    <n v="7.33"/>
    <x v="6"/>
    <x v="9"/>
    <x v="3440"/>
    <x v="1"/>
  </r>
  <r>
    <n v="1736"/>
    <s v="In His Presence"/>
    <s v="A unique meditative album reflecting on the life of Christ, inviting Him into your presence"/>
    <x v="121"/>
    <n v="22"/>
    <x v="2"/>
    <s v="US"/>
    <s v="USD"/>
    <n v="1447018833"/>
    <n v="1444423233"/>
    <b v="0"/>
    <n v="1"/>
    <b v="0"/>
    <s v="music/faith"/>
    <n v="1"/>
    <n v="22"/>
    <x v="7"/>
    <x v="14"/>
    <x v="3441"/>
    <x v="4"/>
  </r>
  <r>
    <n v="1129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n v="1462515693"/>
    <b v="0"/>
    <n v="2"/>
    <b v="0"/>
    <s v="games/mobile games"/>
    <n v="0"/>
    <n v="10.5"/>
    <x v="3"/>
    <x v="28"/>
    <x v="3442"/>
    <x v="1"/>
  </r>
  <r>
    <n v="4042"/>
    <s v="Messages"/>
    <s v="Acting group and production for inner city youth, about inner city youth. The problems and stuation that they see everyday."/>
    <x v="26"/>
    <n v="21"/>
    <x v="2"/>
    <s v="US"/>
    <s v="USD"/>
    <n v="1421781360"/>
    <n v="1419213664"/>
    <b v="0"/>
    <n v="3"/>
    <b v="0"/>
    <s v="theater/plays"/>
    <n v="0"/>
    <n v="7"/>
    <x v="6"/>
    <x v="11"/>
    <x v="3443"/>
    <x v="2"/>
  </r>
  <r>
    <n v="900"/>
    <s v="Project Revive: Protecting the Creative Impulse"/>
    <s v="With Project Revive, I aim to protect and nurture the creative impulse through music."/>
    <x v="1"/>
    <n v="21"/>
    <x v="2"/>
    <s v="US"/>
    <s v="USD"/>
    <n v="1459365802"/>
    <n v="1456777402"/>
    <b v="0"/>
    <n v="2"/>
    <b v="0"/>
    <s v="music/jazz"/>
    <n v="0"/>
    <n v="10.5"/>
    <x v="7"/>
    <x v="33"/>
    <x v="3444"/>
    <x v="1"/>
  </r>
  <r>
    <n v="3961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n v="1397683410"/>
    <b v="0"/>
    <n v="2"/>
    <b v="0"/>
    <s v="theater/plays"/>
    <n v="0"/>
    <n v="10.5"/>
    <x v="6"/>
    <x v="11"/>
    <x v="3445"/>
    <x v="2"/>
  </r>
  <r>
    <n v="4041"/>
    <s v="In the Land of Gold"/>
    <s v="A bold, colouful, vibrant play centred around the last remaining monarchy of Africa."/>
    <x v="1"/>
    <n v="21"/>
    <x v="2"/>
    <s v="GB"/>
    <s v="GBP"/>
    <n v="1473160954"/>
    <n v="1467976954"/>
    <b v="0"/>
    <n v="2"/>
    <b v="0"/>
    <s v="theater/plays"/>
    <n v="0"/>
    <n v="10.5"/>
    <x v="6"/>
    <x v="11"/>
    <x v="3446"/>
    <x v="1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n v="1372721577"/>
    <b v="0"/>
    <n v="3"/>
    <b v="0"/>
    <s v="publishing/fiction"/>
    <n v="1"/>
    <n v="7"/>
    <x v="1"/>
    <x v="35"/>
    <x v="3447"/>
    <x v="0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n v="1452654504"/>
    <b v="0"/>
    <n v="2"/>
    <b v="0"/>
    <s v="food/food trucks"/>
    <n v="1"/>
    <n v="10.5"/>
    <x v="4"/>
    <x v="29"/>
    <x v="3448"/>
    <x v="1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n v="1354840638"/>
    <b v="0"/>
    <n v="7"/>
    <b v="0"/>
    <s v="games/video games"/>
    <n v="1"/>
    <n v="3"/>
    <x v="3"/>
    <x v="18"/>
    <x v="3449"/>
    <x v="3"/>
  </r>
  <r>
    <n v="2890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n v="1405100992"/>
    <b v="0"/>
    <n v="3"/>
    <b v="0"/>
    <s v="theater/plays"/>
    <n v="1"/>
    <n v="7"/>
    <x v="6"/>
    <x v="11"/>
    <x v="3450"/>
    <x v="2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n v="1413527001"/>
    <b v="0"/>
    <n v="1"/>
    <b v="0"/>
    <s v="theater/plays"/>
    <n v="0"/>
    <n v="20"/>
    <x v="6"/>
    <x v="11"/>
    <x v="3451"/>
    <x v="2"/>
  </r>
  <r>
    <n v="409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n v="1423024847"/>
    <b v="0"/>
    <n v="1"/>
    <b v="0"/>
    <s v="theater/plays"/>
    <n v="0"/>
    <n v="20"/>
    <x v="6"/>
    <x v="11"/>
    <x v="3452"/>
    <x v="4"/>
  </r>
  <r>
    <n v="213"/>
    <s v="Hart Blvd. A feature film by Andrew Greve"/>
    <s v="A family dramedy about a grandfather  and grandson who are both on their path to redemption."/>
    <x v="6"/>
    <n v="20"/>
    <x v="2"/>
    <s v="US"/>
    <s v="USD"/>
    <n v="1439734001"/>
    <n v="1437142547"/>
    <b v="0"/>
    <n v="1"/>
    <b v="0"/>
    <s v="film &amp; video/drama"/>
    <n v="0"/>
    <n v="20"/>
    <x v="5"/>
    <x v="10"/>
    <x v="3453"/>
    <x v="4"/>
  </r>
  <r>
    <n v="2863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n v="1405095123"/>
    <b v="0"/>
    <n v="1"/>
    <b v="0"/>
    <s v="theater/plays"/>
    <n v="0"/>
    <n v="20"/>
    <x v="6"/>
    <x v="11"/>
    <x v="3454"/>
    <x v="2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n v="1425270876"/>
    <b v="0"/>
    <n v="2"/>
    <b v="0"/>
    <s v="theater/plays"/>
    <n v="0"/>
    <n v="10"/>
    <x v="6"/>
    <x v="11"/>
    <x v="3455"/>
    <x v="4"/>
  </r>
  <r>
    <n v="597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n v="1466787335"/>
    <b v="0"/>
    <n v="2"/>
    <b v="0"/>
    <s v="technology/web"/>
    <n v="0"/>
    <n v="10"/>
    <x v="0"/>
    <x v="26"/>
    <x v="3456"/>
    <x v="1"/>
  </r>
  <r>
    <n v="1738"/>
    <s v="The Flashing Lights"/>
    <s v="Music that inspires and gives hope for overcoming and change. And it is good music."/>
    <x v="1"/>
    <n v="20"/>
    <x v="2"/>
    <s v="US"/>
    <s v="USD"/>
    <n v="1412283542"/>
    <n v="1409691542"/>
    <b v="0"/>
    <n v="1"/>
    <b v="0"/>
    <s v="music/faith"/>
    <n v="0"/>
    <n v="20"/>
    <x v="7"/>
    <x v="14"/>
    <x v="3457"/>
    <x v="2"/>
  </r>
  <r>
    <n v="1133"/>
    <s v="Ping"/>
    <s v="Ping is a simple game currently in the design process, where the player lives off of the power of their connection to the internet."/>
    <x v="121"/>
    <n v="20"/>
    <x v="2"/>
    <s v="GB"/>
    <s v="GBP"/>
    <n v="1406799981"/>
    <n v="1404207981"/>
    <b v="0"/>
    <n v="1"/>
    <b v="0"/>
    <s v="games/mobile games"/>
    <n v="1"/>
    <n v="20"/>
    <x v="3"/>
    <x v="28"/>
    <x v="3458"/>
    <x v="2"/>
  </r>
  <r>
    <n v="569"/>
    <s v="Mioti"/>
    <s v="Mioti is an indie game marketplace that doubles as a community for developers to join networks and discuss projects."/>
    <x v="60"/>
    <n v="20"/>
    <x v="2"/>
    <s v="CA"/>
    <s v="CAD"/>
    <n v="1451679612"/>
    <n v="1449087612"/>
    <b v="0"/>
    <n v="1"/>
    <b v="0"/>
    <s v="technology/web"/>
    <n v="1"/>
    <n v="20"/>
    <x v="0"/>
    <x v="26"/>
    <x v="3459"/>
    <x v="4"/>
  </r>
  <r>
    <n v="884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n v="1331666146"/>
    <b v="0"/>
    <n v="2"/>
    <b v="0"/>
    <s v="music/indie rock"/>
    <n v="1"/>
    <n v="10"/>
    <x v="7"/>
    <x v="12"/>
    <x v="3460"/>
    <x v="3"/>
  </r>
  <r>
    <n v="1542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n v="1434412500"/>
    <b v="0"/>
    <n v="1"/>
    <b v="0"/>
    <s v="photography/nature"/>
    <n v="4"/>
    <n v="20"/>
    <x v="2"/>
    <x v="38"/>
    <x v="3461"/>
    <x v="4"/>
  </r>
  <r>
    <n v="3735"/>
    <s v="Women Beware Women"/>
    <s v="Young Actor's taking on a Jacobean tragedy. Family, betrayal, love, lust, sex and death."/>
    <x v="277"/>
    <n v="20"/>
    <x v="2"/>
    <s v="GB"/>
    <s v="GBP"/>
    <n v="1432831089"/>
    <n v="1430239089"/>
    <b v="0"/>
    <n v="2"/>
    <b v="0"/>
    <s v="theater/plays"/>
    <n v="13"/>
    <n v="10"/>
    <x v="6"/>
    <x v="11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x v="4"/>
  </r>
  <r>
    <n v="4011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n v="1419858278"/>
    <b v="0"/>
    <n v="4"/>
    <b v="0"/>
    <s v="theater/plays"/>
    <n v="8"/>
    <n v="4.75"/>
    <x v="6"/>
    <x v="11"/>
    <x v="3464"/>
    <x v="2"/>
  </r>
  <r>
    <n v="638"/>
    <s v="W (Canceled)"/>
    <s v="O0"/>
    <x v="19"/>
    <n v="18"/>
    <x v="1"/>
    <s v="DE"/>
    <s v="EUR"/>
    <n v="1490447662"/>
    <n v="1485267262"/>
    <b v="0"/>
    <n v="6"/>
    <b v="0"/>
    <s v="technology/web"/>
    <n v="0"/>
    <n v="3"/>
    <x v="0"/>
    <x v="26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n v="1488140119"/>
    <b v="0"/>
    <n v="1"/>
    <b v="0"/>
    <s v="music/faith"/>
    <n v="0"/>
    <n v="18"/>
    <x v="7"/>
    <x v="14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  <x v="2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n v="1422001763"/>
    <b v="0"/>
    <n v="3"/>
    <b v="0"/>
    <s v="food/food trucks"/>
    <n v="0"/>
    <n v="5.67"/>
    <x v="4"/>
    <x v="29"/>
    <x v="3468"/>
    <x v="4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n v="1434322815"/>
    <b v="0"/>
    <n v="1"/>
    <b v="0"/>
    <s v="theater/plays"/>
    <n v="0"/>
    <n v="16"/>
    <x v="6"/>
    <x v="11"/>
    <x v="3469"/>
    <x v="4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n v="1300328399"/>
    <b v="0"/>
    <n v="3"/>
    <b v="0"/>
    <s v="games/video games"/>
    <n v="2"/>
    <n v="5.33"/>
    <x v="3"/>
    <x v="18"/>
    <x v="3470"/>
    <x v="6"/>
  </r>
  <r>
    <n v="674"/>
    <s v="Something To Wear For Hearing Sounds By Feeling Vibrations"/>
    <s v="Listen to sounds by feeling an array of vibrational patterns against your body."/>
    <x v="6"/>
    <n v="15"/>
    <x v="2"/>
    <s v="US"/>
    <s v="USD"/>
    <n v="1407811627"/>
    <n v="1402627627"/>
    <b v="0"/>
    <n v="2"/>
    <b v="0"/>
    <s v="technology/wearables"/>
    <n v="0"/>
    <n v="7.5"/>
    <x v="0"/>
    <x v="1"/>
    <x v="3471"/>
    <x v="2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n v="1409089391"/>
    <b v="0"/>
    <n v="1"/>
    <b v="0"/>
    <s v="photography/places"/>
    <n v="0"/>
    <n v="15"/>
    <x v="2"/>
    <x v="34"/>
    <x v="3472"/>
    <x v="2"/>
  </r>
  <r>
    <n v="1086"/>
    <s v="Cyber Universe Online"/>
    <s v="Humanity's future in the Galaxy"/>
    <x v="53"/>
    <n v="15"/>
    <x v="2"/>
    <s v="US"/>
    <s v="USD"/>
    <n v="1408913291"/>
    <n v="1406321291"/>
    <b v="0"/>
    <n v="2"/>
    <b v="0"/>
    <s v="games/video games"/>
    <n v="0"/>
    <n v="7.5"/>
    <x v="3"/>
    <x v="18"/>
    <x v="3473"/>
    <x v="2"/>
  </r>
  <r>
    <n v="1435"/>
    <s v="Trilogy of Crystals, book 1, translation"/>
    <s v="English translation of the first book from a sword and sorcery Fantasy trilogy, by Paolo Parente"/>
    <x v="51"/>
    <n v="15"/>
    <x v="2"/>
    <s v="IT"/>
    <s v="EUR"/>
    <n v="1444589020"/>
    <n v="1441997020"/>
    <b v="0"/>
    <n v="2"/>
    <b v="0"/>
    <s v="publishing/translations"/>
    <n v="0"/>
    <n v="7.5"/>
    <x v="1"/>
    <x v="31"/>
    <x v="3474"/>
    <x v="4"/>
  </r>
  <r>
    <n v="1406"/>
    <s v="Man Down! Translation project"/>
    <s v="The White coat and the battle dress uniform"/>
    <x v="32"/>
    <n v="15"/>
    <x v="2"/>
    <s v="IT"/>
    <s v="EUR"/>
    <n v="1449914400"/>
    <n v="1445336607"/>
    <b v="0"/>
    <n v="3"/>
    <b v="0"/>
    <s v="publishing/translations"/>
    <n v="0"/>
    <n v="5"/>
    <x v="1"/>
    <x v="31"/>
    <x v="3475"/>
    <x v="4"/>
  </r>
  <r>
    <n v="3926"/>
    <s v="Caryl Churchill's 'Top Girls' - NSW HSC Text"/>
    <s v="Producing syllabus-relevant theatre targeted to HSC students on the NSW Central Coast"/>
    <x v="1"/>
    <n v="15"/>
    <x v="2"/>
    <s v="AU"/>
    <s v="AUD"/>
    <n v="1419645748"/>
    <n v="1417053748"/>
    <b v="0"/>
    <n v="1"/>
    <b v="0"/>
    <s v="theater/plays"/>
    <n v="0"/>
    <n v="15"/>
    <x v="6"/>
    <x v="11"/>
    <x v="3476"/>
    <x v="2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n v="1405687978"/>
    <b v="0"/>
    <n v="2"/>
    <b v="0"/>
    <s v="publishing/translations"/>
    <n v="1"/>
    <n v="7.5"/>
    <x v="1"/>
    <x v="31"/>
    <x v="3477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n v="1459716480"/>
    <b v="0"/>
    <n v="1"/>
    <b v="0"/>
    <s v="publishing/translations"/>
    <n v="1"/>
    <n v="15"/>
    <x v="1"/>
    <x v="31"/>
    <x v="3478"/>
    <x v="1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n v="1486613332"/>
    <b v="0"/>
    <n v="1"/>
    <b v="0"/>
    <s v="journalism/audio"/>
    <n v="1"/>
    <n v="15"/>
    <x v="8"/>
    <x v="30"/>
    <x v="3479"/>
    <x v="5"/>
  </r>
  <r>
    <n v="2641"/>
    <s v="Build Flying Saucer Artificial Intelligent from sea shell"/>
    <s v="Building a Flying saucer that has Artificial Intelligent made from sea shell."/>
    <x v="186"/>
    <n v="15"/>
    <x v="2"/>
    <s v="US"/>
    <s v="USD"/>
    <n v="1410811740"/>
    <n v="1409341863"/>
    <b v="0"/>
    <n v="1"/>
    <b v="0"/>
    <s v="technology/space exploration"/>
    <n v="1"/>
    <n v="15"/>
    <x v="0"/>
    <x v="4"/>
    <x v="3480"/>
    <x v="2"/>
  </r>
  <r>
    <n v="2347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n v="1469543676"/>
    <b v="0"/>
    <n v="1"/>
    <b v="0"/>
    <s v="technology/web"/>
    <n v="2"/>
    <n v="15"/>
    <x v="0"/>
    <x v="26"/>
    <x v="3481"/>
    <x v="1"/>
  </r>
  <r>
    <n v="364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n v="1445369727"/>
    <b v="0"/>
    <n v="2"/>
    <b v="0"/>
    <s v="theater/musical"/>
    <n v="2"/>
    <n v="7.5"/>
    <x v="6"/>
    <x v="19"/>
    <x v="3482"/>
    <x v="4"/>
  </r>
  <r>
    <n v="1810"/>
    <s v="Film Speed"/>
    <s v="Film Speed is a series of Zines focusing on architecture shot completely on 35 and 120mm film."/>
    <x v="314"/>
    <n v="15"/>
    <x v="2"/>
    <s v="US"/>
    <s v="USD"/>
    <n v="1408657826"/>
    <n v="1407621026"/>
    <b v="0"/>
    <n v="2"/>
    <b v="0"/>
    <s v="photography/photobooks"/>
    <n v="3"/>
    <n v="7.5"/>
    <x v="2"/>
    <x v="3"/>
    <x v="3483"/>
    <x v="2"/>
  </r>
  <r>
    <n v="3925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n v="1404161639"/>
    <b v="0"/>
    <n v="3"/>
    <b v="0"/>
    <s v="theater/plays"/>
    <n v="10"/>
    <n v="5"/>
    <x v="6"/>
    <x v="11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x v="2"/>
  </r>
  <r>
    <n v="578"/>
    <s v="weBuy Crowdsourced Shopping"/>
    <s v="weBuy trade built on technology and Crowd Sourced Power"/>
    <x v="10"/>
    <n v="14"/>
    <x v="2"/>
    <s v="GB"/>
    <s v="GBP"/>
    <n v="1441633993"/>
    <n v="1439560393"/>
    <b v="0"/>
    <n v="7"/>
    <b v="0"/>
    <s v="technology/web"/>
    <n v="0"/>
    <n v="2"/>
    <x v="0"/>
    <x v="26"/>
    <x v="3486"/>
    <x v="4"/>
  </r>
  <r>
    <n v="31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  <x v="1"/>
  </r>
  <r>
    <n v="3600"/>
    <s v="Pariah"/>
    <s v="The First Play From The Man Who Brought You The Black James Bond!"/>
    <x v="85"/>
    <n v="13"/>
    <x v="0"/>
    <s v="US"/>
    <s v="USD"/>
    <n v="1476390164"/>
    <n v="1473970964"/>
    <b v="0"/>
    <n v="4"/>
    <b v="1"/>
    <s v="theater/plays"/>
    <n v="130"/>
    <n v="3.25"/>
    <x v="6"/>
    <x v="11"/>
    <x v="3488"/>
    <x v="1"/>
  </r>
  <r>
    <n v="560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n v="1416249045"/>
    <b v="0"/>
    <n v="3"/>
    <b v="0"/>
    <s v="technology/web"/>
    <n v="0"/>
    <n v="4"/>
    <x v="0"/>
    <x v="26"/>
    <x v="3489"/>
    <x v="2"/>
  </r>
  <r>
    <n v="1081"/>
    <s v="The Creature"/>
    <s v="Finishing your last job before you retire until a disaster strikes the cargo ship can you survive The Creature?"/>
    <x v="34"/>
    <n v="12"/>
    <x v="2"/>
    <s v="US"/>
    <s v="USD"/>
    <n v="1422483292"/>
    <n v="1419891292"/>
    <b v="0"/>
    <n v="4"/>
    <b v="0"/>
    <s v="games/video games"/>
    <n v="0"/>
    <n v="3"/>
    <x v="3"/>
    <x v="18"/>
    <x v="3490"/>
    <x v="2"/>
  </r>
  <r>
    <n v="1902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n v="1422903447"/>
    <b v="0"/>
    <n v="3"/>
    <b v="0"/>
    <s v="technology/gadgets"/>
    <n v="1"/>
    <n v="4"/>
    <x v="0"/>
    <x v="6"/>
    <x v="3491"/>
    <x v="4"/>
  </r>
  <r>
    <n v="167"/>
    <s v="Past"/>
    <s v="A young man experiences a tragedy and has the opportunity to go back and learn from his mistakes and find out his true self."/>
    <x v="5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  <x v="4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n v="1405032222"/>
    <b v="0"/>
    <n v="4"/>
    <b v="0"/>
    <s v="technology/wearables"/>
    <n v="0"/>
    <n v="2.75"/>
    <x v="0"/>
    <x v="1"/>
    <x v="3493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n v="1458333811"/>
    <b v="0"/>
    <n v="2"/>
    <b v="0"/>
    <s v="theater/plays"/>
    <n v="0"/>
    <n v="5.5"/>
    <x v="6"/>
    <x v="11"/>
    <x v="3494"/>
    <x v="1"/>
  </r>
  <r>
    <n v="512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n v="1475776127"/>
    <b v="0"/>
    <n v="2"/>
    <b v="0"/>
    <s v="film &amp; video/animation"/>
    <n v="0"/>
    <n v="5.5"/>
    <x v="5"/>
    <x v="23"/>
    <x v="3495"/>
    <x v="1"/>
  </r>
  <r>
    <n v="1123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n v="1395318848"/>
    <b v="0"/>
    <n v="3"/>
    <b v="0"/>
    <s v="games/video games"/>
    <n v="0"/>
    <n v="3.67"/>
    <x v="3"/>
    <x v="18"/>
    <x v="3496"/>
    <x v="2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n v="1411775700"/>
    <b v="0"/>
    <n v="3"/>
    <b v="0"/>
    <s v="games/mobile games"/>
    <n v="0"/>
    <n v="3.67"/>
    <x v="3"/>
    <x v="28"/>
    <x v="3497"/>
    <x v="2"/>
  </r>
  <r>
    <n v="1715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n v="1425186785"/>
    <b v="0"/>
    <n v="2"/>
    <b v="0"/>
    <s v="music/faith"/>
    <n v="0"/>
    <n v="5.5"/>
    <x v="7"/>
    <x v="14"/>
    <x v="3498"/>
    <x v="4"/>
  </r>
  <r>
    <n v="3940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n v="1416311351"/>
    <b v="0"/>
    <n v="2"/>
    <b v="0"/>
    <s v="theater/plays"/>
    <n v="0"/>
    <n v="5.5"/>
    <x v="6"/>
    <x v="11"/>
    <x v="3499"/>
    <x v="2"/>
  </r>
  <r>
    <n v="3103"/>
    <s v="Professional Venue for local artists!!"/>
    <s v="Creating a place for local artists to perform, at substantially less cost for them"/>
    <x v="311"/>
    <n v="11"/>
    <x v="2"/>
    <s v="US"/>
    <s v="USD"/>
    <n v="1434080706"/>
    <n v="1428896706"/>
    <b v="0"/>
    <n v="2"/>
    <b v="0"/>
    <s v="theater/spaces"/>
    <n v="0"/>
    <n v="5.5"/>
    <x v="6"/>
    <x v="9"/>
    <x v="3500"/>
    <x v="4"/>
  </r>
  <r>
    <n v="3866"/>
    <s v="a feminine ending, brought to you by the East End Theatre Co"/>
    <s v="A funny, moving, witty piece about a girl, her oboe, and her dreams."/>
    <x v="151"/>
    <n v="11"/>
    <x v="2"/>
    <s v="US"/>
    <s v="USD"/>
    <n v="1458703740"/>
    <n v="1454453021"/>
    <b v="0"/>
    <n v="2"/>
    <b v="0"/>
    <s v="theater/plays"/>
    <n v="1"/>
    <n v="5.5"/>
    <x v="6"/>
    <x v="11"/>
    <x v="3501"/>
    <x v="1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2"/>
    <x v="1"/>
  </r>
  <r>
    <n v="1176"/>
    <s v="Mirlin's Sushi"/>
    <s v="Mirlins Sushi!_x000a_Find us on Facebook!_x000a_(Gives backers a voice, and a direct link to us! No kickstarter disappearing act here!)"/>
    <x v="388"/>
    <n v="10"/>
    <x v="2"/>
    <s v="AU"/>
    <s v="AUD"/>
    <n v="1488805200"/>
    <n v="1484094498"/>
    <b v="0"/>
    <n v="1"/>
    <b v="0"/>
    <s v="food/food trucks"/>
    <n v="0"/>
    <n v="10"/>
    <x v="4"/>
    <x v="29"/>
    <x v="3503"/>
    <x v="5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4"/>
    <x v="1"/>
  </r>
  <r>
    <n v="2685"/>
    <s v="Nana's Home Cooking on Wheels"/>
    <s v="Home cooked meals made by Nana. Indiana's famous tenderloin sandwiches, Nana's homemade cole slaw and so much more."/>
    <x v="6"/>
    <n v="10"/>
    <x v="2"/>
    <s v="US"/>
    <s v="USD"/>
    <n v="1430149330"/>
    <n v="1424968930"/>
    <b v="0"/>
    <n v="1"/>
    <b v="0"/>
    <s v="food/food trucks"/>
    <n v="0"/>
    <n v="10"/>
    <x v="4"/>
    <x v="29"/>
    <x v="3505"/>
    <x v="4"/>
  </r>
  <r>
    <n v="1911"/>
    <s v="Charge Furniture"/>
    <s v="Charge furniture, making it simple and comfortable to charge your USB devices without leaving the comfort of your couch or armchair"/>
    <x v="389"/>
    <n v="10"/>
    <x v="2"/>
    <s v="NZ"/>
    <s v="NZD"/>
    <n v="1407545334"/>
    <n v="1404953334"/>
    <b v="0"/>
    <n v="1"/>
    <b v="0"/>
    <s v="technology/gadgets"/>
    <n v="0"/>
    <n v="10"/>
    <x v="0"/>
    <x v="6"/>
    <x v="3506"/>
    <x v="2"/>
  </r>
  <r>
    <n v="771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n v="1449863202"/>
    <b v="0"/>
    <n v="1"/>
    <b v="0"/>
    <s v="publishing/fiction"/>
    <n v="0"/>
    <n v="10"/>
    <x v="1"/>
    <x v="35"/>
    <x v="3507"/>
    <x v="4"/>
  </r>
  <r>
    <n v="3132"/>
    <s v="A Bite of a Snake Play"/>
    <s v="Smells Like Money, Drips Like Honey, Taste Like Mocha, Better Run AWAY"/>
    <x v="0"/>
    <n v="10"/>
    <x v="3"/>
    <s v="US"/>
    <s v="USD"/>
    <n v="1492759460"/>
    <n v="1487579060"/>
    <b v="0"/>
    <n v="1"/>
    <b v="0"/>
    <s v="theater/plays"/>
    <n v="0"/>
    <n v="10"/>
    <x v="6"/>
    <x v="11"/>
    <x v="3508"/>
    <x v="5"/>
  </r>
  <r>
    <n v="3065"/>
    <s v="The Castle Project"/>
    <s v="A castle themed events center with large and small spaces to support a variety of arts i.e. performing, visual, music, theater, dance"/>
    <x v="17"/>
    <n v="10"/>
    <x v="2"/>
    <s v="US"/>
    <s v="USD"/>
    <n v="1406683172"/>
    <n v="1404523172"/>
    <b v="0"/>
    <n v="2"/>
    <b v="0"/>
    <s v="theater/spaces"/>
    <n v="0"/>
    <n v="5"/>
    <x v="6"/>
    <x v="9"/>
    <x v="3509"/>
    <x v="2"/>
  </r>
  <r>
    <n v="3110"/>
    <s v="Hip Justice Catmunity Center"/>
    <s v="Cat People Unite! It's time we get a space of our own to relax, socialize and learn! Join the Catmunity!"/>
    <x v="17"/>
    <n v="10"/>
    <x v="2"/>
    <s v="US"/>
    <s v="USD"/>
    <n v="1487465119"/>
    <n v="1484009119"/>
    <b v="0"/>
    <n v="1"/>
    <b v="0"/>
    <s v="theater/spaces"/>
    <n v="0"/>
    <n v="10"/>
    <x v="6"/>
    <x v="9"/>
    <x v="3510"/>
    <x v="5"/>
  </r>
  <r>
    <n v="2374"/>
    <s v="Alcohol On Call (Canceled)"/>
    <s v="Next time you want a beer, put down your keys and pick up your phone. We prevent drunk driving by delivering alcohol to you at home."/>
    <x v="65"/>
    <n v="10"/>
    <x v="1"/>
    <s v="US"/>
    <s v="USD"/>
    <n v="1423772060"/>
    <n v="1421180060"/>
    <b v="0"/>
    <n v="1"/>
    <b v="0"/>
    <s v="technology/web"/>
    <n v="0"/>
    <n v="10"/>
    <x v="0"/>
    <x v="26"/>
    <x v="3511"/>
    <x v="4"/>
  </r>
  <r>
    <n v="1867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n v="1475791912"/>
    <b v="0"/>
    <n v="1"/>
    <b v="0"/>
    <s v="games/mobile games"/>
    <n v="0"/>
    <n v="10"/>
    <x v="3"/>
    <x v="28"/>
    <x v="3512"/>
    <x v="1"/>
  </r>
  <r>
    <n v="2126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n v="1415488887"/>
    <b v="0"/>
    <n v="2"/>
    <b v="0"/>
    <s v="games/video games"/>
    <n v="0"/>
    <n v="5"/>
    <x v="3"/>
    <x v="18"/>
    <x v="3513"/>
    <x v="2"/>
  </r>
  <r>
    <n v="3878"/>
    <s v="Boys In The Arts Scholarship Program (Canceled)"/>
    <s v="Encouraging young males to engage in vocational development in the art of musical theater and related dance classes."/>
    <x v="53"/>
    <n v="10"/>
    <x v="1"/>
    <s v="US"/>
    <s v="USD"/>
    <n v="1435636740"/>
    <n v="1433014746"/>
    <b v="0"/>
    <n v="1"/>
    <b v="0"/>
    <s v="theater/musical"/>
    <n v="0"/>
    <n v="10"/>
    <x v="6"/>
    <x v="19"/>
    <x v="3514"/>
    <x v="4"/>
  </r>
  <r>
    <n v="630"/>
    <s v="Ecosteader (Canceled)"/>
    <s v="Land development network for an eco-conscious collective. Community portal features ideas on lean design, green building, urban ecology"/>
    <x v="390"/>
    <n v="10"/>
    <x v="1"/>
    <s v="US"/>
    <s v="USD"/>
    <n v="1441516200"/>
    <n v="1438959121"/>
    <b v="0"/>
    <n v="1"/>
    <b v="0"/>
    <s v="technology/web"/>
    <n v="0"/>
    <n v="10"/>
    <x v="0"/>
    <x v="26"/>
    <x v="3515"/>
    <x v="4"/>
  </r>
  <r>
    <n v="443"/>
    <s v="Bad Teddy Studios"/>
    <s v="We love cartoons!! We want to make more but it costs money to so. Be apart of your daily dose of WTF!?! Pledge now!!"/>
    <x v="26"/>
    <n v="10"/>
    <x v="2"/>
    <s v="CA"/>
    <s v="CAD"/>
    <n v="1391991701"/>
    <n v="1389399701"/>
    <b v="0"/>
    <n v="2"/>
    <b v="0"/>
    <s v="film &amp; video/animation"/>
    <n v="0"/>
    <n v="5"/>
    <x v="5"/>
    <x v="23"/>
    <x v="3516"/>
    <x v="2"/>
  </r>
  <r>
    <n v="482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n v="1458336690"/>
    <b v="0"/>
    <n v="1"/>
    <b v="0"/>
    <s v="film &amp; video/animation"/>
    <n v="0"/>
    <n v="10"/>
    <x v="5"/>
    <x v="23"/>
    <x v="3517"/>
    <x v="1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n v="1430124509"/>
    <b v="0"/>
    <n v="1"/>
    <b v="0"/>
    <s v="publishing/art books"/>
    <n v="0"/>
    <n v="10"/>
    <x v="1"/>
    <x v="32"/>
    <x v="3518"/>
    <x v="4"/>
  </r>
  <r>
    <n v="4000"/>
    <s v="The Escorts"/>
    <s v="An Enticing Trip into the World of Assisted Dying"/>
    <x v="36"/>
    <n v="10"/>
    <x v="2"/>
    <s v="US"/>
    <s v="USD"/>
    <n v="1462631358"/>
    <n v="1457450958"/>
    <b v="0"/>
    <n v="1"/>
    <b v="0"/>
    <s v="theater/plays"/>
    <n v="0"/>
    <n v="10"/>
    <x v="6"/>
    <x v="11"/>
    <x v="3519"/>
    <x v="1"/>
  </r>
  <r>
    <n v="1114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n v="1378714687"/>
    <b v="0"/>
    <n v="3"/>
    <b v="0"/>
    <s v="games/video games"/>
    <n v="0"/>
    <n v="3.33"/>
    <x v="3"/>
    <x v="18"/>
    <x v="352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391"/>
    <n v="10"/>
    <x v="2"/>
    <s v="US"/>
    <s v="USD"/>
    <n v="1421337405"/>
    <n v="1418745405"/>
    <b v="0"/>
    <n v="2"/>
    <b v="0"/>
    <s v="music/faith"/>
    <n v="0"/>
    <n v="5"/>
    <x v="7"/>
    <x v="14"/>
    <x v="3521"/>
    <x v="2"/>
  </r>
  <r>
    <n v="509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n v="1432912170"/>
    <b v="0"/>
    <n v="1"/>
    <b v="0"/>
    <s v="film &amp; video/animation"/>
    <n v="0"/>
    <n v="10"/>
    <x v="5"/>
    <x v="23"/>
    <x v="3522"/>
    <x v="4"/>
  </r>
  <r>
    <n v="577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n v="1458569302"/>
    <b v="0"/>
    <n v="1"/>
    <b v="0"/>
    <s v="technology/web"/>
    <n v="0"/>
    <n v="10"/>
    <x v="0"/>
    <x v="26"/>
    <x v="3523"/>
    <x v="1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n v="1428507409"/>
    <b v="0"/>
    <n v="1"/>
    <b v="0"/>
    <s v="technology/web"/>
    <n v="0"/>
    <n v="10"/>
    <x v="0"/>
    <x v="26"/>
    <x v="3524"/>
    <x v="4"/>
  </r>
  <r>
    <n v="2396"/>
    <s v="Projektwebseite (Canceled)"/>
    <s v="I'm creating a website with projects which I'll create later / Ich erstelle eine Webseite mit Projekten, welche ich spÃ¤ter erstelle."/>
    <x v="1"/>
    <n v="10"/>
    <x v="1"/>
    <s v="CH"/>
    <s v="CHF"/>
    <n v="1444940558"/>
    <n v="1442348558"/>
    <b v="0"/>
    <n v="1"/>
    <b v="0"/>
    <s v="technology/web"/>
    <n v="0"/>
    <n v="10"/>
    <x v="0"/>
    <x v="26"/>
    <x v="3525"/>
    <x v="4"/>
  </r>
  <r>
    <n v="2440"/>
    <s v="The first green Food Truck in Phnom Penh"/>
    <s v="Starting a entire clean energy food truck and set a new standard for Cambodia"/>
    <x v="1"/>
    <n v="10"/>
    <x v="2"/>
    <s v="BE"/>
    <s v="EUR"/>
    <n v="1455399313"/>
    <n v="1452807313"/>
    <b v="0"/>
    <n v="2"/>
    <b v="0"/>
    <s v="food/food trucks"/>
    <n v="0"/>
    <n v="5"/>
    <x v="4"/>
    <x v="29"/>
    <x v="3526"/>
    <x v="1"/>
  </r>
  <r>
    <n v="3868"/>
    <s v="1000 words (Canceled)"/>
    <s v="New collection of music by Scott Evan Davis!"/>
    <x v="1"/>
    <n v="10"/>
    <x v="1"/>
    <s v="GB"/>
    <s v="GBP"/>
    <n v="1410191405"/>
    <n v="1408031405"/>
    <b v="0"/>
    <n v="1"/>
    <b v="0"/>
    <s v="theater/musical"/>
    <n v="0"/>
    <n v="10"/>
    <x v="6"/>
    <x v="19"/>
    <x v="3527"/>
    <x v="2"/>
  </r>
  <r>
    <n v="215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n v="1452058282"/>
    <b v="0"/>
    <n v="1"/>
    <b v="0"/>
    <s v="film &amp; video/drama"/>
    <n v="0"/>
    <n v="10"/>
    <x v="5"/>
    <x v="10"/>
    <x v="3528"/>
    <x v="1"/>
  </r>
  <r>
    <n v="3917"/>
    <s v="Romeo and Juliet by Cry of Curs"/>
    <s v="We place the actors and script to the fore, with productions stripped down to barest level, aiming to make theatre accessible."/>
    <x v="113"/>
    <n v="10"/>
    <x v="2"/>
    <s v="GB"/>
    <s v="GBP"/>
    <n v="1410439161"/>
    <n v="1407847161"/>
    <b v="0"/>
    <n v="1"/>
    <b v="0"/>
    <s v="theater/plays"/>
    <n v="0"/>
    <n v="10"/>
    <x v="6"/>
    <x v="11"/>
    <x v="3529"/>
    <x v="2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s v="US"/>
    <s v="USD"/>
    <n v="1427169540"/>
    <n v="1424701775"/>
    <b v="0"/>
    <n v="1"/>
    <b v="0"/>
    <s v="theater/plays"/>
    <n v="0"/>
    <n v="10"/>
    <x v="6"/>
    <x v="11"/>
    <x v="3530"/>
    <x v="4"/>
  </r>
  <r>
    <n v="142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31"/>
    <x v="2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s v="US"/>
    <s v="USD"/>
    <n v="1437149004"/>
    <n v="1434557004"/>
    <b v="0"/>
    <n v="1"/>
    <b v="0"/>
    <s v="publishing/children's books"/>
    <n v="0"/>
    <n v="10"/>
    <x v="1"/>
    <x v="39"/>
    <x v="3532"/>
    <x v="4"/>
  </r>
  <r>
    <n v="4084"/>
    <s v="WANTS (We Are Not The Same)"/>
    <s v="WANTS deals with diversity in all its various facets._x000a_The drama is set in a futuristic society where no diversity si accepted."/>
    <x v="121"/>
    <n v="10"/>
    <x v="2"/>
    <s v="IT"/>
    <s v="EUR"/>
    <n v="1476008906"/>
    <n v="1473416906"/>
    <b v="0"/>
    <n v="1"/>
    <b v="0"/>
    <s v="theater/plays"/>
    <n v="0"/>
    <n v="10"/>
    <x v="6"/>
    <x v="11"/>
    <x v="3533"/>
    <x v="1"/>
  </r>
  <r>
    <n v="1863"/>
    <s v="Project: 20M813"/>
    <s v="This is an Android game where you take control of the zombies and try to eat your way to world domination!"/>
    <x v="60"/>
    <n v="10"/>
    <x v="2"/>
    <s v="US"/>
    <s v="USD"/>
    <n v="1402600085"/>
    <n v="1400008085"/>
    <b v="0"/>
    <n v="2"/>
    <b v="0"/>
    <s v="games/mobile games"/>
    <n v="0"/>
    <n v="5"/>
    <x v="3"/>
    <x v="28"/>
    <x v="3534"/>
    <x v="2"/>
  </r>
  <r>
    <n v="1543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n v="1414066434"/>
    <b v="0"/>
    <n v="1"/>
    <b v="0"/>
    <s v="photography/nature"/>
    <n v="0"/>
    <n v="10"/>
    <x v="2"/>
    <x v="38"/>
    <x v="3535"/>
    <x v="2"/>
  </r>
  <r>
    <n v="1126"/>
    <s v="GAMING TO LEARN"/>
    <s v="Imagine a science class where the teacher walks in a says &quot;Take out your cell phone and play a game.&quot;"/>
    <x v="151"/>
    <n v="10"/>
    <x v="2"/>
    <s v="US"/>
    <s v="USD"/>
    <n v="1468482694"/>
    <n v="1465890694"/>
    <b v="0"/>
    <n v="2"/>
    <b v="0"/>
    <s v="games/mobile games"/>
    <n v="1"/>
    <n v="5"/>
    <x v="3"/>
    <x v="28"/>
    <x v="3536"/>
    <x v="1"/>
  </r>
  <r>
    <n v="2757"/>
    <s v="C is for Crooked"/>
    <s v="A children's letter book that Lampoons Hillary Clinton"/>
    <x v="186"/>
    <n v="10"/>
    <x v="2"/>
    <s v="US"/>
    <s v="USD"/>
    <n v="1470498332"/>
    <n v="1469202332"/>
    <b v="0"/>
    <n v="2"/>
    <b v="0"/>
    <s v="publishing/children's books"/>
    <n v="1"/>
    <n v="5"/>
    <x v="1"/>
    <x v="39"/>
    <x v="3537"/>
    <x v="1"/>
  </r>
  <r>
    <n v="3121"/>
    <s v="Ant Farm Theatre Project (Canceled)"/>
    <s v="I going to build a theatre for a local ant farm so that Ants can put on their theatre productions."/>
    <x v="186"/>
    <n v="10"/>
    <x v="1"/>
    <s v="CA"/>
    <s v="CAD"/>
    <n v="1411748335"/>
    <n v="1406564335"/>
    <b v="0"/>
    <n v="1"/>
    <b v="0"/>
    <s v="theater/spaces"/>
    <n v="1"/>
    <n v="10"/>
    <x v="6"/>
    <x v="9"/>
    <x v="3538"/>
    <x v="2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s v="GB"/>
    <s v="GBP"/>
    <n v="1427133600"/>
    <n v="1423847093"/>
    <b v="0"/>
    <n v="1"/>
    <b v="0"/>
    <s v="theater/plays"/>
    <n v="1"/>
    <n v="10"/>
    <x v="6"/>
    <x v="11"/>
    <x v="3539"/>
    <x v="4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s v="US"/>
    <s v="USD"/>
    <n v="1492542819"/>
    <n v="1489090419"/>
    <b v="0"/>
    <n v="1"/>
    <b v="0"/>
    <s v="theater/plays"/>
    <n v="1"/>
    <n v="10"/>
    <x v="6"/>
    <x v="11"/>
    <x v="3540"/>
    <x v="5"/>
  </r>
  <r>
    <n v="584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n v="1423933916"/>
    <b v="0"/>
    <n v="2"/>
    <b v="0"/>
    <s v="technology/web"/>
    <n v="1"/>
    <n v="5"/>
    <x v="0"/>
    <x v="26"/>
    <x v="3541"/>
    <x v="4"/>
  </r>
  <r>
    <n v="2841"/>
    <s v="The Dead Loss"/>
    <s v="1920's London; two brothers try to make a name for themselves in the underground crime world but encounter a ruthless Irish mob boss."/>
    <x v="114"/>
    <n v="10"/>
    <x v="2"/>
    <s v="GB"/>
    <s v="GBP"/>
    <n v="1450032297"/>
    <n v="1444844697"/>
    <b v="0"/>
    <n v="1"/>
    <b v="0"/>
    <s v="theater/plays"/>
    <n v="1"/>
    <n v="10"/>
    <x v="6"/>
    <x v="11"/>
    <x v="3542"/>
    <x v="4"/>
  </r>
  <r>
    <n v="4024"/>
    <s v="Super Date, The Dating Game Show for Superheroes"/>
    <s v="Ever wonder what Wonder Woman wants in a super man? Can you be both a lover, and a fighter? And, whatâ€™s with all the spandex?"/>
    <x v="268"/>
    <n v="10"/>
    <x v="2"/>
    <s v="US"/>
    <s v="USD"/>
    <n v="1441037097"/>
    <n v="1438445097"/>
    <b v="0"/>
    <n v="1"/>
    <b v="0"/>
    <s v="theater/plays"/>
    <n v="1"/>
    <n v="10"/>
    <x v="6"/>
    <x v="11"/>
    <x v="3543"/>
    <x v="4"/>
  </r>
  <r>
    <n v="1073"/>
    <s v="Rainbow Ball to the Iphone"/>
    <s v="We want to bring our Game Rainbow Ball to the iphone and to do that we need a little help"/>
    <x v="150"/>
    <n v="10"/>
    <x v="2"/>
    <s v="US"/>
    <s v="USD"/>
    <n v="1318806541"/>
    <n v="1316214541"/>
    <b v="0"/>
    <n v="1"/>
    <b v="0"/>
    <s v="games/video games"/>
    <n v="1"/>
    <n v="10"/>
    <x v="3"/>
    <x v="18"/>
    <x v="3544"/>
    <x v="6"/>
  </r>
  <r>
    <n v="1042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n v="1406824948"/>
    <b v="0"/>
    <n v="1"/>
    <b v="0"/>
    <s v="journalism/audio"/>
    <n v="2"/>
    <n v="10"/>
    <x v="8"/>
    <x v="30"/>
    <x v="3545"/>
    <x v="2"/>
  </r>
  <r>
    <n v="3795"/>
    <s v="Duodeca"/>
    <s v="Poppin Productions are currently entering the development stage of their very first production -  &quot;Duodeca&quot;."/>
    <x v="260"/>
    <n v="10"/>
    <x v="2"/>
    <s v="GB"/>
    <s v="GBP"/>
    <n v="1440801000"/>
    <n v="1437042490"/>
    <b v="0"/>
    <n v="2"/>
    <b v="0"/>
    <s v="theater/musical"/>
    <n v="2"/>
    <n v="5"/>
    <x v="6"/>
    <x v="19"/>
    <x v="3546"/>
    <x v="4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s v="GB"/>
    <s v="GBP"/>
    <n v="1432328400"/>
    <n v="1430734844"/>
    <b v="0"/>
    <n v="1"/>
    <b v="0"/>
    <s v="theater/plays"/>
    <n v="2"/>
    <n v="10"/>
    <x v="6"/>
    <x v="11"/>
    <x v="3547"/>
    <x v="4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s v="US"/>
    <s v="USD"/>
    <n v="1442635140"/>
    <n v="1442243484"/>
    <b v="0"/>
    <n v="1"/>
    <b v="0"/>
    <s v="theater/plays"/>
    <n v="5"/>
    <n v="10"/>
    <x v="6"/>
    <x v="11"/>
    <x v="3548"/>
    <x v="4"/>
  </r>
  <r>
    <n v="3745"/>
    <s v="Tyke Theatre Web Show"/>
    <s v="Tyke wants to expand her puppet theater show to weekly online web shows and is looking for backers."/>
    <x v="292"/>
    <n v="10"/>
    <x v="2"/>
    <s v="US"/>
    <s v="USD"/>
    <n v="1407689102"/>
    <n v="1405097102"/>
    <b v="0"/>
    <n v="1"/>
    <b v="0"/>
    <s v="theater/plays"/>
    <n v="10"/>
    <n v="10"/>
    <x v="6"/>
    <x v="11"/>
    <x v="3549"/>
    <x v="2"/>
  </r>
  <r>
    <n v="847"/>
    <s v="CENTROPYMUSIC"/>
    <s v="MUSIC WITH MEANING!  MUSIC THAT MATTERS!!!"/>
    <x v="85"/>
    <n v="10"/>
    <x v="0"/>
    <s v="US"/>
    <s v="USD"/>
    <n v="1436555376"/>
    <n v="1433963376"/>
    <b v="0"/>
    <n v="1"/>
    <b v="1"/>
    <s v="music/metal"/>
    <n v="100"/>
    <n v="10"/>
    <x v="7"/>
    <x v="20"/>
    <x v="3550"/>
    <x v="4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s v="US"/>
    <s v="USD"/>
    <n v="1431719379"/>
    <n v="1429127379"/>
    <b v="0"/>
    <n v="1"/>
    <b v="1"/>
    <s v="music/electronic music"/>
    <n v="200"/>
    <n v="10"/>
    <x v="7"/>
    <x v="13"/>
    <x v="3551"/>
    <x v="4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s v="GB"/>
    <s v="GBP"/>
    <n v="1446154848"/>
    <n v="1443562848"/>
    <b v="0"/>
    <n v="1"/>
    <b v="0"/>
    <s v="technology/web"/>
    <n v="0"/>
    <n v="9"/>
    <x v="0"/>
    <x v="26"/>
    <x v="3552"/>
    <x v="4"/>
  </r>
  <r>
    <n v="666"/>
    <s v="Ducky Diapers"/>
    <s v="Have you ever dreamed of having a pet duckling, but concerned about all the pooping, here is a a solution to help solve that issue."/>
    <x v="19"/>
    <n v="8"/>
    <x v="2"/>
    <s v="US"/>
    <s v="USD"/>
    <n v="1408305498"/>
    <n v="1405713498"/>
    <b v="0"/>
    <n v="4"/>
    <b v="0"/>
    <s v="technology/wearables"/>
    <n v="0"/>
    <n v="2"/>
    <x v="0"/>
    <x v="1"/>
    <x v="3553"/>
    <x v="2"/>
  </r>
  <r>
    <n v="2423"/>
    <s v="FBTR BBQ"/>
    <s v="FBTR is a Texas-style, North Carolina based, homemade BBQ company looking to bring good meat to the masses."/>
    <x v="24"/>
    <n v="8"/>
    <x v="2"/>
    <s v="US"/>
    <s v="USD"/>
    <n v="1420044890"/>
    <n v="1417452890"/>
    <b v="0"/>
    <n v="1"/>
    <b v="0"/>
    <s v="food/food trucks"/>
    <n v="0"/>
    <n v="8"/>
    <x v="4"/>
    <x v="29"/>
    <x v="3554"/>
    <x v="2"/>
  </r>
  <r>
    <n v="157"/>
    <s v="Forever Man (short film) (Canceled)"/>
    <s v="Man's cryogenic chamber and his soulmate's time travel from the distant future allows them to meet in the middle."/>
    <x v="393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5"/>
    <x v="1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s v="US"/>
    <s v="USD"/>
    <n v="1415932643"/>
    <n v="1413337043"/>
    <b v="0"/>
    <n v="8"/>
    <b v="0"/>
    <s v="technology/web"/>
    <n v="1"/>
    <n v="1"/>
    <x v="0"/>
    <x v="26"/>
    <x v="3556"/>
    <x v="2"/>
  </r>
  <r>
    <n v="1915"/>
    <s v="The Cat-Bath Contraption"/>
    <s v="The picture above is of our current prototype for the cat bath - we hope to move beyond a simple bin and create a cat bath revolution!"/>
    <x v="207"/>
    <n v="8"/>
    <x v="2"/>
    <s v="US"/>
    <s v="USD"/>
    <n v="1409620222"/>
    <n v="1407892222"/>
    <b v="0"/>
    <n v="4"/>
    <b v="0"/>
    <s v="technology/gadgets"/>
    <n v="2"/>
    <n v="2"/>
    <x v="0"/>
    <x v="6"/>
    <x v="3557"/>
    <x v="2"/>
  </r>
  <r>
    <n v="3957"/>
    <s v="Yada.Yada.Yada. An Unauthorized Seinfeld Event. 9 in 90"/>
    <s v="A play about something, or maybe nothing. Four actors depicting all 9 seasons of Seinfeld in 90 minutes."/>
    <x v="88"/>
    <n v="7"/>
    <x v="2"/>
    <s v="US"/>
    <s v="USD"/>
    <n v="1468020354"/>
    <n v="1464045954"/>
    <b v="0"/>
    <n v="1"/>
    <b v="0"/>
    <s v="theater/plays"/>
    <n v="0"/>
    <n v="7"/>
    <x v="6"/>
    <x v="11"/>
    <x v="3558"/>
    <x v="1"/>
  </r>
  <r>
    <n v="2875"/>
    <s v="Right Tracey!"/>
    <s v="Play about Tracey a gay man trapped in his room by his Bible thumping mother. He finds love but the room can not keep the love alive."/>
    <x v="16"/>
    <n v="7"/>
    <x v="2"/>
    <s v="US"/>
    <s v="USD"/>
    <n v="1462417493"/>
    <n v="1459825493"/>
    <b v="0"/>
    <n v="3"/>
    <b v="0"/>
    <s v="theater/plays"/>
    <n v="0"/>
    <n v="2.33"/>
    <x v="6"/>
    <x v="11"/>
    <x v="3559"/>
    <x v="1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s v="GB"/>
    <s v="GBP"/>
    <n v="1423185900"/>
    <n v="1420766700"/>
    <b v="0"/>
    <n v="3"/>
    <b v="0"/>
    <s v="publishing/translations"/>
    <n v="0"/>
    <n v="2.33"/>
    <x v="1"/>
    <x v="31"/>
    <x v="3560"/>
    <x v="4"/>
  </r>
  <r>
    <n v="425"/>
    <s v="Patch Bo - Organic toons"/>
    <s v="Support new organic, gluten free cartoon! You'll enjoy this funny story about fruits &amp; vegies and will be able to see new episodes!"/>
    <x v="6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  <x v="4"/>
  </r>
  <r>
    <n v="596"/>
    <s v="DigitaliBook free library"/>
    <s v="We present digitaibook,com site which can become a free electronic library with your help,"/>
    <x v="16"/>
    <n v="6"/>
    <x v="2"/>
    <s v="US"/>
    <s v="USD"/>
    <n v="1478122292"/>
    <n v="1475530292"/>
    <b v="0"/>
    <n v="2"/>
    <b v="0"/>
    <s v="technology/web"/>
    <n v="0"/>
    <n v="3"/>
    <x v="0"/>
    <x v="26"/>
    <x v="3562"/>
    <x v="1"/>
  </r>
  <r>
    <n v="1541"/>
    <s v="The Panama Canal Bridge of the Americas"/>
    <s v="My Goal is to travel across Panama with my team and capture the beauty and wildlife throughout the canal."/>
    <x v="53"/>
    <n v="6"/>
    <x v="2"/>
    <s v="US"/>
    <s v="USD"/>
    <n v="1420045538"/>
    <n v="1417453538"/>
    <b v="0"/>
    <n v="2"/>
    <b v="0"/>
    <s v="photography/nature"/>
    <n v="0"/>
    <n v="3"/>
    <x v="2"/>
    <x v="38"/>
    <x v="3563"/>
    <x v="2"/>
  </r>
  <r>
    <n v="1044"/>
    <s v="Podcast for fun! (Canceled)"/>
    <s v="Hi. I'm looking to raise some funds to get some microphones, some interfaces to hook XLR to my iPad/iPhone/iMac. Plus some other stuff."/>
    <x v="40"/>
    <n v="6"/>
    <x v="1"/>
    <s v="US"/>
    <s v="USD"/>
    <n v="1425587220"/>
    <n v="1420668801"/>
    <b v="0"/>
    <n v="2"/>
    <b v="0"/>
    <s v="journalism/audio"/>
    <n v="0"/>
    <n v="3"/>
    <x v="8"/>
    <x v="30"/>
    <x v="3564"/>
    <x v="4"/>
  </r>
  <r>
    <n v="1879"/>
    <s v="Alex and More"/>
    <s v="Juego de plataformas con 20 personajes. Cada personaje tiene cuatro habilidades distintas al resto de personajes y sus propias voces."/>
    <x v="1"/>
    <n v="6"/>
    <x v="2"/>
    <s v="ES"/>
    <s v="EUR"/>
    <n v="1457966129"/>
    <n v="1455377729"/>
    <b v="0"/>
    <n v="2"/>
    <b v="0"/>
    <s v="games/mobile games"/>
    <n v="0"/>
    <n v="3"/>
    <x v="3"/>
    <x v="28"/>
    <x v="3565"/>
    <x v="1"/>
  </r>
  <r>
    <n v="1418"/>
    <s v="Realidades del Hombre"/>
    <s v="Â¿Y si hubiera una camino intermedio entre ciencia y religion?_x000a_Descubre la respuesta ayudando a publicar y traducir este libro."/>
    <x v="121"/>
    <n v="6"/>
    <x v="2"/>
    <s v="ES"/>
    <s v="EUR"/>
    <n v="1456397834"/>
    <n v="1453805834"/>
    <b v="0"/>
    <n v="1"/>
    <b v="0"/>
    <s v="publishing/translations"/>
    <n v="0"/>
    <n v="6"/>
    <x v="1"/>
    <x v="31"/>
    <x v="3566"/>
    <x v="1"/>
  </r>
  <r>
    <n v="2901"/>
    <s v="Avarimor Series (Audio Plays)"/>
    <s v="How can the visual age appreciate something that cant see? With these Audio Plays I will show you, if your willing to listen."/>
    <x v="150"/>
    <n v="6"/>
    <x v="2"/>
    <s v="US"/>
    <s v="USD"/>
    <n v="1423345339"/>
    <n v="1418161339"/>
    <b v="0"/>
    <n v="2"/>
    <b v="0"/>
    <s v="theater/plays"/>
    <n v="1"/>
    <n v="3"/>
    <x v="6"/>
    <x v="11"/>
    <x v="3567"/>
    <x v="2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s v="US"/>
    <s v="USD"/>
    <n v="1467647160"/>
    <n v="1465055160"/>
    <b v="0"/>
    <n v="2"/>
    <b v="0"/>
    <s v="technology/web"/>
    <n v="1"/>
    <n v="3"/>
    <x v="0"/>
    <x v="26"/>
    <x v="3568"/>
    <x v="1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s v="US"/>
    <s v="USD"/>
    <n v="1408225452"/>
    <n v="1405633452"/>
    <b v="0"/>
    <n v="1"/>
    <b v="0"/>
    <s v="food/food trucks"/>
    <n v="0"/>
    <n v="5"/>
    <x v="4"/>
    <x v="29"/>
    <x v="3569"/>
    <x v="2"/>
  </r>
  <r>
    <n v="161"/>
    <s v="Midway: The Turning Point"/>
    <s v="Step 1 (script editing) to produce a dramatic film about the air/sea battle of WWII that turned the tide of victory for the US."/>
    <x v="6"/>
    <n v="5"/>
    <x v="2"/>
    <s v="US"/>
    <s v="USD"/>
    <n v="1404318595"/>
    <n v="1401726595"/>
    <b v="0"/>
    <n v="1"/>
    <b v="0"/>
    <s v="film &amp; video/drama"/>
    <n v="0"/>
    <n v="5"/>
    <x v="5"/>
    <x v="10"/>
    <x v="3570"/>
    <x v="2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s v="DK"/>
    <s v="DKK"/>
    <n v="1458733927"/>
    <n v="1456145527"/>
    <b v="0"/>
    <n v="1"/>
    <b v="0"/>
    <s v="food/food trucks"/>
    <n v="0"/>
    <n v="5"/>
    <x v="4"/>
    <x v="29"/>
    <x v="3571"/>
    <x v="1"/>
  </r>
  <r>
    <n v="447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n v="1361884763"/>
    <b v="0"/>
    <n v="1"/>
    <b v="0"/>
    <s v="film &amp; video/animation"/>
    <n v="0"/>
    <n v="5"/>
    <x v="5"/>
    <x v="23"/>
    <x v="3572"/>
    <x v="0"/>
  </r>
  <r>
    <n v="2418"/>
    <s v="Mexican food truck"/>
    <s v="I want to start my food truck business."/>
    <x v="17"/>
    <n v="5"/>
    <x v="2"/>
    <s v="US"/>
    <s v="USD"/>
    <n v="1427225644"/>
    <n v="1422045244"/>
    <b v="0"/>
    <n v="5"/>
    <b v="0"/>
    <s v="food/food trucks"/>
    <n v="0"/>
    <n v="1"/>
    <x v="4"/>
    <x v="29"/>
    <x v="3573"/>
    <x v="4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s v="US"/>
    <s v="USD"/>
    <n v="1426345200"/>
    <n v="1421343743"/>
    <b v="0"/>
    <n v="1"/>
    <b v="0"/>
    <s v="food/food trucks"/>
    <n v="0"/>
    <n v="5"/>
    <x v="4"/>
    <x v="29"/>
    <x v="3574"/>
    <x v="4"/>
  </r>
  <r>
    <n v="1090"/>
    <s v="Help Jumpy Punch Prosper!!"/>
    <s v="A sci-fi platformer game inspired by a certain blue hedgehog and Italian plumber. Jump, fight, dodge and sprint your way to victory."/>
    <x v="394"/>
    <n v="5"/>
    <x v="2"/>
    <s v="AU"/>
    <s v="AUD"/>
    <n v="1432873653"/>
    <n v="1430281653"/>
    <b v="0"/>
    <n v="1"/>
    <b v="0"/>
    <s v="games/video games"/>
    <n v="0"/>
    <n v="5"/>
    <x v="3"/>
    <x v="18"/>
    <x v="3575"/>
    <x v="4"/>
  </r>
  <r>
    <n v="1694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n v="1488038674"/>
    <b v="0"/>
    <n v="1"/>
    <b v="0"/>
    <s v="music/faith"/>
    <n v="0"/>
    <n v="5"/>
    <x v="7"/>
    <x v="14"/>
    <x v="3576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s v="US"/>
    <s v="USD"/>
    <n v="1427414732"/>
    <n v="1424826332"/>
    <b v="0"/>
    <n v="1"/>
    <b v="0"/>
    <s v="theater/spaces"/>
    <n v="0"/>
    <n v="5"/>
    <x v="6"/>
    <x v="9"/>
    <x v="3577"/>
    <x v="4"/>
  </r>
  <r>
    <n v="1139"/>
    <s v="Soulwalker"/>
    <s v="Take control of the Void and bend it to your will as you perfect your strategy and amass your deck. The light gathers, your power grows"/>
    <x v="36"/>
    <n v="5"/>
    <x v="2"/>
    <s v="US"/>
    <s v="USD"/>
    <n v="1420100426"/>
    <n v="1417508426"/>
    <b v="0"/>
    <n v="1"/>
    <b v="0"/>
    <s v="games/mobile games"/>
    <n v="0"/>
    <n v="5"/>
    <x v="3"/>
    <x v="28"/>
    <x v="3578"/>
    <x v="2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s v="AU"/>
    <s v="AUD"/>
    <n v="1404022381"/>
    <n v="1402294381"/>
    <b v="0"/>
    <n v="1"/>
    <b v="0"/>
    <s v="theater/musical"/>
    <n v="0"/>
    <n v="5"/>
    <x v="6"/>
    <x v="19"/>
    <x v="3579"/>
    <x v="2"/>
  </r>
  <r>
    <n v="440"/>
    <s v="Consumed"/>
    <s v="A stop-motion animation made by a one girl team, with a camera, creativity, and a lot of determination."/>
    <x v="1"/>
    <n v="5"/>
    <x v="2"/>
    <s v="US"/>
    <s v="USD"/>
    <n v="1458859153"/>
    <n v="1456270753"/>
    <b v="0"/>
    <n v="1"/>
    <b v="0"/>
    <s v="film &amp; video/animation"/>
    <n v="0"/>
    <n v="5"/>
    <x v="5"/>
    <x v="23"/>
    <x v="3580"/>
    <x v="1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s v="US"/>
    <s v="USD"/>
    <n v="1347004260"/>
    <n v="1345062936"/>
    <b v="0"/>
    <n v="1"/>
    <b v="0"/>
    <s v="publishing/fiction"/>
    <n v="0"/>
    <n v="5"/>
    <x v="1"/>
    <x v="35"/>
    <x v="3581"/>
    <x v="3"/>
  </r>
  <r>
    <n v="3939"/>
    <s v="'Potter.' Funding 2015"/>
    <s v="'Potter.' is a parody of the popular Harry Potter series allowing aspiring actors a chance to work in a professional production."/>
    <x v="1"/>
    <n v="5"/>
    <x v="2"/>
    <s v="AU"/>
    <s v="AUD"/>
    <n v="1412656200"/>
    <n v="1412328979"/>
    <b v="0"/>
    <n v="1"/>
    <b v="0"/>
    <s v="theater/plays"/>
    <n v="0"/>
    <n v="5"/>
    <x v="6"/>
    <x v="11"/>
    <x v="3582"/>
    <x v="2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s v="GB"/>
    <s v="GBP"/>
    <n v="1376563408"/>
    <n v="1373971408"/>
    <b v="0"/>
    <n v="1"/>
    <b v="0"/>
    <s v="publishing/fiction"/>
    <n v="0"/>
    <n v="5"/>
    <x v="1"/>
    <x v="35"/>
    <x v="3583"/>
    <x v="0"/>
  </r>
  <r>
    <n v="2586"/>
    <s v="Inspire Healthy Eating"/>
    <s v="I would like to bring fresh salad and food to the streets of London at a reasonable price."/>
    <x v="121"/>
    <n v="5"/>
    <x v="2"/>
    <s v="GB"/>
    <s v="GBP"/>
    <n v="1451030136"/>
    <n v="1448438136"/>
    <b v="0"/>
    <n v="1"/>
    <b v="0"/>
    <s v="food/food trucks"/>
    <n v="0"/>
    <n v="5"/>
    <x v="4"/>
    <x v="29"/>
    <x v="3584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s v="US"/>
    <s v="USD"/>
    <n v="1420971324"/>
    <n v="1418379324"/>
    <b v="0"/>
    <n v="1"/>
    <b v="0"/>
    <s v="theater/plays"/>
    <n v="0"/>
    <n v="5"/>
    <x v="6"/>
    <x v="11"/>
    <x v="3585"/>
    <x v="2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s v="US"/>
    <s v="USD"/>
    <n v="1466375521"/>
    <n v="1463783521"/>
    <b v="0"/>
    <n v="1"/>
    <b v="0"/>
    <s v="theater/plays"/>
    <n v="0"/>
    <n v="5"/>
    <x v="6"/>
    <x v="11"/>
    <x v="3586"/>
    <x v="1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s v="US"/>
    <s v="USD"/>
    <n v="1396810864"/>
    <n v="1395687664"/>
    <b v="0"/>
    <n v="1"/>
    <b v="0"/>
    <s v="games/video games"/>
    <n v="0"/>
    <n v="5"/>
    <x v="3"/>
    <x v="18"/>
    <x v="3587"/>
    <x v="2"/>
  </r>
  <r>
    <n v="1499"/>
    <s v="The Second Renaissance"/>
    <s v="Coming soon, a new science fiction novel about human evolution and sorcery. In the near future, you are either forced to adapt or die"/>
    <x v="151"/>
    <n v="5"/>
    <x v="2"/>
    <s v="US"/>
    <s v="USD"/>
    <n v="1470355833"/>
    <n v="1465171833"/>
    <b v="0"/>
    <n v="1"/>
    <b v="0"/>
    <s v="publishing/fiction"/>
    <n v="0"/>
    <n v="5"/>
    <x v="1"/>
    <x v="35"/>
    <x v="3588"/>
    <x v="1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s v="US"/>
    <s v="USD"/>
    <n v="1431717268"/>
    <n v="1429125268"/>
    <b v="0"/>
    <n v="1"/>
    <b v="0"/>
    <s v="theater/plays"/>
    <n v="0"/>
    <n v="5"/>
    <x v="6"/>
    <x v="11"/>
    <x v="3589"/>
    <x v="4"/>
  </r>
  <r>
    <n v="3994"/>
    <s v="Poles Apart - A Play in 2 Acts"/>
    <s v="Is Henson willing to dare risk a theatrical speaking tour of his North Pole adventures...and more?"/>
    <x v="151"/>
    <n v="5"/>
    <x v="2"/>
    <s v="US"/>
    <s v="USD"/>
    <n v="1405761690"/>
    <n v="1403169690"/>
    <b v="0"/>
    <n v="1"/>
    <b v="0"/>
    <s v="theater/plays"/>
    <n v="0"/>
    <n v="5"/>
    <x v="6"/>
    <x v="11"/>
    <x v="3590"/>
    <x v="2"/>
  </r>
  <r>
    <n v="4007"/>
    <s v="POLES APART - A PLAY IN 2 ACTS"/>
    <s v="Is the public ready to hear Matt's story? Is he willing to risk public speaking and the waning reputation among his own race?"/>
    <x v="151"/>
    <n v="5"/>
    <x v="2"/>
    <s v="US"/>
    <s v="USD"/>
    <n v="1409070480"/>
    <n v="1406572381"/>
    <b v="0"/>
    <n v="1"/>
    <b v="0"/>
    <s v="theater/plays"/>
    <n v="0"/>
    <n v="5"/>
    <x v="6"/>
    <x v="11"/>
    <x v="3591"/>
    <x v="2"/>
  </r>
  <r>
    <n v="3915"/>
    <s v="Hardcross"/>
    <s v="Following the enormous success of Hardcross, we are looking for new ways to bring this wonderful play to a wider audience."/>
    <x v="186"/>
    <n v="5"/>
    <x v="2"/>
    <s v="GB"/>
    <s v="GBP"/>
    <n v="1464824309"/>
    <n v="1462232309"/>
    <b v="0"/>
    <n v="1"/>
    <b v="0"/>
    <s v="theater/plays"/>
    <n v="0"/>
    <n v="5"/>
    <x v="6"/>
    <x v="11"/>
    <x v="3592"/>
    <x v="1"/>
  </r>
  <r>
    <n v="1113"/>
    <s v="A YouTube Gaming Channel"/>
    <s v="A start up YouTube PC Gaming channel named ''Jeansie''. Comprised of witty banter and slightly above average  gaming skills :)"/>
    <x v="114"/>
    <n v="5"/>
    <x v="2"/>
    <s v="GB"/>
    <s v="GBP"/>
    <n v="1408058820"/>
    <n v="1405466820"/>
    <b v="0"/>
    <n v="1"/>
    <b v="0"/>
    <s v="games/video games"/>
    <n v="1"/>
    <n v="5"/>
    <x v="3"/>
    <x v="18"/>
    <x v="3593"/>
    <x v="2"/>
  </r>
  <r>
    <n v="1581"/>
    <s v="The Sharper Image"/>
    <s v="Photographic canvas prints depicting different scenes from around the globe, including local images taken in Sussex England."/>
    <x v="114"/>
    <n v="5"/>
    <x v="2"/>
    <s v="GB"/>
    <s v="GBP"/>
    <n v="1450521990"/>
    <n v="1447757190"/>
    <b v="0"/>
    <n v="1"/>
    <b v="0"/>
    <s v="photography/places"/>
    <n v="1"/>
    <n v="5"/>
    <x v="2"/>
    <x v="34"/>
    <x v="3594"/>
    <x v="4"/>
  </r>
  <r>
    <n v="2583"/>
    <s v="Crazy Daisy Food Truck"/>
    <s v="Crazy Daisy will become the newest member of the food truck distributors in Kansas City, Missouri."/>
    <x v="114"/>
    <n v="5"/>
    <x v="2"/>
    <s v="US"/>
    <s v="USD"/>
    <n v="1426526880"/>
    <n v="1421346480"/>
    <b v="0"/>
    <n v="5"/>
    <b v="0"/>
    <s v="food/food trucks"/>
    <n v="1"/>
    <n v="1"/>
    <x v="4"/>
    <x v="29"/>
    <x v="3595"/>
    <x v="4"/>
  </r>
  <r>
    <n v="1242"/>
    <s v="Add your voice to Cellphonia 9/11 (Canceled)"/>
    <s v="Cellphonia 9/11 (http://cellphonia.org/911/) is one of the performance pieces in the Music After marathon concert on 9.11.11"/>
    <x v="396"/>
    <n v="5"/>
    <x v="1"/>
    <s v="US"/>
    <s v="USD"/>
    <n v="1315747080"/>
    <n v="1314417502"/>
    <b v="0"/>
    <n v="1"/>
    <b v="0"/>
    <s v="music/world music"/>
    <n v="1"/>
    <n v="5"/>
    <x v="7"/>
    <x v="37"/>
    <x v="3596"/>
    <x v="6"/>
  </r>
  <r>
    <n v="609"/>
    <s v="Swap Anything (Canceled)"/>
    <s v="Can we swap, please? - everybody's said it. I want to create a website that enables anybody to trade their items, without money hassle."/>
    <x v="397"/>
    <n v="5"/>
    <x v="1"/>
    <s v="GB"/>
    <s v="GBP"/>
    <n v="1448761744"/>
    <n v="1446166144"/>
    <b v="0"/>
    <n v="1"/>
    <b v="0"/>
    <s v="technology/web"/>
    <n v="1"/>
    <n v="5"/>
    <x v="0"/>
    <x v="26"/>
    <x v="3597"/>
    <x v="4"/>
  </r>
  <r>
    <n v="2849"/>
    <s v="100, Acre Wood"/>
    <s v="NonSens!cal tackles the struggles of four people with mental health issues/disorders inspired by A.A Milne's Winnie the Pooh"/>
    <x v="207"/>
    <n v="5"/>
    <x v="2"/>
    <s v="GB"/>
    <s v="GBP"/>
    <n v="1461406600"/>
    <n v="1458814600"/>
    <b v="0"/>
    <n v="1"/>
    <b v="0"/>
    <s v="theater/plays"/>
    <n v="1"/>
    <n v="5"/>
    <x v="6"/>
    <x v="11"/>
    <x v="3598"/>
    <x v="1"/>
  </r>
  <r>
    <n v="1865"/>
    <s v="THE RUNNING GAME"/>
    <s v="This game is an alternative to the boring morning jogs This game will make you excited to workout Following elite footballer movements!"/>
    <x v="50"/>
    <n v="4"/>
    <x v="2"/>
    <s v="GB"/>
    <s v="GBP"/>
    <n v="1478425747"/>
    <n v="1475398147"/>
    <b v="0"/>
    <n v="2"/>
    <b v="0"/>
    <s v="games/mobile games"/>
    <n v="0"/>
    <n v="2"/>
    <x v="3"/>
    <x v="28"/>
    <x v="3599"/>
    <x v="1"/>
  </r>
  <r>
    <n v="1181"/>
    <s v="Gringo Loco Tacos Food Truck"/>
    <s v="Bringing the best tacos to the streets of Chicago!"/>
    <x v="6"/>
    <n v="4"/>
    <x v="2"/>
    <s v="US"/>
    <s v="USD"/>
    <n v="1425197321"/>
    <n v="1422605321"/>
    <b v="0"/>
    <n v="3"/>
    <b v="0"/>
    <s v="food/food trucks"/>
    <n v="0"/>
    <n v="1.33"/>
    <x v="4"/>
    <x v="29"/>
    <x v="3600"/>
    <x v="4"/>
  </r>
  <r>
    <n v="636"/>
    <s v="Keto Advice (Canceled)"/>
    <s v="With no central location for keto knowledge, keto advice will be a community run knowledge base."/>
    <x v="151"/>
    <n v="4"/>
    <x v="1"/>
    <s v="GB"/>
    <s v="GBP"/>
    <n v="1433587620"/>
    <n v="1430996150"/>
    <b v="0"/>
    <n v="1"/>
    <b v="0"/>
    <s v="technology/web"/>
    <n v="0"/>
    <n v="4"/>
    <x v="0"/>
    <x v="26"/>
    <x v="3601"/>
    <x v="4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s v="GB"/>
    <s v="GBP"/>
    <n v="1408646111"/>
    <n v="1403462111"/>
    <b v="0"/>
    <n v="2"/>
    <b v="0"/>
    <s v="theater/plays"/>
    <n v="0"/>
    <n v="2"/>
    <x v="6"/>
    <x v="11"/>
    <x v="3602"/>
    <x v="2"/>
  </r>
  <r>
    <n v="3805"/>
    <s v="&quot;Sounds By The River&quot; ( Original Musical)"/>
    <s v="&quot;Sounds By The River&quot; tells the story of a Detroit composer through_x000a_his music, poetry, and dance."/>
    <x v="25"/>
    <n v="3"/>
    <x v="2"/>
    <s v="US"/>
    <s v="USD"/>
    <n v="1411852640"/>
    <n v="1406668640"/>
    <b v="0"/>
    <n v="2"/>
    <b v="0"/>
    <s v="theater/musical"/>
    <n v="0"/>
    <n v="1.5"/>
    <x v="6"/>
    <x v="19"/>
    <x v="3603"/>
    <x v="2"/>
  </r>
  <r>
    <n v="435"/>
    <s v="Planet Earth Superheroes"/>
    <s v="Be a part of the Planet Earth Superheroes legacy by supporting the project. Mike and friends gain powers to save endangered animals."/>
    <x v="5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  <x v="0"/>
  </r>
  <r>
    <n v="3993"/>
    <s v="Invincible Diamonds: A Survivor's Guide"/>
    <s v="I am seeking to turn my collection of urban poetry into a stage play. My desire is to inspire victims to heal."/>
    <x v="6"/>
    <n v="3"/>
    <x v="2"/>
    <s v="US"/>
    <s v="USD"/>
    <n v="1431549912"/>
    <n v="1428957912"/>
    <b v="0"/>
    <n v="1"/>
    <b v="0"/>
    <s v="theater/plays"/>
    <n v="0"/>
    <n v="3"/>
    <x v="6"/>
    <x v="11"/>
    <x v="3605"/>
    <x v="4"/>
  </r>
  <r>
    <n v="1593"/>
    <s v="Picturing Italy"/>
    <s v="A trip to fulfill a dream of capturing the wonders and history of ancient Italy in person."/>
    <x v="65"/>
    <n v="3"/>
    <x v="2"/>
    <s v="US"/>
    <s v="USD"/>
    <n v="1425154655"/>
    <n v="1422562655"/>
    <b v="0"/>
    <n v="3"/>
    <b v="0"/>
    <s v="photography/places"/>
    <n v="0"/>
    <n v="1"/>
    <x v="2"/>
    <x v="34"/>
    <x v="3606"/>
    <x v="4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s v="IT"/>
    <s v="EUR"/>
    <n v="1463734740"/>
    <n v="1459414740"/>
    <b v="0"/>
    <n v="3"/>
    <b v="0"/>
    <s v="theater/spaces"/>
    <n v="0"/>
    <n v="1"/>
    <x v="6"/>
    <x v="9"/>
    <x v="3607"/>
    <x v="1"/>
  </r>
  <r>
    <n v="982"/>
    <s v="Smart 2-in-1 I-PHONE HANDLE/WALLETtm"/>
    <s v="revolutonary ultra-slim 2-in-1 Smart  2-in-1 I-PHONE handle/WALLETtm with 360 rotatiion"/>
    <x v="106"/>
    <n v="3"/>
    <x v="2"/>
    <s v="US"/>
    <s v="USD"/>
    <n v="1475431486"/>
    <n v="1472839486"/>
    <b v="0"/>
    <n v="3"/>
    <b v="0"/>
    <s v="technology/wearables"/>
    <n v="0"/>
    <n v="1"/>
    <x v="0"/>
    <x v="1"/>
    <x v="3608"/>
    <x v="1"/>
  </r>
  <r>
    <n v="3904"/>
    <s v="Black America from Prophets to Pimps"/>
    <s v="A play that will cover 4000 years of black history."/>
    <x v="26"/>
    <n v="3"/>
    <x v="2"/>
    <s v="US"/>
    <s v="USD"/>
    <n v="1429074240"/>
    <n v="1427866200"/>
    <b v="0"/>
    <n v="2"/>
    <b v="0"/>
    <s v="theater/plays"/>
    <n v="0"/>
    <n v="1.5"/>
    <x v="6"/>
    <x v="11"/>
    <x v="3609"/>
    <x v="4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s v="IE"/>
    <s v="EUR"/>
    <n v="1424940093"/>
    <n v="1422348093"/>
    <b v="0"/>
    <n v="2"/>
    <b v="0"/>
    <s v="technology/web"/>
    <n v="0"/>
    <n v="1.5"/>
    <x v="0"/>
    <x v="26"/>
    <x v="3610"/>
    <x v="4"/>
  </r>
  <r>
    <n v="194"/>
    <s v="Desperation Short Film"/>
    <s v="Northern Irish Original Short Film based on the desperation of love and survival and taking a risk that may change everything."/>
    <x v="60"/>
    <n v="3"/>
    <x v="2"/>
    <s v="GB"/>
    <s v="GBP"/>
    <n v="1457308531"/>
    <n v="1452124531"/>
    <b v="0"/>
    <n v="3"/>
    <b v="0"/>
    <s v="film &amp; video/drama"/>
    <n v="0"/>
    <n v="1"/>
    <x v="5"/>
    <x v="10"/>
    <x v="3611"/>
    <x v="1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s v="US"/>
    <s v="USD"/>
    <n v="1452234840"/>
    <n v="1450619123"/>
    <b v="0"/>
    <n v="3"/>
    <b v="0"/>
    <s v="theater/plays"/>
    <n v="0"/>
    <n v="1"/>
    <x v="6"/>
    <x v="11"/>
    <x v="3612"/>
    <x v="4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s v="US"/>
    <s v="USD"/>
    <n v="1447542000"/>
    <n v="1446179553"/>
    <b v="0"/>
    <n v="2"/>
    <b v="0"/>
    <s v="theater/plays"/>
    <n v="2"/>
    <n v="1.5"/>
    <x v="6"/>
    <x v="11"/>
    <x v="3613"/>
    <x v="4"/>
  </r>
  <r>
    <n v="1420"/>
    <s v="Shakespeare in the Hood - Romeo and Juliet"/>
    <s v="Help me butcher Shakespeare in a satirical fashion."/>
    <x v="327"/>
    <n v="3"/>
    <x v="2"/>
    <s v="US"/>
    <s v="USD"/>
    <n v="1467129686"/>
    <n v="1464969686"/>
    <b v="0"/>
    <n v="3"/>
    <b v="0"/>
    <s v="publishing/translations"/>
    <n v="3"/>
    <n v="1"/>
    <x v="1"/>
    <x v="31"/>
    <x v="3614"/>
    <x v="1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s v="US"/>
    <s v="USD"/>
    <n v="1462467600"/>
    <n v="1457403364"/>
    <b v="0"/>
    <n v="2"/>
    <b v="0"/>
    <s v="theater/musical"/>
    <n v="0"/>
    <n v="1"/>
    <x v="6"/>
    <x v="19"/>
    <x v="3615"/>
    <x v="1"/>
  </r>
  <r>
    <n v="2431"/>
    <s v="Murphy's good eatin'"/>
    <s v="Go to Colorado and run a food truck with homemade food of all kinds."/>
    <x v="4"/>
    <n v="2"/>
    <x v="2"/>
    <s v="US"/>
    <s v="USD"/>
    <n v="1467080613"/>
    <n v="1461896613"/>
    <b v="0"/>
    <n v="2"/>
    <b v="0"/>
    <s v="food/food trucks"/>
    <n v="0"/>
    <n v="1"/>
    <x v="4"/>
    <x v="29"/>
    <x v="3616"/>
    <x v="1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s v="US"/>
    <s v="USD"/>
    <n v="1432195375"/>
    <n v="1430899375"/>
    <b v="0"/>
    <n v="2"/>
    <b v="0"/>
    <s v="film &amp; video/animation"/>
    <n v="0"/>
    <n v="1"/>
    <x v="5"/>
    <x v="23"/>
    <x v="3617"/>
    <x v="4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n v="1453487587"/>
    <b v="0"/>
    <n v="1"/>
    <b v="0"/>
    <s v="theater/plays"/>
    <n v="0"/>
    <n v="2"/>
    <x v="6"/>
    <x v="11"/>
    <x v="3618"/>
    <x v="1"/>
  </r>
  <r>
    <n v="635"/>
    <s v="Pleero, A Technology Team Building Website (Canceled)"/>
    <s v="Network used for building technology development teams."/>
    <x v="17"/>
    <n v="2"/>
    <x v="1"/>
    <s v="US"/>
    <s v="USD"/>
    <n v="1428804762"/>
    <n v="1426212762"/>
    <b v="0"/>
    <n v="1"/>
    <b v="0"/>
    <s v="technology/web"/>
    <n v="0"/>
    <n v="2"/>
    <x v="0"/>
    <x v="26"/>
    <x v="3619"/>
    <x v="4"/>
  </r>
  <r>
    <n v="1451"/>
    <s v="Modern Literal Torah Translation (Canceled)"/>
    <s v="Modern Literal Translation of the Torah in English and Russian with sub-linear and interlinear layout."/>
    <x v="398"/>
    <n v="2"/>
    <x v="1"/>
    <s v="US"/>
    <s v="USD"/>
    <n v="1416355259"/>
    <n v="1413759659"/>
    <b v="0"/>
    <n v="2"/>
    <b v="0"/>
    <s v="publishing/translations"/>
    <n v="0"/>
    <n v="1"/>
    <x v="1"/>
    <x v="31"/>
    <x v="3620"/>
    <x v="2"/>
  </r>
  <r>
    <n v="2432"/>
    <s v="funding for bbq trailer"/>
    <s v="Looking to start competition cooking and need start-up help.  Offering brisket tasting to all contributors."/>
    <x v="80"/>
    <n v="2"/>
    <x v="2"/>
    <s v="US"/>
    <s v="USD"/>
    <n v="1425791697"/>
    <n v="1423199697"/>
    <b v="0"/>
    <n v="2"/>
    <b v="0"/>
    <s v="food/food trucks"/>
    <n v="0"/>
    <n v="1"/>
    <x v="4"/>
    <x v="29"/>
    <x v="3621"/>
    <x v="4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s v="US"/>
    <s v="USD"/>
    <n v="1477791960"/>
    <n v="1476549262"/>
    <b v="0"/>
    <n v="2"/>
    <b v="0"/>
    <s v="theater/spaces"/>
    <n v="0"/>
    <n v="1"/>
    <x v="6"/>
    <x v="9"/>
    <x v="3622"/>
    <x v="1"/>
  </r>
  <r>
    <n v="2913"/>
    <s v="The Salem Haunted Magic Show"/>
    <s v="A LIVE history infused, frightening magic and mind reading show in the heart of the Halloween capital of the world, Salem, MA!!"/>
    <x v="26"/>
    <n v="2"/>
    <x v="2"/>
    <s v="US"/>
    <s v="USD"/>
    <n v="1410041339"/>
    <n v="1404857339"/>
    <b v="0"/>
    <n v="2"/>
    <b v="0"/>
    <s v="theater/plays"/>
    <n v="0"/>
    <n v="1"/>
    <x v="6"/>
    <x v="11"/>
    <x v="3623"/>
    <x v="2"/>
  </r>
  <r>
    <n v="2360"/>
    <s v="Bee Bay Microjobs (Canceled)"/>
    <s v="Welcome to Bee Bay Canada, your commission free microjobs website.  Sell at any price and keep 100% of what you earn!"/>
    <x v="1"/>
    <n v="2"/>
    <x v="1"/>
    <s v="CA"/>
    <s v="CAD"/>
    <n v="1454864280"/>
    <n v="1452272280"/>
    <b v="0"/>
    <n v="1"/>
    <b v="0"/>
    <s v="technology/web"/>
    <n v="0"/>
    <n v="2"/>
    <x v="0"/>
    <x v="26"/>
    <x v="3624"/>
    <x v="1"/>
  </r>
  <r>
    <n v="2907"/>
    <s v="Little Nell's - a play"/>
    <s v="Spend an evening in the afterlife with some of the greatest women who ever lived. LITTLE NELL's,by Jill Hughes, Los Angeles- June, 2016"/>
    <x v="60"/>
    <n v="2"/>
    <x v="2"/>
    <s v="US"/>
    <s v="USD"/>
    <n v="1463259837"/>
    <n v="1458075837"/>
    <b v="0"/>
    <n v="2"/>
    <b v="0"/>
    <s v="theater/plays"/>
    <n v="0"/>
    <n v="1"/>
    <x v="6"/>
    <x v="11"/>
    <x v="3625"/>
    <x v="1"/>
  </r>
  <r>
    <n v="2946"/>
    <s v="Create The Twisted Tree Theatre"/>
    <s v="I have set up a new theatre company, and am looking to raise funds to purchase a venue with a difference to a standard theatre."/>
    <x v="151"/>
    <n v="2"/>
    <x v="2"/>
    <s v="GB"/>
    <s v="GBP"/>
    <n v="1471265092"/>
    <n v="1468673092"/>
    <b v="0"/>
    <n v="2"/>
    <b v="0"/>
    <s v="theater/spaces"/>
    <n v="0"/>
    <n v="1"/>
    <x v="6"/>
    <x v="9"/>
    <x v="3626"/>
    <x v="1"/>
  </r>
  <r>
    <n v="1992"/>
    <s v="The Wonderful World of Princes &amp; Princesses"/>
    <s v="A complete revamp of all the Disney Princes &amp; Princesses!"/>
    <x v="186"/>
    <n v="2"/>
    <x v="2"/>
    <s v="US"/>
    <s v="USD"/>
    <n v="1424229991"/>
    <n v="1421637991"/>
    <b v="0"/>
    <n v="2"/>
    <b v="0"/>
    <s v="photography/people"/>
    <n v="0"/>
    <n v="1"/>
    <x v="2"/>
    <x v="36"/>
    <x v="3627"/>
    <x v="4"/>
  </r>
  <r>
    <n v="2769"/>
    <s v="Raph the Ninja Giraffe"/>
    <s v="Raph the Ninja Giraffe is a project that is my 5 year old sons idea, &amp; I am working with him to bring his idea to life."/>
    <x v="268"/>
    <n v="2"/>
    <x v="2"/>
    <s v="GB"/>
    <s v="GBP"/>
    <n v="1401997790"/>
    <n v="1397677790"/>
    <b v="0"/>
    <n v="2"/>
    <b v="0"/>
    <s v="publishing/children's books"/>
    <n v="0"/>
    <n v="1"/>
    <x v="1"/>
    <x v="39"/>
    <x v="3628"/>
    <x v="2"/>
  </r>
  <r>
    <n v="778"/>
    <s v="Summers' Love, A Cute and Funny Cinderella Love Story"/>
    <s v="Laughter, tears and good times in the warm glow of Summer s Love. The perfect recipe for the winter blahs."/>
    <x v="207"/>
    <n v="2"/>
    <x v="2"/>
    <s v="US"/>
    <s v="USD"/>
    <n v="1398876680"/>
    <n v="1396284680"/>
    <b v="0"/>
    <n v="1"/>
    <b v="0"/>
    <s v="publishing/fiction"/>
    <n v="0"/>
    <n v="2"/>
    <x v="1"/>
    <x v="35"/>
    <x v="3629"/>
    <x v="2"/>
  </r>
  <r>
    <n v="2154"/>
    <s v="Demigods - Rise of the Children - Part 1 (Design)"/>
    <s v="A Real Time Strategy game based on Greek mythology in a fictional world."/>
    <x v="303"/>
    <n v="2"/>
    <x v="2"/>
    <s v="US"/>
    <s v="USD"/>
    <n v="1390921827"/>
    <n v="1389193827"/>
    <b v="0"/>
    <n v="2"/>
    <b v="0"/>
    <s v="games/video games"/>
    <n v="1"/>
    <n v="1"/>
    <x v="3"/>
    <x v="18"/>
    <x v="3630"/>
    <x v="2"/>
  </r>
  <r>
    <n v="2148"/>
    <s v="ZomBlock's"/>
    <s v="zomblock's is a online zombie survival game where you can craft new weapons,find food and water to keep yourself alive."/>
    <x v="292"/>
    <n v="2"/>
    <x v="2"/>
    <s v="GB"/>
    <s v="GBP"/>
    <n v="1427992582"/>
    <n v="1425404182"/>
    <b v="0"/>
    <n v="2"/>
    <b v="0"/>
    <s v="games/video games"/>
    <n v="2"/>
    <n v="1"/>
    <x v="3"/>
    <x v="18"/>
    <x v="3631"/>
    <x v="4"/>
  </r>
  <r>
    <n v="619"/>
    <s v="Big Data (Canceled)"/>
    <s v="Big Data Sets for researchers interested in improving the quality of life."/>
    <x v="399"/>
    <n v="1"/>
    <x v="1"/>
    <s v="US"/>
    <s v="USD"/>
    <n v="1416933390"/>
    <n v="1411745790"/>
    <b v="0"/>
    <n v="1"/>
    <b v="0"/>
    <s v="technology/web"/>
    <n v="0"/>
    <n v="1"/>
    <x v="0"/>
    <x v="26"/>
    <x v="3632"/>
    <x v="2"/>
  </r>
  <r>
    <n v="639"/>
    <s v="Kids Educational Social Media Site (Canceled)"/>
    <s v="Development of a Safe and Educational Social Media site for kids."/>
    <x v="11"/>
    <n v="1"/>
    <x v="1"/>
    <s v="US"/>
    <s v="USD"/>
    <n v="1413208795"/>
    <n v="1408024795"/>
    <b v="0"/>
    <n v="1"/>
    <b v="0"/>
    <s v="technology/web"/>
    <n v="0"/>
    <n v="1"/>
    <x v="0"/>
    <x v="26"/>
    <x v="3633"/>
    <x v="2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s v="US"/>
    <s v="USD"/>
    <n v="1462293716"/>
    <n v="1457113316"/>
    <b v="0"/>
    <n v="1"/>
    <b v="0"/>
    <s v="technology/web"/>
    <n v="0"/>
    <n v="1"/>
    <x v="0"/>
    <x v="26"/>
    <x v="3634"/>
    <x v="1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s v="IE"/>
    <s v="EUR"/>
    <n v="1462301342"/>
    <n v="1457120942"/>
    <b v="0"/>
    <n v="1"/>
    <b v="0"/>
    <s v="theater/plays"/>
    <n v="0"/>
    <n v="1"/>
    <x v="6"/>
    <x v="11"/>
    <x v="3635"/>
    <x v="1"/>
  </r>
  <r>
    <n v="696"/>
    <s v="trustee"/>
    <s v="Show your fidelity by wearing the Trustee rings! Show where you are (at)!"/>
    <x v="388"/>
    <n v="1"/>
    <x v="2"/>
    <s v="NL"/>
    <s v="EUR"/>
    <n v="1406326502"/>
    <n v="1403734502"/>
    <b v="0"/>
    <n v="1"/>
    <b v="0"/>
    <s v="technology/wearables"/>
    <n v="0"/>
    <n v="1"/>
    <x v="0"/>
    <x v="1"/>
    <x v="3636"/>
    <x v="2"/>
  </r>
  <r>
    <n v="1450"/>
    <s v="The Art of the Dill"/>
    <s v="A book of pickle recipes narrated by a mama grizzly speaking in incomplete and run-on sentences and her orangutan friend. #Artofthedill"/>
    <x v="4"/>
    <n v="1"/>
    <x v="2"/>
    <s v="US"/>
    <s v="USD"/>
    <n v="1455941197"/>
    <n v="1453349197"/>
    <b v="0"/>
    <n v="1"/>
    <b v="0"/>
    <s v="publishing/translations"/>
    <n v="0"/>
    <n v="1"/>
    <x v="1"/>
    <x v="31"/>
    <x v="3637"/>
    <x v="1"/>
  </r>
  <r>
    <n v="2582"/>
    <s v="Drunken Wings"/>
    <s v="The place where chicken meets liquor for the first time!"/>
    <x v="94"/>
    <n v="1"/>
    <x v="2"/>
    <s v="US"/>
    <s v="USD"/>
    <n v="1477784634"/>
    <n v="1475192634"/>
    <b v="0"/>
    <n v="1"/>
    <b v="0"/>
    <s v="food/food trucks"/>
    <n v="0"/>
    <n v="1"/>
    <x v="4"/>
    <x v="29"/>
    <x v="3638"/>
    <x v="1"/>
  </r>
  <r>
    <n v="576"/>
    <s v="Uthtopia"/>
    <s v="UthTopia Is a social media organization that believes in positive online usage, youth mentorship, and youth empowerment."/>
    <x v="28"/>
    <n v="1"/>
    <x v="2"/>
    <s v="US"/>
    <s v="USD"/>
    <n v="1427537952"/>
    <n v="1422357552"/>
    <b v="0"/>
    <n v="1"/>
    <b v="0"/>
    <s v="technology/web"/>
    <n v="0"/>
    <n v="1"/>
    <x v="0"/>
    <x v="26"/>
    <x v="3639"/>
    <x v="4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s v="US"/>
    <s v="USD"/>
    <n v="1407453228"/>
    <n v="1404861228"/>
    <b v="0"/>
    <n v="1"/>
    <b v="0"/>
    <s v="food/food trucks"/>
    <n v="0"/>
    <n v="1"/>
    <x v="4"/>
    <x v="29"/>
    <x v="3640"/>
    <x v="2"/>
  </r>
  <r>
    <n v="1316"/>
    <s v="Future Belt (Canceled)"/>
    <s v="Future Belt comes in just 3 sizes, but yet, is designed to fit waists ranging from 25-55 inches. No batteries, no gimmicks."/>
    <x v="35"/>
    <n v="1"/>
    <x v="1"/>
    <s v="US"/>
    <s v="USD"/>
    <n v="1456700709"/>
    <n v="1453676709"/>
    <b v="0"/>
    <n v="1"/>
    <b v="0"/>
    <s v="technology/wearables"/>
    <n v="0"/>
    <n v="1"/>
    <x v="0"/>
    <x v="1"/>
    <x v="3641"/>
    <x v="1"/>
  </r>
  <r>
    <n v="496"/>
    <s v="Airships and Anatasia: The Movie"/>
    <s v="The movie is about the adventures of Ethan, Danna, The mysterious inventor and more."/>
    <x v="24"/>
    <n v="1"/>
    <x v="2"/>
    <s v="US"/>
    <s v="USD"/>
    <n v="1392070874"/>
    <n v="1386886874"/>
    <b v="0"/>
    <n v="1"/>
    <b v="0"/>
    <s v="film &amp; video/animation"/>
    <n v="0"/>
    <n v="1"/>
    <x v="5"/>
    <x v="23"/>
    <x v="3642"/>
    <x v="0"/>
  </r>
  <r>
    <n v="171"/>
    <s v="IRL: Gamers Unite"/>
    <s v="Team Mayhem, a local small town gang of gamers who are enlisted   to save the world from the new great evil known as Prowler."/>
    <x v="6"/>
    <n v="1"/>
    <x v="2"/>
    <s v="US"/>
    <s v="USD"/>
    <n v="1470975614"/>
    <n v="1465791614"/>
    <b v="0"/>
    <n v="1"/>
    <b v="0"/>
    <s v="film &amp; video/drama"/>
    <n v="0"/>
    <n v="1"/>
    <x v="5"/>
    <x v="10"/>
    <x v="3643"/>
    <x v="1"/>
  </r>
  <r>
    <n v="2427"/>
    <s v="Wraps in a snap. Fast lunch with a gourmet punch!"/>
    <s v="Fast and simple lunches for those on the go.  All (lunch) deals $10 or less."/>
    <x v="6"/>
    <n v="1"/>
    <x v="2"/>
    <s v="US"/>
    <s v="USD"/>
    <n v="1458715133"/>
    <n v="1455262733"/>
    <b v="0"/>
    <n v="1"/>
    <b v="0"/>
    <s v="food/food trucks"/>
    <n v="0"/>
    <n v="1"/>
    <x v="4"/>
    <x v="29"/>
    <x v="3644"/>
    <x v="1"/>
  </r>
  <r>
    <n v="3200"/>
    <s v="ROAD TO THE KINGDOM"/>
    <s v="An extremely unique musical play with an exciting, fun filled, dramatic twist. You will discover what lies ahead on the Road to Kingdom"/>
    <x v="6"/>
    <n v="1"/>
    <x v="2"/>
    <s v="US"/>
    <s v="USD"/>
    <n v="1461994440"/>
    <n v="1459410101"/>
    <b v="0"/>
    <n v="1"/>
    <b v="0"/>
    <s v="theater/musical"/>
    <n v="0"/>
    <n v="1"/>
    <x v="6"/>
    <x v="19"/>
    <x v="3645"/>
    <x v="1"/>
  </r>
  <r>
    <n v="2428"/>
    <s v="Premium Burgers"/>
    <s v="From Moo 2 You! We want to offer premium burgers to a taco flooded environment."/>
    <x v="23"/>
    <n v="1"/>
    <x v="2"/>
    <s v="US"/>
    <s v="USD"/>
    <n v="1426182551"/>
    <n v="1423594151"/>
    <b v="0"/>
    <n v="1"/>
    <b v="0"/>
    <s v="food/food trucks"/>
    <n v="0"/>
    <n v="1"/>
    <x v="4"/>
    <x v="29"/>
    <x v="3646"/>
    <x v="4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s v="US"/>
    <s v="USD"/>
    <n v="1469919890"/>
    <n v="1467327890"/>
    <b v="0"/>
    <n v="1"/>
    <b v="0"/>
    <s v="food/food trucks"/>
    <n v="0"/>
    <n v="1"/>
    <x v="4"/>
    <x v="29"/>
    <x v="3647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n v="1409109739"/>
    <b v="0"/>
    <n v="1"/>
    <b v="0"/>
    <s v="food/food trucks"/>
    <n v="0"/>
    <n v="1"/>
    <x v="4"/>
    <x v="29"/>
    <x v="3648"/>
    <x v="2"/>
  </r>
  <r>
    <n v="2910"/>
    <s v="Strive"/>
    <s v="Free drama, dance and singing workshops for disadvantaged young people to inspire, create and help them follow their dreams."/>
    <x v="0"/>
    <n v="1"/>
    <x v="2"/>
    <s v="GB"/>
    <s v="GBP"/>
    <n v="1434139887"/>
    <n v="1428955887"/>
    <b v="0"/>
    <n v="1"/>
    <b v="0"/>
    <s v="theater/plays"/>
    <n v="0"/>
    <n v="1"/>
    <x v="6"/>
    <x v="11"/>
    <x v="3649"/>
    <x v="4"/>
  </r>
  <r>
    <n v="1134"/>
    <s v="New Mario Bro's style game!"/>
    <s v="We are creating a new Mario Bro's style game called KFK:Original. It's challenging, fun and totally awesome!!!"/>
    <x v="17"/>
    <n v="1"/>
    <x v="2"/>
    <s v="AU"/>
    <s v="AUD"/>
    <n v="1417235580"/>
    <n v="1416034228"/>
    <b v="0"/>
    <n v="1"/>
    <b v="0"/>
    <s v="games/mobile games"/>
    <n v="0"/>
    <n v="1"/>
    <x v="3"/>
    <x v="28"/>
    <x v="3650"/>
    <x v="2"/>
  </r>
  <r>
    <n v="2914"/>
    <s v="Hercules the Panto"/>
    <s v="Hercules must complete four challenges in order to meet the father he never knew"/>
    <x v="17"/>
    <n v="1"/>
    <x v="2"/>
    <s v="GB"/>
    <s v="GBP"/>
    <n v="1426365994"/>
    <n v="1421185594"/>
    <b v="0"/>
    <n v="1"/>
    <b v="0"/>
    <s v="theater/plays"/>
    <n v="0"/>
    <n v="1"/>
    <x v="6"/>
    <x v="11"/>
    <x v="3651"/>
    <x v="4"/>
  </r>
  <r>
    <n v="2941"/>
    <s v="Help Us Help Artists"/>
    <s v="Ovations wants to buy property to open a variety club to become the 1st minority owned club in Cincy, focusing on artists on the rise."/>
    <x v="17"/>
    <n v="1"/>
    <x v="2"/>
    <s v="US"/>
    <s v="USD"/>
    <n v="1425250955"/>
    <n v="1422658955"/>
    <b v="0"/>
    <n v="1"/>
    <b v="0"/>
    <s v="theater/spaces"/>
    <n v="0"/>
    <n v="1"/>
    <x v="6"/>
    <x v="9"/>
    <x v="3652"/>
    <x v="4"/>
  </r>
  <r>
    <n v="3639"/>
    <s v="POE!"/>
    <s v="POE is a tragicomic musical about the life and works of Edgar Poe, with Death as his therapist helping him find peace in the beyond."/>
    <x v="17"/>
    <n v="1"/>
    <x v="2"/>
    <s v="US"/>
    <s v="USD"/>
    <n v="1475853060"/>
    <n v="1470672906"/>
    <b v="0"/>
    <n v="1"/>
    <b v="0"/>
    <s v="theater/musical"/>
    <n v="0"/>
    <n v="1"/>
    <x v="6"/>
    <x v="19"/>
    <x v="3653"/>
    <x v="1"/>
  </r>
  <r>
    <n v="3796"/>
    <s v="A Staged Reading of &quot;CALL ME TANIA&quot;"/>
    <s v="Part Psychological Thriller - Part Heartbreaking Drama - Part Spectacular Farce - 100% New American Musical Theatre"/>
    <x v="163"/>
    <n v="1"/>
    <x v="2"/>
    <s v="US"/>
    <s v="USD"/>
    <n v="1484354556"/>
    <n v="1479170556"/>
    <b v="0"/>
    <n v="1"/>
    <b v="0"/>
    <s v="theater/musical"/>
    <n v="0"/>
    <n v="1"/>
    <x v="6"/>
    <x v="19"/>
    <x v="3654"/>
    <x v="1"/>
  </r>
  <r>
    <n v="3055"/>
    <s v="Bungers surfing Museum"/>
    <s v="I have been in the Surfing business since 1962 have a collection of surfing memorabilia I would like to open a surfing museum"/>
    <x v="16"/>
    <n v="1"/>
    <x v="2"/>
    <s v="US"/>
    <s v="USD"/>
    <n v="1420844390"/>
    <n v="1415660390"/>
    <b v="0"/>
    <n v="1"/>
    <b v="0"/>
    <s v="theater/spaces"/>
    <n v="0"/>
    <n v="1"/>
    <x v="6"/>
    <x v="9"/>
    <x v="3655"/>
    <x v="2"/>
  </r>
  <r>
    <n v="564"/>
    <s v="TOC TOC TROC"/>
    <s v="Plateforme de troc gratuit et d'Ã©changes en tous genres par nature. Mieux s'entraider, Ã©changer, de donner, louer ou vendre Ã  distance."/>
    <x v="53"/>
    <n v="1"/>
    <x v="2"/>
    <s v="FR"/>
    <s v="EUR"/>
    <n v="1457822275"/>
    <n v="1455230275"/>
    <b v="0"/>
    <n v="1"/>
    <b v="0"/>
    <s v="technology/web"/>
    <n v="0"/>
    <n v="1"/>
    <x v="0"/>
    <x v="26"/>
    <x v="3656"/>
    <x v="1"/>
  </r>
  <r>
    <n v="1702"/>
    <s v="lyndale lewis and new vision prosper cd release"/>
    <s v="I can do all things through christ jesus"/>
    <x v="265"/>
    <n v="1"/>
    <x v="2"/>
    <s v="US"/>
    <s v="USD"/>
    <n v="1427745150"/>
    <n v="1425156750"/>
    <b v="0"/>
    <n v="1"/>
    <b v="0"/>
    <s v="music/faith"/>
    <n v="0"/>
    <n v="1"/>
    <x v="7"/>
    <x v="14"/>
    <x v="3657"/>
    <x v="4"/>
  </r>
  <r>
    <n v="540"/>
    <s v="hap's- Whats the program?"/>
    <s v="There are so many dilemmas in life- what to do, where to go? _x000a_Let us solve it - search our preference based entertainment calendar"/>
    <x v="51"/>
    <n v="1"/>
    <x v="2"/>
    <s v="US"/>
    <s v="USD"/>
    <n v="1423078606"/>
    <n v="1420486606"/>
    <b v="0"/>
    <n v="1"/>
    <b v="0"/>
    <s v="technology/web"/>
    <n v="0"/>
    <n v="1"/>
    <x v="0"/>
    <x v="26"/>
    <x v="3658"/>
    <x v="4"/>
  </r>
  <r>
    <n v="1497"/>
    <s v="Daddy"/>
    <s v="After 25 years apart, a father and son's reunion is less magical and more explosive as the revelations come out and the gloves come off"/>
    <x v="51"/>
    <n v="1"/>
    <x v="2"/>
    <s v="US"/>
    <s v="USD"/>
    <n v="1375299780"/>
    <n v="1371655522"/>
    <b v="0"/>
    <n v="1"/>
    <b v="0"/>
    <s v="publishing/fiction"/>
    <n v="0"/>
    <n v="1"/>
    <x v="1"/>
    <x v="35"/>
    <x v="3659"/>
    <x v="0"/>
  </r>
  <r>
    <n v="3912"/>
    <s v="JoLee Productions"/>
    <s v="Producing &amp; directing Jake's Women by Neil Simon opening July 9 and running through July 26 for Sonoma Arts Live"/>
    <x v="51"/>
    <n v="1"/>
    <x v="2"/>
    <s v="US"/>
    <s v="USD"/>
    <n v="1429936500"/>
    <n v="1424759330"/>
    <b v="0"/>
    <n v="1"/>
    <b v="0"/>
    <s v="theater/plays"/>
    <n v="0"/>
    <n v="1"/>
    <x v="6"/>
    <x v="11"/>
    <x v="3660"/>
    <x v="4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s v="IT"/>
    <s v="EUR"/>
    <n v="1464285463"/>
    <n v="1461693463"/>
    <b v="0"/>
    <n v="1"/>
    <b v="0"/>
    <s v="publishing/translations"/>
    <n v="0"/>
    <n v="1"/>
    <x v="1"/>
    <x v="31"/>
    <x v="3661"/>
    <x v="1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s v="US"/>
    <s v="USD"/>
    <n v="1425655349"/>
    <n v="1420471349"/>
    <b v="0"/>
    <n v="1"/>
    <b v="0"/>
    <s v="film &amp; video/drama"/>
    <n v="0"/>
    <n v="1"/>
    <x v="5"/>
    <x v="10"/>
    <x v="3662"/>
    <x v="4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s v="US"/>
    <s v="USD"/>
    <n v="1458097364"/>
    <n v="1455508964"/>
    <b v="0"/>
    <n v="1"/>
    <b v="0"/>
    <s v="theater/plays"/>
    <n v="0"/>
    <n v="1"/>
    <x v="6"/>
    <x v="11"/>
    <x v="3663"/>
    <x v="1"/>
  </r>
  <r>
    <n v="583"/>
    <s v="HackersArchive.com"/>
    <s v="HackersArchive.com will help rid the web of viruses and scams found everywhere else you look!"/>
    <x v="99"/>
    <n v="1"/>
    <x v="2"/>
    <s v="US"/>
    <s v="USD"/>
    <n v="1426800687"/>
    <n v="1424212287"/>
    <b v="0"/>
    <n v="1"/>
    <b v="0"/>
    <s v="technology/web"/>
    <n v="0"/>
    <n v="1"/>
    <x v="0"/>
    <x v="26"/>
    <x v="3664"/>
    <x v="4"/>
  </r>
  <r>
    <n v="589"/>
    <s v="Get Neighborly"/>
    <s v="Services closer than you think..."/>
    <x v="82"/>
    <n v="1"/>
    <x v="2"/>
    <s v="US"/>
    <s v="USD"/>
    <n v="1436366699"/>
    <n v="1435070699"/>
    <b v="0"/>
    <n v="1"/>
    <b v="0"/>
    <s v="technology/web"/>
    <n v="0"/>
    <n v="1"/>
    <x v="0"/>
    <x v="26"/>
    <x v="3665"/>
    <x v="4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s v="US"/>
    <s v="USD"/>
    <n v="1418510965"/>
    <n v="1415918965"/>
    <b v="0"/>
    <n v="1"/>
    <b v="0"/>
    <s v="photography/places"/>
    <n v="0"/>
    <n v="1"/>
    <x v="2"/>
    <x v="34"/>
    <x v="3666"/>
    <x v="2"/>
  </r>
  <r>
    <n v="3862"/>
    <s v="The Container Play"/>
    <s v="The hit immersive theatre experience of England comes to Corpus Christi!"/>
    <x v="82"/>
    <n v="1"/>
    <x v="2"/>
    <s v="US"/>
    <s v="USD"/>
    <n v="1473699540"/>
    <n v="1472451356"/>
    <b v="0"/>
    <n v="1"/>
    <b v="0"/>
    <s v="theater/plays"/>
    <n v="0"/>
    <n v="1"/>
    <x v="6"/>
    <x v="11"/>
    <x v="3667"/>
    <x v="1"/>
  </r>
  <r>
    <n v="4015"/>
    <s v="Shakespeare In The Park"/>
    <s v="FREE Shakespeare In the Park in Bergen County, NJ on July 24, 25, 31, and August 1. We need your support to help keep our show FREE"/>
    <x v="40"/>
    <n v="1"/>
    <x v="2"/>
    <s v="US"/>
    <s v="USD"/>
    <n v="1437331463"/>
    <n v="1434739463"/>
    <b v="0"/>
    <n v="1"/>
    <b v="0"/>
    <s v="theater/plays"/>
    <n v="0"/>
    <n v="1"/>
    <x v="6"/>
    <x v="11"/>
    <x v="3668"/>
    <x v="4"/>
  </r>
  <r>
    <n v="212"/>
    <s v="The Ecstasy of Vengeance - Feature Length Film"/>
    <s v="This film is a fictional crime drama following the events of a heist that ended in bloodshed."/>
    <x v="324"/>
    <n v="1"/>
    <x v="2"/>
    <s v="US"/>
    <s v="USD"/>
    <n v="1460837320"/>
    <n v="1455656920"/>
    <b v="0"/>
    <n v="1"/>
    <b v="0"/>
    <s v="film &amp; video/drama"/>
    <n v="0"/>
    <n v="1"/>
    <x v="5"/>
    <x v="10"/>
    <x v="3669"/>
    <x v="1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s v="IT"/>
    <s v="EUR"/>
    <n v="1464939520"/>
    <n v="1461051520"/>
    <b v="0"/>
    <n v="1"/>
    <b v="0"/>
    <s v="publishing/translations"/>
    <n v="0"/>
    <n v="1"/>
    <x v="1"/>
    <x v="31"/>
    <x v="3670"/>
    <x v="1"/>
  </r>
  <r>
    <n v="2421"/>
    <s v="hot dog cart"/>
    <s v="help me start Merrill's first hot dog cart in this empty lot"/>
    <x v="70"/>
    <n v="1"/>
    <x v="2"/>
    <s v="US"/>
    <s v="USD"/>
    <n v="1424536196"/>
    <n v="1421944196"/>
    <b v="0"/>
    <n v="1"/>
    <b v="0"/>
    <s v="food/food trucks"/>
    <n v="0"/>
    <n v="1"/>
    <x v="4"/>
    <x v="29"/>
    <x v="3671"/>
    <x v="4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s v="US"/>
    <s v="USD"/>
    <n v="1468513533"/>
    <n v="1465921533"/>
    <b v="0"/>
    <n v="1"/>
    <b v="0"/>
    <s v="technology/web"/>
    <n v="0"/>
    <n v="1"/>
    <x v="0"/>
    <x v="26"/>
    <x v="3672"/>
    <x v="1"/>
  </r>
  <r>
    <n v="634"/>
    <s v="pitchtograndma (Canceled)"/>
    <s v="We help companies to explain what they do in simple, grandma-would-understand terms."/>
    <x v="1"/>
    <n v="1"/>
    <x v="1"/>
    <s v="US"/>
    <s v="USD"/>
    <n v="1424989029"/>
    <n v="1422397029"/>
    <b v="0"/>
    <n v="1"/>
    <b v="0"/>
    <s v="technology/web"/>
    <n v="0"/>
    <n v="1"/>
    <x v="0"/>
    <x v="26"/>
    <x v="3673"/>
    <x v="4"/>
  </r>
  <r>
    <n v="2146"/>
    <s v="Nanaue eSports"/>
    <s v="New professional gaming organization with a tournament winning Dota 2 team, &amp; divisions in all eSports games looking to re brand/expand"/>
    <x v="1"/>
    <n v="1"/>
    <x v="2"/>
    <s v="US"/>
    <s v="USD"/>
    <n v="1455207510"/>
    <n v="1453997910"/>
    <b v="0"/>
    <n v="1"/>
    <b v="0"/>
    <s v="games/video games"/>
    <n v="0"/>
    <n v="1"/>
    <x v="3"/>
    <x v="18"/>
    <x v="3674"/>
    <x v="1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s v="US"/>
    <s v="USD"/>
    <n v="1425833403"/>
    <n v="1423245003"/>
    <b v="0"/>
    <n v="1"/>
    <b v="0"/>
    <s v="theater/plays"/>
    <n v="0"/>
    <n v="1"/>
    <x v="6"/>
    <x v="11"/>
    <x v="3675"/>
    <x v="4"/>
  </r>
  <r>
    <n v="4045"/>
    <s v="The Hostages"/>
    <s v="&quot;The Hostages&quot; is about a bank robbery gone wrong, as we learn more about each characters, we question who are the actually hostages..."/>
    <x v="1"/>
    <n v="1"/>
    <x v="2"/>
    <s v="AU"/>
    <s v="AUD"/>
    <n v="1408596589"/>
    <n v="1406004589"/>
    <b v="0"/>
    <n v="1"/>
    <b v="0"/>
    <s v="theater/plays"/>
    <n v="0"/>
    <n v="1"/>
    <x v="6"/>
    <x v="11"/>
    <x v="3676"/>
    <x v="2"/>
  </r>
  <r>
    <n v="1734"/>
    <s v="Street Prophet Los CD and new book"/>
    <s v="This is a double venture project. I have finished a new manuscript and currently working on creating a Christian rap CD."/>
    <x v="169"/>
    <n v="1"/>
    <x v="2"/>
    <s v="US"/>
    <s v="USD"/>
    <n v="1431046356"/>
    <n v="1428454356"/>
    <b v="0"/>
    <n v="1"/>
    <b v="0"/>
    <s v="music/faith"/>
    <n v="0"/>
    <n v="1"/>
    <x v="7"/>
    <x v="14"/>
    <x v="3677"/>
    <x v="4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s v="US"/>
    <s v="USD"/>
    <n v="1464386640"/>
    <n v="1463090149"/>
    <b v="0"/>
    <n v="1"/>
    <b v="0"/>
    <s v="food/food trucks"/>
    <n v="0"/>
    <n v="1"/>
    <x v="4"/>
    <x v="29"/>
    <x v="3678"/>
    <x v="1"/>
  </r>
  <r>
    <n v="474"/>
    <s v="TAO Mr. Fantastic!!"/>
    <s v="Time travel the light Mr. Fantastic!  Spin the dimensions toward other continuums and worlds.  Hold onto your panties."/>
    <x v="196"/>
    <n v="1"/>
    <x v="2"/>
    <s v="US"/>
    <s v="USD"/>
    <n v="1487318029"/>
    <n v="1484726029"/>
    <b v="0"/>
    <n v="1"/>
    <b v="0"/>
    <s v="film &amp; video/animation"/>
    <n v="0"/>
    <n v="1"/>
    <x v="5"/>
    <x v="23"/>
    <x v="3679"/>
    <x v="5"/>
  </r>
  <r>
    <n v="121"/>
    <s v="MICRO-MISSION"/>
    <s v="NAVY SEALS sent on a Area 51 Top-Secret rescue mission where they are shrunken and injected into an ET body, the immune system mutated."/>
    <x v="121"/>
    <n v="1"/>
    <x v="1"/>
    <s v="US"/>
    <s v="USD"/>
    <n v="1429352160"/>
    <n v="1427993710"/>
    <b v="0"/>
    <n v="1"/>
    <b v="0"/>
    <s v="film &amp; video/science fiction"/>
    <n v="0"/>
    <n v="1"/>
    <x v="5"/>
    <x v="21"/>
    <x v="3680"/>
    <x v="4"/>
  </r>
  <r>
    <n v="580"/>
    <s v="Talented Minds â­ï¸"/>
    <s v="I Want To Create A Website That Helps Young Inventors Of Today Broadcast Their Talents &amp; Help Get The Reconigition They Deserve"/>
    <x v="121"/>
    <n v="1"/>
    <x v="2"/>
    <s v="US"/>
    <s v="USD"/>
    <n v="1474580867"/>
    <n v="1471988867"/>
    <b v="0"/>
    <n v="1"/>
    <b v="0"/>
    <s v="technology/web"/>
    <n v="0"/>
    <n v="1"/>
    <x v="0"/>
    <x v="26"/>
    <x v="3681"/>
    <x v="1"/>
  </r>
  <r>
    <n v="1545"/>
    <s v="Nevada County Hearts"/>
    <s v="&quot;He will not be a wise man who does not study human hearts!&quot;_x000a_Hope in natural art, creation!"/>
    <x v="121"/>
    <n v="1"/>
    <x v="2"/>
    <s v="US"/>
    <s v="USD"/>
    <n v="1425330960"/>
    <n v="1422393234"/>
    <b v="0"/>
    <n v="1"/>
    <b v="0"/>
    <s v="photography/nature"/>
    <n v="0"/>
    <n v="1"/>
    <x v="2"/>
    <x v="38"/>
    <x v="3682"/>
    <x v="4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s v="GB"/>
    <s v="GBP"/>
    <n v="1428231600"/>
    <n v="1423520177"/>
    <b v="0"/>
    <n v="1"/>
    <b v="0"/>
    <s v="music/faith"/>
    <n v="0"/>
    <n v="1"/>
    <x v="7"/>
    <x v="14"/>
    <x v="3683"/>
    <x v="4"/>
  </r>
  <r>
    <n v="3630"/>
    <s v="Jeremy Kyle- The Opera"/>
    <s v="The Jeremy Kyle Show offers so much subject matter to create an opera with.  Along with his brilliant put downs it could be excellent!"/>
    <x v="121"/>
    <n v="1"/>
    <x v="2"/>
    <s v="GB"/>
    <s v="GBP"/>
    <n v="1417295990"/>
    <n v="1414700390"/>
    <b v="0"/>
    <n v="1"/>
    <b v="0"/>
    <s v="theater/musical"/>
    <n v="0"/>
    <n v="1"/>
    <x v="6"/>
    <x v="19"/>
    <x v="3684"/>
    <x v="2"/>
  </r>
  <r>
    <n v="1722"/>
    <s v="Preserving the DC Gospel Stars"/>
    <s v="I am raising money to leave a legacy for the DC Gospel Stars and preserve this art form for music lovers of this style."/>
    <x v="400"/>
    <n v="1"/>
    <x v="2"/>
    <s v="US"/>
    <s v="USD"/>
    <n v="1459642200"/>
    <n v="1456441429"/>
    <b v="0"/>
    <n v="1"/>
    <b v="0"/>
    <s v="music/faith"/>
    <n v="0"/>
    <n v="1"/>
    <x v="7"/>
    <x v="14"/>
    <x v="3685"/>
    <x v="1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s v="US"/>
    <s v="USD"/>
    <n v="1477509604"/>
    <n v="1474917604"/>
    <b v="0"/>
    <n v="1"/>
    <b v="0"/>
    <s v="technology/wearables"/>
    <n v="0"/>
    <n v="1"/>
    <x v="0"/>
    <x v="1"/>
    <x v="3686"/>
    <x v="1"/>
  </r>
  <r>
    <n v="1111"/>
    <s v="Funding HyperLight Studios"/>
    <s v="We are bringing a new gaming experience to the field. One that will connect a community of people and servers from around the world."/>
    <x v="60"/>
    <n v="1"/>
    <x v="2"/>
    <s v="US"/>
    <s v="USD"/>
    <n v="1452228790"/>
    <n v="1449636790"/>
    <b v="0"/>
    <n v="1"/>
    <b v="0"/>
    <s v="games/video games"/>
    <n v="0"/>
    <n v="1"/>
    <x v="3"/>
    <x v="18"/>
    <x v="3687"/>
    <x v="4"/>
  </r>
  <r>
    <n v="3859"/>
    <s v="What Dreams Were Made Of"/>
    <s v="This is a play that will have each and everyone that sees it thinking about the dreams they had growing up. It's a dramady"/>
    <x v="60"/>
    <n v="1"/>
    <x v="2"/>
    <s v="US"/>
    <s v="USD"/>
    <n v="1403730000"/>
    <n v="1401485207"/>
    <b v="0"/>
    <n v="1"/>
    <b v="0"/>
    <s v="theater/plays"/>
    <n v="0"/>
    <n v="1"/>
    <x v="6"/>
    <x v="11"/>
    <x v="3688"/>
    <x v="2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s v="IE"/>
    <s v="EUR"/>
    <n v="1456617600"/>
    <n v="1454280186"/>
    <b v="0"/>
    <n v="1"/>
    <b v="0"/>
    <s v="theater/plays"/>
    <n v="0"/>
    <n v="1"/>
    <x v="6"/>
    <x v="11"/>
    <x v="3689"/>
    <x v="1"/>
  </r>
  <r>
    <n v="1047"/>
    <s v="Start a New Podcast (Canceled)"/>
    <s v="I wish to start a new podcast called Voices of Texas, and I want to interview interesting people of Texas each week."/>
    <x v="151"/>
    <n v="1"/>
    <x v="1"/>
    <s v="US"/>
    <s v="USD"/>
    <n v="1415219915"/>
    <n v="1412624315"/>
    <b v="0"/>
    <n v="1"/>
    <b v="0"/>
    <s v="journalism/audio"/>
    <n v="0"/>
    <n v="1"/>
    <x v="8"/>
    <x v="30"/>
    <x v="3690"/>
    <x v="2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s v="GB"/>
    <s v="GBP"/>
    <n v="1457947483"/>
    <n v="1455359083"/>
    <b v="0"/>
    <n v="1"/>
    <b v="0"/>
    <s v="photography/people"/>
    <n v="0"/>
    <n v="1"/>
    <x v="2"/>
    <x v="36"/>
    <x v="3691"/>
    <x v="1"/>
  </r>
  <r>
    <n v="4050"/>
    <s v="Ø¢Ù…ÙŠÙ† (Amen)"/>
    <s v="Amen is an important jarring story about the repercussions of reporting the war from the front lines and the war that follows them home"/>
    <x v="186"/>
    <n v="1"/>
    <x v="2"/>
    <s v="US"/>
    <s v="USD"/>
    <n v="1414077391"/>
    <n v="1411485391"/>
    <b v="0"/>
    <n v="1"/>
    <b v="0"/>
    <s v="theater/plays"/>
    <n v="0"/>
    <n v="1"/>
    <x v="6"/>
    <x v="11"/>
    <x v="3692"/>
    <x v="2"/>
  </r>
  <r>
    <n v="464"/>
    <s v="PokÃ©Movie - A PokÃ©monâ„¢ school project"/>
    <s v="We are three students that want to make a short PokÃ©mon movie as a school project!"/>
    <x v="401"/>
    <n v="1"/>
    <x v="2"/>
    <s v="DE"/>
    <s v="EUR"/>
    <n v="1463602935"/>
    <n v="1461874935"/>
    <b v="0"/>
    <n v="1"/>
    <b v="0"/>
    <s v="film &amp; video/animation"/>
    <n v="0"/>
    <n v="1"/>
    <x v="5"/>
    <x v="23"/>
    <x v="3693"/>
    <x v="1"/>
  </r>
  <r>
    <n v="1128"/>
    <s v="Flying Turds"/>
    <s v="#havingfunFTW"/>
    <x v="114"/>
    <n v="1"/>
    <x v="2"/>
    <s v="GB"/>
    <s v="GBP"/>
    <n v="1407425717"/>
    <n v="1404833717"/>
    <b v="0"/>
    <n v="1"/>
    <b v="0"/>
    <s v="games/mobile games"/>
    <n v="0"/>
    <n v="1"/>
    <x v="3"/>
    <x v="28"/>
    <x v="3694"/>
    <x v="2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s v="US"/>
    <s v="USD"/>
    <n v="1462391932"/>
    <n v="1457297932"/>
    <b v="0"/>
    <n v="1"/>
    <b v="0"/>
    <s v="music/faith"/>
    <n v="0"/>
    <n v="1"/>
    <x v="7"/>
    <x v="14"/>
    <x v="3695"/>
    <x v="1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s v="CA"/>
    <s v="CAD"/>
    <n v="1466789269"/>
    <n v="1464197269"/>
    <b v="0"/>
    <n v="1"/>
    <b v="0"/>
    <s v="technology/web"/>
    <n v="0"/>
    <n v="1"/>
    <x v="0"/>
    <x v="26"/>
    <x v="3696"/>
    <x v="1"/>
  </r>
  <r>
    <n v="3117"/>
    <s v="Cowes and The Sea"/>
    <s v="Performing Arts workshops, for young people aged 5 -16, exploring how the sea has shaped Cowes as a settlement."/>
    <x v="114"/>
    <n v="1"/>
    <x v="2"/>
    <s v="GB"/>
    <s v="GBP"/>
    <n v="1464354720"/>
    <n v="1463648360"/>
    <b v="0"/>
    <n v="1"/>
    <b v="0"/>
    <s v="theater/spaces"/>
    <n v="0"/>
    <n v="1"/>
    <x v="6"/>
    <x v="9"/>
    <x v="3697"/>
    <x v="1"/>
  </r>
  <r>
    <n v="3645"/>
    <s v="If the Shoe Fits"/>
    <s v="This new musical comedy empowers women and girls of all ages to be themselves in their shoes, whatever shoes they choose."/>
    <x v="114"/>
    <n v="1"/>
    <x v="2"/>
    <s v="CA"/>
    <s v="CAD"/>
    <n v="1479773838"/>
    <n v="1477178238"/>
    <b v="0"/>
    <n v="1"/>
    <b v="0"/>
    <s v="theater/musical"/>
    <n v="0"/>
    <n v="1"/>
    <x v="6"/>
    <x v="19"/>
    <x v="3698"/>
    <x v="1"/>
  </r>
  <r>
    <n v="1598"/>
    <s v="Dream TRIP to Tornado Alley"/>
    <s v="I want to get our there and expand my photography skills and take a trip to Tornado alley to get more shots of storms and hopefully to"/>
    <x v="268"/>
    <n v="1"/>
    <x v="2"/>
    <s v="US"/>
    <s v="USD"/>
    <n v="1437926458"/>
    <n v="1432742458"/>
    <b v="0"/>
    <n v="1"/>
    <b v="0"/>
    <s v="photography/places"/>
    <n v="0"/>
    <n v="1"/>
    <x v="2"/>
    <x v="34"/>
    <x v="3699"/>
    <x v="4"/>
  </r>
  <r>
    <n v="2773"/>
    <s v="The Boat That Couldn't Float"/>
    <s v="Parents know the pain of rereading bad bedtime stories. I want to write stories that all ages will enjoy"/>
    <x v="402"/>
    <n v="1"/>
    <x v="2"/>
    <s v="CA"/>
    <s v="CAD"/>
    <n v="1461530721"/>
    <n v="1460666721"/>
    <b v="0"/>
    <n v="1"/>
    <b v="0"/>
    <s v="publishing/children's books"/>
    <n v="0"/>
    <n v="1"/>
    <x v="1"/>
    <x v="39"/>
    <x v="3700"/>
    <x v="1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s v="US"/>
    <s v="USD"/>
    <n v="1483423467"/>
    <n v="1480831467"/>
    <b v="0"/>
    <n v="1"/>
    <b v="0"/>
    <s v="publishing/translations"/>
    <n v="0"/>
    <n v="1"/>
    <x v="1"/>
    <x v="31"/>
    <x v="3701"/>
    <x v="1"/>
  </r>
  <r>
    <n v="2422"/>
    <s v="Help starting a family owned food truck"/>
    <s v="Family owned business serving BBQ and seafood to the public"/>
    <x v="207"/>
    <n v="1"/>
    <x v="2"/>
    <s v="US"/>
    <s v="USD"/>
    <n v="1426091036"/>
    <n v="1423502636"/>
    <b v="0"/>
    <n v="1"/>
    <b v="0"/>
    <s v="food/food trucks"/>
    <n v="0"/>
    <n v="1"/>
    <x v="4"/>
    <x v="29"/>
    <x v="3702"/>
    <x v="4"/>
  </r>
  <r>
    <n v="4004"/>
    <s v="South Florida Tours"/>
    <s v="Help Launch The Queen Into South Florida!"/>
    <x v="207"/>
    <n v="1"/>
    <x v="2"/>
    <s v="US"/>
    <s v="USD"/>
    <n v="1412740457"/>
    <n v="1410148457"/>
    <b v="0"/>
    <n v="1"/>
    <b v="0"/>
    <s v="theater/plays"/>
    <n v="0"/>
    <n v="1"/>
    <x v="6"/>
    <x v="11"/>
    <x v="3703"/>
    <x v="2"/>
  </r>
  <r>
    <n v="122"/>
    <s v="The Time Jumper (Canceled)"/>
    <s v="My ambition for this knows no bounds.  Seeing Sephoria in a live-action is a dream of mine."/>
    <x v="403"/>
    <n v="0"/>
    <x v="1"/>
    <s v="US"/>
    <s v="USD"/>
    <n v="1476094907"/>
    <n v="1470910907"/>
    <b v="0"/>
    <n v="0"/>
    <b v="0"/>
    <s v="film &amp; video/science fiction"/>
    <n v="0"/>
    <s v="N/A"/>
    <x v="5"/>
    <x v="21"/>
    <x v="3704"/>
    <x v="1"/>
  </r>
  <r>
    <n v="2960"/>
    <s v="Lynnewood Hall Restoration (Canceled)"/>
    <s v="Built in the late 1800's, this 70K sq. feet estate has fallen into disrepair.  Seeking to buy and convert to useful space"/>
    <x v="404"/>
    <n v="0"/>
    <x v="1"/>
    <s v="US"/>
    <s v="USD"/>
    <n v="1410459023"/>
    <n v="1407867023"/>
    <b v="0"/>
    <n v="0"/>
    <b v="0"/>
    <s v="theater/spaces"/>
    <n v="0"/>
    <s v="N/A"/>
    <x v="6"/>
    <x v="9"/>
    <x v="3705"/>
    <x v="2"/>
  </r>
  <r>
    <n v="1460"/>
    <s v="KJV2015 (Canceled)"/>
    <s v="KJV2015 Easier to understand for our kids and family not leaving out one verse or changing a meaning one bit."/>
    <x v="405"/>
    <n v="0"/>
    <x v="1"/>
    <s v="US"/>
    <s v="USD"/>
    <n v="1417391100"/>
    <n v="1412371898"/>
    <b v="0"/>
    <n v="0"/>
    <b v="0"/>
    <s v="publishing/translations"/>
    <n v="0"/>
    <s v="N/A"/>
    <x v="1"/>
    <x v="31"/>
    <x v="3706"/>
    <x v="2"/>
  </r>
  <r>
    <n v="492"/>
    <s v="Project: eXelcius - Next Generation Movie"/>
    <s v="This project aims to create a 3D animated movie that is created by it's fans, it's content and plot will be driven by it's followers."/>
    <x v="406"/>
    <n v="0"/>
    <x v="2"/>
    <s v="SE"/>
    <s v="SEK"/>
    <n v="1476319830"/>
    <n v="1471135830"/>
    <b v="0"/>
    <n v="0"/>
    <b v="0"/>
    <s v="film &amp; video/animation"/>
    <n v="0"/>
    <s v="N/A"/>
    <x v="5"/>
    <x v="23"/>
    <x v="3707"/>
    <x v="1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s v="AU"/>
    <s v="AUD"/>
    <n v="1436506726"/>
    <n v="1431322726"/>
    <b v="0"/>
    <n v="0"/>
    <b v="0"/>
    <s v="film &amp; video/drama"/>
    <n v="0"/>
    <s v="N/A"/>
    <x v="5"/>
    <x v="10"/>
    <x v="3708"/>
    <x v="4"/>
  </r>
  <r>
    <n v="2950"/>
    <s v="Tahoe Children's Museum with Exploratorium Inside"/>
    <s v="Help www.KidZoneMuseum.org grow to serve children 1-18 with science, engineering, arts and PLAY especially low-income families."/>
    <x v="408"/>
    <n v="0"/>
    <x v="2"/>
    <s v="US"/>
    <s v="USD"/>
    <n v="1453538752"/>
    <n v="1450946752"/>
    <b v="0"/>
    <n v="0"/>
    <b v="0"/>
    <s v="theater/spaces"/>
    <n v="0"/>
    <s v="N/A"/>
    <x v="6"/>
    <x v="9"/>
    <x v="3709"/>
    <x v="4"/>
  </r>
  <r>
    <n v="163"/>
    <s v="UNDIVIDED (Working Title)"/>
    <s v="Over 2.5 million Black men registered for the draft in World War II. _x000a_This will be the most comprehensive portrayal EVER of US. THEN."/>
    <x v="330"/>
    <n v="0"/>
    <x v="2"/>
    <s v="US"/>
    <s v="USD"/>
    <n v="1443657600"/>
    <n v="1440716654"/>
    <b v="0"/>
    <n v="0"/>
    <b v="0"/>
    <s v="film &amp; video/drama"/>
    <n v="0"/>
    <s v="N/A"/>
    <x v="5"/>
    <x v="10"/>
    <x v="3710"/>
    <x v="4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s v="US"/>
    <s v="USD"/>
    <n v="1436544332"/>
    <n v="1431360332"/>
    <b v="0"/>
    <n v="0"/>
    <b v="0"/>
    <s v="film &amp; video/drama"/>
    <n v="0"/>
    <s v="N/A"/>
    <x v="5"/>
    <x v="10"/>
    <x v="3711"/>
    <x v="4"/>
  </r>
  <r>
    <n v="223"/>
    <s v="The Pass"/>
    <s v="An old man, a U.S Marine Corps veteran remembers his combat experience in the battle of Toktong Pass 1950, during the Korean War."/>
    <x v="409"/>
    <n v="0"/>
    <x v="2"/>
    <s v="US"/>
    <s v="USD"/>
    <n v="1463879100"/>
    <n v="1461287350"/>
    <b v="0"/>
    <n v="0"/>
    <b v="0"/>
    <s v="film &amp; video/drama"/>
    <n v="0"/>
    <s v="N/A"/>
    <x v="5"/>
    <x v="10"/>
    <x v="3712"/>
    <x v="1"/>
  </r>
  <r>
    <n v="231"/>
    <s v="FAREWELL TO FREEDOM a modern day western by Anita Waggoner"/>
    <s v="Farewell to Freedom the screenplay portrays  a vulnerable divorce'  who falls for a hard-luck cowboy she meets in Las Vegas."/>
    <x v="409"/>
    <n v="0"/>
    <x v="2"/>
    <s v="US"/>
    <s v="USD"/>
    <n v="1451775651"/>
    <n v="1449183651"/>
    <b v="0"/>
    <n v="0"/>
    <b v="0"/>
    <s v="film &amp; video/drama"/>
    <n v="0"/>
    <s v="N/A"/>
    <x v="5"/>
    <x v="10"/>
    <x v="3713"/>
    <x v="4"/>
  </r>
  <r>
    <n v="3125"/>
    <s v="N/A (Canceled)"/>
    <s v="N/A"/>
    <x v="409"/>
    <n v="0"/>
    <x v="1"/>
    <s v="US"/>
    <s v="USD"/>
    <n v="1452142672"/>
    <n v="1449550672"/>
    <b v="0"/>
    <n v="0"/>
    <b v="0"/>
    <s v="theater/spaces"/>
    <n v="0"/>
    <s v="N/A"/>
    <x v="6"/>
    <x v="9"/>
    <x v="3714"/>
    <x v="4"/>
  </r>
  <r>
    <n v="3061"/>
    <s v="Help Save Parkway Cinemas!"/>
    <s v="Save a historic Local theater."/>
    <x v="11"/>
    <n v="0"/>
    <x v="2"/>
    <s v="US"/>
    <s v="USD"/>
    <n v="1407955748"/>
    <n v="1405363748"/>
    <b v="0"/>
    <n v="0"/>
    <b v="0"/>
    <s v="theater/spaces"/>
    <n v="0"/>
    <s v="N/A"/>
    <x v="6"/>
    <x v="9"/>
    <x v="3715"/>
    <x v="2"/>
  </r>
  <r>
    <n v="2390"/>
    <s v="iHorizon Pty Ltd (Enterprise Planning &amp; Forecasting)"/>
    <s v="A SaaS solution for Businesses to align their strategies with customer value, using realtime strategic roadmaps &amp; visualisations."/>
    <x v="410"/>
    <n v="0"/>
    <x v="1"/>
    <s v="AU"/>
    <s v="AUD"/>
    <n v="1420352264"/>
    <n v="1416896264"/>
    <b v="0"/>
    <n v="0"/>
    <b v="0"/>
    <s v="technology/web"/>
    <n v="0"/>
    <s v="N/A"/>
    <x v="0"/>
    <x v="26"/>
    <x v="3716"/>
    <x v="2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n v="1445986545"/>
    <b v="0"/>
    <n v="0"/>
    <b v="0"/>
    <s v="film &amp; video/drama"/>
    <n v="0"/>
    <s v="N/A"/>
    <x v="5"/>
    <x v="10"/>
    <x v="3717"/>
    <x v="4"/>
  </r>
  <r>
    <n v="686"/>
    <s v="Vivi di Cuore - Heart Rate Watch"/>
    <s v="La tua giornata sportiva monitorata nel tuo polso??!!!_x000a_Rendiamolo possibile... VIVI DI CUORE --- All MADE in ITALY"/>
    <x v="62"/>
    <n v="0"/>
    <x v="2"/>
    <s v="IT"/>
    <s v="EUR"/>
    <n v="1438618170"/>
    <n v="1436026170"/>
    <b v="0"/>
    <n v="0"/>
    <b v="0"/>
    <s v="technology/wearables"/>
    <n v="0"/>
    <s v="N/A"/>
    <x v="0"/>
    <x v="1"/>
    <x v="3718"/>
    <x v="4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s v="US"/>
    <s v="USD"/>
    <n v="1298589630"/>
    <n v="1295997630"/>
    <b v="0"/>
    <n v="0"/>
    <b v="0"/>
    <s v="music/world music"/>
    <n v="0"/>
    <s v="N/A"/>
    <x v="7"/>
    <x v="37"/>
    <x v="3719"/>
    <x v="6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s v="DE"/>
    <s v="EUR"/>
    <n v="1468565820"/>
    <n v="1465970108"/>
    <b v="0"/>
    <n v="0"/>
    <b v="0"/>
    <s v="technology/space exploration"/>
    <n v="0"/>
    <s v="N/A"/>
    <x v="0"/>
    <x v="4"/>
    <x v="3720"/>
    <x v="1"/>
  </r>
  <r>
    <n v="2349"/>
    <s v="POLIWORD - an internet project that could change the world"/>
    <s v="Poliword tries to provide the people of the world an opportunity to make real changes in their government through the internet."/>
    <x v="411"/>
    <n v="0"/>
    <x v="1"/>
    <s v="SE"/>
    <s v="SEK"/>
    <n v="1439318228"/>
    <n v="1436812628"/>
    <b v="0"/>
    <n v="0"/>
    <b v="0"/>
    <s v="technology/web"/>
    <n v="0"/>
    <s v="N/A"/>
    <x v="0"/>
    <x v="26"/>
    <x v="3721"/>
    <x v="4"/>
  </r>
  <r>
    <n v="3885"/>
    <s v="THE SESSIONS - The Beatles at Abbey Road Studios (Canceled)"/>
    <s v="A LIVE musical spectacular theatrical experience of The Beatles recording sessions at Abbey Road Studios."/>
    <x v="412"/>
    <n v="0"/>
    <x v="1"/>
    <s v="US"/>
    <s v="USD"/>
    <n v="1462834191"/>
    <n v="1460242191"/>
    <b v="0"/>
    <n v="0"/>
    <b v="0"/>
    <s v="theater/musical"/>
    <n v="0"/>
    <s v="N/A"/>
    <x v="6"/>
    <x v="19"/>
    <x v="3722"/>
    <x v="1"/>
  </r>
  <r>
    <n v="233"/>
    <s v="Area 4 - The Film"/>
    <s v="â€œArea 4â€ revolves around Frank Hammond, a counselor at a high school, who discovers the scandals that took place."/>
    <x v="63"/>
    <n v="0"/>
    <x v="2"/>
    <s v="US"/>
    <s v="USD"/>
    <n v="1475185972"/>
    <n v="1472593972"/>
    <b v="0"/>
    <n v="0"/>
    <b v="0"/>
    <s v="film &amp; video/drama"/>
    <n v="0"/>
    <s v="N/A"/>
    <x v="5"/>
    <x v="10"/>
    <x v="3723"/>
    <x v="1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s v="US"/>
    <s v="USD"/>
    <n v="1491007211"/>
    <n v="1488418811"/>
    <b v="0"/>
    <n v="0"/>
    <b v="0"/>
    <s v="music/faith"/>
    <n v="0"/>
    <s v="N/A"/>
    <x v="7"/>
    <x v="14"/>
    <x v="3724"/>
    <x v="5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s v="GB"/>
    <s v="GBP"/>
    <n v="1422256341"/>
    <n v="1419664341"/>
    <b v="0"/>
    <n v="0"/>
    <b v="0"/>
    <s v="games/mobile games"/>
    <n v="0"/>
    <s v="N/A"/>
    <x v="3"/>
    <x v="28"/>
    <x v="3725"/>
    <x v="2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n v="1424234732"/>
    <b v="0"/>
    <n v="0"/>
    <b v="0"/>
    <s v="film &amp; video/science fiction"/>
    <n v="0"/>
    <s v="N/A"/>
    <x v="5"/>
    <x v="21"/>
    <x v="3726"/>
    <x v="4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s v="AU"/>
    <s v="AUD"/>
    <n v="1432272300"/>
    <n v="1429655318"/>
    <b v="0"/>
    <n v="0"/>
    <b v="0"/>
    <s v="publishing/translations"/>
    <n v="0"/>
    <s v="N/A"/>
    <x v="1"/>
    <x v="31"/>
    <x v="3727"/>
    <x v="4"/>
  </r>
  <r>
    <n v="1982"/>
    <s v="Lonely Boy: 55 male models 200s sensual expression"/>
    <s v="Express a very dark place in my childhood. Release my emotions through photography in a form of Art."/>
    <x v="256"/>
    <n v="0"/>
    <x v="2"/>
    <s v="HK"/>
    <s v="HKD"/>
    <n v="1480863887"/>
    <n v="1478268287"/>
    <b v="0"/>
    <n v="0"/>
    <b v="0"/>
    <s v="photography/people"/>
    <n v="0"/>
    <s v="N/A"/>
    <x v="2"/>
    <x v="36"/>
    <x v="3728"/>
    <x v="1"/>
  </r>
  <r>
    <n v="2513"/>
    <s v="Yahu Restaurants"/>
    <s v="Wir wollen einen Ort erschaffen an dem man sich wohlfÃ¼hlen kann, ein Ort an dem die Gedanken frei sind und man das Essen genieÃŸen kann."/>
    <x v="256"/>
    <n v="0"/>
    <x v="2"/>
    <s v="DE"/>
    <s v="EUR"/>
    <n v="1488067789"/>
    <n v="1482883789"/>
    <b v="0"/>
    <n v="0"/>
    <b v="0"/>
    <s v="food/restaurants"/>
    <n v="0"/>
    <s v="N/A"/>
    <x v="4"/>
    <x v="40"/>
    <x v="3729"/>
    <x v="1"/>
  </r>
  <r>
    <n v="2363"/>
    <s v="Top~Notch - Helping Every Day People Change Their Future"/>
    <s v="This is an affordable social lead based web-site to help anyone who wants extra work or start their own business. We find your customer"/>
    <x v="388"/>
    <n v="0"/>
    <x v="1"/>
    <s v="US"/>
    <s v="USD"/>
    <n v="1451348200"/>
    <n v="1447460200"/>
    <b v="0"/>
    <n v="0"/>
    <b v="0"/>
    <s v="technology/web"/>
    <n v="0"/>
    <s v="N/A"/>
    <x v="0"/>
    <x v="26"/>
    <x v="3730"/>
    <x v="4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s v="US"/>
    <s v="USD"/>
    <n v="1451952000"/>
    <n v="1447380099"/>
    <b v="0"/>
    <n v="0"/>
    <b v="0"/>
    <s v="film &amp; video/drama"/>
    <n v="0"/>
    <s v="N/A"/>
    <x v="5"/>
    <x v="10"/>
    <x v="3731"/>
    <x v="4"/>
  </r>
  <r>
    <n v="2876"/>
    <s v="The Sins of Bad People  Urban Stage Play"/>
    <s v="Charlotte NC playwright looking to showcase a series of three stage plays.  Plays are funny, completed and ready to run!"/>
    <x v="25"/>
    <n v="0"/>
    <x v="2"/>
    <s v="US"/>
    <s v="USD"/>
    <n v="1437069079"/>
    <n v="1434477079"/>
    <b v="0"/>
    <n v="0"/>
    <b v="0"/>
    <s v="theater/plays"/>
    <n v="0"/>
    <s v="N/A"/>
    <x v="6"/>
    <x v="11"/>
    <x v="3732"/>
    <x v="4"/>
  </r>
  <r>
    <n v="3636"/>
    <s v="The Brother's of B-Block"/>
    <s v="The Brotherâ€™s of B-block is a musical play. A new take on &quot;OZ&quot; _x000a_The Wizard of OZ meets HBO's OZ."/>
    <x v="25"/>
    <n v="0"/>
    <x v="2"/>
    <s v="US"/>
    <s v="USD"/>
    <n v="1442248829"/>
    <n v="1439224829"/>
    <b v="0"/>
    <n v="0"/>
    <b v="0"/>
    <s v="theater/musical"/>
    <n v="0"/>
    <s v="N/A"/>
    <x v="6"/>
    <x v="19"/>
    <x v="3733"/>
    <x v="4"/>
  </r>
  <r>
    <n v="1996"/>
    <s v="Life through the eye of war worldwide"/>
    <s v="I want to create a series of pictures of Life through the eyes - and capture some of the defining moments of our history now / to come."/>
    <x v="413"/>
    <n v="0"/>
    <x v="2"/>
    <s v="US"/>
    <s v="USD"/>
    <n v="1405021211"/>
    <n v="1402429211"/>
    <b v="0"/>
    <n v="0"/>
    <b v="0"/>
    <s v="photography/people"/>
    <n v="0"/>
    <s v="N/A"/>
    <x v="2"/>
    <x v="36"/>
    <x v="3734"/>
    <x v="2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s v="DE"/>
    <s v="EUR"/>
    <n v="1434286855"/>
    <n v="1431694855"/>
    <b v="0"/>
    <n v="0"/>
    <b v="0"/>
    <s v="publishing/translations"/>
    <n v="0"/>
    <s v="N/A"/>
    <x v="1"/>
    <x v="31"/>
    <x v="373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s v="US"/>
    <s v="USD"/>
    <n v="1490499180"/>
    <n v="1488430760"/>
    <b v="0"/>
    <n v="0"/>
    <b v="0"/>
    <s v="music/faith"/>
    <n v="0"/>
    <s v="N/A"/>
    <x v="7"/>
    <x v="14"/>
    <x v="3736"/>
    <x v="5"/>
  </r>
  <r>
    <n v="2397"/>
    <s v="#ADOPTROHINGYA PROJECT (Canceled)"/>
    <s v="Matching refugees with sponsors in the US for 5 years. Our goal is to assist 300 Rohingya refugee families with supportive communities."/>
    <x v="414"/>
    <n v="0"/>
    <x v="1"/>
    <s v="US"/>
    <s v="USD"/>
    <n v="1420233256"/>
    <n v="1417641256"/>
    <b v="0"/>
    <n v="0"/>
    <b v="0"/>
    <s v="technology/web"/>
    <n v="0"/>
    <s v="N/A"/>
    <x v="0"/>
    <x v="26"/>
    <x v="3737"/>
    <x v="2"/>
  </r>
  <r>
    <n v="2378"/>
    <s v="KEEPUP INC (Canceled)"/>
    <s v="KEEPUP allows you to extend your social circle by introducing you to new people via your friends."/>
    <x v="50"/>
    <n v="0"/>
    <x v="1"/>
    <s v="US"/>
    <s v="USD"/>
    <n v="1440548330"/>
    <n v="1438042730"/>
    <b v="0"/>
    <n v="0"/>
    <b v="0"/>
    <s v="technology/web"/>
    <n v="0"/>
    <s v="N/A"/>
    <x v="0"/>
    <x v="26"/>
    <x v="3738"/>
    <x v="4"/>
  </r>
  <r>
    <n v="462"/>
    <s v="THE FORGOTTEN LAND"/>
    <s v="A prince who becomes a slave, suffers of amnesia far away from his land. Slowly he recovers memory and returns where all started."/>
    <x v="4"/>
    <n v="0"/>
    <x v="2"/>
    <s v="US"/>
    <s v="USD"/>
    <n v="1312945341"/>
    <n v="1307761341"/>
    <b v="0"/>
    <n v="0"/>
    <b v="0"/>
    <s v="film &amp; video/animation"/>
    <n v="0"/>
    <s v="N/A"/>
    <x v="5"/>
    <x v="23"/>
    <x v="3739"/>
    <x v="6"/>
  </r>
  <r>
    <n v="582"/>
    <s v="&quot;We the People...&quot;"/>
    <s v="A community-driven online system which promotes self-governance.  Level up by adding content; civic agendas and private associations."/>
    <x v="4"/>
    <n v="0"/>
    <x v="2"/>
    <s v="US"/>
    <s v="USD"/>
    <n v="1426442400"/>
    <n v="1424454319"/>
    <b v="0"/>
    <n v="0"/>
    <b v="0"/>
    <s v="technology/web"/>
    <n v="0"/>
    <s v="N/A"/>
    <x v="0"/>
    <x v="26"/>
    <x v="3740"/>
    <x v="4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s v="GB"/>
    <s v="GBP"/>
    <n v="1488063840"/>
    <n v="1485558318"/>
    <b v="0"/>
    <n v="0"/>
    <b v="0"/>
    <s v="technology/web"/>
    <n v="0"/>
    <s v="N/A"/>
    <x v="0"/>
    <x v="26"/>
    <x v="3741"/>
    <x v="5"/>
  </r>
  <r>
    <n v="706"/>
    <s v="Driver Alert System"/>
    <s v="Driver Alert System es un sistema de seguridad para el conductor, que le avisa en caso de perder la posicion vertical mientras conduce."/>
    <x v="4"/>
    <n v="0"/>
    <x v="2"/>
    <s v="ES"/>
    <s v="EUR"/>
    <n v="1481740740"/>
    <n v="1478130783"/>
    <b v="0"/>
    <n v="0"/>
    <b v="0"/>
    <s v="technology/wearables"/>
    <n v="0"/>
    <s v="N/A"/>
    <x v="0"/>
    <x v="1"/>
    <x v="3742"/>
    <x v="1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s v="US"/>
    <s v="USD"/>
    <n v="1390522045"/>
    <n v="1388707645"/>
    <b v="0"/>
    <n v="0"/>
    <b v="0"/>
    <s v="music/jazz"/>
    <n v="0"/>
    <s v="N/A"/>
    <x v="7"/>
    <x v="33"/>
    <x v="3743"/>
    <x v="2"/>
  </r>
  <r>
    <n v="2511"/>
    <s v="loluli's"/>
    <s v="Fresh Fast Food. A bbq ramen bar thats healthy, tasty and made to order right in front of your eyes....... From flame to bowl"/>
    <x v="4"/>
    <n v="0"/>
    <x v="2"/>
    <s v="GB"/>
    <s v="GBP"/>
    <n v="1454323413"/>
    <n v="1451731413"/>
    <b v="0"/>
    <n v="0"/>
    <b v="0"/>
    <s v="food/restaurants"/>
    <n v="0"/>
    <s v="N/A"/>
    <x v="4"/>
    <x v="40"/>
    <x v="3744"/>
    <x v="1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s v="US"/>
    <s v="USD"/>
    <n v="1476559260"/>
    <n v="1472567085"/>
    <b v="0"/>
    <n v="0"/>
    <b v="0"/>
    <s v="food/restaurants"/>
    <n v="0"/>
    <s v="N/A"/>
    <x v="4"/>
    <x v="40"/>
    <x v="3745"/>
    <x v="1"/>
  </r>
  <r>
    <n v="2561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n v="1442148089"/>
    <b v="0"/>
    <n v="0"/>
    <b v="0"/>
    <s v="food/food trucks"/>
    <n v="0"/>
    <s v="N/A"/>
    <x v="4"/>
    <x v="29"/>
    <x v="3746"/>
    <x v="4"/>
  </r>
  <r>
    <n v="2780"/>
    <s v="Travel with baby"/>
    <s v="Turn the World with my kids, and then write a book with the advice for traveling with baby"/>
    <x v="4"/>
    <n v="0"/>
    <x v="2"/>
    <s v="IT"/>
    <s v="EUR"/>
    <n v="1489142688"/>
    <n v="1486550688"/>
    <b v="0"/>
    <n v="0"/>
    <b v="0"/>
    <s v="publishing/children's books"/>
    <n v="0"/>
    <s v="N/A"/>
    <x v="1"/>
    <x v="39"/>
    <x v="3747"/>
    <x v="5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s v="US"/>
    <s v="USD"/>
    <n v="1425242029"/>
    <n v="1422650029"/>
    <b v="0"/>
    <n v="0"/>
    <b v="0"/>
    <s v="theater/spaces"/>
    <n v="0"/>
    <s v="N/A"/>
    <x v="6"/>
    <x v="9"/>
    <x v="3748"/>
    <x v="4"/>
  </r>
  <r>
    <n v="3628"/>
    <s v="Blast From the Past"/>
    <s v="I am asking for public funding to help put together a musical tribute titled &quot;Blast From The Past&quot; reenacting famous HipHop, RnB acts."/>
    <x v="4"/>
    <n v="0"/>
    <x v="2"/>
    <s v="US"/>
    <s v="USD"/>
    <n v="1450040396"/>
    <n v="1444852796"/>
    <b v="0"/>
    <n v="0"/>
    <b v="0"/>
    <s v="theater/musical"/>
    <n v="0"/>
    <s v="N/A"/>
    <x v="6"/>
    <x v="19"/>
    <x v="3749"/>
    <x v="4"/>
  </r>
  <r>
    <n v="172"/>
    <s v="The Blind Dolphin Story"/>
    <s v="A short film on the rarest mammal and the second most endangered freshwater river dolphin, in Pakistan."/>
    <x v="68"/>
    <n v="0"/>
    <x v="2"/>
    <s v="US"/>
    <s v="USD"/>
    <n v="1426753723"/>
    <n v="1423733323"/>
    <b v="0"/>
    <n v="0"/>
    <b v="0"/>
    <s v="film &amp; video/drama"/>
    <n v="0"/>
    <s v="N/A"/>
    <x v="5"/>
    <x v="10"/>
    <x v="3750"/>
    <x v="4"/>
  </r>
  <r>
    <n v="2575"/>
    <s v="Vdub dogs (Canceled)"/>
    <s v="Hello everyone, Iv'e decided to put my love for old Volkswagen buses and my love for cooking together! Support vdub dogs hot dog bus!"/>
    <x v="33"/>
    <n v="0"/>
    <x v="1"/>
    <s v="US"/>
    <s v="USD"/>
    <n v="1421030194"/>
    <n v="1418438194"/>
    <b v="0"/>
    <n v="0"/>
    <b v="0"/>
    <s v="food/food trucks"/>
    <n v="0"/>
    <s v="N/A"/>
    <x v="4"/>
    <x v="29"/>
    <x v="3751"/>
    <x v="2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s v="FR"/>
    <s v="EUR"/>
    <n v="1453210037"/>
    <n v="1448026037"/>
    <b v="0"/>
    <n v="0"/>
    <b v="0"/>
    <s v="technology/web"/>
    <n v="0"/>
    <s v="N/A"/>
    <x v="0"/>
    <x v="26"/>
    <x v="3752"/>
    <x v="4"/>
  </r>
  <r>
    <n v="2958"/>
    <s v="Uprising Theater (Canceled)"/>
    <s v="Chicago Based Theater Company and Venue Dedicated to Social Justice and Mainstreaming the Palestinian Narrative"/>
    <x v="28"/>
    <n v="0"/>
    <x v="1"/>
    <s v="US"/>
    <s v="USD"/>
    <n v="1462729317"/>
    <n v="1457548917"/>
    <b v="0"/>
    <n v="0"/>
    <b v="0"/>
    <s v="theater/spaces"/>
    <n v="0"/>
    <s v="N/A"/>
    <x v="6"/>
    <x v="9"/>
    <x v="3753"/>
    <x v="1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s v="AU"/>
    <s v="AUD"/>
    <n v="1432771997"/>
    <n v="1430179997"/>
    <b v="0"/>
    <n v="0"/>
    <b v="0"/>
    <s v="technology/web"/>
    <n v="0"/>
    <s v="N/A"/>
    <x v="0"/>
    <x v="26"/>
    <x v="3754"/>
    <x v="4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s v="US"/>
    <s v="USD"/>
    <n v="1411312250"/>
    <n v="1406128250"/>
    <b v="0"/>
    <n v="0"/>
    <b v="0"/>
    <s v="theater/spaces"/>
    <n v="0"/>
    <s v="N/A"/>
    <x v="6"/>
    <x v="9"/>
    <x v="3755"/>
    <x v="2"/>
  </r>
  <r>
    <n v="4098"/>
    <s v="Life is simple"/>
    <s v="Community Youth play, written by and performed by the youth about finding joy in the simple things in life"/>
    <x v="35"/>
    <n v="0"/>
    <x v="2"/>
    <s v="US"/>
    <s v="USD"/>
    <n v="1465060797"/>
    <n v="1462468797"/>
    <b v="0"/>
    <n v="0"/>
    <b v="0"/>
    <s v="theater/plays"/>
    <n v="0"/>
    <s v="N/A"/>
    <x v="6"/>
    <x v="11"/>
    <x v="3756"/>
    <x v="1"/>
  </r>
  <r>
    <n v="133"/>
    <s v="Demon Women from outer space (Canceled)"/>
    <s v="Invasion from outer space sights, to weird to imagine destruction too monstrous to escape"/>
    <x v="415"/>
    <n v="0"/>
    <x v="1"/>
    <s v="US"/>
    <s v="USD"/>
    <n v="1464715860"/>
    <n v="1462130584"/>
    <b v="0"/>
    <n v="0"/>
    <b v="0"/>
    <s v="film &amp; video/science fiction"/>
    <n v="0"/>
    <s v="N/A"/>
    <x v="5"/>
    <x v="21"/>
    <x v="3757"/>
    <x v="1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s v="US"/>
    <s v="USD"/>
    <n v="1434654215"/>
    <n v="1432062215"/>
    <b v="0"/>
    <n v="0"/>
    <b v="0"/>
    <s v="technology/web"/>
    <n v="0"/>
    <s v="N/A"/>
    <x v="0"/>
    <x v="26"/>
    <x v="3758"/>
    <x v="4"/>
  </r>
  <r>
    <n v="137"/>
    <s v="Predator : Repentance (Canceled)"/>
    <s v="An unofficial sequel to the independent 2015 fan film Predator: Dark ages. Set in 2141 we follow the crew of the cargoship Centurion"/>
    <x v="20"/>
    <n v="0"/>
    <x v="1"/>
    <s v="DK"/>
    <s v="DKK"/>
    <n v="1444657593"/>
    <n v="1440337593"/>
    <b v="0"/>
    <n v="0"/>
    <b v="0"/>
    <s v="film &amp; video/science fiction"/>
    <n v="0"/>
    <s v="N/A"/>
    <x v="5"/>
    <x v="21"/>
    <x v="3759"/>
    <x v="4"/>
  </r>
  <r>
    <n v="208"/>
    <s v="OLIVIA"/>
    <s v="A young woman's journey from Africa to Australia where she finds heaven on earth, love and tragedy. Within her tragedy she saves lives."/>
    <x v="6"/>
    <n v="0"/>
    <x v="2"/>
    <s v="AU"/>
    <s v="AUD"/>
    <n v="1418719967"/>
    <n v="1416127967"/>
    <b v="0"/>
    <n v="0"/>
    <b v="0"/>
    <s v="film &amp; video/drama"/>
    <n v="0"/>
    <s v="N/A"/>
    <x v="5"/>
    <x v="10"/>
    <x v="3760"/>
    <x v="2"/>
  </r>
  <r>
    <n v="221"/>
    <s v="Archetypes"/>
    <s v="Film about Schizophrenia with Surreal Twists!"/>
    <x v="6"/>
    <n v="0"/>
    <x v="2"/>
    <s v="US"/>
    <s v="USD"/>
    <n v="1427569564"/>
    <n v="1422389164"/>
    <b v="0"/>
    <n v="0"/>
    <b v="0"/>
    <s v="film &amp; video/drama"/>
    <n v="0"/>
    <s v="N/A"/>
    <x v="5"/>
    <x v="10"/>
    <x v="3761"/>
    <x v="4"/>
  </r>
  <r>
    <n v="487"/>
    <s v="The Adventures of Daryl and Straight Man"/>
    <s v="Hey everyone we are producing a new show called The Adventures of Daryl and Straight Man. It is an animated comedy web series."/>
    <x v="6"/>
    <n v="0"/>
    <x v="2"/>
    <s v="CA"/>
    <s v="CAD"/>
    <n v="1482678994"/>
    <n v="1477491394"/>
    <b v="0"/>
    <n v="0"/>
    <b v="0"/>
    <s v="film &amp; video/animation"/>
    <n v="0"/>
    <s v="N/A"/>
    <x v="5"/>
    <x v="23"/>
    <x v="3762"/>
    <x v="1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s v="NL"/>
    <s v="EUR"/>
    <n v="1482052815"/>
    <n v="1479460815"/>
    <b v="0"/>
    <n v="0"/>
    <b v="0"/>
    <s v="technology/web"/>
    <n v="0"/>
    <s v="N/A"/>
    <x v="0"/>
    <x v="26"/>
    <x v="3763"/>
    <x v="1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s v="GB"/>
    <s v="GBP"/>
    <n v="1422903342"/>
    <n v="1420311342"/>
    <b v="0"/>
    <n v="0"/>
    <b v="0"/>
    <s v="music/world music"/>
    <n v="0"/>
    <s v="N/A"/>
    <x v="7"/>
    <x v="37"/>
    <x v="3764"/>
    <x v="4"/>
  </r>
  <r>
    <n v="1416"/>
    <s v="Glenn's  little book of  quotes"/>
    <s v="glenn's  book of quotes is designed to give the readers a thought for the day , lighten the mood  and put a smile  on their faces."/>
    <x v="6"/>
    <n v="0"/>
    <x v="2"/>
    <s v="US"/>
    <s v="USD"/>
    <n v="1448147619"/>
    <n v="1445552019"/>
    <b v="0"/>
    <n v="0"/>
    <b v="0"/>
    <s v="publishing/translations"/>
    <n v="0"/>
    <s v="N/A"/>
    <x v="1"/>
    <x v="31"/>
    <x v="3765"/>
    <x v="4"/>
  </r>
  <r>
    <n v="2350"/>
    <s v="HoxWi - Simple and reliable online customer services (Canceled)"/>
    <s v="HoxWi are the future for real time interaction with on-line customers via chat or video conference."/>
    <x v="6"/>
    <n v="0"/>
    <x v="1"/>
    <s v="IE"/>
    <s v="EUR"/>
    <n v="1483474370"/>
    <n v="1480882370"/>
    <b v="0"/>
    <n v="0"/>
    <b v="0"/>
    <s v="technology/web"/>
    <n v="0"/>
    <s v="N/A"/>
    <x v="0"/>
    <x v="26"/>
    <x v="3766"/>
    <x v="1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s v="AU"/>
    <s v="AUD"/>
    <n v="1460615164"/>
    <n v="1458023164"/>
    <b v="0"/>
    <n v="0"/>
    <b v="0"/>
    <s v="technology/web"/>
    <n v="0"/>
    <s v="N/A"/>
    <x v="0"/>
    <x v="26"/>
    <x v="3767"/>
    <x v="1"/>
  </r>
  <r>
    <n v="2894"/>
    <s v="How Could You Do This To Me (The Stage Play)"/>
    <s v="This Is A Story About A Woman A Man And A Woman"/>
    <x v="6"/>
    <n v="0"/>
    <x v="2"/>
    <s v="US"/>
    <s v="USD"/>
    <n v="1428100815"/>
    <n v="1422920415"/>
    <b v="0"/>
    <n v="0"/>
    <b v="0"/>
    <s v="theater/plays"/>
    <n v="0"/>
    <s v="N/A"/>
    <x v="6"/>
    <x v="11"/>
    <x v="3768"/>
    <x v="4"/>
  </r>
  <r>
    <n v="2945"/>
    <s v="A Midsummer Night's Pub"/>
    <s v="Where people that enjoy theater, or just something new can go to have fun and experience varying types of theater in Albuquerque."/>
    <x v="6"/>
    <n v="0"/>
    <x v="2"/>
    <s v="US"/>
    <s v="USD"/>
    <n v="1432437660"/>
    <n v="1429845660"/>
    <b v="0"/>
    <n v="0"/>
    <b v="0"/>
    <s v="theater/spaces"/>
    <n v="0"/>
    <s v="N/A"/>
    <x v="6"/>
    <x v="9"/>
    <x v="3769"/>
    <x v="4"/>
  </r>
  <r>
    <n v="3057"/>
    <s v="1 World Educational Theme Parks"/>
    <s v="A series of 6 educational theme parks. This project is to fund the plans and 3D designs required to build the first park."/>
    <x v="6"/>
    <n v="0"/>
    <x v="2"/>
    <s v="GB"/>
    <s v="GBP"/>
    <n v="1459694211"/>
    <n v="1457105811"/>
    <b v="0"/>
    <n v="0"/>
    <b v="0"/>
    <s v="theater/spaces"/>
    <n v="0"/>
    <s v="N/A"/>
    <x v="6"/>
    <x v="9"/>
    <x v="3770"/>
    <x v="1"/>
  </r>
  <r>
    <n v="552"/>
    <s v="Spinnable Social Media"/>
    <s v="Axoral is a 3d interactive social media interface, with the potential to be so much more, but we need your help!"/>
    <x v="52"/>
    <n v="0"/>
    <x v="2"/>
    <s v="CA"/>
    <s v="CAD"/>
    <n v="1452350896"/>
    <n v="1447166896"/>
    <b v="0"/>
    <n v="0"/>
    <b v="0"/>
    <s v="technology/web"/>
    <n v="0"/>
    <s v="N/A"/>
    <x v="0"/>
    <x v="26"/>
    <x v="3771"/>
    <x v="4"/>
  </r>
  <r>
    <n v="2507"/>
    <s v="Help Cafe Talavera get a New Kitchen!"/>
    <s v="Unique dishes for a unique city!."/>
    <x v="416"/>
    <n v="0"/>
    <x v="2"/>
    <s v="US"/>
    <s v="USD"/>
    <n v="1431308704"/>
    <n v="1428716704"/>
    <b v="0"/>
    <n v="0"/>
    <b v="0"/>
    <s v="food/restaurants"/>
    <n v="0"/>
    <s v="N/A"/>
    <x v="4"/>
    <x v="40"/>
    <x v="3772"/>
    <x v="4"/>
  </r>
  <r>
    <n v="1058"/>
    <s v="The Body Politic Radio (Canceled)"/>
    <s v="An investigative series on 790 KABC Radio on the ravages of addiction and what options millions of people have for hopeful recovery."/>
    <x v="13"/>
    <n v="0"/>
    <x v="1"/>
    <s v="US"/>
    <s v="USD"/>
    <n v="1427328000"/>
    <n v="1423777043"/>
    <b v="0"/>
    <n v="0"/>
    <b v="0"/>
    <s v="journalism/audio"/>
    <n v="0"/>
    <s v="N/A"/>
    <x v="8"/>
    <x v="30"/>
    <x v="3773"/>
    <x v="4"/>
  </r>
  <r>
    <n v="1131"/>
    <s v="Hot Potato - The App"/>
    <s v="Don't drop it like it's hot..Hot Potato is a battle between friends. Compete to keep Mr Potato off the ground. Who will drop him first?"/>
    <x v="13"/>
    <n v="0"/>
    <x v="2"/>
    <s v="AU"/>
    <s v="AUD"/>
    <n v="1450993668"/>
    <n v="1448401668"/>
    <b v="0"/>
    <n v="0"/>
    <b v="0"/>
    <s v="games/mobile games"/>
    <n v="0"/>
    <s v="N/A"/>
    <x v="3"/>
    <x v="28"/>
    <x v="3774"/>
    <x v="4"/>
  </r>
  <r>
    <n v="1432"/>
    <s v="The Holy Bib-el"/>
    <s v="THE HOLY BIB-EL Translated By Leon Cook. The Creation: CHAPTER 1.  1* In the beginning Gods created The Heavens and The Planet Earth."/>
    <x v="13"/>
    <n v="0"/>
    <x v="2"/>
    <s v="US"/>
    <s v="USD"/>
    <n v="1437417828"/>
    <n v="1434825828"/>
    <b v="0"/>
    <n v="0"/>
    <b v="0"/>
    <s v="publishing/translations"/>
    <n v="0"/>
    <s v="N/A"/>
    <x v="1"/>
    <x v="31"/>
    <x v="3775"/>
    <x v="4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s v="CA"/>
    <s v="CAD"/>
    <n v="1406854699"/>
    <n v="1404262699"/>
    <b v="0"/>
    <n v="0"/>
    <b v="0"/>
    <s v="food/food trucks"/>
    <n v="0"/>
    <s v="N/A"/>
    <x v="4"/>
    <x v="29"/>
    <x v="3776"/>
    <x v="2"/>
  </r>
  <r>
    <n v="1459"/>
    <s v="Like all the others (Canceled)"/>
    <s v="What if you suddenly found out, that your life wasnÂ´t the life you thought you had? What if you were like all the others!"/>
    <x v="321"/>
    <n v="0"/>
    <x v="1"/>
    <s v="DK"/>
    <s v="DKK"/>
    <n v="1449077100"/>
    <n v="1446612896"/>
    <b v="0"/>
    <n v="0"/>
    <b v="0"/>
    <s v="publishing/translations"/>
    <n v="0"/>
    <s v="N/A"/>
    <x v="1"/>
    <x v="31"/>
    <x v="3777"/>
    <x v="4"/>
  </r>
  <r>
    <n v="2504"/>
    <s v="Halal Restaurant and Internet Cafe"/>
    <s v="Halal Restaurant and Internet Cafe 20 percent of profits will go to building masjids."/>
    <x v="23"/>
    <n v="0"/>
    <x v="2"/>
    <s v="US"/>
    <s v="USD"/>
    <n v="1416014534"/>
    <n v="1413418934"/>
    <b v="0"/>
    <n v="0"/>
    <b v="0"/>
    <s v="food/restaurants"/>
    <n v="0"/>
    <s v="N/A"/>
    <x v="4"/>
    <x v="40"/>
    <x v="3778"/>
    <x v="2"/>
  </r>
  <r>
    <n v="2566"/>
    <s v="Mamma B's Pizza Get's Rolling (Canceled)"/>
    <s v="You can skip the hotdog cart and enjoy fresh, hot, delicious, handmade pizza when Mamma B's takes her show on the road!"/>
    <x v="23"/>
    <n v="0"/>
    <x v="1"/>
    <s v="US"/>
    <s v="USD"/>
    <n v="1408663948"/>
    <n v="1406071948"/>
    <b v="0"/>
    <n v="0"/>
    <b v="0"/>
    <s v="food/food trucks"/>
    <n v="0"/>
    <s v="N/A"/>
    <x v="4"/>
    <x v="29"/>
    <x v="3779"/>
    <x v="2"/>
  </r>
  <r>
    <n v="2395"/>
    <s v="VENT it out (Canceled)"/>
    <s v="I am making a social website where people can anonymously or openly vent, All walks of life all over the world"/>
    <x v="248"/>
    <n v="0"/>
    <x v="1"/>
    <s v="US"/>
    <s v="USD"/>
    <n v="1484038620"/>
    <n v="1481597687"/>
    <b v="0"/>
    <n v="0"/>
    <b v="0"/>
    <s v="technology/web"/>
    <n v="0"/>
    <s v="N/A"/>
    <x v="0"/>
    <x v="26"/>
    <x v="3780"/>
    <x v="1"/>
  </r>
  <r>
    <n v="493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n v="1429550738"/>
    <b v="0"/>
    <n v="0"/>
    <b v="0"/>
    <s v="film &amp; video/animation"/>
    <n v="0"/>
    <s v="N/A"/>
    <x v="5"/>
    <x v="23"/>
    <x v="3781"/>
    <x v="4"/>
  </r>
  <r>
    <n v="1569"/>
    <s v="to be removed (Canceled)"/>
    <s v="to be removed"/>
    <x v="0"/>
    <n v="0"/>
    <x v="1"/>
    <s v="US"/>
    <s v="USD"/>
    <n v="1369498714"/>
    <n v="1366906714"/>
    <b v="0"/>
    <n v="0"/>
    <b v="0"/>
    <s v="publishing/art books"/>
    <n v="0"/>
    <s v="N/A"/>
    <x v="1"/>
    <x v="32"/>
    <x v="3782"/>
    <x v="0"/>
  </r>
  <r>
    <n v="2379"/>
    <s v="SelectCooks.com (Canceled)"/>
    <s v="Selectcooks.com is a community marketplace for people to list, find and hire chefs."/>
    <x v="0"/>
    <n v="0"/>
    <x v="1"/>
    <s v="US"/>
    <s v="USD"/>
    <n v="1444004616"/>
    <n v="1440116616"/>
    <b v="0"/>
    <n v="0"/>
    <b v="0"/>
    <s v="technology/web"/>
    <n v="0"/>
    <s v="N/A"/>
    <x v="0"/>
    <x v="26"/>
    <x v="3783"/>
    <x v="4"/>
  </r>
  <r>
    <n v="2386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n v="1415736424"/>
    <b v="0"/>
    <n v="0"/>
    <b v="0"/>
    <s v="technology/web"/>
    <n v="0"/>
    <s v="N/A"/>
    <x v="0"/>
    <x v="26"/>
    <x v="3784"/>
    <x v="2"/>
  </r>
  <r>
    <n v="2572"/>
    <s v="A Dream of Naughty Nachos (Canceled)"/>
    <s v="Mesquite smoked brisket nachos, food truck style, with homemade salsa to make your taste buds dance."/>
    <x v="0"/>
    <n v="0"/>
    <x v="1"/>
    <s v="US"/>
    <s v="USD"/>
    <n v="1428893517"/>
    <n v="1426301517"/>
    <b v="0"/>
    <n v="0"/>
    <b v="0"/>
    <s v="food/food trucks"/>
    <n v="0"/>
    <s v="N/A"/>
    <x v="4"/>
    <x v="29"/>
    <x v="3785"/>
    <x v="4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n v="1410391423"/>
    <b v="0"/>
    <n v="0"/>
    <b v="0"/>
    <s v="food/food trucks"/>
    <n v="0"/>
    <s v="N/A"/>
    <x v="4"/>
    <x v="29"/>
    <x v="3786"/>
    <x v="2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n v="1412945440"/>
    <b v="0"/>
    <n v="0"/>
    <b v="0"/>
    <s v="theater/plays"/>
    <n v="0"/>
    <s v="N/A"/>
    <x v="6"/>
    <x v="11"/>
    <x v="3787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n v="1472804365"/>
    <b v="0"/>
    <n v="0"/>
    <b v="0"/>
    <s v="theater/musical"/>
    <n v="0"/>
    <s v="N/A"/>
    <x v="6"/>
    <x v="19"/>
    <x v="3788"/>
    <x v="1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n v="1451950570"/>
    <b v="0"/>
    <n v="0"/>
    <b v="0"/>
    <s v="theater/musical"/>
    <n v="0"/>
    <s v="N/A"/>
    <x v="6"/>
    <x v="19"/>
    <x v="3789"/>
    <x v="1"/>
  </r>
  <r>
    <n v="3948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n v="1404892123"/>
    <b v="0"/>
    <n v="0"/>
    <b v="0"/>
    <s v="theater/plays"/>
    <n v="0"/>
    <s v="N/A"/>
    <x v="6"/>
    <x v="11"/>
    <x v="3790"/>
    <x v="2"/>
  </r>
  <r>
    <n v="227"/>
    <s v="The Chance of Freedom Short Film"/>
    <s v="Imagine your life is full is nothing but pain and darkness. One day, you had the chance to be free from it all. Would you take it?"/>
    <x v="88"/>
    <n v="0"/>
    <x v="2"/>
    <s v="US"/>
    <s v="USD"/>
    <n v="1436477241"/>
    <n v="1433885241"/>
    <b v="0"/>
    <n v="0"/>
    <b v="0"/>
    <s v="film &amp; video/drama"/>
    <n v="0"/>
    <s v="N/A"/>
    <x v="5"/>
    <x v="10"/>
    <x v="3791"/>
    <x v="4"/>
  </r>
  <r>
    <n v="2357"/>
    <s v="Online therapist directory - Click For Therapy (Canceled)"/>
    <s v="Click For Therapy is a website that was created to connect consumers and therapists across the UK."/>
    <x v="59"/>
    <n v="0"/>
    <x v="1"/>
    <s v="GB"/>
    <s v="GBP"/>
    <n v="1445093578"/>
    <n v="1442501578"/>
    <b v="0"/>
    <n v="0"/>
    <b v="0"/>
    <s v="technology/web"/>
    <n v="0"/>
    <s v="N/A"/>
    <x v="0"/>
    <x v="26"/>
    <x v="3792"/>
    <x v="4"/>
  </r>
  <r>
    <n v="238"/>
    <s v="Within The Threshold"/>
    <s v="A film to stop society from judging others and get along. Life is not about discrimination! Donate for this Thrilling Drama Series!!!!"/>
    <x v="93"/>
    <n v="0"/>
    <x v="2"/>
    <s v="US"/>
    <s v="USD"/>
    <n v="1483088400"/>
    <n v="1481324760"/>
    <b v="0"/>
    <n v="0"/>
    <b v="0"/>
    <s v="film &amp; video/drama"/>
    <n v="0"/>
    <s v="N/A"/>
    <x v="5"/>
    <x v="10"/>
    <x v="3793"/>
    <x v="1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s v="US"/>
    <s v="USD"/>
    <n v="1436566135"/>
    <n v="1433974135"/>
    <b v="0"/>
    <n v="0"/>
    <b v="0"/>
    <s v="film &amp; video/drama"/>
    <n v="0"/>
    <s v="N/A"/>
    <x v="5"/>
    <x v="10"/>
    <x v="3794"/>
    <x v="4"/>
  </r>
  <r>
    <n v="565"/>
    <s v="EasyLearnings"/>
    <s v="Our objective is to provide a platform which helps teachers to provide courses to leaners in wide range of locations including Africa."/>
    <x v="17"/>
    <n v="0"/>
    <x v="2"/>
    <s v="GB"/>
    <s v="GBP"/>
    <n v="1436554249"/>
    <n v="1433962249"/>
    <b v="0"/>
    <n v="0"/>
    <b v="0"/>
    <s v="technology/web"/>
    <n v="0"/>
    <s v="N/A"/>
    <x v="0"/>
    <x v="26"/>
    <x v="3795"/>
    <x v="4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s v="CA"/>
    <s v="CAD"/>
    <n v="1490560177"/>
    <n v="1487971777"/>
    <b v="0"/>
    <n v="0"/>
    <b v="0"/>
    <s v="technology/web"/>
    <n v="0"/>
    <s v="N/A"/>
    <x v="0"/>
    <x v="26"/>
    <x v="3796"/>
    <x v="5"/>
  </r>
  <r>
    <n v="1120"/>
    <s v="PlanEt Ninjahwah"/>
    <s v="Planet Ninjahwah is a highly anticipated futuristic action adventure game that will blow your mind!!"/>
    <x v="17"/>
    <n v="0"/>
    <x v="2"/>
    <s v="US"/>
    <s v="USD"/>
    <n v="1319835400"/>
    <n v="1315947400"/>
    <b v="0"/>
    <n v="0"/>
    <b v="0"/>
    <s v="games/video games"/>
    <n v="0"/>
    <s v="N/A"/>
    <x v="3"/>
    <x v="18"/>
    <x v="3797"/>
    <x v="6"/>
  </r>
  <r>
    <n v="1147"/>
    <s v="baked pugtato"/>
    <s v="amazing gourmet baked potato truck with variable options for everyone, its always been my dream, help me make it come true :)."/>
    <x v="17"/>
    <n v="0"/>
    <x v="2"/>
    <s v="CA"/>
    <s v="CAD"/>
    <n v="1413760783"/>
    <n v="1408576783"/>
    <b v="0"/>
    <n v="0"/>
    <b v="0"/>
    <s v="food/food trucks"/>
    <n v="0"/>
    <s v="N/A"/>
    <x v="4"/>
    <x v="29"/>
    <x v="3798"/>
    <x v="2"/>
  </r>
  <r>
    <n v="1151"/>
    <s v="Blaze'n Pontiac Grill"/>
    <s v="Basically home style foods as huge sandwiches, burgers, and apps. Limitited to NOTHING. Irish,Mexican, cajÃ£n, southern bqq even veggies"/>
    <x v="17"/>
    <n v="0"/>
    <x v="2"/>
    <s v="US"/>
    <s v="USD"/>
    <n v="1441592863"/>
    <n v="1439000863"/>
    <b v="0"/>
    <n v="0"/>
    <b v="0"/>
    <s v="food/food trucks"/>
    <n v="0"/>
    <s v="N/A"/>
    <x v="4"/>
    <x v="29"/>
    <x v="3799"/>
    <x v="4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s v="US"/>
    <s v="USD"/>
    <n v="1345790865"/>
    <n v="1344062865"/>
    <b v="0"/>
    <n v="0"/>
    <b v="0"/>
    <s v="music/world music"/>
    <n v="0"/>
    <s v="N/A"/>
    <x v="7"/>
    <x v="37"/>
    <x v="380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s v="FR"/>
    <s v="EUR"/>
    <n v="1492270947"/>
    <n v="1488386547"/>
    <b v="0"/>
    <n v="0"/>
    <b v="0"/>
    <s v="publishing/translations"/>
    <n v="0"/>
    <s v="N/A"/>
    <x v="1"/>
    <x v="31"/>
    <x v="3801"/>
    <x v="5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s v="US"/>
    <s v="USD"/>
    <n v="1455132611"/>
    <n v="1452540611"/>
    <b v="0"/>
    <n v="0"/>
    <b v="0"/>
    <s v="technology/web"/>
    <n v="0"/>
    <s v="N/A"/>
    <x v="0"/>
    <x v="26"/>
    <x v="3802"/>
    <x v="1"/>
  </r>
  <r>
    <n v="3056"/>
    <s v="Palace Flophouse Theater"/>
    <s v="Looking to establish a communal space for art shows, bands, farmer's markets, environmental education, and traditional skills."/>
    <x v="17"/>
    <n v="0"/>
    <x v="2"/>
    <s v="US"/>
    <s v="USD"/>
    <n v="1412003784"/>
    <n v="1406819784"/>
    <b v="0"/>
    <n v="0"/>
    <b v="0"/>
    <s v="theater/spaces"/>
    <n v="0"/>
    <s v="N/A"/>
    <x v="6"/>
    <x v="9"/>
    <x v="3803"/>
    <x v="2"/>
  </r>
  <r>
    <n v="3145"/>
    <s v="Arlington's 1st Dinner Theatre"/>
    <s v="Dominion Theatre Company is the first community dinner theatre  to be established in Arlington TX."/>
    <x v="17"/>
    <n v="0"/>
    <x v="3"/>
    <s v="US"/>
    <s v="USD"/>
    <n v="1490659134"/>
    <n v="1485478734"/>
    <b v="0"/>
    <n v="0"/>
    <b v="0"/>
    <s v="theater/plays"/>
    <n v="0"/>
    <s v="N/A"/>
    <x v="6"/>
    <x v="11"/>
    <x v="3804"/>
    <x v="5"/>
  </r>
  <r>
    <n v="3643"/>
    <s v="Puberty: The Musical"/>
    <s v="It feels like the first time. Like the very first time everyone's coming-of-age comes to the stage. Think 'Wicked', with bad acne."/>
    <x v="17"/>
    <n v="0"/>
    <x v="2"/>
    <s v="US"/>
    <s v="USD"/>
    <n v="1447734439"/>
    <n v="1444274839"/>
    <b v="0"/>
    <n v="0"/>
    <b v="0"/>
    <s v="theater/musical"/>
    <n v="0"/>
    <s v="N/A"/>
    <x v="6"/>
    <x v="19"/>
    <x v="3805"/>
    <x v="4"/>
  </r>
  <r>
    <n v="3954"/>
    <s v="City of Joy"/>
    <s v="Despite hunger and conditions of a Calcutta slum, the people there know that life is precious. They have named it â€˜City of Joy.â€™"/>
    <x v="17"/>
    <n v="0"/>
    <x v="2"/>
    <s v="CA"/>
    <s v="CAD"/>
    <n v="1405352264"/>
    <n v="1400168264"/>
    <b v="0"/>
    <n v="0"/>
    <b v="0"/>
    <s v="theater/plays"/>
    <n v="0"/>
    <s v="N/A"/>
    <x v="6"/>
    <x v="11"/>
    <x v="3806"/>
    <x v="2"/>
  </r>
  <r>
    <n v="2516"/>
    <s v="Morning Glory"/>
    <s v="Hi, everyone my name is Alex, and i want to create not just a cafe spot, but a place that gives everyone a nice warm homey feeling."/>
    <x v="65"/>
    <n v="0"/>
    <x v="2"/>
    <s v="US"/>
    <s v="USD"/>
    <n v="1417279252"/>
    <n v="1414683652"/>
    <b v="0"/>
    <n v="0"/>
    <b v="0"/>
    <s v="food/restaurants"/>
    <n v="0"/>
    <s v="N/A"/>
    <x v="4"/>
    <x v="40"/>
    <x v="3807"/>
    <x v="2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s v="US"/>
    <s v="USD"/>
    <n v="1414708183"/>
    <n v="1409524183"/>
    <b v="0"/>
    <n v="0"/>
    <b v="0"/>
    <s v="film &amp; video/science fiction"/>
    <n v="0"/>
    <s v="N/A"/>
    <x v="5"/>
    <x v="21"/>
    <x v="3808"/>
    <x v="2"/>
  </r>
  <r>
    <n v="451"/>
    <s v="The Gangbangers"/>
    <s v="This comedy follows two devils who discover a magical boombox to become musicians after an 80s rapture enchants earth with fairy-tales."/>
    <x v="16"/>
    <n v="0"/>
    <x v="2"/>
    <s v="US"/>
    <s v="USD"/>
    <n v="1390669791"/>
    <n v="1388077791"/>
    <b v="0"/>
    <n v="0"/>
    <b v="0"/>
    <s v="film &amp; video/animation"/>
    <n v="0"/>
    <s v="N/A"/>
    <x v="5"/>
    <x v="23"/>
    <x v="3809"/>
    <x v="0"/>
  </r>
  <r>
    <n v="457"/>
    <s v="phenix heart 3D animation"/>
    <s v="from my photo work, pyro techniques, aqua technitque and more , i will take the pricipale personnage to the lost land of phenix where ."/>
    <x v="16"/>
    <n v="0"/>
    <x v="2"/>
    <s v="CA"/>
    <s v="CAD"/>
    <n v="1408213512"/>
    <n v="1405621512"/>
    <b v="0"/>
    <n v="0"/>
    <b v="0"/>
    <s v="film &amp; video/animation"/>
    <n v="0"/>
    <s v="N/A"/>
    <x v="5"/>
    <x v="23"/>
    <x v="3810"/>
    <x v="2"/>
  </r>
  <r>
    <n v="632"/>
    <s v="UniWherse.com - Bring students future (Canceled)"/>
    <s v="Our goal is to create a system, students can find universities that best match their interests."/>
    <x v="16"/>
    <n v="0"/>
    <x v="1"/>
    <s v="NL"/>
    <s v="EUR"/>
    <n v="1448470165"/>
    <n v="1445874565"/>
    <b v="0"/>
    <n v="0"/>
    <b v="0"/>
    <s v="technology/web"/>
    <n v="0"/>
    <s v="N/A"/>
    <x v="0"/>
    <x v="26"/>
    <x v="3811"/>
    <x v="4"/>
  </r>
  <r>
    <n v="927"/>
    <s v="JETRO DA SILVA FUNK PROJECT"/>
    <s v="Studio CD/DVD Solo project of Pianist &amp; Keyboardist Jetro da Silva"/>
    <x v="16"/>
    <n v="0"/>
    <x v="2"/>
    <s v="US"/>
    <s v="USD"/>
    <n v="1337024695"/>
    <n v="1334432695"/>
    <b v="0"/>
    <n v="0"/>
    <b v="0"/>
    <s v="music/jazz"/>
    <n v="0"/>
    <s v="N/A"/>
    <x v="7"/>
    <x v="33"/>
    <x v="3812"/>
    <x v="3"/>
  </r>
  <r>
    <n v="1554"/>
    <s v="Barbara O'Donovan Designs"/>
    <s v="I create art by photographing flowers/seeds i would love to buy my own camera/computer/Photoshop and restore my old shed into my studio"/>
    <x v="16"/>
    <n v="0"/>
    <x v="2"/>
    <s v="AU"/>
    <s v="AUD"/>
    <n v="1438495390"/>
    <n v="1435903390"/>
    <b v="0"/>
    <n v="0"/>
    <b v="0"/>
    <s v="photography/nature"/>
    <n v="0"/>
    <s v="N/A"/>
    <x v="2"/>
    <x v="38"/>
    <x v="3813"/>
    <x v="4"/>
  </r>
  <r>
    <n v="2426"/>
    <s v="The Low-Calorie Food Truck"/>
    <s v="Aspiring to create a food truck with many delicious low calorie meals to encourage healthy eating while enjoying every bite."/>
    <x v="16"/>
    <n v="0"/>
    <x v="2"/>
    <s v="US"/>
    <s v="USD"/>
    <n v="1439006692"/>
    <n v="1433822692"/>
    <b v="0"/>
    <n v="0"/>
    <b v="0"/>
    <s v="food/food trucks"/>
    <n v="0"/>
    <s v="N/A"/>
    <x v="4"/>
    <x v="29"/>
    <x v="3814"/>
    <x v="4"/>
  </r>
  <r>
    <n v="2508"/>
    <s v="Silver Linning Gourmet Fudge"/>
    <s v="I make Amazing homemade fudge available in 18 flavors. I want to open my own business to be able to let my area eat my incredible fudge"/>
    <x v="16"/>
    <n v="0"/>
    <x v="2"/>
    <s v="US"/>
    <s v="USD"/>
    <n v="1408056634"/>
    <n v="1405464634"/>
    <b v="0"/>
    <n v="0"/>
    <b v="0"/>
    <s v="food/restaurants"/>
    <n v="0"/>
    <s v="N/A"/>
    <x v="4"/>
    <x v="40"/>
    <x v="3815"/>
    <x v="2"/>
  </r>
  <r>
    <n v="2563"/>
    <s v="Phoenix Pearl Boba Tea Truck (Canceled)"/>
    <s v="Michigan based bubble tea and specialty ice cream food truck"/>
    <x v="16"/>
    <n v="0"/>
    <x v="1"/>
    <s v="US"/>
    <s v="USD"/>
    <n v="1438226451"/>
    <n v="1433042451"/>
    <b v="0"/>
    <n v="0"/>
    <b v="0"/>
    <s v="food/food trucks"/>
    <n v="0"/>
    <s v="N/A"/>
    <x v="4"/>
    <x v="29"/>
    <x v="3816"/>
    <x v="4"/>
  </r>
  <r>
    <n v="3741"/>
    <s v="Open House Theater"/>
    <s v="A small community with a love for theater would like to continue. Help the children of this community continue."/>
    <x v="16"/>
    <n v="0"/>
    <x v="2"/>
    <s v="US"/>
    <s v="USD"/>
    <n v="1450389950"/>
    <n v="1447797950"/>
    <b v="0"/>
    <n v="0"/>
    <b v="0"/>
    <s v="theater/plays"/>
    <n v="0"/>
    <s v="N/A"/>
    <x v="6"/>
    <x v="11"/>
    <x v="3817"/>
    <x v="4"/>
  </r>
  <r>
    <n v="3936"/>
    <s v="End Breast Cancer"/>
    <s v="This stage play is a true story about one woman's fight against breast cancer while still having to deal with the adversities of life."/>
    <x v="16"/>
    <n v="0"/>
    <x v="2"/>
    <s v="US"/>
    <s v="USD"/>
    <n v="1480576720"/>
    <n v="1477981120"/>
    <b v="0"/>
    <n v="0"/>
    <b v="0"/>
    <s v="theater/plays"/>
    <n v="0"/>
    <s v="N/A"/>
    <x v="6"/>
    <x v="11"/>
    <x v="3818"/>
    <x v="1"/>
  </r>
  <r>
    <n v="4029"/>
    <s v="Next 2 the Stage"/>
    <s v="A theater complex that educates as we entertain.  We will provide shows that inspire and theater classes that motivate."/>
    <x v="16"/>
    <n v="0"/>
    <x v="2"/>
    <s v="US"/>
    <s v="USD"/>
    <n v="1450053370"/>
    <n v="1447461370"/>
    <b v="0"/>
    <n v="0"/>
    <b v="0"/>
    <s v="theater/plays"/>
    <n v="0"/>
    <s v="N/A"/>
    <x v="6"/>
    <x v="11"/>
    <x v="3819"/>
    <x v="4"/>
  </r>
  <r>
    <n v="4071"/>
    <s v="ATEMPORAL"/>
    <s v="ExÃ¡men final de alumnos del Centro de CapacitaciÃ³n de la ANDA. Son extractos de obras: El JardÃ­n de los CerezoS, Madre Coraje y Casa"/>
    <x v="16"/>
    <n v="0"/>
    <x v="2"/>
    <s v="MX"/>
    <s v="MXN"/>
    <n v="1482779931"/>
    <n v="1480187931"/>
    <b v="0"/>
    <n v="0"/>
    <b v="0"/>
    <s v="theater/plays"/>
    <n v="0"/>
    <s v="N/A"/>
    <x v="6"/>
    <x v="11"/>
    <x v="3820"/>
    <x v="1"/>
  </r>
  <r>
    <n v="2771"/>
    <s v="Hello Vermont (4 Seasons Children's Books)"/>
    <s v="Hello Vermont are books that demonstrate the 4 seasons. Subtitles: Soggy Spring, Sizzling Summer, Fabulous Fall &amp; Winter Wonderland."/>
    <x v="417"/>
    <n v="0"/>
    <x v="2"/>
    <s v="US"/>
    <s v="USD"/>
    <n v="1359738000"/>
    <n v="1355489140"/>
    <b v="0"/>
    <n v="0"/>
    <b v="0"/>
    <s v="publishing/children's books"/>
    <n v="0"/>
    <s v="N/A"/>
    <x v="1"/>
    <x v="39"/>
    <x v="3821"/>
    <x v="3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s v="US"/>
    <s v="USD"/>
    <n v="1432047989"/>
    <n v="1430233589"/>
    <b v="0"/>
    <n v="0"/>
    <b v="0"/>
    <s v="food/food trucks"/>
    <n v="0"/>
    <s v="N/A"/>
    <x v="4"/>
    <x v="29"/>
    <x v="3822"/>
    <x v="4"/>
  </r>
  <r>
    <n v="3953"/>
    <s v="A Time Pirate's Love"/>
    <s v="Actors and actresses are needed to help me create a stage play. A stage play needs to be adapted from the book I wrote."/>
    <x v="418"/>
    <n v="0"/>
    <x v="2"/>
    <s v="US"/>
    <s v="USD"/>
    <n v="1469834940"/>
    <n v="1467162586"/>
    <b v="0"/>
    <n v="0"/>
    <b v="0"/>
    <s v="theater/plays"/>
    <n v="0"/>
    <s v="N/A"/>
    <x v="6"/>
    <x v="11"/>
    <x v="3823"/>
    <x v="1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s v="US"/>
    <s v="USD"/>
    <n v="1361750369"/>
    <n v="1358294369"/>
    <b v="0"/>
    <n v="0"/>
    <b v="0"/>
    <s v="publishing/fiction"/>
    <n v="0"/>
    <s v="N/A"/>
    <x v="1"/>
    <x v="35"/>
    <x v="3824"/>
    <x v="0"/>
  </r>
  <r>
    <n v="165"/>
    <s v="NET"/>
    <s v="A teacher. A boy. The beach and a heatwave that drove them all insane."/>
    <x v="92"/>
    <n v="0"/>
    <x v="2"/>
    <s v="GB"/>
    <s v="GBP"/>
    <n v="1452613724"/>
    <n v="1450021724"/>
    <b v="0"/>
    <n v="0"/>
    <b v="0"/>
    <s v="film &amp; video/drama"/>
    <n v="0"/>
    <s v="N/A"/>
    <x v="5"/>
    <x v="10"/>
    <x v="3825"/>
    <x v="4"/>
  </r>
  <r>
    <n v="906"/>
    <s v="24th Music Presents Channeling Motown (Live)"/>
    <s v="The DMV's most respected saxophonist pay tribute to Motown."/>
    <x v="51"/>
    <n v="0"/>
    <x v="2"/>
    <s v="US"/>
    <s v="USD"/>
    <n v="1394681590"/>
    <n v="1392093190"/>
    <b v="0"/>
    <n v="0"/>
    <b v="0"/>
    <s v="music/jazz"/>
    <n v="0"/>
    <s v="N/A"/>
    <x v="7"/>
    <x v="33"/>
    <x v="3826"/>
    <x v="2"/>
  </r>
  <r>
    <n v="1597"/>
    <s v="Vacation Days in Big Bear"/>
    <s v="We're starting up a new an improved way to do vacation rental management, but we need some funding to kick start it!"/>
    <x v="51"/>
    <n v="0"/>
    <x v="2"/>
    <s v="US"/>
    <s v="USD"/>
    <n v="1474360197"/>
    <n v="1471768197"/>
    <b v="0"/>
    <n v="0"/>
    <b v="0"/>
    <s v="photography/places"/>
    <n v="0"/>
    <s v="N/A"/>
    <x v="2"/>
    <x v="34"/>
    <x v="3827"/>
    <x v="1"/>
  </r>
  <r>
    <n v="1818"/>
    <s v="Give Me Your Goofy-ist"/>
    <s v="We are all different, this is a way to honor and celebrate the authenticity in being different."/>
    <x v="51"/>
    <n v="0"/>
    <x v="2"/>
    <s v="US"/>
    <s v="USD"/>
    <n v="1428035850"/>
    <n v="1425447450"/>
    <b v="0"/>
    <n v="0"/>
    <b v="0"/>
    <s v="photography/photobooks"/>
    <n v="0"/>
    <s v="N/A"/>
    <x v="2"/>
    <x v="3"/>
    <x v="3828"/>
    <x v="4"/>
  </r>
  <r>
    <n v="2141"/>
    <s v="King of Consoles"/>
    <s v="A place where people can test out the latest video games, for an hourly fee. It's cheaper than wasting money on a $60 game that sucked"/>
    <x v="51"/>
    <n v="0"/>
    <x v="2"/>
    <s v="US"/>
    <s v="USD"/>
    <n v="1415947159"/>
    <n v="1413351559"/>
    <b v="0"/>
    <n v="0"/>
    <b v="0"/>
    <s v="games/video games"/>
    <n v="0"/>
    <s v="N/A"/>
    <x v="3"/>
    <x v="18"/>
    <x v="3829"/>
    <x v="2"/>
  </r>
  <r>
    <n v="2404"/>
    <s v="Square Donuts Truck"/>
    <s v="We would love another Donut Food Truck for your famous Square Donuts.  We have one successful truck and retail store open already!"/>
    <x v="51"/>
    <n v="0"/>
    <x v="2"/>
    <s v="US"/>
    <s v="USD"/>
    <n v="1451782607"/>
    <n v="1449190607"/>
    <b v="0"/>
    <n v="0"/>
    <b v="0"/>
    <s v="food/food trucks"/>
    <n v="0"/>
    <s v="N/A"/>
    <x v="4"/>
    <x v="29"/>
    <x v="3830"/>
    <x v="4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s v="AU"/>
    <s v="AUD"/>
    <n v="1441619275"/>
    <n v="1439027275"/>
    <b v="0"/>
    <n v="0"/>
    <b v="0"/>
    <s v="food/food trucks"/>
    <n v="0"/>
    <s v="N/A"/>
    <x v="4"/>
    <x v="29"/>
    <x v="3831"/>
    <x v="4"/>
  </r>
  <r>
    <n v="2577"/>
    <s v="Fruity Cakes (Canceled)"/>
    <s v="This is not your average cake, it's fruit with yogurt fruit dip icing and fruit toppings! Great for events, parties, weddings and more!"/>
    <x v="51"/>
    <n v="0"/>
    <x v="1"/>
    <s v="US"/>
    <s v="USD"/>
    <n v="1407181297"/>
    <n v="1405021297"/>
    <b v="0"/>
    <n v="0"/>
    <b v="0"/>
    <s v="food/food trucks"/>
    <n v="0"/>
    <s v="N/A"/>
    <x v="4"/>
    <x v="29"/>
    <x v="3832"/>
    <x v="2"/>
  </r>
  <r>
    <n v="2687"/>
    <s v="Munch Wagon"/>
    <s v="Your American Pizzas, Wings, Stuffed Gouda Burger, Sweet &amp; Russet Potato Fries served on a food Truck!!"/>
    <x v="51"/>
    <n v="0"/>
    <x v="2"/>
    <s v="US"/>
    <s v="USD"/>
    <n v="1435591318"/>
    <n v="1432999318"/>
    <b v="0"/>
    <n v="0"/>
    <b v="0"/>
    <s v="food/food trucks"/>
    <n v="0"/>
    <s v="N/A"/>
    <x v="4"/>
    <x v="29"/>
    <x v="3833"/>
    <x v="4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s v="US"/>
    <s v="USD"/>
    <n v="1489669203"/>
    <n v="1487944803"/>
    <b v="0"/>
    <n v="0"/>
    <b v="0"/>
    <s v="theater/spaces"/>
    <n v="0"/>
    <s v="N/A"/>
    <x v="6"/>
    <x v="9"/>
    <x v="3834"/>
    <x v="5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s v="US"/>
    <s v="USD"/>
    <n v="1479834023"/>
    <n v="1477238423"/>
    <b v="0"/>
    <n v="0"/>
    <b v="0"/>
    <s v="theater/musical"/>
    <n v="0"/>
    <s v="N/A"/>
    <x v="6"/>
    <x v="19"/>
    <x v="3835"/>
    <x v="1"/>
  </r>
  <r>
    <n v="3872"/>
    <s v="Shining Star Players (Canceled)"/>
    <s v="We are a brand new theatrical teen production company, and we need enough money to put on our first musical production."/>
    <x v="51"/>
    <n v="0"/>
    <x v="1"/>
    <s v="US"/>
    <s v="USD"/>
    <n v="1439522996"/>
    <n v="1435202996"/>
    <b v="0"/>
    <n v="0"/>
    <b v="0"/>
    <s v="theater/musical"/>
    <n v="0"/>
    <s v="N/A"/>
    <x v="6"/>
    <x v="19"/>
    <x v="3836"/>
    <x v="4"/>
  </r>
  <r>
    <n v="3879"/>
    <s v="Theatre 'Portable' Royal (Canceled)"/>
    <s v="Theatre â€˜Portableâ€™ Royal is a portable, fully working, 40 seater theatre which will tour the UK and beyond!"/>
    <x v="51"/>
    <n v="0"/>
    <x v="1"/>
    <s v="GB"/>
    <s v="GBP"/>
    <n v="1422218396"/>
    <n v="1419626396"/>
    <b v="0"/>
    <n v="0"/>
    <b v="0"/>
    <s v="theater/musical"/>
    <n v="0"/>
    <s v="N/A"/>
    <x v="6"/>
    <x v="19"/>
    <x v="3837"/>
    <x v="2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s v="GB"/>
    <s v="GBP"/>
    <n v="1409668069"/>
    <n v="1407076069"/>
    <b v="0"/>
    <n v="0"/>
    <b v="0"/>
    <s v="theater/musical"/>
    <n v="0"/>
    <s v="N/A"/>
    <x v="6"/>
    <x v="19"/>
    <x v="3838"/>
    <x v="2"/>
  </r>
  <r>
    <n v="510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n v="1454213639"/>
    <b v="0"/>
    <n v="0"/>
    <b v="0"/>
    <s v="film &amp; video/animation"/>
    <n v="0"/>
    <s v="N/A"/>
    <x v="5"/>
    <x v="23"/>
    <x v="3839"/>
    <x v="1"/>
  </r>
  <r>
    <n v="1452"/>
    <s v="The Judo Preservation Project (Canceled)"/>
    <s v="I am gathering rare, out-of-print Judo books for preservation, translation and sharing."/>
    <x v="80"/>
    <n v="0"/>
    <x v="1"/>
    <s v="US"/>
    <s v="USD"/>
    <n v="1406566363"/>
    <n v="1403974363"/>
    <b v="0"/>
    <n v="0"/>
    <b v="0"/>
    <s v="publishing/translations"/>
    <n v="0"/>
    <s v="N/A"/>
    <x v="1"/>
    <x v="31"/>
    <x v="3840"/>
    <x v="2"/>
  </r>
  <r>
    <n v="610"/>
    <s v="UniteChrist (Canceled)"/>
    <s v="We are creating a Christian social network to empower, educate, and connect Christians all over the world."/>
    <x v="419"/>
    <n v="0"/>
    <x v="1"/>
    <s v="US"/>
    <s v="USD"/>
    <n v="1429732586"/>
    <n v="1427140586"/>
    <b v="0"/>
    <n v="0"/>
    <b v="0"/>
    <s v="technology/web"/>
    <n v="0"/>
    <s v="N/A"/>
    <x v="0"/>
    <x v="26"/>
    <x v="3841"/>
    <x v="4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s v="US"/>
    <s v="USD"/>
    <n v="1430276959"/>
    <n v="1427684959"/>
    <b v="0"/>
    <n v="0"/>
    <b v="0"/>
    <s v="publishing/translations"/>
    <n v="0"/>
    <s v="N/A"/>
    <x v="1"/>
    <x v="31"/>
    <x v="3842"/>
    <x v="4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s v="FR"/>
    <s v="EUR"/>
    <n v="1483395209"/>
    <n v="1480803209"/>
    <b v="0"/>
    <n v="0"/>
    <b v="0"/>
    <s v="publishing/translations"/>
    <n v="0"/>
    <s v="N/A"/>
    <x v="1"/>
    <x v="31"/>
    <x v="3843"/>
    <x v="1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s v="SE"/>
    <s v="SEK"/>
    <n v="1418934506"/>
    <n v="1415910506"/>
    <b v="0"/>
    <n v="0"/>
    <b v="0"/>
    <s v="technology/web"/>
    <n v="0"/>
    <s v="N/A"/>
    <x v="0"/>
    <x v="26"/>
    <x v="3844"/>
    <x v="2"/>
  </r>
  <r>
    <n v="206"/>
    <s v="Blood Bond Movie Development"/>
    <s v="A love story featuring adoption,struggle,dysfunction,grace, healing, and restoration."/>
    <x v="372"/>
    <n v="0"/>
    <x v="2"/>
    <s v="US"/>
    <s v="USD"/>
    <n v="1470441983"/>
    <n v="1468627583"/>
    <b v="0"/>
    <n v="0"/>
    <b v="0"/>
    <s v="film &amp; video/drama"/>
    <n v="0"/>
    <s v="N/A"/>
    <x v="5"/>
    <x v="10"/>
    <x v="3845"/>
    <x v="1"/>
  </r>
  <r>
    <n v="488"/>
    <s v="City Animals independent cartoon series"/>
    <s v="When humans left the earth, the animals took over the city. What could go wrong? Well...everything!"/>
    <x v="32"/>
    <n v="0"/>
    <x v="2"/>
    <s v="US"/>
    <s v="USD"/>
    <n v="1483924700"/>
    <n v="1481332700"/>
    <b v="0"/>
    <n v="0"/>
    <b v="0"/>
    <s v="film &amp; video/animation"/>
    <n v="0"/>
    <s v="N/A"/>
    <x v="5"/>
    <x v="23"/>
    <x v="3846"/>
    <x v="1"/>
  </r>
  <r>
    <n v="1049"/>
    <s v="J1 (Canceled)"/>
    <s v="------"/>
    <x v="32"/>
    <n v="0"/>
    <x v="1"/>
    <s v="US"/>
    <s v="USD"/>
    <n v="1455272445"/>
    <n v="1452680445"/>
    <b v="0"/>
    <n v="0"/>
    <b v="0"/>
    <s v="journalism/audio"/>
    <n v="0"/>
    <s v="N/A"/>
    <x v="8"/>
    <x v="30"/>
    <x v="3847"/>
    <x v="1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s v="US"/>
    <s v="USD"/>
    <n v="1437960598"/>
    <n v="1435368598"/>
    <b v="0"/>
    <n v="0"/>
    <b v="0"/>
    <s v="theater/musical"/>
    <n v="0"/>
    <s v="N/A"/>
    <x v="6"/>
    <x v="19"/>
    <x v="3848"/>
    <x v="4"/>
  </r>
  <r>
    <n v="1332"/>
    <s v="Belt with Legs Invention (Canceled)"/>
    <s v="Long bus queue and no seats around? This light weight seating device can be worn anywhere and at anytime! Belt that converts into seat."/>
    <x v="420"/>
    <n v="0"/>
    <x v="1"/>
    <s v="CH"/>
    <s v="CHF"/>
    <n v="1485480408"/>
    <n v="1482888408"/>
    <b v="0"/>
    <n v="0"/>
    <b v="0"/>
    <s v="technology/wearables"/>
    <n v="0"/>
    <s v="N/A"/>
    <x v="0"/>
    <x v="1"/>
    <x v="3849"/>
    <x v="1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s v="US"/>
    <s v="USD"/>
    <n v="1472698702"/>
    <n v="1470106702"/>
    <b v="0"/>
    <n v="0"/>
    <b v="0"/>
    <s v="film &amp; video/drama"/>
    <n v="0"/>
    <s v="N/A"/>
    <x v="5"/>
    <x v="10"/>
    <x v="3850"/>
    <x v="1"/>
  </r>
  <r>
    <n v="235"/>
    <s v="Film about help homeless child to live a better life."/>
    <s v="Taking people on a deep emotional trip with a story about sometimes those who have less, give more."/>
    <x v="26"/>
    <n v="0"/>
    <x v="2"/>
    <s v="US"/>
    <s v="USD"/>
    <n v="1436478497"/>
    <n v="1433886497"/>
    <b v="0"/>
    <n v="0"/>
    <b v="0"/>
    <s v="film &amp; video/drama"/>
    <n v="0"/>
    <s v="N/A"/>
    <x v="5"/>
    <x v="10"/>
    <x v="3851"/>
    <x v="4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s v="US"/>
    <s v="USD"/>
    <n v="1427921509"/>
    <n v="1425333109"/>
    <b v="0"/>
    <n v="0"/>
    <b v="0"/>
    <s v="film &amp; video/animation"/>
    <n v="0"/>
    <s v="N/A"/>
    <x v="5"/>
    <x v="23"/>
    <x v="3852"/>
    <x v="4"/>
  </r>
  <r>
    <n v="491"/>
    <s v="Guess What? Gus"/>
    <s v="&quot;Guess What? Gus&quot; is a magical animated comedy that follow a new kid who playful antics for attention make the news."/>
    <x v="26"/>
    <n v="0"/>
    <x v="2"/>
    <s v="US"/>
    <s v="USD"/>
    <n v="1453937699"/>
    <n v="1451345699"/>
    <b v="0"/>
    <n v="0"/>
    <b v="0"/>
    <s v="film &amp; video/animation"/>
    <n v="0"/>
    <s v="N/A"/>
    <x v="5"/>
    <x v="23"/>
    <x v="3853"/>
    <x v="4"/>
  </r>
  <r>
    <n v="501"/>
    <s v="World War 4"/>
    <s v="Based on the invention portfolio of a patented inventor World War Four is a look into the future of warfare and humanity as a whole"/>
    <x v="26"/>
    <n v="0"/>
    <x v="2"/>
    <s v="US"/>
    <s v="USD"/>
    <n v="1310189851"/>
    <n v="1307597851"/>
    <b v="0"/>
    <n v="0"/>
    <b v="0"/>
    <s v="film &amp; video/animation"/>
    <n v="0"/>
    <s v="N/A"/>
    <x v="5"/>
    <x v="23"/>
    <x v="3854"/>
    <x v="6"/>
  </r>
  <r>
    <n v="567"/>
    <s v="UnimeTV - Revolutionizing Anime"/>
    <s v="UnimeTV's goal to revolutionize the way anime lovers interact with one another. Connect with others around the globe like never before!"/>
    <x v="26"/>
    <n v="0"/>
    <x v="2"/>
    <s v="US"/>
    <s v="USD"/>
    <n v="1420143194"/>
    <n v="1417551194"/>
    <b v="0"/>
    <n v="0"/>
    <b v="0"/>
    <s v="technology/web"/>
    <n v="0"/>
    <s v="N/A"/>
    <x v="0"/>
    <x v="26"/>
    <x v="3855"/>
    <x v="2"/>
  </r>
  <r>
    <n v="612"/>
    <s v="Web Streaming 2.0 (Canceled)"/>
    <s v="A Fast and Reliable new Web platform to stream videos from Internet"/>
    <x v="26"/>
    <n v="0"/>
    <x v="1"/>
    <s v="IT"/>
    <s v="EUR"/>
    <n v="1472777146"/>
    <n v="1470185146"/>
    <b v="0"/>
    <n v="0"/>
    <b v="0"/>
    <s v="technology/web"/>
    <n v="0"/>
    <s v="N/A"/>
    <x v="0"/>
    <x v="26"/>
    <x v="3856"/>
    <x v="1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s v="US"/>
    <s v="USD"/>
    <n v="1466731740"/>
    <n v="1464139740"/>
    <b v="0"/>
    <n v="0"/>
    <b v="0"/>
    <s v="technology/web"/>
    <n v="0"/>
    <s v="N/A"/>
    <x v="0"/>
    <x v="26"/>
    <x v="3857"/>
    <x v="1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s v="US"/>
    <s v="USD"/>
    <n v="1429892177"/>
    <n v="1424711777"/>
    <b v="0"/>
    <n v="0"/>
    <b v="0"/>
    <s v="journalism/audio"/>
    <n v="0"/>
    <s v="N/A"/>
    <x v="8"/>
    <x v="30"/>
    <x v="3858"/>
    <x v="4"/>
  </r>
  <r>
    <n v="1057"/>
    <s v="Support Independent Media (Canceled)"/>
    <s v="Sayin it Plain is a Independent Radio Show created to inform the public and empower the community."/>
    <x v="26"/>
    <n v="0"/>
    <x v="1"/>
    <s v="US"/>
    <s v="USD"/>
    <n v="1480888483"/>
    <n v="1478292883"/>
    <b v="0"/>
    <n v="0"/>
    <b v="0"/>
    <s v="journalism/audio"/>
    <n v="0"/>
    <s v="N/A"/>
    <x v="8"/>
    <x v="30"/>
    <x v="3859"/>
    <x v="1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s v="US"/>
    <s v="USD"/>
    <n v="1406148024"/>
    <n v="1403556024"/>
    <b v="0"/>
    <n v="0"/>
    <b v="0"/>
    <s v="games/video games"/>
    <n v="0"/>
    <s v="N/A"/>
    <x v="3"/>
    <x v="18"/>
    <x v="3860"/>
    <x v="2"/>
  </r>
  <r>
    <n v="1164"/>
    <s v="Bayou Classic BBQ"/>
    <s v="Bayou Classic BBQ will be  Mansura,LA _x000a_newest and best mobile food truck_x000a_serving delicious BBQ Georgia style slow_x000a_smoke BBQ!"/>
    <x v="26"/>
    <n v="0"/>
    <x v="2"/>
    <s v="US"/>
    <s v="USD"/>
    <n v="1466270582"/>
    <n v="1463678582"/>
    <b v="0"/>
    <n v="0"/>
    <b v="0"/>
    <s v="food/food trucks"/>
    <n v="0"/>
    <s v="N/A"/>
    <x v="4"/>
    <x v="29"/>
    <x v="3861"/>
    <x v="1"/>
  </r>
  <r>
    <n v="1429"/>
    <s v="10 P.M."/>
    <s v="A guy in his 30's tries to live his &quot;American Dream&quot;, but quickly it turns into a nightmare. (A Novel)"/>
    <x v="26"/>
    <n v="0"/>
    <x v="2"/>
    <s v="US"/>
    <s v="USD"/>
    <n v="1428629242"/>
    <n v="1426037242"/>
    <b v="0"/>
    <n v="0"/>
    <b v="0"/>
    <s v="publishing/translations"/>
    <n v="0"/>
    <s v="N/A"/>
    <x v="1"/>
    <x v="31"/>
    <x v="3862"/>
    <x v="4"/>
  </r>
  <r>
    <n v="1487"/>
    <s v="You Killed Me First"/>
    <s v="A lover becomes an enemy when a line has been crossed. Torn between memories and reality, his mask of sanity is slipping."/>
    <x v="26"/>
    <n v="0"/>
    <x v="2"/>
    <s v="US"/>
    <s v="USD"/>
    <n v="1470175271"/>
    <n v="1467583271"/>
    <b v="0"/>
    <n v="0"/>
    <b v="0"/>
    <s v="publishing/fiction"/>
    <n v="0"/>
    <s v="N/A"/>
    <x v="1"/>
    <x v="35"/>
    <x v="3863"/>
    <x v="1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s v="US"/>
    <s v="USD"/>
    <n v="1465521306"/>
    <n v="1460337306"/>
    <b v="0"/>
    <n v="0"/>
    <b v="0"/>
    <s v="music/faith"/>
    <n v="0"/>
    <s v="N/A"/>
    <x v="7"/>
    <x v="14"/>
    <x v="3864"/>
    <x v="1"/>
  </r>
  <r>
    <n v="1733"/>
    <s v="What Faith Is EP/Album"/>
    <s v="I am trying to share the music I am blessed to have written. https://www.johncox4.com or https://reverbnation.com/johncox4"/>
    <x v="26"/>
    <n v="0"/>
    <x v="2"/>
    <s v="US"/>
    <s v="USD"/>
    <n v="1473802200"/>
    <n v="1472746374"/>
    <b v="0"/>
    <n v="0"/>
    <b v="0"/>
    <s v="music/faith"/>
    <n v="0"/>
    <s v="N/A"/>
    <x v="7"/>
    <x v="14"/>
    <x v="3865"/>
    <x v="1"/>
  </r>
  <r>
    <n v="1869"/>
    <s v="Castle Crawler RPG"/>
    <s v="CCRPG will be a 2D Pixel Art Game based on similar elements to the SNES game &quot;Zelda: A Link to the Past&quot; with RPG elements added in."/>
    <x v="26"/>
    <n v="0"/>
    <x v="2"/>
    <s v="US"/>
    <s v="USD"/>
    <n v="1483488249"/>
    <n v="1480896249"/>
    <b v="0"/>
    <n v="0"/>
    <b v="0"/>
    <s v="games/mobile games"/>
    <n v="0"/>
    <s v="N/A"/>
    <x v="3"/>
    <x v="28"/>
    <x v="3866"/>
    <x v="1"/>
  </r>
  <r>
    <n v="2356"/>
    <s v="HardstyleUnited.com (Canceled)"/>
    <s v="HardstyleUnited.com The Global Hardstyle community. Your Hardstyle community."/>
    <x v="26"/>
    <n v="0"/>
    <x v="1"/>
    <s v="NL"/>
    <s v="EUR"/>
    <n v="1433530104"/>
    <n v="1430938104"/>
    <b v="0"/>
    <n v="0"/>
    <b v="0"/>
    <s v="technology/web"/>
    <n v="0"/>
    <s v="N/A"/>
    <x v="0"/>
    <x v="26"/>
    <x v="3867"/>
    <x v="4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s v="US"/>
    <s v="USD"/>
    <n v="1473451437"/>
    <n v="1470859437"/>
    <b v="0"/>
    <n v="0"/>
    <b v="0"/>
    <s v="technology/web"/>
    <n v="0"/>
    <s v="N/A"/>
    <x v="0"/>
    <x v="26"/>
    <x v="3868"/>
    <x v="1"/>
  </r>
  <r>
    <n v="2433"/>
    <s v="TWIZTID CREATIONS"/>
    <s v="I want to create an amazing menu that no one eals has.I have great ideas like a non-traditional pb&amp;j thats wraped in an eggroll &amp; fried"/>
    <x v="26"/>
    <n v="0"/>
    <x v="2"/>
    <s v="US"/>
    <s v="USD"/>
    <n v="1456608943"/>
    <n v="1454016943"/>
    <b v="0"/>
    <n v="0"/>
    <b v="0"/>
    <s v="food/food trucks"/>
    <n v="0"/>
    <s v="N/A"/>
    <x v="4"/>
    <x v="29"/>
    <x v="3869"/>
    <x v="1"/>
  </r>
  <r>
    <n v="2439"/>
    <s v="Pillow Puffs Concessions"/>
    <s v="Expand cotton candy concession to include other foods and purchase a trailer to haul._x000a_Purchase unstuffed pets to fill with cotton candy"/>
    <x v="26"/>
    <n v="0"/>
    <x v="2"/>
    <s v="US"/>
    <s v="USD"/>
    <n v="1445197129"/>
    <n v="1442605129"/>
    <b v="0"/>
    <n v="0"/>
    <b v="0"/>
    <s v="food/food trucks"/>
    <n v="0"/>
    <s v="N/A"/>
    <x v="4"/>
    <x v="29"/>
    <x v="3870"/>
    <x v="4"/>
  </r>
  <r>
    <n v="2503"/>
    <s v="Cardinal Bistro BYOB Start Up"/>
    <s v="Cardinal Bistro will be Contemporary American dinning establishment based in Ventnor, NJ featuring local, seasonal ingredients."/>
    <x v="26"/>
    <n v="0"/>
    <x v="2"/>
    <s v="US"/>
    <s v="USD"/>
    <n v="1465333560"/>
    <n v="1462743308"/>
    <b v="0"/>
    <n v="0"/>
    <b v="0"/>
    <s v="food/restaurants"/>
    <n v="0"/>
    <s v="N/A"/>
    <x v="4"/>
    <x v="40"/>
    <x v="3871"/>
    <x v="1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s v="US"/>
    <s v="USD"/>
    <n v="1463600945"/>
    <n v="1461786545"/>
    <b v="0"/>
    <n v="0"/>
    <b v="0"/>
    <s v="food/food trucks"/>
    <n v="0"/>
    <s v="N/A"/>
    <x v="4"/>
    <x v="29"/>
    <x v="3872"/>
    <x v="1"/>
  </r>
  <r>
    <n v="2576"/>
    <s v="2 Go Fast Food (Canceled)"/>
    <s v="A New Twist with an American and Philippine fast food Mobile Trailer."/>
    <x v="26"/>
    <n v="0"/>
    <x v="1"/>
    <s v="US"/>
    <s v="USD"/>
    <n v="1428707647"/>
    <n v="1424823247"/>
    <b v="0"/>
    <n v="0"/>
    <b v="0"/>
    <s v="food/food trucks"/>
    <n v="0"/>
    <s v="N/A"/>
    <x v="4"/>
    <x v="29"/>
    <x v="3873"/>
    <x v="4"/>
  </r>
  <r>
    <n v="2584"/>
    <s v="Culinary Arts Food Truck Style"/>
    <s v="Bringing quality food to the masses using local premium ingredients, but at a food truck price!"/>
    <x v="26"/>
    <n v="0"/>
    <x v="2"/>
    <s v="US"/>
    <s v="USD"/>
    <n v="1434341369"/>
    <n v="1431749369"/>
    <b v="0"/>
    <n v="0"/>
    <b v="0"/>
    <s v="food/food trucks"/>
    <n v="0"/>
    <s v="N/A"/>
    <x v="4"/>
    <x v="29"/>
    <x v="3874"/>
    <x v="4"/>
  </r>
  <r>
    <n v="2593"/>
    <s v="L.J. Silvers' Ice Cream and Taco Van"/>
    <s v="What could be better than satisfying your hunger with ice cream or a taco (or both) from a 1970's mural van blastin disco music!"/>
    <x v="26"/>
    <n v="0"/>
    <x v="2"/>
    <s v="US"/>
    <s v="USD"/>
    <n v="1429993026"/>
    <n v="1427401026"/>
    <b v="0"/>
    <n v="0"/>
    <b v="0"/>
    <s v="food/food trucks"/>
    <n v="0"/>
    <s v="N/A"/>
    <x v="4"/>
    <x v="29"/>
    <x v="3875"/>
    <x v="4"/>
  </r>
  <r>
    <n v="2754"/>
    <s v="From here...to there!"/>
    <s v="I have been a writer all my life. But until recently never a parent. I want to write a children book for my children, and yours!"/>
    <x v="26"/>
    <n v="0"/>
    <x v="2"/>
    <s v="US"/>
    <s v="USD"/>
    <n v="1410448551"/>
    <n v="1407856551"/>
    <b v="0"/>
    <n v="0"/>
    <b v="0"/>
    <s v="publishing/children's books"/>
    <n v="0"/>
    <s v="N/A"/>
    <x v="1"/>
    <x v="39"/>
    <x v="3876"/>
    <x v="2"/>
  </r>
  <r>
    <n v="2899"/>
    <s v="The Esoteric Camgirl"/>
    <s v="Sex, intrigue, lust, &amp; love; follow the lives of two individuals as their romance turns from innocent online flirting to something more"/>
    <x v="26"/>
    <n v="0"/>
    <x v="2"/>
    <s v="US"/>
    <s v="USD"/>
    <n v="1469325158"/>
    <n v="1464141158"/>
    <b v="0"/>
    <n v="0"/>
    <b v="0"/>
    <s v="theater/plays"/>
    <n v="0"/>
    <s v="N/A"/>
    <x v="6"/>
    <x v="11"/>
    <x v="3877"/>
    <x v="1"/>
  </r>
  <r>
    <n v="2959"/>
    <s v="The Bath Theatre Bus (Canceled)"/>
    <s v="A magical, unique, theatre bus which aims to inspire the creative communities around Bath and create unique performance opportunities."/>
    <x v="26"/>
    <n v="0"/>
    <x v="1"/>
    <s v="GB"/>
    <s v="GBP"/>
    <n v="1465258325"/>
    <n v="1462666325"/>
    <b v="0"/>
    <n v="0"/>
    <b v="0"/>
    <s v="theater/spaces"/>
    <n v="0"/>
    <s v="N/A"/>
    <x v="6"/>
    <x v="9"/>
    <x v="3878"/>
    <x v="1"/>
  </r>
  <r>
    <n v="3884"/>
    <s v="Alive Portrait Of Christ in Pembroke Township, IL (Canceled)"/>
    <s v="The Group M3 is striving to give one of the poorest towns in the country hope again this Easter Holiday."/>
    <x v="26"/>
    <n v="0"/>
    <x v="1"/>
    <s v="US"/>
    <s v="USD"/>
    <n v="1427479192"/>
    <n v="1425322792"/>
    <b v="0"/>
    <n v="0"/>
    <b v="0"/>
    <s v="theater/musical"/>
    <n v="0"/>
    <s v="N/A"/>
    <x v="6"/>
    <x v="19"/>
    <x v="3879"/>
    <x v="4"/>
  </r>
  <r>
    <n v="3886"/>
    <s v="a (Canceled)"/>
    <n v="1"/>
    <x v="26"/>
    <n v="0"/>
    <x v="1"/>
    <s v="AU"/>
    <s v="AUD"/>
    <n v="1418275702"/>
    <n v="1415683702"/>
    <b v="0"/>
    <n v="0"/>
    <b v="0"/>
    <s v="theater/musical"/>
    <n v="0"/>
    <s v="N/A"/>
    <x v="6"/>
    <x v="19"/>
    <x v="3880"/>
    <x v="2"/>
  </r>
  <r>
    <n v="3930"/>
    <s v="Foundry Theatre Brisbane"/>
    <s v="We are a new and exciting semi-pro  theatre company who will support &amp; hire local actors &amp; writers in Brisbane &amp; Queensland."/>
    <x v="26"/>
    <n v="0"/>
    <x v="2"/>
    <s v="AU"/>
    <s v="AUD"/>
    <n v="1459490400"/>
    <n v="1457078868"/>
    <b v="0"/>
    <n v="0"/>
    <b v="0"/>
    <s v="theater/plays"/>
    <n v="0"/>
    <s v="N/A"/>
    <x v="6"/>
    <x v="11"/>
    <x v="3881"/>
    <x v="1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s v="CA"/>
    <s v="CAD"/>
    <n v="1447821717"/>
    <n v="1445226117"/>
    <b v="0"/>
    <n v="0"/>
    <b v="0"/>
    <s v="theater/plays"/>
    <n v="0"/>
    <s v="N/A"/>
    <x v="6"/>
    <x v="11"/>
    <x v="3882"/>
    <x v="4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s v="GB"/>
    <s v="GBP"/>
    <n v="1454284500"/>
    <n v="1449431237"/>
    <b v="0"/>
    <n v="0"/>
    <b v="0"/>
    <s v="theater/plays"/>
    <n v="0"/>
    <s v="N/A"/>
    <x v="6"/>
    <x v="11"/>
    <x v="3883"/>
    <x v="4"/>
  </r>
  <r>
    <n v="4087"/>
    <s v="Stage Production &quot;The Nail Shop&quot;"/>
    <s v="Comedy Stage Play"/>
    <x v="337"/>
    <n v="0"/>
    <x v="2"/>
    <s v="US"/>
    <s v="USD"/>
    <n v="1468777786"/>
    <n v="1466185786"/>
    <b v="0"/>
    <n v="0"/>
    <b v="0"/>
    <s v="theater/plays"/>
    <n v="0"/>
    <s v="N/A"/>
    <x v="6"/>
    <x v="11"/>
    <x v="3884"/>
    <x v="1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s v="CA"/>
    <s v="CAD"/>
    <n v="1410669297"/>
    <n v="1405485297"/>
    <b v="0"/>
    <n v="0"/>
    <b v="0"/>
    <s v="theater/plays"/>
    <n v="0"/>
    <s v="N/A"/>
    <x v="6"/>
    <x v="11"/>
    <x v="3885"/>
    <x v="2"/>
  </r>
  <r>
    <n v="1144"/>
    <s v="We Need Your Help to Finish Our BBQ Food Truck"/>
    <s v="We need your help to finish our food truck. We are building a BBQ Food Truck to serve competition style BBQ."/>
    <x v="421"/>
    <n v="0"/>
    <x v="2"/>
    <s v="US"/>
    <s v="USD"/>
    <n v="1430281320"/>
    <n v="1427689320"/>
    <b v="0"/>
    <n v="0"/>
    <b v="0"/>
    <s v="food/food trucks"/>
    <n v="0"/>
    <s v="N/A"/>
    <x v="4"/>
    <x v="29"/>
    <x v="3886"/>
    <x v="4"/>
  </r>
  <r>
    <n v="585"/>
    <s v="Link Card"/>
    <s v="SAVE UP TO 40% WHEN YOU SPEND!_x000a__x000a_PRE-ORDER YOUR LINK CARD TODAY"/>
    <x v="99"/>
    <n v="0"/>
    <x v="2"/>
    <s v="GB"/>
    <s v="GBP"/>
    <n v="1448928000"/>
    <n v="1444123377"/>
    <b v="0"/>
    <n v="0"/>
    <b v="0"/>
    <s v="technology/web"/>
    <n v="0"/>
    <s v="N/A"/>
    <x v="0"/>
    <x v="26"/>
    <x v="3887"/>
    <x v="4"/>
  </r>
  <r>
    <n v="1172"/>
    <s v="let your dayz take you to the dogs."/>
    <s v="Bringing YOUR favorite dog recipes to the streets."/>
    <x v="99"/>
    <n v="0"/>
    <x v="2"/>
    <s v="US"/>
    <s v="USD"/>
    <n v="1408551752"/>
    <n v="1405959752"/>
    <b v="0"/>
    <n v="0"/>
    <b v="0"/>
    <s v="food/food trucks"/>
    <n v="0"/>
    <s v="N/A"/>
    <x v="4"/>
    <x v="29"/>
    <x v="3888"/>
    <x v="2"/>
  </r>
  <r>
    <n v="3082"/>
    <s v="Magical Workshop, Magic/Hobby Store"/>
    <s v="Help expand the time of everyones favorite magic store!  It currently limited to 3 days a week. If not for you, then the children!"/>
    <x v="99"/>
    <n v="0"/>
    <x v="2"/>
    <s v="US"/>
    <s v="USD"/>
    <n v="1447628946"/>
    <n v="1445033346"/>
    <b v="0"/>
    <n v="0"/>
    <b v="0"/>
    <s v="theater/spaces"/>
    <n v="0"/>
    <s v="N/A"/>
    <x v="6"/>
    <x v="9"/>
    <x v="3889"/>
    <x v="4"/>
  </r>
  <r>
    <n v="4014"/>
    <s v="Ministry theater"/>
    <s v="I am trying to put together a ministry theater company for junior / high schoolers that which puts on free shows in the SoCal area."/>
    <x v="99"/>
    <n v="0"/>
    <x v="2"/>
    <s v="US"/>
    <s v="USD"/>
    <n v="1457157269"/>
    <n v="1455861269"/>
    <b v="0"/>
    <n v="0"/>
    <b v="0"/>
    <s v="theater/plays"/>
    <n v="0"/>
    <s v="N/A"/>
    <x v="6"/>
    <x v="11"/>
    <x v="3890"/>
    <x v="1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s v="US"/>
    <s v="USD"/>
    <n v="1431286105"/>
    <n v="1427138905"/>
    <b v="0"/>
    <n v="0"/>
    <b v="0"/>
    <s v="publishing/translations"/>
    <n v="0"/>
    <s v="N/A"/>
    <x v="1"/>
    <x v="31"/>
    <x v="3891"/>
    <x v="4"/>
  </r>
  <r>
    <n v="4054"/>
    <s v="Truth is..&quot;Real Love Ain't Suppose to Hurt&quot;"/>
    <s v="I love you,he said,then he kissed her as her tears fell down.It was my fault but make up will fix it&quot;she replied,then he hit her again!"/>
    <x v="422"/>
    <n v="0"/>
    <x v="2"/>
    <s v="US"/>
    <s v="USD"/>
    <n v="1475294400"/>
    <n v="1472674285"/>
    <b v="0"/>
    <n v="0"/>
    <b v="0"/>
    <s v="theater/plays"/>
    <n v="0"/>
    <s v="N/A"/>
    <x v="6"/>
    <x v="11"/>
    <x v="3892"/>
    <x v="1"/>
  </r>
  <r>
    <n v="1813"/>
    <s v="Libya : The Lost Days"/>
    <s v="This project aims to document, Libyan photographic history; through both print and artisan mediums ."/>
    <x v="130"/>
    <n v="0"/>
    <x v="2"/>
    <s v="GB"/>
    <s v="GBP"/>
    <n v="1407532812"/>
    <n v="1404940812"/>
    <b v="0"/>
    <n v="0"/>
    <b v="0"/>
    <s v="photography/photobooks"/>
    <n v="0"/>
    <s v="N/A"/>
    <x v="2"/>
    <x v="3"/>
    <x v="3893"/>
    <x v="2"/>
  </r>
  <r>
    <n v="228"/>
    <s v="Facets of a Geek life"/>
    <s v="I am making a film from one one of my books called facets of a Geek life."/>
    <x v="36"/>
    <n v="0"/>
    <x v="2"/>
    <s v="GB"/>
    <s v="GBP"/>
    <n v="1433176105"/>
    <n v="1427992105"/>
    <b v="0"/>
    <n v="0"/>
    <b v="0"/>
    <s v="film &amp; video/drama"/>
    <n v="0"/>
    <s v="N/A"/>
    <x v="5"/>
    <x v="10"/>
    <x v="3894"/>
    <x v="4"/>
  </r>
  <r>
    <n v="1878"/>
    <s v="Aussies versus Zombies"/>
    <s v="Action game now playable on Android/iOS platforms and PC browsers. Easy gameplay even for starters yet hard to be skilled. Multi-player"/>
    <x v="36"/>
    <n v="0"/>
    <x v="2"/>
    <s v="AU"/>
    <s v="AUD"/>
    <n v="1402618355"/>
    <n v="1400026355"/>
    <b v="0"/>
    <n v="0"/>
    <b v="0"/>
    <s v="games/mobile games"/>
    <n v="0"/>
    <s v="N/A"/>
    <x v="3"/>
    <x v="28"/>
    <x v="389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s v="FR"/>
    <s v="EUR"/>
    <n v="1480185673"/>
    <n v="1476294073"/>
    <b v="0"/>
    <n v="0"/>
    <b v="0"/>
    <s v="food/food trucks"/>
    <n v="0"/>
    <s v="N/A"/>
    <x v="4"/>
    <x v="29"/>
    <x v="3896"/>
    <x v="1"/>
  </r>
  <r>
    <n v="2437"/>
    <s v="Cuppa Gumbos"/>
    <s v="Homemade Gumbo, Stews and Curry to be served hot and fresh everyday at any festival or concert we can attend."/>
    <x v="36"/>
    <n v="0"/>
    <x v="2"/>
    <s v="US"/>
    <s v="USD"/>
    <n v="1426615200"/>
    <n v="1422400188"/>
    <b v="0"/>
    <n v="0"/>
    <b v="0"/>
    <s v="food/food trucks"/>
    <n v="0"/>
    <s v="N/A"/>
    <x v="4"/>
    <x v="29"/>
    <x v="3897"/>
    <x v="4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s v="US"/>
    <s v="USD"/>
    <n v="1408803149"/>
    <n v="1404915149"/>
    <b v="0"/>
    <n v="0"/>
    <b v="0"/>
    <s v="food/food trucks"/>
    <n v="0"/>
    <s v="N/A"/>
    <x v="4"/>
    <x v="29"/>
    <x v="3898"/>
    <x v="2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s v="US"/>
    <s v="USD"/>
    <n v="1381006294"/>
    <n v="1379710294"/>
    <b v="0"/>
    <n v="0"/>
    <b v="0"/>
    <s v="publishing/children's books"/>
    <n v="0"/>
    <s v="N/A"/>
    <x v="1"/>
    <x v="39"/>
    <x v="3899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s v="US"/>
    <s v="USD"/>
    <n v="1432917394"/>
    <n v="1429029394"/>
    <b v="0"/>
    <n v="0"/>
    <b v="0"/>
    <s v="theater/plays"/>
    <n v="0"/>
    <s v="N/A"/>
    <x v="6"/>
    <x v="11"/>
    <x v="3900"/>
    <x v="4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s v="US"/>
    <s v="USD"/>
    <n v="1469948400"/>
    <n v="1465172024"/>
    <b v="0"/>
    <n v="0"/>
    <b v="0"/>
    <s v="theater/musical"/>
    <n v="0"/>
    <s v="N/A"/>
    <x v="6"/>
    <x v="19"/>
    <x v="3901"/>
    <x v="1"/>
  </r>
  <r>
    <n v="3931"/>
    <s v="Still I Weep"/>
    <s v="An original stage play designed to bring to light the long-term effects on adult survivors of childhood sexual abuse. We do survive!"/>
    <x v="36"/>
    <n v="0"/>
    <x v="2"/>
    <s v="US"/>
    <s v="USD"/>
    <n v="1441510707"/>
    <n v="1439350707"/>
    <b v="0"/>
    <n v="0"/>
    <b v="0"/>
    <s v="theater/plays"/>
    <n v="0"/>
    <s v="N/A"/>
    <x v="6"/>
    <x v="11"/>
    <x v="3902"/>
    <x v="4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s v="US"/>
    <s v="USD"/>
    <n v="1341978665"/>
    <n v="1336795283"/>
    <b v="0"/>
    <n v="0"/>
    <b v="0"/>
    <s v="film &amp; video/animation"/>
    <n v="0"/>
    <s v="N/A"/>
    <x v="5"/>
    <x v="23"/>
    <x v="3903"/>
    <x v="3"/>
  </r>
  <r>
    <n v="547"/>
    <s v="Secure Email and Document sharing"/>
    <s v="We are looking to build a secure email / document sharing system for companies needing to send sensitive information to clients."/>
    <x v="82"/>
    <n v="0"/>
    <x v="2"/>
    <s v="GB"/>
    <s v="GBP"/>
    <n v="1455122564"/>
    <n v="1452530564"/>
    <b v="0"/>
    <n v="0"/>
    <b v="0"/>
    <s v="technology/web"/>
    <n v="0"/>
    <s v="N/A"/>
    <x v="0"/>
    <x v="26"/>
    <x v="3904"/>
    <x v="1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s v="GB"/>
    <s v="GBP"/>
    <n v="1465720143"/>
    <n v="1463128143"/>
    <b v="0"/>
    <n v="0"/>
    <b v="0"/>
    <s v="technology/web"/>
    <n v="0"/>
    <s v="N/A"/>
    <x v="0"/>
    <x v="26"/>
    <x v="3905"/>
    <x v="1"/>
  </r>
  <r>
    <n v="518"/>
    <s v="Somorrah"/>
    <s v="The community of Somorrah is peaceful and unblemished until &quot;The Boss&quot; power and money starts to diminish &amp; plans to gain it all back!"/>
    <x v="423"/>
    <n v="0"/>
    <x v="2"/>
    <s v="US"/>
    <s v="USD"/>
    <n v="1441550760"/>
    <n v="1438958824"/>
    <b v="0"/>
    <n v="0"/>
    <b v="0"/>
    <s v="film &amp; video/animation"/>
    <n v="0"/>
    <s v="N/A"/>
    <x v="5"/>
    <x v="23"/>
    <x v="3906"/>
    <x v="4"/>
  </r>
  <r>
    <n v="147"/>
    <s v="Consumed (Static Air) (Canceled)"/>
    <s v="Film makers catch live footage beyond their wildest dreams."/>
    <x v="40"/>
    <n v="0"/>
    <x v="1"/>
    <s v="GB"/>
    <s v="GBP"/>
    <n v="1420741080"/>
    <n v="1417026340"/>
    <b v="0"/>
    <n v="0"/>
    <b v="0"/>
    <s v="film &amp; video/science fiction"/>
    <n v="0"/>
    <s v="N/A"/>
    <x v="5"/>
    <x v="21"/>
    <x v="3907"/>
    <x v="2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s v="CA"/>
    <s v="CAD"/>
    <n v="1475912326"/>
    <n v="1470728326"/>
    <b v="0"/>
    <n v="0"/>
    <b v="0"/>
    <s v="film &amp; video/animation"/>
    <n v="0"/>
    <s v="N/A"/>
    <x v="5"/>
    <x v="23"/>
    <x v="3908"/>
    <x v="1"/>
  </r>
  <r>
    <n v="495"/>
    <s v="Average Heroes pilot"/>
    <s v="two friends set out to conquer and reach the level cap of the quest watch, how will they do it when they're 2 teenage idiots"/>
    <x v="40"/>
    <n v="0"/>
    <x v="2"/>
    <s v="US"/>
    <s v="USD"/>
    <n v="1437076305"/>
    <n v="1434484305"/>
    <b v="0"/>
    <n v="0"/>
    <b v="0"/>
    <s v="film &amp; video/animation"/>
    <n v="0"/>
    <s v="N/A"/>
    <x v="5"/>
    <x v="23"/>
    <x v="390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s v="US"/>
    <s v="USD"/>
    <n v="1278628800"/>
    <n v="1276043330"/>
    <b v="0"/>
    <n v="0"/>
    <b v="0"/>
    <s v="music/jazz"/>
    <n v="0"/>
    <s v="N/A"/>
    <x v="7"/>
    <x v="33"/>
    <x v="3910"/>
    <x v="7"/>
  </r>
  <r>
    <n v="1708"/>
    <s v="Praise: It's what we do"/>
    <s v="A debut album for the New Gate Church's praise team; making a cd filled with original songs from a team of misfits with 1 goal in mind"/>
    <x v="40"/>
    <n v="0"/>
    <x v="2"/>
    <s v="US"/>
    <s v="USD"/>
    <n v="1462135706"/>
    <n v="1458679706"/>
    <b v="0"/>
    <n v="0"/>
    <b v="0"/>
    <s v="music/faith"/>
    <n v="0"/>
    <s v="N/A"/>
    <x v="7"/>
    <x v="14"/>
    <x v="3911"/>
    <x v="1"/>
  </r>
  <r>
    <n v="2505"/>
    <s v="PASTATUTION"/>
    <s v="PASTATUTION- The act or practice of engaging in Pasta Making for money.  _x000a__x000a_Help us get the Arcobaleno Pasta Extruder!"/>
    <x v="40"/>
    <n v="0"/>
    <x v="2"/>
    <s v="US"/>
    <s v="USD"/>
    <n v="1426292416"/>
    <n v="1423704016"/>
    <b v="0"/>
    <n v="0"/>
    <b v="0"/>
    <s v="food/restaurants"/>
    <n v="0"/>
    <s v="N/A"/>
    <x v="4"/>
    <x v="40"/>
    <x v="3912"/>
    <x v="4"/>
  </r>
  <r>
    <n v="4023"/>
    <s v="Forgive &amp; Forget"/>
    <s v="An original gospel stage play that explores the pain and hurt caused by those who struggle to forgive others!"/>
    <x v="40"/>
    <n v="0"/>
    <x v="2"/>
    <s v="US"/>
    <s v="USD"/>
    <n v="1458860363"/>
    <n v="1454975963"/>
    <b v="0"/>
    <n v="0"/>
    <b v="0"/>
    <s v="theater/plays"/>
    <n v="0"/>
    <s v="N/A"/>
    <x v="6"/>
    <x v="11"/>
    <x v="3913"/>
    <x v="1"/>
  </r>
  <r>
    <n v="1159"/>
    <s v="Skewed Up Food Truck"/>
    <s v="Skewed Up food truck is my dream and need help getting it started, presenting some to the bank for my loan, spice up logo, etc."/>
    <x v="424"/>
    <n v="0"/>
    <x v="2"/>
    <s v="US"/>
    <s v="USD"/>
    <n v="1435679100"/>
    <n v="1433006765"/>
    <b v="0"/>
    <n v="0"/>
    <b v="0"/>
    <s v="food/food trucks"/>
    <n v="0"/>
    <s v="N/A"/>
    <x v="4"/>
    <x v="29"/>
    <x v="3914"/>
    <x v="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s v="N/A"/>
    <x v="5"/>
    <x v="23"/>
    <x v="391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s v="N/A"/>
    <x v="7"/>
    <x v="33"/>
    <x v="3916"/>
    <x v="7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s v="N/A"/>
    <x v="4"/>
    <x v="29"/>
    <x v="3917"/>
    <x v="4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s v="N/A"/>
    <x v="2"/>
    <x v="36"/>
    <x v="3918"/>
    <x v="2"/>
  </r>
  <r>
    <n v="174"/>
    <s v="I Am Forgotten"/>
    <s v="An international short film project. It is about loneliness, wich is caused by the current compulsion to check your Facebook every day."/>
    <x v="70"/>
    <n v="0"/>
    <x v="2"/>
    <s v="NL"/>
    <s v="EUR"/>
    <n v="1431108776"/>
    <n v="1425924776"/>
    <b v="0"/>
    <n v="0"/>
    <b v="0"/>
    <s v="film &amp; video/drama"/>
    <n v="0"/>
    <s v="N/A"/>
    <x v="5"/>
    <x v="10"/>
    <x v="3919"/>
    <x v="4"/>
  </r>
  <r>
    <n v="202"/>
    <s v="Modern Gangsters"/>
    <s v="new web series created by jonney terry"/>
    <x v="70"/>
    <n v="0"/>
    <x v="2"/>
    <s v="US"/>
    <s v="USD"/>
    <n v="1444337940"/>
    <n v="1441750564"/>
    <b v="0"/>
    <n v="0"/>
    <b v="0"/>
    <s v="film &amp; video/drama"/>
    <n v="0"/>
    <s v="N/A"/>
    <x v="5"/>
    <x v="10"/>
    <x v="3920"/>
    <x v="4"/>
  </r>
  <r>
    <n v="469"/>
    <s v="Dreamland PERSONALISED Animated Shorts Film"/>
    <s v="Create a personalised animation film using your child's name and photo."/>
    <x v="70"/>
    <n v="0"/>
    <x v="2"/>
    <s v="GB"/>
    <s v="GBP"/>
    <n v="1409960724"/>
    <n v="1404776724"/>
    <b v="0"/>
    <n v="0"/>
    <b v="0"/>
    <s v="film &amp; video/animation"/>
    <n v="0"/>
    <s v="N/A"/>
    <x v="5"/>
    <x v="23"/>
    <x v="3921"/>
    <x v="2"/>
  </r>
  <r>
    <n v="1177"/>
    <s v="Funnel Cakes come to the UK!"/>
    <s v="Its CRAZY the UK is still in the dark about funnel cakes! We want to convert a trailer and show the country what they've been missing!"/>
    <x v="70"/>
    <n v="0"/>
    <x v="2"/>
    <s v="GB"/>
    <s v="GBP"/>
    <n v="1413388296"/>
    <n v="1410796296"/>
    <b v="0"/>
    <n v="0"/>
    <b v="0"/>
    <s v="food/food trucks"/>
    <n v="0"/>
    <s v="N/A"/>
    <x v="4"/>
    <x v="29"/>
    <x v="3922"/>
    <x v="2"/>
  </r>
  <r>
    <n v="1457"/>
    <s v="Hey! I&quot;m not invisable, I am Just Old (Canceled)"/>
    <s v="Age is more than just a number, I hope your younger than you feel."/>
    <x v="70"/>
    <n v="0"/>
    <x v="1"/>
    <s v="US"/>
    <s v="USD"/>
    <n v="1447281044"/>
    <n v="1444685444"/>
    <b v="0"/>
    <n v="0"/>
    <b v="0"/>
    <s v="publishing/translations"/>
    <n v="0"/>
    <s v="N/A"/>
    <x v="1"/>
    <x v="31"/>
    <x v="3923"/>
    <x v="4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s v="US"/>
    <s v="USD"/>
    <n v="1441176447"/>
    <n v="1438584447"/>
    <b v="0"/>
    <n v="0"/>
    <b v="0"/>
    <s v="photography/nature"/>
    <n v="0"/>
    <s v="N/A"/>
    <x v="2"/>
    <x v="38"/>
    <x v="3924"/>
    <x v="4"/>
  </r>
  <r>
    <n v="1682"/>
    <s v="Looking Up &amp; Holding On CD Project - Christian songwriter"/>
    <s v="Christian singer-wongerwriter searching for funding to record CD of original Christian music."/>
    <x v="70"/>
    <n v="0"/>
    <x v="3"/>
    <s v="US"/>
    <s v="USD"/>
    <n v="1492142860"/>
    <n v="1486962460"/>
    <b v="0"/>
    <n v="0"/>
    <b v="0"/>
    <s v="music/faith"/>
    <n v="0"/>
    <s v="N/A"/>
    <x v="7"/>
    <x v="14"/>
    <x v="3925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s v="US"/>
    <s v="USD"/>
    <n v="1444410000"/>
    <n v="1440203579"/>
    <b v="0"/>
    <n v="0"/>
    <b v="0"/>
    <s v="food/food trucks"/>
    <n v="0"/>
    <s v="N/A"/>
    <x v="4"/>
    <x v="29"/>
    <x v="3926"/>
    <x v="4"/>
  </r>
  <r>
    <n v="3863"/>
    <s v="Umma Yemaya"/>
    <s v="Umma Yemaya is  a play that examines the challenges of unconventional love. The Lady  and the Artist create their own world for love."/>
    <x v="70"/>
    <n v="0"/>
    <x v="2"/>
    <s v="US"/>
    <s v="USD"/>
    <n v="1446739905"/>
    <n v="1441552305"/>
    <b v="0"/>
    <n v="0"/>
    <b v="0"/>
    <s v="theater/plays"/>
    <n v="0"/>
    <s v="N/A"/>
    <x v="6"/>
    <x v="11"/>
    <x v="3927"/>
    <x v="4"/>
  </r>
  <r>
    <n v="2743"/>
    <s v="St. Nick Jr"/>
    <s v="One Christmas every child was naughty, and Santa's son _x000a_St. Nick Jr sacrifices all his gifts over his whole life, for the children"/>
    <x v="425"/>
    <n v="0"/>
    <x v="2"/>
    <s v="US"/>
    <s v="USD"/>
    <n v="1476863607"/>
    <n v="1474271607"/>
    <b v="0"/>
    <n v="0"/>
    <b v="0"/>
    <s v="publishing/children's books"/>
    <n v="0"/>
    <s v="N/A"/>
    <x v="1"/>
    <x v="39"/>
    <x v="3928"/>
    <x v="1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s v="AU"/>
    <s v="AUD"/>
    <n v="1472882100"/>
    <n v="1467941542"/>
    <b v="0"/>
    <n v="0"/>
    <b v="0"/>
    <s v="film &amp; video/science fiction"/>
    <n v="0"/>
    <s v="N/A"/>
    <x v="5"/>
    <x v="21"/>
    <x v="3929"/>
    <x v="1"/>
  </r>
  <r>
    <n v="920"/>
    <s v="MIAMI JAZZ PROJECT: TEST OF TIME RECORDING"/>
    <s v="Miami club band records powerhouse fusion album. You don't have to be a musician to understand the sound of jazz."/>
    <x v="120"/>
    <n v="0"/>
    <x v="2"/>
    <s v="US"/>
    <s v="USD"/>
    <n v="1384448822"/>
    <n v="1381853222"/>
    <b v="0"/>
    <n v="0"/>
    <b v="0"/>
    <s v="music/jazz"/>
    <n v="0"/>
    <s v="N/A"/>
    <x v="7"/>
    <x v="33"/>
    <x v="3930"/>
    <x v="0"/>
  </r>
  <r>
    <n v="1706"/>
    <s v="Gemeinde in Bremen"/>
    <s v="Unsere &quot;Aufgabe&quot; ist es, fÃ¼r Christen da zu sein die keiner Gemeinde angehÃ¶ren. Zudem spielt Lobpreis eine Zentrale Rolle."/>
    <x v="120"/>
    <n v="0"/>
    <x v="2"/>
    <s v="DE"/>
    <s v="EUR"/>
    <n v="1440314472"/>
    <n v="1435130472"/>
    <b v="0"/>
    <n v="0"/>
    <b v="0"/>
    <s v="music/faith"/>
    <n v="0"/>
    <s v="N/A"/>
    <x v="7"/>
    <x v="14"/>
    <x v="3931"/>
    <x v="4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s v="US"/>
    <s v="USD"/>
    <n v="1412571600"/>
    <n v="1410799870"/>
    <b v="0"/>
    <n v="0"/>
    <b v="0"/>
    <s v="technology/web"/>
    <n v="0"/>
    <s v="N/A"/>
    <x v="0"/>
    <x v="26"/>
    <x v="3932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s v="US"/>
    <s v="USD"/>
    <n v="1417620036"/>
    <n v="1412432436"/>
    <b v="0"/>
    <n v="0"/>
    <b v="0"/>
    <s v="theater/plays"/>
    <n v="0"/>
    <s v="N/A"/>
    <x v="6"/>
    <x v="11"/>
    <x v="3933"/>
    <x v="2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s v="US"/>
    <s v="USD"/>
    <n v="1444322535"/>
    <n v="1441730535"/>
    <b v="0"/>
    <n v="0"/>
    <b v="0"/>
    <s v="theater/musical"/>
    <n v="0"/>
    <s v="N/A"/>
    <x v="6"/>
    <x v="19"/>
    <x v="3934"/>
    <x v="4"/>
  </r>
  <r>
    <n v="3956"/>
    <s v="The Woman in Me"/>
    <s v="This saucy stage play chronicles the highs and lows of my life involving gangs, drugs and prison. The story is a transforming ministry."/>
    <x v="120"/>
    <n v="0"/>
    <x v="2"/>
    <s v="US"/>
    <s v="USD"/>
    <n v="1461543600"/>
    <n v="1459203727"/>
    <b v="0"/>
    <n v="0"/>
    <b v="0"/>
    <s v="theater/plays"/>
    <n v="0"/>
    <s v="N/A"/>
    <x v="6"/>
    <x v="11"/>
    <x v="3935"/>
    <x v="1"/>
  </r>
  <r>
    <n v="1163"/>
    <s v="When I become awesome, I will cater an event for you!!"/>
    <s v="Cooking is my passion.Lets take my passion to another level,by sending me to a culinary school, I WILL be one of the best chefs ever!"/>
    <x v="426"/>
    <n v="0"/>
    <x v="2"/>
    <s v="US"/>
    <s v="USD"/>
    <n v="1407604920"/>
    <n v="1405012920"/>
    <b v="0"/>
    <n v="0"/>
    <b v="0"/>
    <s v="food/food trucks"/>
    <n v="0"/>
    <s v="N/A"/>
    <x v="4"/>
    <x v="29"/>
    <x v="3936"/>
    <x v="2"/>
  </r>
  <r>
    <n v="134"/>
    <s v="MARLEY'S GHOST (AMBASSADORS OF STEAM) (Canceled)"/>
    <s v="steampunk  remake of &quot;a Christmas carol&quot;"/>
    <x v="1"/>
    <n v="0"/>
    <x v="1"/>
    <s v="US"/>
    <s v="USD"/>
    <n v="1441386000"/>
    <n v="1438811418"/>
    <b v="0"/>
    <n v="0"/>
    <b v="0"/>
    <s v="film &amp; video/science fiction"/>
    <n v="0"/>
    <s v="N/A"/>
    <x v="5"/>
    <x v="21"/>
    <x v="3937"/>
    <x v="4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s v="US"/>
    <s v="USD"/>
    <n v="1413942628"/>
    <n v="1411350628"/>
    <b v="0"/>
    <n v="0"/>
    <b v="0"/>
    <s v="film &amp; video/science fiction"/>
    <n v="0"/>
    <s v="N/A"/>
    <x v="5"/>
    <x v="21"/>
    <x v="3938"/>
    <x v="2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s v="US"/>
    <s v="USD"/>
    <n v="1439675691"/>
    <n v="1434491691"/>
    <b v="0"/>
    <n v="0"/>
    <b v="0"/>
    <s v="film &amp; video/drama"/>
    <n v="0"/>
    <s v="N/A"/>
    <x v="5"/>
    <x v="10"/>
    <x v="3939"/>
    <x v="4"/>
  </r>
  <r>
    <n v="186"/>
    <s v="Feature Film: The Wolfes"/>
    <s v="My film is about a boy who discovers the truth about his fathers dissapearance through the dark secrets of his mothers past."/>
    <x v="1"/>
    <n v="0"/>
    <x v="2"/>
    <s v="US"/>
    <s v="USD"/>
    <n v="1488571200"/>
    <n v="1485977434"/>
    <b v="0"/>
    <n v="0"/>
    <b v="0"/>
    <s v="film &amp; video/drama"/>
    <n v="0"/>
    <s v="N/A"/>
    <x v="5"/>
    <x v="10"/>
    <x v="3940"/>
    <x v="5"/>
  </r>
  <r>
    <n v="429"/>
    <s v="THE FUTURE"/>
    <s v="THE FUTURE is a short animated film created entirely by autistic and developmentally disabled artists from the L.A.N.D. program in Brooklyn, New York."/>
    <x v="1"/>
    <n v="0"/>
    <x v="2"/>
    <s v="US"/>
    <s v="USD"/>
    <n v="1259297940"/>
    <n v="1252964282"/>
    <b v="0"/>
    <n v="0"/>
    <b v="0"/>
    <s v="film &amp; video/animation"/>
    <n v="0"/>
    <s v="N/A"/>
    <x v="5"/>
    <x v="23"/>
    <x v="3941"/>
    <x v="8"/>
  </r>
  <r>
    <n v="516"/>
    <s v="Shipmates"/>
    <s v="A big brother style comedy animation series starring famous seafarers"/>
    <x v="1"/>
    <n v="0"/>
    <x v="2"/>
    <s v="GB"/>
    <s v="GBP"/>
    <n v="1432752080"/>
    <n v="1427568080"/>
    <b v="0"/>
    <n v="0"/>
    <b v="0"/>
    <s v="film &amp; video/animation"/>
    <n v="0"/>
    <s v="N/A"/>
    <x v="5"/>
    <x v="23"/>
    <x v="3942"/>
    <x v="4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s v="FR"/>
    <s v="EUR"/>
    <n v="1488013307"/>
    <n v="1485421307"/>
    <b v="0"/>
    <n v="0"/>
    <b v="0"/>
    <s v="technology/web"/>
    <n v="0"/>
    <s v="N/A"/>
    <x v="0"/>
    <x v="26"/>
    <x v="3943"/>
    <x v="5"/>
  </r>
  <r>
    <n v="624"/>
    <s v="NeedSomeLoven.com (Canceled)"/>
    <s v="I am designing a fun, high tech dating website, with over 25 cool features. It is innovate as well as user friendly."/>
    <x v="1"/>
    <n v="0"/>
    <x v="1"/>
    <s v="US"/>
    <s v="USD"/>
    <n v="1431647041"/>
    <n v="1429055041"/>
    <b v="0"/>
    <n v="0"/>
    <b v="0"/>
    <s v="technology/web"/>
    <n v="0"/>
    <s v="N/A"/>
    <x v="0"/>
    <x v="26"/>
    <x v="3944"/>
    <x v="4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s v="US"/>
    <s v="USD"/>
    <n v="1405269457"/>
    <n v="1402677457"/>
    <b v="0"/>
    <n v="0"/>
    <b v="0"/>
    <s v="technology/web"/>
    <n v="0"/>
    <s v="N/A"/>
    <x v="0"/>
    <x v="26"/>
    <x v="3945"/>
    <x v="2"/>
  </r>
  <r>
    <n v="764"/>
    <s v="[JOE]KES"/>
    <s v="[JOE]KES is a book full of over 200 original, sometimes funny, pun-ish Joekes. If you hate the book, use it as a coster!"/>
    <x v="1"/>
    <n v="0"/>
    <x v="2"/>
    <s v="US"/>
    <s v="USD"/>
    <n v="1441858161"/>
    <n v="1439266161"/>
    <b v="0"/>
    <n v="0"/>
    <b v="0"/>
    <s v="publishing/fiction"/>
    <n v="0"/>
    <s v="N/A"/>
    <x v="1"/>
    <x v="35"/>
    <x v="3946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s v="US"/>
    <s v="USD"/>
    <n v="1442856131"/>
    <n v="1441128131"/>
    <b v="0"/>
    <n v="0"/>
    <b v="0"/>
    <s v="music/jazz"/>
    <n v="0"/>
    <s v="N/A"/>
    <x v="7"/>
    <x v="33"/>
    <x v="3947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s v="IT"/>
    <s v="EUR"/>
    <n v="1475310825"/>
    <n v="1472718825"/>
    <b v="0"/>
    <n v="0"/>
    <b v="0"/>
    <s v="technology/wearables"/>
    <n v="0"/>
    <s v="N/A"/>
    <x v="0"/>
    <x v="1"/>
    <x v="3948"/>
    <x v="1"/>
  </r>
  <r>
    <n v="1140"/>
    <s v="Medieval Empire by Bear Games"/>
    <s v="We are creating the next epic Massive Multiplayer Online-Real Time Strategy game and we want you to be a part of it!"/>
    <x v="1"/>
    <n v="0"/>
    <x v="2"/>
    <s v="GB"/>
    <s v="GBP"/>
    <n v="1438859121"/>
    <n v="1436267121"/>
    <b v="0"/>
    <n v="0"/>
    <b v="0"/>
    <s v="games/mobile games"/>
    <n v="0"/>
    <s v="N/A"/>
    <x v="3"/>
    <x v="28"/>
    <x v="3949"/>
    <x v="4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s v="US"/>
    <s v="USD"/>
    <n v="1440723600"/>
    <n v="1436394968"/>
    <b v="0"/>
    <n v="0"/>
    <b v="0"/>
    <s v="music/world music"/>
    <n v="0"/>
    <s v="N/A"/>
    <x v="7"/>
    <x v="37"/>
    <x v="3950"/>
    <x v="4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s v="US"/>
    <s v="USD"/>
    <n v="1407729600"/>
    <n v="1405097760"/>
    <b v="0"/>
    <n v="0"/>
    <b v="0"/>
    <s v="publishing/translations"/>
    <n v="0"/>
    <s v="N/A"/>
    <x v="1"/>
    <x v="31"/>
    <x v="3951"/>
    <x v="2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s v="US"/>
    <s v="USD"/>
    <n v="1352994052"/>
    <n v="1350398452"/>
    <b v="0"/>
    <n v="0"/>
    <b v="0"/>
    <s v="publishing/fiction"/>
    <n v="0"/>
    <s v="N/A"/>
    <x v="1"/>
    <x v="35"/>
    <x v="3952"/>
    <x v="3"/>
  </r>
  <r>
    <n v="1712"/>
    <s v="Midwest Cowboy Ministries"/>
    <s v="Recording/equipment for MCM - a team of musicians who will help your local musicians to hold your own Cowboy Church with Gospel Music"/>
    <x v="1"/>
    <n v="0"/>
    <x v="2"/>
    <s v="US"/>
    <s v="USD"/>
    <n v="1435701353"/>
    <n v="1430517353"/>
    <b v="0"/>
    <n v="0"/>
    <b v="0"/>
    <s v="music/faith"/>
    <n v="0"/>
    <s v="N/A"/>
    <x v="7"/>
    <x v="14"/>
    <x v="3953"/>
    <x v="4"/>
  </r>
  <r>
    <n v="1721"/>
    <s v="&quot;HEAVEN'S CALLING&quot;"/>
    <s v="Heavens calling is an album for people all over the world in need of a healing for the soul, positive mindset and total prosperity"/>
    <x v="1"/>
    <n v="0"/>
    <x v="2"/>
    <s v="US"/>
    <s v="USD"/>
    <n v="1449831863"/>
    <n v="1447239863"/>
    <b v="0"/>
    <n v="0"/>
    <b v="0"/>
    <s v="music/faith"/>
    <n v="0"/>
    <s v="N/A"/>
    <x v="7"/>
    <x v="14"/>
    <x v="3954"/>
    <x v="4"/>
  </r>
  <r>
    <n v="2341"/>
    <s v="Cutting Edge Fitness Website (Canceled)"/>
    <s v="This website will serve as an interface to change lives and have a community routing for your success!"/>
    <x v="1"/>
    <n v="0"/>
    <x v="1"/>
    <s v="US"/>
    <s v="USD"/>
    <n v="1436729504"/>
    <n v="1434137504"/>
    <b v="0"/>
    <n v="0"/>
    <b v="0"/>
    <s v="technology/web"/>
    <n v="0"/>
    <s v="N/A"/>
    <x v="0"/>
    <x v="26"/>
    <x v="3955"/>
    <x v="4"/>
  </r>
  <r>
    <n v="2518"/>
    <s v="Southern California's Backroad Eateries"/>
    <s v="I am traveling the backroads of Southern California, to discover the best out-of-the-way eateries the area has to offer"/>
    <x v="1"/>
    <n v="0"/>
    <x v="2"/>
    <s v="US"/>
    <s v="USD"/>
    <n v="1415899228"/>
    <n v="1413303628"/>
    <b v="0"/>
    <n v="0"/>
    <b v="0"/>
    <s v="food/restaurants"/>
    <n v="0"/>
    <s v="N/A"/>
    <x v="4"/>
    <x v="40"/>
    <x v="395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s v="GB"/>
    <s v="GBP"/>
    <n v="1371726258"/>
    <n v="1369134258"/>
    <b v="0"/>
    <n v="0"/>
    <b v="0"/>
    <s v="publishing/children's books"/>
    <n v="0"/>
    <s v="N/A"/>
    <x v="1"/>
    <x v="39"/>
    <x v="3957"/>
    <x v="0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s v="US"/>
    <s v="USD"/>
    <n v="1442644651"/>
    <n v="1440052651"/>
    <b v="0"/>
    <n v="0"/>
    <b v="0"/>
    <s v="theater/musical"/>
    <n v="0"/>
    <s v="N/A"/>
    <x v="6"/>
    <x v="19"/>
    <x v="3958"/>
    <x v="4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s v="US"/>
    <s v="USD"/>
    <n v="1440690875"/>
    <n v="1438098875"/>
    <b v="0"/>
    <n v="0"/>
    <b v="0"/>
    <s v="theater/plays"/>
    <n v="0"/>
    <s v="N/A"/>
    <x v="6"/>
    <x v="11"/>
    <x v="3959"/>
    <x v="4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s v="US"/>
    <s v="USD"/>
    <n v="1418914964"/>
    <n v="1414591364"/>
    <b v="0"/>
    <n v="0"/>
    <b v="0"/>
    <s v="theater/plays"/>
    <n v="0"/>
    <s v="N/A"/>
    <x v="6"/>
    <x v="11"/>
    <x v="3960"/>
    <x v="2"/>
  </r>
  <r>
    <n v="1444"/>
    <s v="Expand the MillionairesLetter in the US Market!"/>
    <s v="We as a successfull german stock market newsletter publisher want expand in the US market!"/>
    <x v="427"/>
    <n v="0"/>
    <x v="2"/>
    <s v="DE"/>
    <s v="EUR"/>
    <n v="1442091462"/>
    <n v="1436907462"/>
    <b v="0"/>
    <n v="0"/>
    <b v="0"/>
    <s v="publishing/translations"/>
    <n v="0"/>
    <s v="N/A"/>
    <x v="1"/>
    <x v="31"/>
    <x v="3961"/>
    <x v="4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s v="IE"/>
    <s v="EUR"/>
    <n v="1454109420"/>
    <n v="1453334629"/>
    <b v="0"/>
    <n v="0"/>
    <b v="0"/>
    <s v="theater/plays"/>
    <n v="0"/>
    <s v="N/A"/>
    <x v="6"/>
    <x v="11"/>
    <x v="3962"/>
    <x v="1"/>
  </r>
  <r>
    <n v="1052"/>
    <s v="Big Daddy's Long Ass Road Trip To W.S.O.P. 2016! Podcasts!"/>
    <s v="Production costs for middle aged comics sharing cross USA country road trip experience via www.bigdaddyroadshow.com Podcasts.ComedySHOW"/>
    <x v="428"/>
    <n v="0"/>
    <x v="1"/>
    <s v="US"/>
    <s v="USD"/>
    <n v="1465243740"/>
    <n v="1461438495"/>
    <b v="0"/>
    <n v="0"/>
    <b v="0"/>
    <s v="journalism/audio"/>
    <n v="0"/>
    <s v="N/A"/>
    <x v="8"/>
    <x v="30"/>
    <x v="3963"/>
    <x v="1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s v="US"/>
    <s v="USD"/>
    <n v="1446087223"/>
    <n v="1443495223"/>
    <b v="0"/>
    <n v="0"/>
    <b v="0"/>
    <s v="technology/web"/>
    <n v="0"/>
    <s v="N/A"/>
    <x v="0"/>
    <x v="26"/>
    <x v="3964"/>
    <x v="4"/>
  </r>
  <r>
    <n v="124"/>
    <s v="Blank Bodies - Post Production (Canceled)"/>
    <s v="An artificial man and woman discover love under the unsuspecting eyes of the four renowned artists who created them."/>
    <x v="38"/>
    <n v="0"/>
    <x v="1"/>
    <s v="US"/>
    <s v="USD"/>
    <n v="1431728242"/>
    <n v="1429568242"/>
    <b v="0"/>
    <n v="0"/>
    <b v="0"/>
    <s v="film &amp; video/science fiction"/>
    <n v="0"/>
    <s v="N/A"/>
    <x v="5"/>
    <x v="21"/>
    <x v="3965"/>
    <x v="4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s v="CA"/>
    <s v="CAD"/>
    <n v="1424112483"/>
    <n v="1421520483"/>
    <b v="0"/>
    <n v="0"/>
    <b v="0"/>
    <s v="publishing/fiction"/>
    <n v="0"/>
    <s v="N/A"/>
    <x v="1"/>
    <x v="35"/>
    <x v="3966"/>
    <x v="4"/>
  </r>
  <r>
    <n v="1061"/>
    <s v="Chat Box 23 (Canceled)"/>
    <s v="T.O., Adi &amp; Mercedes discuss their point of views, women's issues &amp; Hollywood Hotties."/>
    <x v="38"/>
    <n v="0"/>
    <x v="1"/>
    <s v="US"/>
    <s v="USD"/>
    <n v="1462150800"/>
    <n v="1456987108"/>
    <b v="0"/>
    <n v="0"/>
    <b v="0"/>
    <s v="journalism/audio"/>
    <n v="0"/>
    <s v="N/A"/>
    <x v="8"/>
    <x v="30"/>
    <x v="3967"/>
    <x v="1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s v="US"/>
    <s v="USD"/>
    <n v="1424131727"/>
    <n v="1421539727"/>
    <b v="0"/>
    <n v="0"/>
    <b v="0"/>
    <s v="games/mobile games"/>
    <n v="0"/>
    <s v="N/A"/>
    <x v="3"/>
    <x v="28"/>
    <x v="3968"/>
    <x v="4"/>
  </r>
  <r>
    <n v="1409"/>
    <s v="Modern Literal Torah Translation: Genesis"/>
    <s v="Modern Literal Translation of the 1st Book of the Torah in English and Russian with sub-linear and interlinear layout."/>
    <x v="38"/>
    <n v="0"/>
    <x v="2"/>
    <s v="US"/>
    <s v="USD"/>
    <n v="1420085535"/>
    <n v="1414897935"/>
    <b v="0"/>
    <n v="0"/>
    <b v="0"/>
    <s v="publishing/translations"/>
    <n v="0"/>
    <s v="N/A"/>
    <x v="1"/>
    <x v="31"/>
    <x v="3969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s v="US"/>
    <s v="USD"/>
    <n v="1259715000"/>
    <n v="1253712916"/>
    <b v="0"/>
    <n v="0"/>
    <b v="0"/>
    <s v="publishing/art books"/>
    <n v="0"/>
    <s v="N/A"/>
    <x v="1"/>
    <x v="32"/>
    <x v="3970"/>
    <x v="8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s v="US"/>
    <s v="USD"/>
    <n v="1452920400"/>
    <n v="1447777481"/>
    <b v="0"/>
    <n v="0"/>
    <b v="0"/>
    <s v="music/faith"/>
    <n v="0"/>
    <s v="N/A"/>
    <x v="7"/>
    <x v="14"/>
    <x v="3971"/>
    <x v="4"/>
  </r>
  <r>
    <n v="2398"/>
    <s v="Roekee.com (Canceled)"/>
    <s v="The internets new search engine. Looking for funding to develop our backend web indexing software with an emphasis on automation."/>
    <x v="38"/>
    <n v="0"/>
    <x v="1"/>
    <s v="US"/>
    <s v="USD"/>
    <n v="1435874384"/>
    <n v="1433282384"/>
    <b v="0"/>
    <n v="0"/>
    <b v="0"/>
    <s v="technology/web"/>
    <n v="0"/>
    <s v="N/A"/>
    <x v="0"/>
    <x v="26"/>
    <x v="3972"/>
    <x v="4"/>
  </r>
  <r>
    <n v="2765"/>
    <s v="A Story Book For Kids: Technology and Everyday Life"/>
    <s v="I am writing an illustrated book for children ages 3 to 7 that meshes technology in everyday life stories."/>
    <x v="38"/>
    <n v="0"/>
    <x v="2"/>
    <s v="US"/>
    <s v="USD"/>
    <n v="1351432428"/>
    <n v="1350050028"/>
    <b v="0"/>
    <n v="0"/>
    <b v="0"/>
    <s v="publishing/children's books"/>
    <n v="0"/>
    <s v="N/A"/>
    <x v="1"/>
    <x v="39"/>
    <x v="3973"/>
    <x v="3"/>
  </r>
  <r>
    <n v="3190"/>
    <s v="Call It A Day Productions - THE LIFE"/>
    <s v="Call It A Day Productions is putting on their first full production in December and every little bit helps!"/>
    <x v="38"/>
    <n v="0"/>
    <x v="2"/>
    <s v="CA"/>
    <s v="CAD"/>
    <n v="1481258275"/>
    <n v="1478662675"/>
    <b v="0"/>
    <n v="0"/>
    <b v="0"/>
    <s v="theater/musical"/>
    <n v="0"/>
    <s v="N/A"/>
    <x v="6"/>
    <x v="19"/>
    <x v="3974"/>
    <x v="1"/>
  </r>
  <r>
    <n v="4026"/>
    <s v="Speak to my Soul: A Montage of Voices"/>
    <s v="This is a play that voices that stories of the black experience in America using spoken word, song and dance."/>
    <x v="38"/>
    <n v="0"/>
    <x v="2"/>
    <s v="US"/>
    <s v="USD"/>
    <n v="1449247439"/>
    <n v="1444059839"/>
    <b v="0"/>
    <n v="0"/>
    <b v="0"/>
    <s v="theater/plays"/>
    <n v="0"/>
    <s v="N/A"/>
    <x v="6"/>
    <x v="11"/>
    <x v="3975"/>
    <x v="4"/>
  </r>
  <r>
    <n v="762"/>
    <s v="Where we used to live - eBook (PROJECT 80%)"/>
    <s v="An original-well-done eBook. Mainly about fiction, action, adventure, and mystery. A story that you've never read!"/>
    <x v="113"/>
    <n v="0"/>
    <x v="2"/>
    <s v="MX"/>
    <s v="MXN"/>
    <n v="1480831200"/>
    <n v="1479328570"/>
    <b v="0"/>
    <n v="0"/>
    <b v="0"/>
    <s v="publishing/fiction"/>
    <n v="0"/>
    <s v="N/A"/>
    <x v="1"/>
    <x v="35"/>
    <x v="3976"/>
    <x v="1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s v="US"/>
    <s v="USD"/>
    <n v="1457394545"/>
    <n v="1454802545"/>
    <b v="0"/>
    <n v="0"/>
    <b v="0"/>
    <s v="journalism/audio"/>
    <n v="0"/>
    <s v="N/A"/>
    <x v="8"/>
    <x v="30"/>
    <x v="3977"/>
    <x v="1"/>
  </r>
  <r>
    <n v="1551"/>
    <s v="Randy Hoffman Photography"/>
    <s v="I can do it but help can't hurt. Sweet Montana photos like never seen before. Be a part of Randy Hoffman Photography and our activities"/>
    <x v="113"/>
    <n v="0"/>
    <x v="2"/>
    <s v="US"/>
    <s v="USD"/>
    <n v="1432756039"/>
    <n v="1430164039"/>
    <b v="0"/>
    <n v="0"/>
    <b v="0"/>
    <s v="photography/nature"/>
    <n v="0"/>
    <s v="N/A"/>
    <x v="2"/>
    <x v="38"/>
    <x v="3978"/>
    <x v="4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s v="US"/>
    <s v="USD"/>
    <n v="1287723600"/>
    <n v="1284409734"/>
    <b v="0"/>
    <n v="0"/>
    <b v="0"/>
    <s v="music/jazz"/>
    <n v="0"/>
    <s v="N/A"/>
    <x v="7"/>
    <x v="33"/>
    <x v="3979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29"/>
    <n v="0"/>
    <x v="2"/>
    <s v="US"/>
    <s v="USD"/>
    <n v="1403039842"/>
    <n v="1397855842"/>
    <b v="0"/>
    <n v="0"/>
    <b v="0"/>
    <s v="publishing/children's books"/>
    <n v="0"/>
    <s v="N/A"/>
    <x v="1"/>
    <x v="39"/>
    <x v="3980"/>
    <x v="2"/>
  </r>
  <r>
    <n v="1122"/>
    <s v="Funny Monsters (Mobile Game)"/>
    <s v="Mobile game featuring lots of funny little monsters on the run from their mad creator. Lots of gameplay elements will keep user bussy."/>
    <x v="220"/>
    <n v="0"/>
    <x v="2"/>
    <s v="GB"/>
    <s v="GBP"/>
    <n v="1369932825"/>
    <n v="1368723225"/>
    <b v="0"/>
    <n v="0"/>
    <b v="0"/>
    <s v="games/video games"/>
    <n v="0"/>
    <s v="N/A"/>
    <x v="3"/>
    <x v="18"/>
    <x v="3981"/>
    <x v="0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s v="US"/>
    <s v="USD"/>
    <n v="1481072942"/>
    <n v="1475885342"/>
    <b v="0"/>
    <n v="0"/>
    <b v="0"/>
    <s v="photography/people"/>
    <n v="0"/>
    <s v="N/A"/>
    <x v="2"/>
    <x v="36"/>
    <x v="3982"/>
    <x v="1"/>
  </r>
  <r>
    <n v="136"/>
    <s v="MICRO-MISSION (Canceled)"/>
    <s v="NAVY SEALS sent on a Area 51 Top-Secret rescue mission where they are shrunken and injected into an ET body, the immune system mutated."/>
    <x v="121"/>
    <n v="0"/>
    <x v="1"/>
    <s v="US"/>
    <s v="USD"/>
    <n v="1431771360"/>
    <n v="1427968234"/>
    <b v="0"/>
    <n v="0"/>
    <b v="0"/>
    <s v="film &amp; video/science fiction"/>
    <n v="0"/>
    <s v="N/A"/>
    <x v="5"/>
    <x v="21"/>
    <x v="3983"/>
    <x v="4"/>
  </r>
  <r>
    <n v="229"/>
    <s v="The Perfect Plan"/>
    <s v="I teenage girl that wants to go around the system. She does all she can to cheat and finds herself in a bad position when she messesup"/>
    <x v="121"/>
    <n v="0"/>
    <x v="2"/>
    <s v="DE"/>
    <s v="EUR"/>
    <n v="1455402297"/>
    <n v="1452810297"/>
    <b v="0"/>
    <n v="0"/>
    <b v="0"/>
    <s v="film &amp; video/drama"/>
    <n v="0"/>
    <s v="N/A"/>
    <x v="5"/>
    <x v="10"/>
    <x v="3984"/>
    <x v="1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s v="US"/>
    <s v="USD"/>
    <n v="1444576022"/>
    <n v="1439392022"/>
    <b v="0"/>
    <n v="0"/>
    <b v="0"/>
    <s v="film &amp; video/animation"/>
    <n v="0"/>
    <s v="N/A"/>
    <x v="5"/>
    <x v="23"/>
    <x v="3985"/>
    <x v="4"/>
  </r>
  <r>
    <n v="897"/>
    <s v="Park XXVII Album Release"/>
    <s v="Park XXVII is putting together an album of up and coming Georgia bands. We need money to fund the recording/production costs of this cd"/>
    <x v="121"/>
    <n v="0"/>
    <x v="2"/>
    <s v="US"/>
    <s v="USD"/>
    <n v="1354123908"/>
    <n v="1351528308"/>
    <b v="0"/>
    <n v="0"/>
    <b v="0"/>
    <s v="music/indie rock"/>
    <n v="0"/>
    <s v="N/A"/>
    <x v="7"/>
    <x v="12"/>
    <x v="3986"/>
    <x v="3"/>
  </r>
  <r>
    <n v="1046"/>
    <s v="All Things Horses Podcast (Canceled)"/>
    <s v="All Things Horses is slowly becoming the greatest podcast on the internet and we are looking to upgrade the studio and software."/>
    <x v="121"/>
    <n v="0"/>
    <x v="1"/>
    <s v="DE"/>
    <s v="EUR"/>
    <n v="1451161560"/>
    <n v="1447273560"/>
    <b v="0"/>
    <n v="0"/>
    <b v="0"/>
    <s v="journalism/audio"/>
    <n v="0"/>
    <s v="N/A"/>
    <x v="8"/>
    <x v="30"/>
    <x v="3987"/>
    <x v="4"/>
  </r>
  <r>
    <n v="1125"/>
    <s v="Ultimate Supremacy"/>
    <s v="Ultimate Supremacy will be the ultimate in mobile gaming, if you love fighting and strategy games, you will love Ultimate Supremacy."/>
    <x v="121"/>
    <n v="0"/>
    <x v="2"/>
    <s v="GB"/>
    <s v="GBP"/>
    <n v="1443193130"/>
    <n v="1438009130"/>
    <b v="0"/>
    <n v="0"/>
    <b v="0"/>
    <s v="games/mobile games"/>
    <n v="0"/>
    <s v="N/A"/>
    <x v="3"/>
    <x v="28"/>
    <x v="3988"/>
    <x v="4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s v="US"/>
    <s v="USD"/>
    <n v="1445738783"/>
    <n v="1443146783"/>
    <b v="0"/>
    <n v="0"/>
    <b v="0"/>
    <s v="music/faith"/>
    <n v="0"/>
    <s v="N/A"/>
    <x v="7"/>
    <x v="14"/>
    <x v="3989"/>
    <x v="4"/>
  </r>
  <r>
    <n v="1740"/>
    <s v="Recording Studio Time"/>
    <s v="I recently recorded a new single. With your help I can return to the studio. Would you like to be part of my next worship project?"/>
    <x v="121"/>
    <n v="0"/>
    <x v="2"/>
    <s v="US"/>
    <s v="USD"/>
    <n v="1437075422"/>
    <n v="1434483422"/>
    <b v="0"/>
    <n v="0"/>
    <b v="0"/>
    <s v="music/faith"/>
    <n v="0"/>
    <s v="N/A"/>
    <x v="7"/>
    <x v="14"/>
    <x v="3990"/>
    <x v="4"/>
  </r>
  <r>
    <n v="1815"/>
    <s v="Texas to Florida"/>
    <s v="Photographic roadtrip from Dallas/Ft Worth, Texas to Florida's beaches. A summer photography roadtrip project to include 5 states."/>
    <x v="121"/>
    <n v="0"/>
    <x v="2"/>
    <s v="US"/>
    <s v="USD"/>
    <n v="1435787137"/>
    <n v="1434577537"/>
    <b v="0"/>
    <n v="0"/>
    <b v="0"/>
    <s v="photography/photobooks"/>
    <n v="0"/>
    <s v="N/A"/>
    <x v="2"/>
    <x v="3"/>
    <x v="3991"/>
    <x v="4"/>
  </r>
  <r>
    <n v="2345"/>
    <s v="Social Media Website (Canceled)"/>
    <s v="My team and I are creating a social media website for pet lovers across the world! Fashion, animal shows, adoptions, and more."/>
    <x v="121"/>
    <n v="0"/>
    <x v="1"/>
    <s v="US"/>
    <s v="USD"/>
    <n v="1427845140"/>
    <n v="1424822556"/>
    <b v="0"/>
    <n v="0"/>
    <b v="0"/>
    <s v="technology/web"/>
    <n v="0"/>
    <s v="N/A"/>
    <x v="0"/>
    <x v="26"/>
    <x v="3992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s v="US"/>
    <s v="USD"/>
    <n v="1424281389"/>
    <n v="1419097389"/>
    <b v="0"/>
    <n v="0"/>
    <b v="0"/>
    <s v="food/food trucks"/>
    <n v="0"/>
    <s v="N/A"/>
    <x v="4"/>
    <x v="29"/>
    <x v="3993"/>
    <x v="2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s v="AU"/>
    <s v="AUD"/>
    <n v="1453817297"/>
    <n v="1453212497"/>
    <b v="0"/>
    <n v="0"/>
    <b v="0"/>
    <s v="food/food trucks"/>
    <n v="0"/>
    <s v="N/A"/>
    <x v="4"/>
    <x v="29"/>
    <x v="3994"/>
    <x v="1"/>
  </r>
  <r>
    <n v="2872"/>
    <s v="Loud Arts"/>
    <s v="Local Theatre group in Loudoun County, Virginia. Looking for funds to start producing shows!"/>
    <x v="121"/>
    <n v="0"/>
    <x v="2"/>
    <s v="US"/>
    <s v="USD"/>
    <n v="1434768438"/>
    <n v="1429584438"/>
    <b v="0"/>
    <n v="0"/>
    <b v="0"/>
    <s v="theater/plays"/>
    <n v="0"/>
    <s v="N/A"/>
    <x v="6"/>
    <x v="11"/>
    <x v="3995"/>
    <x v="4"/>
  </r>
  <r>
    <n v="2943"/>
    <s v="BlackSpace: Urban Performance Arts Collective"/>
    <s v="Building a Resource Network and Funding Capacity to support, empower and promote Afrocentric Arts in Metro Columbus"/>
    <x v="121"/>
    <n v="0"/>
    <x v="2"/>
    <s v="US"/>
    <s v="USD"/>
    <n v="1428894380"/>
    <n v="1426302380"/>
    <b v="0"/>
    <n v="0"/>
    <b v="0"/>
    <s v="theater/spaces"/>
    <n v="0"/>
    <s v="N/A"/>
    <x v="6"/>
    <x v="9"/>
    <x v="3996"/>
    <x v="4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s v="US"/>
    <s v="USD"/>
    <n v="1412485200"/>
    <n v="1410966179"/>
    <b v="0"/>
    <n v="0"/>
    <b v="0"/>
    <s v="theater/musical"/>
    <n v="0"/>
    <s v="N/A"/>
    <x v="6"/>
    <x v="19"/>
    <x v="3997"/>
    <x v="2"/>
  </r>
  <r>
    <n v="3802"/>
    <s v="The Lost Play of William Shakespeare"/>
    <s v="A musical about how Shakespeare was inspired to write only his own plays after the co-authored play Henry VI was taken."/>
    <x v="121"/>
    <n v="0"/>
    <x v="2"/>
    <s v="US"/>
    <s v="USD"/>
    <n v="1445482906"/>
    <n v="1442890906"/>
    <b v="0"/>
    <n v="0"/>
    <b v="0"/>
    <s v="theater/musical"/>
    <n v="0"/>
    <s v="N/A"/>
    <x v="6"/>
    <x v="19"/>
    <x v="3998"/>
    <x v="4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s v="GB"/>
    <s v="GBP"/>
    <n v="1414346400"/>
    <n v="1413291655"/>
    <b v="0"/>
    <n v="0"/>
    <b v="0"/>
    <s v="theater/plays"/>
    <n v="0"/>
    <s v="N/A"/>
    <x v="6"/>
    <x v="11"/>
    <x v="3999"/>
    <x v="2"/>
  </r>
  <r>
    <n v="3989"/>
    <s v="A Gentleman, A Lady and A Thug"/>
    <s v="I love to write. I have written and published my first book and everyone that read it enjoyed it. My dream is to one day write movies"/>
    <x v="121"/>
    <n v="0"/>
    <x v="2"/>
    <s v="US"/>
    <s v="USD"/>
    <n v="1447009181"/>
    <n v="1444413581"/>
    <b v="0"/>
    <n v="0"/>
    <b v="0"/>
    <s v="theater/plays"/>
    <n v="0"/>
    <s v="N/A"/>
    <x v="6"/>
    <x v="11"/>
    <x v="4000"/>
    <x v="4"/>
  </r>
  <r>
    <n v="3997"/>
    <s v="'Working Play Title'"/>
    <s v="We aim to produce a Professional Published Play for two days in October 2015 on Fri 30th &amp; Sat 31st with three performances in total."/>
    <x v="121"/>
    <n v="0"/>
    <x v="2"/>
    <s v="GB"/>
    <s v="GBP"/>
    <n v="1428222221"/>
    <n v="1425633821"/>
    <b v="0"/>
    <n v="0"/>
    <b v="0"/>
    <s v="theater/plays"/>
    <n v="0"/>
    <s v="N/A"/>
    <x v="6"/>
    <x v="11"/>
    <x v="4001"/>
    <x v="4"/>
  </r>
  <r>
    <n v="4080"/>
    <s v="Uncommonnotions"/>
    <s v="&quot;Uncommonnotion&quot;. is a collections of short humors stories, I want to develop into plays, interest has been shown in this idea."/>
    <x v="121"/>
    <n v="0"/>
    <x v="2"/>
    <s v="US"/>
    <s v="USD"/>
    <n v="1465930440"/>
    <n v="1463849116"/>
    <b v="0"/>
    <n v="0"/>
    <b v="0"/>
    <s v="theater/plays"/>
    <n v="0"/>
    <s v="N/A"/>
    <x v="6"/>
    <x v="11"/>
    <x v="4002"/>
    <x v="1"/>
  </r>
  <r>
    <n v="907"/>
    <s v="Greg Chambers Saxophone CD"/>
    <s v="Greg Chambers' self-titled CD needs support for post production, replication, and promotion."/>
    <x v="230"/>
    <n v="0"/>
    <x v="2"/>
    <s v="US"/>
    <s v="USD"/>
    <n v="1315715823"/>
    <n v="1313123823"/>
    <b v="0"/>
    <n v="0"/>
    <b v="0"/>
    <s v="music/jazz"/>
    <n v="0"/>
    <s v="N/A"/>
    <x v="7"/>
    <x v="33"/>
    <x v="4003"/>
    <x v="6"/>
  </r>
  <r>
    <n v="2865"/>
    <s v="FRINGE 2015 by YER Productions"/>
    <s v="Prepare to be Swept Away. Three short plays from three master playwrights; LANDFALL, SNIPER and DANGERS of TOBACCO!"/>
    <x v="430"/>
    <n v="0"/>
    <x v="2"/>
    <s v="US"/>
    <s v="USD"/>
    <n v="1420512259"/>
    <n v="1415328259"/>
    <b v="0"/>
    <n v="0"/>
    <b v="0"/>
    <s v="theater/plays"/>
    <n v="0"/>
    <s v="N/A"/>
    <x v="6"/>
    <x v="11"/>
    <x v="4004"/>
    <x v="2"/>
  </r>
  <r>
    <n v="572"/>
    <s v="FairwayJockey.com Custom Golf Equipment"/>
    <s v="FairwayJockey.com is a web platform to make high quality custom tour golf equipment available at a lower cost to the consumer."/>
    <x v="60"/>
    <n v="0"/>
    <x v="2"/>
    <s v="US"/>
    <s v="USD"/>
    <n v="1446660688"/>
    <n v="1444065088"/>
    <b v="0"/>
    <n v="0"/>
    <b v="0"/>
    <s v="technology/web"/>
    <n v="0"/>
    <s v="N/A"/>
    <x v="0"/>
    <x v="26"/>
    <x v="4005"/>
    <x v="4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s v="US"/>
    <s v="USD"/>
    <n v="1387169890"/>
    <n v="1384577890"/>
    <b v="0"/>
    <n v="0"/>
    <b v="0"/>
    <s v="publishing/fiction"/>
    <n v="0"/>
    <s v="N/A"/>
    <x v="1"/>
    <x v="35"/>
    <x v="4006"/>
    <x v="0"/>
  </r>
  <r>
    <n v="908"/>
    <s v="Help Tony Copeland and get free cd's and mp3's"/>
    <s v="This project is designed to help protect the environment by using Eco-friendly product packaging."/>
    <x v="60"/>
    <n v="0"/>
    <x v="2"/>
    <s v="US"/>
    <s v="USD"/>
    <n v="1280206740"/>
    <n v="1276283655"/>
    <b v="0"/>
    <n v="0"/>
    <b v="0"/>
    <s v="music/jazz"/>
    <n v="0"/>
    <s v="N/A"/>
    <x v="7"/>
    <x v="33"/>
    <x v="4007"/>
    <x v="7"/>
  </r>
  <r>
    <n v="1050"/>
    <s v="The (Secular) Barbershop Podcast (Canceled)"/>
    <s v="Secularism is on the rise and I hear you.Talk to me."/>
    <x v="60"/>
    <n v="0"/>
    <x v="1"/>
    <s v="US"/>
    <s v="USD"/>
    <n v="1442257677"/>
    <n v="1439665677"/>
    <b v="0"/>
    <n v="0"/>
    <b v="0"/>
    <s v="journalism/audio"/>
    <n v="0"/>
    <s v="N/A"/>
    <x v="8"/>
    <x v="30"/>
    <x v="4008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s v="US"/>
    <s v="USD"/>
    <n v="1407708000"/>
    <n v="1405110399"/>
    <b v="0"/>
    <n v="0"/>
    <b v="0"/>
    <s v="journalism/audio"/>
    <n v="0"/>
    <s v="N/A"/>
    <x v="8"/>
    <x v="30"/>
    <x v="4009"/>
    <x v="2"/>
  </r>
  <r>
    <n v="1236"/>
    <s v="&quot;Volando&quot; CD Release (Canceled)"/>
    <s v="Raising money to give the musicians their due."/>
    <x v="60"/>
    <n v="0"/>
    <x v="1"/>
    <s v="US"/>
    <s v="USD"/>
    <n v="1343491200"/>
    <n v="1342801164"/>
    <b v="0"/>
    <n v="0"/>
    <b v="0"/>
    <s v="music/world music"/>
    <n v="0"/>
    <s v="N/A"/>
    <x v="7"/>
    <x v="37"/>
    <x v="4010"/>
    <x v="3"/>
  </r>
  <r>
    <n v="1239"/>
    <s v="Help Calmenco! finance new CD and Tour (Canceled)"/>
    <s v="Please consider helping us with our new CD and Riverdance Tour"/>
    <x v="60"/>
    <n v="0"/>
    <x v="1"/>
    <s v="US"/>
    <s v="USD"/>
    <n v="1325804767"/>
    <n v="1323212767"/>
    <b v="0"/>
    <n v="0"/>
    <b v="0"/>
    <s v="music/world music"/>
    <n v="0"/>
    <s v="N/A"/>
    <x v="7"/>
    <x v="37"/>
    <x v="4011"/>
    <x v="6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s v="AU"/>
    <s v="AUD"/>
    <n v="1405478025"/>
    <n v="1402886025"/>
    <b v="0"/>
    <n v="0"/>
    <b v="0"/>
    <s v="technology/wearables"/>
    <n v="0"/>
    <s v="N/A"/>
    <x v="0"/>
    <x v="1"/>
    <x v="4012"/>
    <x v="2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s v="CA"/>
    <s v="CAD"/>
    <n v="1480110783"/>
    <n v="1477515183"/>
    <b v="0"/>
    <n v="0"/>
    <b v="0"/>
    <s v="technology/web"/>
    <n v="0"/>
    <s v="N/A"/>
    <x v="0"/>
    <x v="26"/>
    <x v="4013"/>
    <x v="1"/>
  </r>
  <r>
    <n v="1493"/>
    <s v="The Great Grand Zeppelin Chase"/>
    <s v="Help illustrate the sequel to the bestselling _x000a_The Transylvania Flying Squad of Detectives"/>
    <x v="243"/>
    <n v="0"/>
    <x v="2"/>
    <s v="US"/>
    <s v="USD"/>
    <n v="1371415675"/>
    <n v="1368823675"/>
    <b v="0"/>
    <n v="0"/>
    <b v="0"/>
    <s v="publishing/fiction"/>
    <n v="0"/>
    <s v="N/A"/>
    <x v="1"/>
    <x v="35"/>
    <x v="4014"/>
    <x v="0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s v="US"/>
    <s v="USD"/>
    <n v="1480188013"/>
    <n v="1477592413"/>
    <b v="0"/>
    <n v="0"/>
    <b v="0"/>
    <s v="publishing/fiction"/>
    <n v="0"/>
    <s v="N/A"/>
    <x v="1"/>
    <x v="35"/>
    <x v="4015"/>
    <x v="1"/>
  </r>
  <r>
    <n v="3743"/>
    <s v="Down the Mississippi"/>
    <s v="I'm taking the Adventures of Huckleberry Finn puppet show down the Mississippi River!"/>
    <x v="200"/>
    <n v="0"/>
    <x v="2"/>
    <s v="US"/>
    <s v="USD"/>
    <n v="1404406964"/>
    <n v="1401814964"/>
    <b v="0"/>
    <n v="0"/>
    <b v="0"/>
    <s v="theater/plays"/>
    <n v="0"/>
    <s v="N/A"/>
    <x v="6"/>
    <x v="11"/>
    <x v="4016"/>
    <x v="2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s v="US"/>
    <s v="USD"/>
    <n v="1430877843"/>
    <n v="1428285843"/>
    <b v="0"/>
    <n v="0"/>
    <b v="0"/>
    <s v="film &amp; video/animation"/>
    <n v="0"/>
    <s v="N/A"/>
    <x v="5"/>
    <x v="23"/>
    <x v="4017"/>
    <x v="4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s v="US"/>
    <s v="USD"/>
    <n v="1407394800"/>
    <n v="1404770616"/>
    <b v="0"/>
    <n v="0"/>
    <b v="0"/>
    <s v="music/world music"/>
    <n v="0"/>
    <s v="N/A"/>
    <x v="7"/>
    <x v="37"/>
    <x v="4018"/>
    <x v="2"/>
  </r>
  <r>
    <n v="1484"/>
    <s v="a book called filtered down thru the stars"/>
    <s v="The mussings of an old wizard"/>
    <x v="151"/>
    <n v="0"/>
    <x v="2"/>
    <s v="US"/>
    <s v="USD"/>
    <n v="1342882260"/>
    <n v="1337834963"/>
    <b v="0"/>
    <n v="0"/>
    <b v="0"/>
    <s v="publishing/fiction"/>
    <n v="0"/>
    <s v="N/A"/>
    <x v="1"/>
    <x v="35"/>
    <x v="4019"/>
    <x v="3"/>
  </r>
  <r>
    <n v="1495"/>
    <s v="A Magical Bildungsroman with a Female Heroine"/>
    <s v="The Adventures of Penelope Hawthorne. Part One: The Spellbook of Dracone."/>
    <x v="151"/>
    <n v="0"/>
    <x v="2"/>
    <s v="US"/>
    <s v="USD"/>
    <n v="1314471431"/>
    <n v="1311879431"/>
    <b v="0"/>
    <n v="0"/>
    <b v="0"/>
    <s v="publishing/fiction"/>
    <n v="0"/>
    <s v="N/A"/>
    <x v="1"/>
    <x v="35"/>
    <x v="4020"/>
    <x v="6"/>
  </r>
  <r>
    <n v="1705"/>
    <s v="Piano Prayer Album - Russ James"/>
    <s v="An instrumental album that ranges from hymns to contemporary music. All the music is recorded by myself."/>
    <x v="151"/>
    <n v="0"/>
    <x v="2"/>
    <s v="US"/>
    <s v="USD"/>
    <n v="1441814400"/>
    <n v="1440807846"/>
    <b v="0"/>
    <n v="0"/>
    <b v="0"/>
    <s v="music/faith"/>
    <n v="0"/>
    <s v="N/A"/>
    <x v="7"/>
    <x v="14"/>
    <x v="4021"/>
    <x v="4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s v="GB"/>
    <s v="GBP"/>
    <n v="1450706837"/>
    <n v="1448114837"/>
    <b v="0"/>
    <n v="0"/>
    <b v="0"/>
    <s v="photography/people"/>
    <n v="0"/>
    <s v="N/A"/>
    <x v="2"/>
    <x v="36"/>
    <x v="4022"/>
    <x v="4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s v="US"/>
    <s v="USD"/>
    <n v="1280534400"/>
    <n v="1277512556"/>
    <b v="0"/>
    <n v="0"/>
    <b v="0"/>
    <s v="games/video games"/>
    <n v="0"/>
    <s v="N/A"/>
    <x v="3"/>
    <x v="18"/>
    <x v="4023"/>
    <x v="7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s v="US"/>
    <s v="USD"/>
    <n v="1433603552"/>
    <n v="1428419552"/>
    <b v="0"/>
    <n v="0"/>
    <b v="0"/>
    <s v="technology/web"/>
    <n v="0"/>
    <s v="N/A"/>
    <x v="0"/>
    <x v="26"/>
    <x v="4024"/>
    <x v="4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s v="US"/>
    <s v="USD"/>
    <n v="1435257596"/>
    <n v="1432665596"/>
    <b v="0"/>
    <n v="0"/>
    <b v="0"/>
    <s v="technology/web"/>
    <n v="0"/>
    <s v="N/A"/>
    <x v="0"/>
    <x v="26"/>
    <x v="4025"/>
    <x v="4"/>
  </r>
  <r>
    <n v="2847"/>
    <s v="COLOR ME"/>
    <s v="Dark secrets come to light when Mariah meets Stella. They find a way to face the south's largest elephant in the room: RACISM."/>
    <x v="151"/>
    <n v="0"/>
    <x v="2"/>
    <s v="US"/>
    <s v="USD"/>
    <n v="1464031265"/>
    <n v="1458847265"/>
    <b v="0"/>
    <n v="0"/>
    <b v="0"/>
    <s v="theater/plays"/>
    <n v="0"/>
    <s v="N/A"/>
    <x v="6"/>
    <x v="11"/>
    <x v="4026"/>
    <x v="1"/>
  </r>
  <r>
    <n v="3916"/>
    <s v="Final exam"/>
    <s v="We're a small group of University students who need a little help making our final exam production the best product possible."/>
    <x v="151"/>
    <n v="0"/>
    <x v="2"/>
    <s v="DK"/>
    <s v="DKK"/>
    <n v="1464952752"/>
    <n v="1462360752"/>
    <b v="0"/>
    <n v="0"/>
    <b v="0"/>
    <s v="theater/plays"/>
    <n v="0"/>
    <s v="N/A"/>
    <x v="6"/>
    <x v="11"/>
    <x v="4027"/>
    <x v="1"/>
  </r>
  <r>
    <n v="2750"/>
    <s v="My Child, My Blessing"/>
    <s v="This is a journal where parents daily write something positive about their child.  Places for pictures, too."/>
    <x v="431"/>
    <n v="0"/>
    <x v="2"/>
    <s v="US"/>
    <s v="USD"/>
    <n v="1341086400"/>
    <n v="1340055345"/>
    <b v="0"/>
    <n v="0"/>
    <b v="0"/>
    <s v="publishing/children's books"/>
    <n v="0"/>
    <s v="N/A"/>
    <x v="1"/>
    <x v="39"/>
    <x v="4028"/>
    <x v="3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s v="US"/>
    <s v="USD"/>
    <n v="1337562726"/>
    <n v="1332378726"/>
    <b v="0"/>
    <n v="0"/>
    <b v="0"/>
    <s v="publishing/art books"/>
    <n v="0"/>
    <s v="N/A"/>
    <x v="1"/>
    <x v="32"/>
    <x v="4029"/>
    <x v="3"/>
  </r>
  <r>
    <n v="1340"/>
    <s v="Glass Designs (Canceled)"/>
    <s v="I would like to make nicer, more stylish looking frames for the Google Glass using 3D printing technology."/>
    <x v="432"/>
    <n v="0"/>
    <x v="1"/>
    <s v="US"/>
    <s v="USD"/>
    <n v="1408112253"/>
    <n v="1405520253"/>
    <b v="0"/>
    <n v="0"/>
    <b v="0"/>
    <s v="technology/wearables"/>
    <n v="0"/>
    <s v="N/A"/>
    <x v="0"/>
    <x v="1"/>
    <x v="4030"/>
    <x v="2"/>
  </r>
  <r>
    <n v="176"/>
    <s v="Silent Monster"/>
    <s v="I'm seeking funding to finish my short film, Silent Monster, to bring awareness to teenage bullying as well as teenage violence."/>
    <x v="186"/>
    <n v="0"/>
    <x v="2"/>
    <s v="US"/>
    <s v="USD"/>
    <n v="1438803999"/>
    <n v="1436211999"/>
    <b v="0"/>
    <n v="0"/>
    <b v="0"/>
    <s v="film &amp; video/drama"/>
    <n v="0"/>
    <s v="N/A"/>
    <x v="5"/>
    <x v="10"/>
    <x v="4031"/>
    <x v="4"/>
  </r>
  <r>
    <n v="188"/>
    <s v="Mariano (A Screenplay)"/>
    <s v="Mariano Messini, an aspiring musician, indebted to the mafia must put his life on the line to escape their grasp and pursue his dream."/>
    <x v="186"/>
    <n v="0"/>
    <x v="2"/>
    <s v="US"/>
    <s v="USD"/>
    <n v="1409891015"/>
    <n v="1407299015"/>
    <b v="0"/>
    <n v="0"/>
    <b v="0"/>
    <s v="film &amp; video/drama"/>
    <n v="0"/>
    <s v="N/A"/>
    <x v="5"/>
    <x v="10"/>
    <x v="4032"/>
    <x v="2"/>
  </r>
  <r>
    <n v="477"/>
    <s v="Hymn of Unity"/>
    <s v="A Comedy-drama animation revolving around a man who finds a problematic pair of headphones that literally take over his whole life."/>
    <x v="186"/>
    <n v="0"/>
    <x v="2"/>
    <s v="US"/>
    <s v="USD"/>
    <n v="1337371334"/>
    <n v="1332187334"/>
    <b v="0"/>
    <n v="0"/>
    <b v="0"/>
    <s v="film &amp; video/animation"/>
    <n v="0"/>
    <s v="N/A"/>
    <x v="5"/>
    <x v="23"/>
    <x v="4033"/>
    <x v="3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s v="US"/>
    <s v="USD"/>
    <n v="1409187056"/>
    <n v="1406595056"/>
    <b v="0"/>
    <n v="0"/>
    <b v="0"/>
    <s v="technology/web"/>
    <n v="0"/>
    <s v="N/A"/>
    <x v="0"/>
    <x v="26"/>
    <x v="4034"/>
    <x v="2"/>
  </r>
  <r>
    <n v="914"/>
    <s v="Soul Of Man Video Project"/>
    <s v="This project is for the making of a music video. All funds will go towards production costs for this event only."/>
    <x v="186"/>
    <n v="0"/>
    <x v="2"/>
    <s v="US"/>
    <s v="USD"/>
    <n v="1345918747"/>
    <n v="1343326747"/>
    <b v="0"/>
    <n v="0"/>
    <b v="0"/>
    <s v="music/jazz"/>
    <n v="0"/>
    <s v="N/A"/>
    <x v="7"/>
    <x v="33"/>
    <x v="4035"/>
    <x v="3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s v="US"/>
    <s v="USD"/>
    <n v="1464190158"/>
    <n v="1461598158"/>
    <b v="0"/>
    <n v="0"/>
    <b v="0"/>
    <s v="publishing/translations"/>
    <n v="0"/>
    <s v="N/A"/>
    <x v="1"/>
    <x v="31"/>
    <x v="4036"/>
    <x v="1"/>
  </r>
  <r>
    <n v="1496"/>
    <s v="Tainted Steel (Series 1 - 4)"/>
    <s v="Capturing the awe-inspiring magic of the likes of LoTR, Tainted Steel tells the story of one mans' struggle against Destiny."/>
    <x v="186"/>
    <n v="0"/>
    <x v="2"/>
    <s v="US"/>
    <s v="USD"/>
    <n v="1410866659"/>
    <n v="1405682659"/>
    <b v="0"/>
    <n v="0"/>
    <b v="0"/>
    <s v="publishing/fiction"/>
    <n v="0"/>
    <s v="N/A"/>
    <x v="1"/>
    <x v="35"/>
    <x v="4037"/>
    <x v="2"/>
  </r>
  <r>
    <n v="1586"/>
    <s v="Missouri In Pictures"/>
    <s v="Show the world the beauty that is in all of our back yards!"/>
    <x v="186"/>
    <n v="0"/>
    <x v="2"/>
    <s v="US"/>
    <s v="USD"/>
    <n v="1428197422"/>
    <n v="1425609022"/>
    <b v="0"/>
    <n v="0"/>
    <b v="0"/>
    <s v="photography/places"/>
    <n v="0"/>
    <s v="N/A"/>
    <x v="2"/>
    <x v="34"/>
    <x v="4038"/>
    <x v="4"/>
  </r>
  <r>
    <n v="1766"/>
    <s v="Photographic book on Melbourne's music scene"/>
    <s v="I want to create a beautiful book which documents the Melbourne music scene."/>
    <x v="186"/>
    <n v="0"/>
    <x v="2"/>
    <s v="AU"/>
    <s v="AUD"/>
    <n v="1408999088"/>
    <n v="1407184688"/>
    <b v="1"/>
    <n v="0"/>
    <b v="0"/>
    <s v="photography/photobooks"/>
    <n v="0"/>
    <s v="N/A"/>
    <x v="2"/>
    <x v="3"/>
    <x v="4039"/>
    <x v="2"/>
  </r>
  <r>
    <n v="2358"/>
    <s v="Auction, Sell Swap without excessive fees, the next ebay."/>
    <s v="A website to auction, sell and swap items in the uk without a charge, without excess fees, the next ebay."/>
    <x v="186"/>
    <n v="0"/>
    <x v="1"/>
    <s v="GB"/>
    <s v="GBP"/>
    <n v="1422664740"/>
    <n v="1417818036"/>
    <b v="0"/>
    <n v="0"/>
    <b v="0"/>
    <s v="technology/web"/>
    <n v="0"/>
    <s v="N/A"/>
    <x v="0"/>
    <x v="26"/>
    <x v="4040"/>
    <x v="2"/>
  </r>
  <r>
    <n v="2842"/>
    <s v="HIDDEN: The FCO Plays"/>
    <s v="A play performed at the FCO Global Summit on the Preventing Sexual Violence Initiative, hosted by William Hague and Angelina Jolie"/>
    <x v="186"/>
    <n v="0"/>
    <x v="2"/>
    <s v="GB"/>
    <s v="GBP"/>
    <n v="1403348400"/>
    <n v="1401058295"/>
    <b v="0"/>
    <n v="0"/>
    <b v="0"/>
    <s v="theater/plays"/>
    <n v="0"/>
    <s v="N/A"/>
    <x v="6"/>
    <x v="11"/>
    <x v="4041"/>
    <x v="2"/>
  </r>
  <r>
    <n v="3733"/>
    <s v="laughter in the hood"/>
    <s v="want to donate tickets to residents who live in the community that cant afford the 35.00 price of ticket"/>
    <x v="186"/>
    <n v="0"/>
    <x v="2"/>
    <s v="US"/>
    <s v="USD"/>
    <n v="1429396200"/>
    <n v="1428539708"/>
    <b v="0"/>
    <n v="0"/>
    <b v="0"/>
    <s v="theater/plays"/>
    <n v="0"/>
    <s v="N/A"/>
    <x v="6"/>
    <x v="11"/>
    <x v="4042"/>
    <x v="4"/>
  </r>
  <r>
    <n v="3791"/>
    <s v="Spin! at The Cumming Playhouse"/>
    <s v="Spin! is an original musical comedy-drama presented by Blue Palm Productions."/>
    <x v="186"/>
    <n v="0"/>
    <x v="2"/>
    <s v="US"/>
    <s v="USD"/>
    <n v="1404664592"/>
    <n v="1399480592"/>
    <b v="0"/>
    <n v="0"/>
    <b v="0"/>
    <s v="theater/musical"/>
    <n v="0"/>
    <s v="N/A"/>
    <x v="6"/>
    <x v="19"/>
    <x v="4043"/>
    <x v="2"/>
  </r>
  <r>
    <n v="3903"/>
    <s v="Know Thy Law"/>
    <s v="Based on the novel â€œKnow Thy Lawâ€, this powerful play gives the insight and understanding of the power of knowing the law of the land."/>
    <x v="186"/>
    <n v="0"/>
    <x v="2"/>
    <s v="US"/>
    <s v="USD"/>
    <n v="1439581080"/>
    <n v="1435709765"/>
    <b v="0"/>
    <n v="0"/>
    <b v="0"/>
    <s v="theater/plays"/>
    <n v="0"/>
    <s v="N/A"/>
    <x v="6"/>
    <x v="11"/>
    <x v="4044"/>
    <x v="4"/>
  </r>
  <r>
    <n v="936"/>
    <s v="Jazz Singer, Marti Mendenhall Live Concert Recording"/>
    <s v="A CD of a live Jazz concert featuring Marti Mendenhall, George Mitchell, Scott Steed and Todd Strait."/>
    <x v="273"/>
    <n v="0"/>
    <x v="2"/>
    <s v="US"/>
    <s v="USD"/>
    <n v="1326916800"/>
    <n v="1323131689"/>
    <b v="0"/>
    <n v="0"/>
    <b v="0"/>
    <s v="music/jazz"/>
    <n v="0"/>
    <s v="N/A"/>
    <x v="7"/>
    <x v="33"/>
    <x v="4045"/>
    <x v="6"/>
  </r>
  <r>
    <n v="131"/>
    <s v="I (Canceled)"/>
    <s v="I"/>
    <x v="181"/>
    <n v="0"/>
    <x v="1"/>
    <s v="US"/>
    <s v="USD"/>
    <n v="1467763200"/>
    <n v="1466453161"/>
    <b v="0"/>
    <n v="0"/>
    <b v="0"/>
    <s v="film &amp; video/science fiction"/>
    <n v="0"/>
    <s v="N/A"/>
    <x v="5"/>
    <x v="21"/>
    <x v="4046"/>
    <x v="1"/>
  </r>
  <r>
    <n v="710"/>
    <s v="Hate York Shirt 2.0"/>
    <s v="Shirts, so technologically advanced, they connect mentally to their audience upon sight."/>
    <x v="181"/>
    <n v="0"/>
    <x v="2"/>
    <s v="CA"/>
    <s v="CAD"/>
    <n v="1408495440"/>
    <n v="1405640302"/>
    <b v="0"/>
    <n v="0"/>
    <b v="0"/>
    <s v="technology/wearables"/>
    <n v="0"/>
    <s v="N/A"/>
    <x v="0"/>
    <x v="1"/>
    <x v="4047"/>
    <x v="2"/>
  </r>
  <r>
    <n v="1584"/>
    <s v="Lets see Kansas together!"/>
    <s v="25 Kansas State Parks in the next year. What a great adventure to take together. Join me. Together we can photo this beautiful state."/>
    <x v="181"/>
    <n v="0"/>
    <x v="2"/>
    <s v="US"/>
    <s v="USD"/>
    <n v="1401464101"/>
    <n v="1400600101"/>
    <b v="0"/>
    <n v="0"/>
    <b v="0"/>
    <s v="photography/places"/>
    <n v="0"/>
    <s v="N/A"/>
    <x v="2"/>
    <x v="34"/>
    <x v="4048"/>
    <x v="2"/>
  </r>
  <r>
    <n v="1589"/>
    <s v="A Side Of The World In Canvas"/>
    <s v="I want to be able to have my own photography inside a canvas and have it be displayed everywhere."/>
    <x v="181"/>
    <n v="0"/>
    <x v="2"/>
    <s v="US"/>
    <s v="USD"/>
    <n v="1444433886"/>
    <n v="1441841886"/>
    <b v="0"/>
    <n v="0"/>
    <b v="0"/>
    <s v="photography/places"/>
    <n v="0"/>
    <s v="N/A"/>
    <x v="2"/>
    <x v="34"/>
    <x v="4049"/>
    <x v="4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s v="US"/>
    <s v="USD"/>
    <n v="1465790400"/>
    <n v="1462210950"/>
    <b v="0"/>
    <n v="0"/>
    <b v="0"/>
    <s v="theater/plays"/>
    <n v="0"/>
    <s v="N/A"/>
    <x v="6"/>
    <x v="11"/>
    <x v="4050"/>
    <x v="1"/>
  </r>
  <r>
    <n v="3744"/>
    <s v="The Game's Afoot - Spotlight"/>
    <s v="This summer, The Spotlight Players are celebrating Christmas in July with a presentation of Ken Ludwig's side splitting comedy."/>
    <x v="181"/>
    <n v="0"/>
    <x v="2"/>
    <s v="US"/>
    <s v="USD"/>
    <n v="1404532740"/>
    <n v="1401823952"/>
    <b v="0"/>
    <n v="0"/>
    <b v="0"/>
    <s v="theater/plays"/>
    <n v="0"/>
    <s v="N/A"/>
    <x v="6"/>
    <x v="11"/>
    <x v="4051"/>
    <x v="2"/>
  </r>
  <r>
    <n v="3942"/>
    <s v="Epic Proportions"/>
    <s v="In the 30's, two brothers, Benny and Phil, who go to the Arizona desert to be extras in a huge Biblical epic. Riotous comedy!"/>
    <x v="181"/>
    <n v="0"/>
    <x v="2"/>
    <s v="US"/>
    <s v="USD"/>
    <n v="1434490914"/>
    <n v="1429306914"/>
    <b v="0"/>
    <n v="0"/>
    <b v="0"/>
    <s v="theater/plays"/>
    <n v="0"/>
    <s v="N/A"/>
    <x v="6"/>
    <x v="11"/>
    <x v="4052"/>
    <x v="4"/>
  </r>
  <r>
    <n v="2512"/>
    <s v="Somethin' Tasty"/>
    <s v="Somethin' Tasty is a unique coffee, pastry &amp; retail store. We consign from all local sources: pottery, glass &amp; art."/>
    <x v="287"/>
    <n v="0"/>
    <x v="2"/>
    <s v="US"/>
    <s v="USD"/>
    <n v="1418504561"/>
    <n v="1417208561"/>
    <b v="0"/>
    <n v="0"/>
    <b v="0"/>
    <s v="food/restaurants"/>
    <n v="0"/>
    <s v="N/A"/>
    <x v="4"/>
    <x v="40"/>
    <x v="4053"/>
    <x v="2"/>
  </r>
  <r>
    <n v="173"/>
    <s v="7 Sins"/>
    <s v="This is a film inspired by Quentin Tarantino, I want to make a film thats entertaining yet gritty. 7 Sins is in pre-production."/>
    <x v="433"/>
    <n v="0"/>
    <x v="2"/>
    <s v="GB"/>
    <s v="GBP"/>
    <n v="1425131108"/>
    <n v="1422539108"/>
    <b v="0"/>
    <n v="0"/>
    <b v="0"/>
    <s v="film &amp; video/drama"/>
    <n v="0"/>
    <s v="N/A"/>
    <x v="5"/>
    <x v="10"/>
    <x v="4054"/>
    <x v="4"/>
  </r>
  <r>
    <n v="1059"/>
    <s v="Voice Over Artist (Canceled)"/>
    <s v="Turning myself into a vocal artist."/>
    <x v="209"/>
    <n v="0"/>
    <x v="1"/>
    <s v="US"/>
    <s v="USD"/>
    <n v="1426269456"/>
    <n v="1423681056"/>
    <b v="0"/>
    <n v="0"/>
    <b v="0"/>
    <s v="journalism/audio"/>
    <n v="0"/>
    <s v="N/A"/>
    <x v="8"/>
    <x v="30"/>
    <x v="4055"/>
    <x v="4"/>
  </r>
  <r>
    <n v="1087"/>
    <s v="Idle Gamers"/>
    <s v="Idle gamers are the group of gamers worth watching play video games. We have a back log of video ideas and want to entertain you."/>
    <x v="209"/>
    <n v="0"/>
    <x v="2"/>
    <s v="US"/>
    <s v="USD"/>
    <n v="1402852087"/>
    <n v="1400260087"/>
    <b v="0"/>
    <n v="0"/>
    <b v="0"/>
    <s v="games/video games"/>
    <n v="0"/>
    <s v="N/A"/>
    <x v="3"/>
    <x v="18"/>
    <x v="4056"/>
    <x v="2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s v="US"/>
    <s v="USD"/>
    <n v="1483748232"/>
    <n v="1481156232"/>
    <b v="0"/>
    <n v="0"/>
    <b v="0"/>
    <s v="film &amp; video/drama"/>
    <n v="0"/>
    <s v="N/A"/>
    <x v="5"/>
    <x v="10"/>
    <x v="4057"/>
    <x v="1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s v="GB"/>
    <s v="GBP"/>
    <n v="1417217166"/>
    <n v="1412029566"/>
    <b v="0"/>
    <n v="0"/>
    <b v="0"/>
    <s v="film &amp; video/drama"/>
    <n v="0"/>
    <s v="N/A"/>
    <x v="5"/>
    <x v="10"/>
    <x v="4058"/>
    <x v="2"/>
  </r>
  <r>
    <n v="436"/>
    <s v="Blinky"/>
    <s v="Blinky is the story of a naÃ¯ve simpleton who suddenly finds himself struggling to adapt to changes within his environment."/>
    <x v="114"/>
    <n v="0"/>
    <x v="2"/>
    <s v="US"/>
    <s v="USD"/>
    <n v="1375260113"/>
    <n v="1372668113"/>
    <b v="0"/>
    <n v="0"/>
    <b v="0"/>
    <s v="film &amp; video/animation"/>
    <n v="0"/>
    <s v="N/A"/>
    <x v="5"/>
    <x v="23"/>
    <x v="4059"/>
    <x v="0"/>
  </r>
  <r>
    <n v="490"/>
    <s v="PROJECT IS CANCELLED"/>
    <s v="Cancelled"/>
    <x v="114"/>
    <n v="0"/>
    <x v="2"/>
    <s v="US"/>
    <s v="USD"/>
    <n v="1345677285"/>
    <n v="1343085285"/>
    <b v="0"/>
    <n v="0"/>
    <b v="0"/>
    <s v="film &amp; video/animation"/>
    <n v="0"/>
    <s v="N/A"/>
    <x v="5"/>
    <x v="23"/>
    <x v="4060"/>
    <x v="3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s v="US"/>
    <s v="USD"/>
    <n v="1338159655"/>
    <n v="1335567655"/>
    <b v="0"/>
    <n v="0"/>
    <b v="0"/>
    <s v="music/indie rock"/>
    <n v="0"/>
    <s v="N/A"/>
    <x v="7"/>
    <x v="12"/>
    <x v="4061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s v="US"/>
    <s v="USD"/>
    <n v="1472604262"/>
    <n v="1470012262"/>
    <b v="0"/>
    <n v="0"/>
    <b v="0"/>
    <s v="journalism/audio"/>
    <n v="0"/>
    <s v="N/A"/>
    <x v="8"/>
    <x v="30"/>
    <x v="4062"/>
    <x v="1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s v="DE"/>
    <s v="EUR"/>
    <n v="1440408120"/>
    <n v="1435224120"/>
    <b v="0"/>
    <n v="0"/>
    <b v="0"/>
    <s v="publishing/translations"/>
    <n v="0"/>
    <s v="N/A"/>
    <x v="1"/>
    <x v="31"/>
    <x v="4063"/>
    <x v="4"/>
  </r>
  <r>
    <n v="1544"/>
    <s v="LaFee Photography"/>
    <s v="My name is Travis LaFee, I live in beautiful McCall, Idaho. I wish to display the beauty of valley county by taking pics outdoors."/>
    <x v="114"/>
    <n v="0"/>
    <x v="2"/>
    <s v="US"/>
    <s v="USD"/>
    <n v="1427847480"/>
    <n v="1424222024"/>
    <b v="0"/>
    <n v="0"/>
    <b v="0"/>
    <s v="photography/nature"/>
    <n v="0"/>
    <s v="N/A"/>
    <x v="2"/>
    <x v="38"/>
    <x v="4064"/>
    <x v="4"/>
  </r>
  <r>
    <n v="1731"/>
    <s v="Sam Cox Band First Christian Tour"/>
    <s v="We are a Christin Worship band looking to midwest tour. God Bless!"/>
    <x v="114"/>
    <n v="0"/>
    <x v="2"/>
    <s v="US"/>
    <s v="USD"/>
    <n v="1434034800"/>
    <n v="1432849552"/>
    <b v="0"/>
    <n v="0"/>
    <b v="0"/>
    <s v="music/faith"/>
    <n v="0"/>
    <s v="N/A"/>
    <x v="7"/>
    <x v="14"/>
    <x v="4065"/>
    <x v="4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s v="US"/>
    <s v="USD"/>
    <n v="1429632822"/>
    <n v="1428596022"/>
    <b v="0"/>
    <n v="0"/>
    <b v="0"/>
    <s v="technology/web"/>
    <n v="0"/>
    <s v="N/A"/>
    <x v="0"/>
    <x v="26"/>
    <x v="4066"/>
    <x v="4"/>
  </r>
  <r>
    <n v="2365"/>
    <s v="IMI - It's My Identity (Canceled)"/>
    <s v="A website that could group all your social 'identities' and online property together and find new followers or creators to follow"/>
    <x v="114"/>
    <n v="0"/>
    <x v="1"/>
    <s v="IT"/>
    <s v="EUR"/>
    <n v="1453071600"/>
    <n v="1449596425"/>
    <b v="0"/>
    <n v="0"/>
    <b v="0"/>
    <s v="technology/web"/>
    <n v="0"/>
    <s v="N/A"/>
    <x v="0"/>
    <x v="26"/>
    <x v="4067"/>
    <x v="4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s v="US"/>
    <s v="USD"/>
    <n v="1407705187"/>
    <n v="1405113187"/>
    <b v="0"/>
    <n v="0"/>
    <b v="0"/>
    <s v="food/food trucks"/>
    <n v="0"/>
    <s v="N/A"/>
    <x v="4"/>
    <x v="29"/>
    <x v="4068"/>
    <x v="2"/>
  </r>
  <r>
    <n v="2858"/>
    <s v="Gay Party Superposh 'Winter Wonderland'"/>
    <s v="Een Gay Party in het centrum van Amersfoort. _x000a_Een geweldige avond uit, met een show, optredens en DJ's."/>
    <x v="114"/>
    <n v="0"/>
    <x v="2"/>
    <s v="NL"/>
    <s v="EUR"/>
    <n v="1417778880"/>
    <n v="1415711095"/>
    <b v="0"/>
    <n v="0"/>
    <b v="0"/>
    <s v="theater/plays"/>
    <n v="0"/>
    <s v="N/A"/>
    <x v="6"/>
    <x v="11"/>
    <x v="4069"/>
    <x v="2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s v="US"/>
    <s v="USD"/>
    <n v="1408863600"/>
    <n v="1408203557"/>
    <b v="0"/>
    <n v="0"/>
    <b v="0"/>
    <s v="theater/plays"/>
    <n v="0"/>
    <s v="N/A"/>
    <x v="6"/>
    <x v="11"/>
    <x v="407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s v="IT"/>
    <s v="EUR"/>
    <n v="1461235478"/>
    <n v="1459507478"/>
    <b v="0"/>
    <n v="0"/>
    <b v="0"/>
    <s v="publishing/translations"/>
    <n v="0"/>
    <s v="N/A"/>
    <x v="1"/>
    <x v="31"/>
    <x v="4071"/>
    <x v="1"/>
  </r>
  <r>
    <n v="947"/>
    <s v="PAKPOWER, The CCP Pack"/>
    <s v="The CCP Pack is a bag that charges your smartphones and tablets on the go! Also holds small important items. &quot;Never Without Power&quot;."/>
    <x v="233"/>
    <n v="0"/>
    <x v="2"/>
    <s v="US"/>
    <s v="USD"/>
    <n v="1467312306"/>
    <n v="1462128306"/>
    <b v="0"/>
    <n v="0"/>
    <b v="0"/>
    <s v="technology/wearables"/>
    <n v="0"/>
    <s v="N/A"/>
    <x v="0"/>
    <x v="1"/>
    <x v="4072"/>
    <x v="1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s v="US"/>
    <s v="USD"/>
    <n v="1427227905"/>
    <n v="1424639505"/>
    <b v="0"/>
    <n v="0"/>
    <b v="0"/>
    <s v="technology/web"/>
    <n v="0"/>
    <s v="N/A"/>
    <x v="0"/>
    <x v="26"/>
    <x v="4073"/>
    <x v="4"/>
  </r>
  <r>
    <n v="1555"/>
    <s v="Coffee Table Book of Maine"/>
    <s v="I am traveling the coastline of Maine and will be taking pictures of all the scenery and lighthouses in the area."/>
    <x v="150"/>
    <n v="0"/>
    <x v="2"/>
    <s v="US"/>
    <s v="USD"/>
    <n v="1442509200"/>
    <n v="1440513832"/>
    <b v="0"/>
    <n v="0"/>
    <b v="0"/>
    <s v="photography/nature"/>
    <n v="0"/>
    <s v="N/A"/>
    <x v="2"/>
    <x v="38"/>
    <x v="4074"/>
    <x v="4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s v="GB"/>
    <s v="GBP"/>
    <n v="1491726956"/>
    <n v="1489480556"/>
    <b v="0"/>
    <n v="0"/>
    <b v="0"/>
    <s v="theater/plays"/>
    <n v="0"/>
    <s v="N/A"/>
    <x v="6"/>
    <x v="11"/>
    <x v="4075"/>
    <x v="5"/>
  </r>
  <r>
    <n v="4076"/>
    <s v="The Walls of Jericho ( A Voice for Warrior Families)"/>
    <s v="A play to raise awareness about the effects of mental illness on a military family in the Cold War area."/>
    <x v="251"/>
    <n v="0"/>
    <x v="2"/>
    <s v="US"/>
    <s v="USD"/>
    <n v="1413921060"/>
    <n v="1411499149"/>
    <b v="0"/>
    <n v="0"/>
    <b v="0"/>
    <s v="theater/plays"/>
    <n v="0"/>
    <s v="N/A"/>
    <x v="6"/>
    <x v="11"/>
    <x v="4076"/>
    <x v="2"/>
  </r>
  <r>
    <n v="3975"/>
    <s v="Moon Over Mangroves"/>
    <s v="Four homeless Key West men are to be given a boat, but fates twist until only the moon and mangroves witness their earthly demise."/>
    <x v="434"/>
    <n v="0"/>
    <x v="2"/>
    <s v="US"/>
    <s v="USD"/>
    <n v="1468442898"/>
    <n v="1465850898"/>
    <b v="0"/>
    <n v="0"/>
    <b v="0"/>
    <s v="theater/plays"/>
    <n v="0"/>
    <s v="N/A"/>
    <x v="6"/>
    <x v="11"/>
    <x v="4077"/>
    <x v="1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s v="NZ"/>
    <s v="NZD"/>
    <n v="1422061200"/>
    <n v="1420244622"/>
    <b v="0"/>
    <n v="0"/>
    <b v="0"/>
    <s v="theater/musical"/>
    <n v="0"/>
    <s v="N/A"/>
    <x v="6"/>
    <x v="19"/>
    <x v="4078"/>
    <x v="4"/>
  </r>
  <r>
    <n v="130"/>
    <s v="Blue in the Green (Canceled)"/>
    <s v="A journey down the rabbit hole into the dark future. A mix of reality and dreams of a world dependant on an oppressed by technology."/>
    <x v="260"/>
    <n v="0"/>
    <x v="1"/>
    <s v="GB"/>
    <s v="GBP"/>
    <n v="1402949760"/>
    <n v="1400536692"/>
    <b v="0"/>
    <n v="0"/>
    <b v="0"/>
    <s v="film &amp; video/science fiction"/>
    <n v="0"/>
    <s v="N/A"/>
    <x v="5"/>
    <x v="21"/>
    <x v="4079"/>
    <x v="2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s v="US"/>
    <s v="USD"/>
    <n v="1485380482"/>
    <n v="1482788482"/>
    <b v="0"/>
    <n v="0"/>
    <b v="0"/>
    <s v="theater/plays"/>
    <n v="0"/>
    <s v="N/A"/>
    <x v="6"/>
    <x v="11"/>
    <x v="4080"/>
    <x v="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s v="N/A"/>
    <x v="6"/>
    <x v="11"/>
    <x v="4081"/>
    <x v="4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s v="GB"/>
    <s v="GBP"/>
    <n v="1370204367"/>
    <n v="1368476367"/>
    <b v="0"/>
    <n v="0"/>
    <b v="0"/>
    <s v="film &amp; video/animation"/>
    <n v="0"/>
    <s v="N/A"/>
    <x v="5"/>
    <x v="23"/>
    <x v="4082"/>
    <x v="0"/>
  </r>
  <r>
    <n v="1084"/>
    <s v="My own channel"/>
    <s v="I want to start my own channel for gaming"/>
    <x v="302"/>
    <n v="0"/>
    <x v="2"/>
    <s v="US"/>
    <s v="USD"/>
    <n v="1407534804"/>
    <n v="1404942804"/>
    <b v="0"/>
    <n v="0"/>
    <b v="0"/>
    <s v="games/video games"/>
    <n v="0"/>
    <s v="N/A"/>
    <x v="3"/>
    <x v="18"/>
    <x v="4083"/>
    <x v="2"/>
  </r>
  <r>
    <n v="4061"/>
    <s v="PRODUCE the Stage Play SKYLAR'S SYNDROME by Gavin Kayner"/>
    <s v="SKYLAR'S SYNDROME is a tremendous psychodrama by master playwright Gavin Kayner!"/>
    <x v="436"/>
    <n v="0"/>
    <x v="2"/>
    <s v="US"/>
    <s v="USD"/>
    <n v="1461205423"/>
    <n v="1456025023"/>
    <b v="0"/>
    <n v="0"/>
    <b v="0"/>
    <s v="theater/plays"/>
    <n v="0"/>
    <s v="N/A"/>
    <x v="6"/>
    <x v="11"/>
    <x v="4084"/>
    <x v="1"/>
  </r>
  <r>
    <n v="1588"/>
    <s v="The Right Side of Texas"/>
    <s v="Southeast Texas as seen through the lens of a cell phone camera"/>
    <x v="437"/>
    <n v="0"/>
    <x v="2"/>
    <s v="US"/>
    <s v="USD"/>
    <n v="1422735120"/>
    <n v="1420091999"/>
    <b v="0"/>
    <n v="0"/>
    <b v="0"/>
    <s v="photography/places"/>
    <n v="0"/>
    <s v="N/A"/>
    <x v="2"/>
    <x v="34"/>
    <x v="4085"/>
    <x v="4"/>
  </r>
  <r>
    <n v="615"/>
    <s v="PixlDir.com - Simple and fast image hosting. (Canceled)"/>
    <s v="The aim of PixlDir is to deliver the most simple, and fast experience when it comes to uploading images to the web."/>
    <x v="438"/>
    <n v="0"/>
    <x v="1"/>
    <s v="NZ"/>
    <s v="NZD"/>
    <n v="1443149759"/>
    <n v="1440557759"/>
    <b v="0"/>
    <n v="0"/>
    <b v="0"/>
    <s v="technology/web"/>
    <n v="0"/>
    <s v="N/A"/>
    <x v="0"/>
    <x v="26"/>
    <x v="4086"/>
    <x v="4"/>
  </r>
  <r>
    <n v="929"/>
    <s v="EXPERIMENTAL JAZZ STUDIO RECORDING"/>
    <s v="I am searching for monetary funding to go into a good recording studio and record experimental intuitive improv jazz."/>
    <x v="207"/>
    <n v="0"/>
    <x v="2"/>
    <s v="US"/>
    <s v="USD"/>
    <n v="1333946569"/>
    <n v="1331358169"/>
    <b v="0"/>
    <n v="0"/>
    <b v="0"/>
    <s v="music/jazz"/>
    <n v="0"/>
    <s v="N/A"/>
    <x v="7"/>
    <x v="33"/>
    <x v="4087"/>
    <x v="3"/>
  </r>
  <r>
    <n v="1051"/>
    <s v="Now You Know Podcast (Canceled)"/>
    <s v="Inspired by some great podcasters as well as my desire to learn from many people about many topics, plus just to inform people."/>
    <x v="207"/>
    <n v="0"/>
    <x v="1"/>
    <s v="US"/>
    <s v="USD"/>
    <n v="1409098825"/>
    <n v="1406679625"/>
    <b v="0"/>
    <n v="0"/>
    <b v="0"/>
    <s v="journalism/audio"/>
    <n v="0"/>
    <s v="N/A"/>
    <x v="8"/>
    <x v="30"/>
    <x v="4088"/>
    <x v="2"/>
  </r>
  <r>
    <n v="1141"/>
    <s v="Arena Z - Zombie Survival"/>
    <s v="I think this will be a great game!"/>
    <x v="207"/>
    <n v="0"/>
    <x v="2"/>
    <s v="DE"/>
    <s v="EUR"/>
    <n v="1436460450"/>
    <n v="1433868450"/>
    <b v="0"/>
    <n v="0"/>
    <b v="0"/>
    <s v="games/mobile games"/>
    <n v="0"/>
    <s v="N/A"/>
    <x v="3"/>
    <x v="28"/>
    <x v="4089"/>
    <x v="4"/>
  </r>
  <r>
    <n v="1599"/>
    <s v="The Londoner: Prints &amp; Canvas"/>
    <s v="A London photographer trekking 5,895m up Africa's Mount Kilimanjaro to pursue and enrich a career."/>
    <x v="207"/>
    <n v="0"/>
    <x v="2"/>
    <s v="GB"/>
    <s v="GBP"/>
    <n v="1460116576"/>
    <n v="1457528176"/>
    <b v="0"/>
    <n v="0"/>
    <b v="0"/>
    <s v="photography/places"/>
    <n v="0"/>
    <s v="N/A"/>
    <x v="2"/>
    <x v="34"/>
    <x v="4090"/>
    <x v="1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s v="US"/>
    <s v="USD"/>
    <n v="1437149640"/>
    <n v="1434558479"/>
    <b v="0"/>
    <n v="0"/>
    <b v="0"/>
    <s v="theater/musical"/>
    <n v="0"/>
    <s v="N/A"/>
    <x v="6"/>
    <x v="19"/>
    <x v="4091"/>
    <x v="4"/>
  </r>
  <r>
    <n v="4051"/>
    <s v="Phantom of the Kun Opera"/>
    <s v="It is a heart-breaking life story of Wu family who tries to preserve the gem of Chinese Kun Opera through generations."/>
    <x v="207"/>
    <n v="0"/>
    <x v="2"/>
    <s v="US"/>
    <s v="USD"/>
    <n v="1399618380"/>
    <n v="1399058797"/>
    <b v="0"/>
    <n v="0"/>
    <b v="0"/>
    <s v="theater/plays"/>
    <n v="0"/>
    <s v="N/A"/>
    <x v="6"/>
    <x v="11"/>
    <x v="4092"/>
    <x v="2"/>
  </r>
  <r>
    <n v="4109"/>
    <s v="Jack the Lad"/>
    <s v="Jack the Lad - a new play that explores how far the boundaries of friendship will stretch when morality and loyalties clash."/>
    <x v="207"/>
    <n v="0"/>
    <x v="2"/>
    <s v="GB"/>
    <s v="GBP"/>
    <n v="1448805404"/>
    <n v="1446209804"/>
    <b v="0"/>
    <n v="0"/>
    <b v="0"/>
    <s v="theater/plays"/>
    <n v="0"/>
    <s v="N/A"/>
    <x v="6"/>
    <x v="11"/>
    <x v="4093"/>
    <x v="4"/>
  </r>
  <r>
    <n v="439"/>
    <s v="Starting a cartoon series"/>
    <s v="Hi everyone, I'm trying to begin a cartoon series. It's a show about space bounty hunters and their adventures as they travel around."/>
    <x v="314"/>
    <n v="0"/>
    <x v="2"/>
    <s v="US"/>
    <s v="USD"/>
    <n v="1413569818"/>
    <n v="1412705818"/>
    <b v="0"/>
    <n v="0"/>
    <b v="0"/>
    <s v="film &amp; video/animation"/>
    <n v="0"/>
    <s v="N/A"/>
    <x v="5"/>
    <x v="23"/>
    <x v="4094"/>
    <x v="2"/>
  </r>
  <r>
    <n v="441"/>
    <s v="Wolf Squad Lego Stop Motion"/>
    <s v="A group of specialist clones called Wolf Squad are the only clones left after order 66 and are searching the galaxy for survivors!"/>
    <x v="272"/>
    <n v="0"/>
    <x v="2"/>
    <s v="GB"/>
    <s v="GBP"/>
    <n v="1383418996"/>
    <n v="1380826996"/>
    <b v="0"/>
    <n v="0"/>
    <b v="0"/>
    <s v="film &amp; video/animation"/>
    <n v="0"/>
    <s v="N/A"/>
    <x v="5"/>
    <x v="23"/>
    <x v="4095"/>
    <x v="0"/>
  </r>
  <r>
    <n v="581"/>
    <s v="A Poets Domain"/>
    <s v="Help me raise funds so that I can be able to give passionate young poets a chance to earn money weekly for their writing &amp; spoken word."/>
    <x v="272"/>
    <n v="0"/>
    <x v="2"/>
    <s v="US"/>
    <s v="USD"/>
    <n v="1438474704"/>
    <n v="1435882704"/>
    <b v="0"/>
    <n v="0"/>
    <b v="0"/>
    <s v="technology/web"/>
    <n v="0"/>
    <s v="N/A"/>
    <x v="0"/>
    <x v="26"/>
    <x v="4096"/>
    <x v="4"/>
  </r>
  <r>
    <n v="618"/>
    <s v="Y2Y Tutors (Canceled)"/>
    <s v="With the cost of education seemingly always on the rise, Y2Y aims to ensure that no student will be left behind through peer tutoring."/>
    <x v="272"/>
    <n v="0"/>
    <x v="1"/>
    <s v="US"/>
    <s v="USD"/>
    <n v="1449689203"/>
    <n v="1447097203"/>
    <b v="0"/>
    <n v="0"/>
    <b v="0"/>
    <s v="technology/web"/>
    <n v="0"/>
    <s v="N/A"/>
    <x v="0"/>
    <x v="26"/>
    <x v="4097"/>
    <x v="4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s v="US"/>
    <s v="USD"/>
    <n v="1425258240"/>
    <n v="1422043154"/>
    <b v="0"/>
    <n v="0"/>
    <b v="0"/>
    <s v="theater/spaces"/>
    <n v="0"/>
    <s v="N/A"/>
    <x v="6"/>
    <x v="9"/>
    <x v="4098"/>
    <x v="4"/>
  </r>
  <r>
    <n v="4043"/>
    <s v="Not making potato salad here!"/>
    <s v="This could be my last play, need to bring my son out to see it before it's over.  Need to fly him here from BC"/>
    <x v="284"/>
    <n v="0"/>
    <x v="2"/>
    <s v="CA"/>
    <s v="CAD"/>
    <n v="1416524325"/>
    <n v="1415228325"/>
    <b v="0"/>
    <n v="0"/>
    <b v="0"/>
    <s v="theater/plays"/>
    <n v="0"/>
    <s v="N/A"/>
    <x v="6"/>
    <x v="11"/>
    <x v="4099"/>
    <x v="2"/>
  </r>
  <r>
    <n v="1876"/>
    <s v="Migration Madness (Android)"/>
    <s v="An arcade styled side scroller. Help Bob the pilot steer his plane through hordes of migrating birds strapped with explosives."/>
    <x v="439"/>
    <n v="0"/>
    <x v="2"/>
    <s v="AU"/>
    <s v="AUD"/>
    <n v="1402901405"/>
    <n v="1400309405"/>
    <b v="0"/>
    <n v="0"/>
    <b v="0"/>
    <s v="games/mobile games"/>
    <n v="0"/>
    <s v="N/A"/>
    <x v="3"/>
    <x v="28"/>
    <x v="4100"/>
    <x v="2"/>
  </r>
  <r>
    <n v="4100"/>
    <s v="America is at the Mall: A Play in Three Acts"/>
    <s v="How does war change a family?  A peek into one family's kitchen as their soldier fights in Iraq."/>
    <x v="440"/>
    <n v="0"/>
    <x v="2"/>
    <s v="US"/>
    <s v="USD"/>
    <n v="1414205990"/>
    <n v="1413341990"/>
    <b v="0"/>
    <n v="0"/>
    <b v="0"/>
    <s v="theater/plays"/>
    <n v="0"/>
    <s v="N/A"/>
    <x v="6"/>
    <x v="11"/>
    <x v="4101"/>
    <x v="2"/>
  </r>
  <r>
    <n v="607"/>
    <s v="An Online Music Venue Awaits (Canceled)"/>
    <s v="Gritty, upfront reality going the distance hard with a proven track record of insatiable artist. Broadcasted live on the Web."/>
    <x v="303"/>
    <n v="0"/>
    <x v="1"/>
    <s v="US"/>
    <s v="USD"/>
    <n v="1448225336"/>
    <n v="1445629736"/>
    <b v="0"/>
    <n v="0"/>
    <b v="0"/>
    <s v="technology/web"/>
    <n v="0"/>
    <s v="N/A"/>
    <x v="0"/>
    <x v="26"/>
    <x v="4102"/>
    <x v="4"/>
  </r>
  <r>
    <n v="4078"/>
    <s v="Theatre Memoire"/>
    <s v="Theatre Memoire are a High Wycombe based theatre company. Performing plays about multi-culturalism and interconectedness."/>
    <x v="303"/>
    <n v="0"/>
    <x v="2"/>
    <s v="GB"/>
    <s v="GBP"/>
    <n v="1485543242"/>
    <n v="1482951242"/>
    <b v="0"/>
    <n v="0"/>
    <b v="0"/>
    <s v="theater/plays"/>
    <n v="0"/>
    <s v="N/A"/>
    <x v="6"/>
    <x v="11"/>
    <x v="4103"/>
    <x v="1"/>
  </r>
  <r>
    <n v="225"/>
    <s v="Backpage Shawty"/>
    <s v="I'm creating a &quot;Lifetime&quot; type drama film about a girl who uses backpage for money, but trying to turn her life around."/>
    <x v="317"/>
    <n v="0"/>
    <x v="2"/>
    <s v="US"/>
    <s v="USD"/>
    <n v="1460153054"/>
    <n v="1457564654"/>
    <b v="0"/>
    <n v="0"/>
    <b v="0"/>
    <s v="film &amp; video/drama"/>
    <n v="0"/>
    <s v="N/A"/>
    <x v="5"/>
    <x v="10"/>
    <x v="4104"/>
    <x v="1"/>
  </r>
  <r>
    <n v="2361"/>
    <s v="Lemme Grab it (Canceled)"/>
    <s v="A website for email/sms alerts of your personal selection, comparison of prices,consolidated database, best deals around for clothing."/>
    <x v="317"/>
    <n v="0"/>
    <x v="1"/>
    <s v="CA"/>
    <s v="CAD"/>
    <n v="1462053600"/>
    <n v="1459975008"/>
    <b v="0"/>
    <n v="0"/>
    <b v="0"/>
    <s v="technology/web"/>
    <n v="0"/>
    <s v="N/A"/>
    <x v="0"/>
    <x v="26"/>
    <x v="4105"/>
    <x v="1"/>
  </r>
  <r>
    <n v="3138"/>
    <s v="Our Country's Good"/>
    <s v="A UWE Drama Society adaptation of Timberlake Wertenbaker's play. Funding needed for costumes/props to make the show a success. Thanks."/>
    <x v="317"/>
    <n v="0"/>
    <x v="3"/>
    <s v="GB"/>
    <s v="GBP"/>
    <n v="1491233407"/>
    <n v="1489591807"/>
    <b v="0"/>
    <n v="0"/>
    <b v="0"/>
    <s v="theater/plays"/>
    <n v="0"/>
    <s v="N/A"/>
    <x v="6"/>
    <x v="11"/>
    <x v="4106"/>
    <x v="5"/>
  </r>
  <r>
    <n v="2364"/>
    <s v="Minecraft Server and Website Help (Name: Forge Realms)"/>
    <s v="Making a Minecraft server and Website and I need your help to fund it. Thanks in Advance!"/>
    <x v="441"/>
    <n v="0"/>
    <x v="1"/>
    <s v="US"/>
    <s v="USD"/>
    <n v="1445898356"/>
    <n v="1441146356"/>
    <b v="0"/>
    <n v="0"/>
    <b v="0"/>
    <s v="technology/web"/>
    <n v="0"/>
    <s v="N/A"/>
    <x v="0"/>
    <x v="26"/>
    <x v="4107"/>
    <x v="4"/>
  </r>
  <r>
    <n v="1071"/>
    <s v="DJ's Bane"/>
    <s v="I'm making a game where you choose how you want to kill the DJ, so you yourself can decide what music will be played at the party."/>
    <x v="292"/>
    <n v="0"/>
    <x v="2"/>
    <s v="NO"/>
    <s v="NOK"/>
    <n v="1447787093"/>
    <n v="1445191493"/>
    <b v="0"/>
    <n v="0"/>
    <b v="0"/>
    <s v="games/video games"/>
    <n v="0"/>
    <s v="N/A"/>
    <x v="3"/>
    <x v="18"/>
    <x v="4108"/>
    <x v="4"/>
  </r>
  <r>
    <n v="1877"/>
    <s v="Chip Dip II: Son of Chip Dip! - A Terrible, Terrible Game"/>
    <s v="It's obvious you won't survive by your wits alone. Unfortunately that's all you've got, Chip. Run!"/>
    <x v="442"/>
    <n v="0"/>
    <x v="2"/>
    <s v="US"/>
    <s v="USD"/>
    <n v="1425170525"/>
    <n v="1422664925"/>
    <b v="0"/>
    <n v="0"/>
    <b v="0"/>
    <s v="games/mobile games"/>
    <n v="0"/>
    <s v="N/A"/>
    <x v="3"/>
    <x v="28"/>
    <x v="4109"/>
    <x v="4"/>
  </r>
  <r>
    <n v="1041"/>
    <s v="Industry Success Project (Canceled)"/>
    <s v="I am trying to document what it is like to plunge head first into the music/audio industry as an intern."/>
    <x v="286"/>
    <n v="0"/>
    <x v="1"/>
    <s v="US"/>
    <s v="USD"/>
    <n v="1406769992"/>
    <n v="1405041992"/>
    <b v="0"/>
    <n v="0"/>
    <b v="0"/>
    <s v="journalism/audio"/>
    <n v="0"/>
    <s v="N/A"/>
    <x v="8"/>
    <x v="30"/>
    <x v="4110"/>
    <x v="2"/>
  </r>
  <r>
    <n v="1592"/>
    <s v="The Views of Pittsburgh"/>
    <s v="A portfolio collage of beautiful pictures of authentic Pittsburgh locations and scenery."/>
    <x v="360"/>
    <n v="0"/>
    <x v="2"/>
    <s v="US"/>
    <s v="USD"/>
    <n v="1427503485"/>
    <n v="1423619085"/>
    <b v="0"/>
    <n v="0"/>
    <b v="0"/>
    <s v="photography/places"/>
    <n v="0"/>
    <s v="N/A"/>
    <x v="2"/>
    <x v="34"/>
    <x v="4111"/>
    <x v="4"/>
  </r>
  <r>
    <n v="1547"/>
    <s v="Sound Photography"/>
    <s v="I have produced a limited number (100) of five 8x10 prints of mixed photography I would like to share with you."/>
    <x v="443"/>
    <n v="0"/>
    <x v="2"/>
    <s v="US"/>
    <s v="USD"/>
    <n v="1487844882"/>
    <n v="1487240082"/>
    <b v="0"/>
    <n v="0"/>
    <b v="0"/>
    <s v="photography/nature"/>
    <n v="0"/>
    <s v="N/A"/>
    <x v="2"/>
    <x v="38"/>
    <x v="4112"/>
    <x v="5"/>
  </r>
  <r>
    <n v="2699"/>
    <s v="my bakery truck"/>
    <s v="Hi, I want make my first bakery. Food truck was great, but I not have a car licence. So, help me to be my dream!"/>
    <x v="444"/>
    <n v="0"/>
    <x v="2"/>
    <s v="CA"/>
    <s v="CAD"/>
    <n v="1407533463"/>
    <n v="1404941463"/>
    <b v="0"/>
    <n v="0"/>
    <b v="0"/>
    <s v="food/food trucks"/>
    <n v="0"/>
    <s v="N/A"/>
    <x v="4"/>
    <x v="29"/>
    <x v="411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12F04-35BB-4D65-9A34-641A6B55B971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193F29-9817-4210-97B1-EBCCAB935C1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AC880-F399-4740-90E8-39F05E47916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E14238-943A-45E7-8B6B-0E629563535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G11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1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ySplit="1" topLeftCell="A2" activePane="bottomLeft" state="frozen"/>
      <selection pane="bottomLeft" activeCell="D11" sqref="D1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2.44140625" bestFit="1" customWidth="1"/>
    <col min="8" max="8" width="13.33203125" bestFit="1" customWidth="1"/>
    <col min="9" max="9" width="13.21875" customWidth="1"/>
    <col min="10" max="10" width="16.5546875" bestFit="1" customWidth="1"/>
    <col min="11" max="11" width="14" bestFit="1" customWidth="1"/>
    <col min="12" max="12" width="18.77734375" bestFit="1" customWidth="1"/>
    <col min="13" max="13" width="13.44140625" bestFit="1" customWidth="1"/>
    <col min="14" max="14" width="29" bestFit="1" customWidth="1"/>
    <col min="15" max="15" width="22.6640625" bestFit="1" customWidth="1"/>
    <col min="16" max="16" width="21.5546875" bestFit="1" customWidth="1"/>
    <col min="17" max="17" width="19.6640625" bestFit="1" customWidth="1"/>
    <col min="18" max="18" width="15.6640625" bestFit="1" customWidth="1"/>
    <col min="19" max="19" width="22.88671875" style="1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" t="s">
        <v>8372</v>
      </c>
    </row>
    <row r="2" spans="1:20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2">
        <f>(((J2/60)/60)/24)+DATE(1970,1,1)</f>
        <v>41324.214571759258</v>
      </c>
      <c r="T2">
        <f>YEAR(S2)</f>
        <v>2013</v>
      </c>
    </row>
    <row r="3" spans="1:20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2">
        <f t="shared" ref="S3:S66" si="2">(((J3/60)/60)/24)+DATE(1970,1,1)</f>
        <v>42714.440416666665</v>
      </c>
      <c r="T3">
        <f t="shared" ref="T3:T66" si="3">YEAR(S3)</f>
        <v>2016</v>
      </c>
    </row>
    <row r="4" spans="1:20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2">
        <f t="shared" si="2"/>
        <v>41561.500706018516</v>
      </c>
      <c r="T4">
        <f t="shared" si="3"/>
        <v>2013</v>
      </c>
    </row>
    <row r="5" spans="1:20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2">
        <f t="shared" si="2"/>
        <v>41803.880659722221</v>
      </c>
      <c r="T5">
        <f t="shared" si="3"/>
        <v>2014</v>
      </c>
    </row>
    <row r="6" spans="1:20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2">
        <f t="shared" si="2"/>
        <v>42473.604270833333</v>
      </c>
      <c r="T6">
        <f t="shared" si="3"/>
        <v>2016</v>
      </c>
    </row>
    <row r="7" spans="1:20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2">
        <f t="shared" si="2"/>
        <v>42499.960810185185</v>
      </c>
      <c r="T7">
        <f t="shared" si="3"/>
        <v>2016</v>
      </c>
    </row>
    <row r="8" spans="1:20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2">
        <f t="shared" si="2"/>
        <v>41394.871678240743</v>
      </c>
      <c r="T8">
        <f t="shared" si="3"/>
        <v>2013</v>
      </c>
    </row>
    <row r="9" spans="1:20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2">
        <f t="shared" si="2"/>
        <v>41039.225601851853</v>
      </c>
      <c r="T9">
        <f t="shared" si="3"/>
        <v>2012</v>
      </c>
    </row>
    <row r="10" spans="1:20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2">
        <f t="shared" si="2"/>
        <v>42549.722962962958</v>
      </c>
      <c r="T10">
        <f t="shared" si="3"/>
        <v>2016</v>
      </c>
    </row>
    <row r="11" spans="1:20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2">
        <f t="shared" si="2"/>
        <v>41389.364849537036</v>
      </c>
      <c r="T11">
        <f t="shared" si="3"/>
        <v>2013</v>
      </c>
    </row>
    <row r="12" spans="1:20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2">
        <f t="shared" si="2"/>
        <v>42415.253437499996</v>
      </c>
      <c r="T12">
        <f t="shared" si="3"/>
        <v>2016</v>
      </c>
    </row>
    <row r="13" spans="1:20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2">
        <f t="shared" si="2"/>
        <v>42347.358483796299</v>
      </c>
      <c r="T13">
        <f t="shared" si="3"/>
        <v>2015</v>
      </c>
    </row>
    <row r="14" spans="1:20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2">
        <f t="shared" si="2"/>
        <v>42519.6565162037</v>
      </c>
      <c r="T14">
        <f t="shared" si="3"/>
        <v>2016</v>
      </c>
    </row>
    <row r="15" spans="1:20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2">
        <f t="shared" si="2"/>
        <v>42394.580740740741</v>
      </c>
      <c r="T15">
        <f t="shared" si="3"/>
        <v>2016</v>
      </c>
    </row>
    <row r="16" spans="1:20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2">
        <f t="shared" si="2"/>
        <v>42157.251828703709</v>
      </c>
      <c r="T16">
        <f t="shared" si="3"/>
        <v>2015</v>
      </c>
    </row>
    <row r="17" spans="1:20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2">
        <f t="shared" si="2"/>
        <v>42689.582349537035</v>
      </c>
      <c r="T17">
        <f t="shared" si="3"/>
        <v>2016</v>
      </c>
    </row>
    <row r="18" spans="1:20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2">
        <f t="shared" si="2"/>
        <v>41744.290868055556</v>
      </c>
      <c r="T18">
        <f t="shared" si="3"/>
        <v>2014</v>
      </c>
    </row>
    <row r="19" spans="1:20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2">
        <f t="shared" si="2"/>
        <v>41730.584374999999</v>
      </c>
      <c r="T19">
        <f t="shared" si="3"/>
        <v>2014</v>
      </c>
    </row>
    <row r="20" spans="1:20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2">
        <f t="shared" si="2"/>
        <v>42704.335810185185</v>
      </c>
      <c r="T20">
        <f t="shared" si="3"/>
        <v>2016</v>
      </c>
    </row>
    <row r="21" spans="1:20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2">
        <f t="shared" si="2"/>
        <v>42076.130011574074</v>
      </c>
      <c r="T21">
        <f t="shared" si="3"/>
        <v>2015</v>
      </c>
    </row>
    <row r="22" spans="1:20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2">
        <f t="shared" si="2"/>
        <v>42199.651319444441</v>
      </c>
      <c r="T22">
        <f t="shared" si="3"/>
        <v>2015</v>
      </c>
    </row>
    <row r="23" spans="1:20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2">
        <f t="shared" si="2"/>
        <v>42033.584016203706</v>
      </c>
      <c r="T23">
        <f t="shared" si="3"/>
        <v>2015</v>
      </c>
    </row>
    <row r="24" spans="1:20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2">
        <f t="shared" si="2"/>
        <v>42677.005474537036</v>
      </c>
      <c r="T24">
        <f t="shared" si="3"/>
        <v>2016</v>
      </c>
    </row>
    <row r="25" spans="1:20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2">
        <f t="shared" si="2"/>
        <v>42452.272824074069</v>
      </c>
      <c r="T25">
        <f t="shared" si="3"/>
        <v>2016</v>
      </c>
    </row>
    <row r="26" spans="1:20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2">
        <f t="shared" si="2"/>
        <v>42290.460023148145</v>
      </c>
      <c r="T26">
        <f t="shared" si="3"/>
        <v>2015</v>
      </c>
    </row>
    <row r="27" spans="1:20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2">
        <f t="shared" si="2"/>
        <v>42136.209675925929</v>
      </c>
      <c r="T27">
        <f t="shared" si="3"/>
        <v>2015</v>
      </c>
    </row>
    <row r="28" spans="1:20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2">
        <f t="shared" si="2"/>
        <v>41835.540486111109</v>
      </c>
      <c r="T28">
        <f t="shared" si="3"/>
        <v>2014</v>
      </c>
    </row>
    <row r="29" spans="1:20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2">
        <f t="shared" si="2"/>
        <v>42746.270057870366</v>
      </c>
      <c r="T29">
        <f t="shared" si="3"/>
        <v>2017</v>
      </c>
    </row>
    <row r="30" spans="1:20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2">
        <f t="shared" si="2"/>
        <v>42068.209097222221</v>
      </c>
      <c r="T30">
        <f t="shared" si="3"/>
        <v>2015</v>
      </c>
    </row>
    <row r="31" spans="1:20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2">
        <f t="shared" si="2"/>
        <v>42311.216898148152</v>
      </c>
      <c r="T31">
        <f t="shared" si="3"/>
        <v>2015</v>
      </c>
    </row>
    <row r="32" spans="1:20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2">
        <f t="shared" si="2"/>
        <v>41873.79184027778</v>
      </c>
      <c r="T32">
        <f t="shared" si="3"/>
        <v>2014</v>
      </c>
    </row>
    <row r="33" spans="1:20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2">
        <f t="shared" si="2"/>
        <v>42605.70857638889</v>
      </c>
      <c r="T33">
        <f t="shared" si="3"/>
        <v>2016</v>
      </c>
    </row>
    <row r="34" spans="1:20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2">
        <f t="shared" si="2"/>
        <v>41842.917129629634</v>
      </c>
      <c r="T34">
        <f t="shared" si="3"/>
        <v>2014</v>
      </c>
    </row>
    <row r="35" spans="1:20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2">
        <f t="shared" si="2"/>
        <v>42725.869363425925</v>
      </c>
      <c r="T35">
        <f t="shared" si="3"/>
        <v>2016</v>
      </c>
    </row>
    <row r="36" spans="1:20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2">
        <f t="shared" si="2"/>
        <v>42423.542384259257</v>
      </c>
      <c r="T36">
        <f t="shared" si="3"/>
        <v>2016</v>
      </c>
    </row>
    <row r="37" spans="1:20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2">
        <f t="shared" si="2"/>
        <v>42375.08394675926</v>
      </c>
      <c r="T37">
        <f t="shared" si="3"/>
        <v>2016</v>
      </c>
    </row>
    <row r="38" spans="1:20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2">
        <f t="shared" si="2"/>
        <v>42067.923668981486</v>
      </c>
      <c r="T38">
        <f t="shared" si="3"/>
        <v>2015</v>
      </c>
    </row>
    <row r="39" spans="1:20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2">
        <f t="shared" si="2"/>
        <v>41261.767812500002</v>
      </c>
      <c r="T39">
        <f t="shared" si="3"/>
        <v>2012</v>
      </c>
    </row>
    <row r="40" spans="1:20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2">
        <f t="shared" si="2"/>
        <v>42548.269861111112</v>
      </c>
      <c r="T40">
        <f t="shared" si="3"/>
        <v>2016</v>
      </c>
    </row>
    <row r="41" spans="1:20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2">
        <f t="shared" si="2"/>
        <v>42675.438946759255</v>
      </c>
      <c r="T41">
        <f t="shared" si="3"/>
        <v>2016</v>
      </c>
    </row>
    <row r="42" spans="1:20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2">
        <f t="shared" si="2"/>
        <v>41894.632361111115</v>
      </c>
      <c r="T42">
        <f t="shared" si="3"/>
        <v>2014</v>
      </c>
    </row>
    <row r="43" spans="1:20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2">
        <f t="shared" si="2"/>
        <v>42775.314884259264</v>
      </c>
      <c r="T43">
        <f t="shared" si="3"/>
        <v>2017</v>
      </c>
    </row>
    <row r="44" spans="1:20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2">
        <f t="shared" si="2"/>
        <v>42311.625081018516</v>
      </c>
      <c r="T44">
        <f t="shared" si="3"/>
        <v>2015</v>
      </c>
    </row>
    <row r="45" spans="1:20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2">
        <f t="shared" si="2"/>
        <v>41450.681574074071</v>
      </c>
      <c r="T45">
        <f t="shared" si="3"/>
        <v>2013</v>
      </c>
    </row>
    <row r="46" spans="1:20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2">
        <f t="shared" si="2"/>
        <v>41020.271770833337</v>
      </c>
      <c r="T46">
        <f t="shared" si="3"/>
        <v>2012</v>
      </c>
    </row>
    <row r="47" spans="1:20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2">
        <f t="shared" si="2"/>
        <v>42136.420752314814</v>
      </c>
      <c r="T47">
        <f t="shared" si="3"/>
        <v>2015</v>
      </c>
    </row>
    <row r="48" spans="1:20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2">
        <f t="shared" si="2"/>
        <v>42136.184560185182</v>
      </c>
      <c r="T48">
        <f t="shared" si="3"/>
        <v>2015</v>
      </c>
    </row>
    <row r="49" spans="1:20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2">
        <f t="shared" si="2"/>
        <v>42322.653749999998</v>
      </c>
      <c r="T49">
        <f t="shared" si="3"/>
        <v>2015</v>
      </c>
    </row>
    <row r="50" spans="1:20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2">
        <f t="shared" si="2"/>
        <v>42087.668032407411</v>
      </c>
      <c r="T50">
        <f t="shared" si="3"/>
        <v>2015</v>
      </c>
    </row>
    <row r="51" spans="1:20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2">
        <f t="shared" si="2"/>
        <v>42661.323414351849</v>
      </c>
      <c r="T51">
        <f t="shared" si="3"/>
        <v>2016</v>
      </c>
    </row>
    <row r="52" spans="1:20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2">
        <f t="shared" si="2"/>
        <v>42556.583368055552</v>
      </c>
      <c r="T52">
        <f t="shared" si="3"/>
        <v>2016</v>
      </c>
    </row>
    <row r="53" spans="1:20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2">
        <f t="shared" si="2"/>
        <v>42276.624803240738</v>
      </c>
      <c r="T53">
        <f t="shared" si="3"/>
        <v>2015</v>
      </c>
    </row>
    <row r="54" spans="1:20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2">
        <f t="shared" si="2"/>
        <v>42758.197013888886</v>
      </c>
      <c r="T54">
        <f t="shared" si="3"/>
        <v>2017</v>
      </c>
    </row>
    <row r="55" spans="1:20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2">
        <f t="shared" si="2"/>
        <v>42676.586979166663</v>
      </c>
      <c r="T55">
        <f t="shared" si="3"/>
        <v>2016</v>
      </c>
    </row>
    <row r="56" spans="1:20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2">
        <f t="shared" si="2"/>
        <v>41709.463518518518</v>
      </c>
      <c r="T56">
        <f t="shared" si="3"/>
        <v>2014</v>
      </c>
    </row>
    <row r="57" spans="1:20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2">
        <f t="shared" si="2"/>
        <v>40959.734398148146</v>
      </c>
      <c r="T57">
        <f t="shared" si="3"/>
        <v>2012</v>
      </c>
    </row>
    <row r="58" spans="1:20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2">
        <f t="shared" si="2"/>
        <v>41569.575613425928</v>
      </c>
      <c r="T58">
        <f t="shared" si="3"/>
        <v>2013</v>
      </c>
    </row>
    <row r="59" spans="1:20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2">
        <f t="shared" si="2"/>
        <v>42691.8512037037</v>
      </c>
      <c r="T59">
        <f t="shared" si="3"/>
        <v>2016</v>
      </c>
    </row>
    <row r="60" spans="1:20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2">
        <f t="shared" si="2"/>
        <v>41387.651516203703</v>
      </c>
      <c r="T60">
        <f t="shared" si="3"/>
        <v>2013</v>
      </c>
    </row>
    <row r="61" spans="1:20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2">
        <f t="shared" si="2"/>
        <v>42502.569120370375</v>
      </c>
      <c r="T61">
        <f t="shared" si="3"/>
        <v>2016</v>
      </c>
    </row>
    <row r="62" spans="1:20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2">
        <f t="shared" si="2"/>
        <v>41941.500520833331</v>
      </c>
      <c r="T62">
        <f t="shared" si="3"/>
        <v>2014</v>
      </c>
    </row>
    <row r="63" spans="1:20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2">
        <f t="shared" si="2"/>
        <v>41674.063078703701</v>
      </c>
      <c r="T63">
        <f t="shared" si="3"/>
        <v>2014</v>
      </c>
    </row>
    <row r="64" spans="1:20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2">
        <f t="shared" si="2"/>
        <v>42048.813877314817</v>
      </c>
      <c r="T64">
        <f t="shared" si="3"/>
        <v>2015</v>
      </c>
    </row>
    <row r="65" spans="1:20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2">
        <f t="shared" si="2"/>
        <v>41800.604895833334</v>
      </c>
      <c r="T65">
        <f t="shared" si="3"/>
        <v>2014</v>
      </c>
    </row>
    <row r="66" spans="1:20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2">
        <f t="shared" si="2"/>
        <v>41744.590682870366</v>
      </c>
      <c r="T66">
        <f t="shared" si="3"/>
        <v>2014</v>
      </c>
    </row>
    <row r="67" spans="1:20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4">ROUND(E67/D67*100,0)</f>
        <v>579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2">
        <f t="shared" ref="S67:S130" si="6">(((J67/60)/60)/24)+DATE(1970,1,1)</f>
        <v>42557.792453703703</v>
      </c>
      <c r="T67">
        <f t="shared" ref="T67:T130" si="7">YEAR(S67)</f>
        <v>2016</v>
      </c>
    </row>
    <row r="68" spans="1:20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2">
        <f t="shared" si="6"/>
        <v>42675.66778935185</v>
      </c>
      <c r="T68">
        <f t="shared" si="7"/>
        <v>2016</v>
      </c>
    </row>
    <row r="69" spans="1:20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2">
        <f t="shared" si="6"/>
        <v>42423.3830787037</v>
      </c>
      <c r="T69">
        <f t="shared" si="7"/>
        <v>2016</v>
      </c>
    </row>
    <row r="70" spans="1:20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2">
        <f t="shared" si="6"/>
        <v>42263.680289351847</v>
      </c>
      <c r="T70">
        <f t="shared" si="7"/>
        <v>2015</v>
      </c>
    </row>
    <row r="71" spans="1:20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2">
        <f t="shared" si="6"/>
        <v>42644.535358796296</v>
      </c>
      <c r="T71">
        <f t="shared" si="7"/>
        <v>2016</v>
      </c>
    </row>
    <row r="72" spans="1:20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2">
        <f t="shared" si="6"/>
        <v>41148.194641203707</v>
      </c>
      <c r="T72">
        <f t="shared" si="7"/>
        <v>2012</v>
      </c>
    </row>
    <row r="73" spans="1:20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2">
        <f t="shared" si="6"/>
        <v>41144.42155092593</v>
      </c>
      <c r="T73">
        <f t="shared" si="7"/>
        <v>2012</v>
      </c>
    </row>
    <row r="74" spans="1:20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2">
        <f t="shared" si="6"/>
        <v>42728.71230324074</v>
      </c>
      <c r="T74">
        <f t="shared" si="7"/>
        <v>2016</v>
      </c>
    </row>
    <row r="75" spans="1:20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2">
        <f t="shared" si="6"/>
        <v>42508.541550925926</v>
      </c>
      <c r="T75">
        <f t="shared" si="7"/>
        <v>2016</v>
      </c>
    </row>
    <row r="76" spans="1:20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2">
        <f t="shared" si="6"/>
        <v>41563.485509259262</v>
      </c>
      <c r="T76">
        <f t="shared" si="7"/>
        <v>2013</v>
      </c>
    </row>
    <row r="77" spans="1:20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2">
        <f t="shared" si="6"/>
        <v>41075.237858796296</v>
      </c>
      <c r="T77">
        <f t="shared" si="7"/>
        <v>2012</v>
      </c>
    </row>
    <row r="78" spans="1:20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2">
        <f t="shared" si="6"/>
        <v>42651.420567129629</v>
      </c>
      <c r="T78">
        <f t="shared" si="7"/>
        <v>2016</v>
      </c>
    </row>
    <row r="79" spans="1:20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2">
        <f t="shared" si="6"/>
        <v>42199.618518518517</v>
      </c>
      <c r="T79">
        <f t="shared" si="7"/>
        <v>2015</v>
      </c>
    </row>
    <row r="80" spans="1:20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2">
        <f t="shared" si="6"/>
        <v>41660.708530092597</v>
      </c>
      <c r="T80">
        <f t="shared" si="7"/>
        <v>2014</v>
      </c>
    </row>
    <row r="81" spans="1:20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2">
        <f t="shared" si="6"/>
        <v>42452.579988425925</v>
      </c>
      <c r="T81">
        <f t="shared" si="7"/>
        <v>2016</v>
      </c>
    </row>
    <row r="82" spans="1:20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2">
        <f t="shared" si="6"/>
        <v>41666.924710648149</v>
      </c>
      <c r="T82">
        <f t="shared" si="7"/>
        <v>2014</v>
      </c>
    </row>
    <row r="83" spans="1:20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2">
        <f t="shared" si="6"/>
        <v>42081.903587962966</v>
      </c>
      <c r="T83">
        <f t="shared" si="7"/>
        <v>2015</v>
      </c>
    </row>
    <row r="84" spans="1:20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2">
        <f t="shared" si="6"/>
        <v>42116.710752314815</v>
      </c>
      <c r="T84">
        <f t="shared" si="7"/>
        <v>2015</v>
      </c>
    </row>
    <row r="85" spans="1:20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2">
        <f t="shared" si="6"/>
        <v>41326.987974537034</v>
      </c>
      <c r="T85">
        <f t="shared" si="7"/>
        <v>2013</v>
      </c>
    </row>
    <row r="86" spans="1:20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2">
        <f t="shared" si="6"/>
        <v>41730.276747685188</v>
      </c>
      <c r="T86">
        <f t="shared" si="7"/>
        <v>2014</v>
      </c>
    </row>
    <row r="87" spans="1:20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2">
        <f t="shared" si="6"/>
        <v>42072.738067129627</v>
      </c>
      <c r="T87">
        <f t="shared" si="7"/>
        <v>2015</v>
      </c>
    </row>
    <row r="88" spans="1:20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2">
        <f t="shared" si="6"/>
        <v>42395.309039351851</v>
      </c>
      <c r="T88">
        <f t="shared" si="7"/>
        <v>2016</v>
      </c>
    </row>
    <row r="89" spans="1:20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2">
        <f t="shared" si="6"/>
        <v>40624.181400462963</v>
      </c>
      <c r="T89">
        <f t="shared" si="7"/>
        <v>2011</v>
      </c>
    </row>
    <row r="90" spans="1:20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2">
        <f t="shared" si="6"/>
        <v>42570.996423611112</v>
      </c>
      <c r="T90">
        <f t="shared" si="7"/>
        <v>2016</v>
      </c>
    </row>
    <row r="91" spans="1:20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2">
        <f t="shared" si="6"/>
        <v>42251.16715277778</v>
      </c>
      <c r="T91">
        <f t="shared" si="7"/>
        <v>2015</v>
      </c>
    </row>
    <row r="92" spans="1:20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2">
        <f t="shared" si="6"/>
        <v>41319.349988425929</v>
      </c>
      <c r="T92">
        <f t="shared" si="7"/>
        <v>2013</v>
      </c>
    </row>
    <row r="93" spans="1:20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2">
        <f t="shared" si="6"/>
        <v>41828.229490740741</v>
      </c>
      <c r="T93">
        <f t="shared" si="7"/>
        <v>2014</v>
      </c>
    </row>
    <row r="94" spans="1:20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2">
        <f t="shared" si="6"/>
        <v>41312.88077546296</v>
      </c>
      <c r="T94">
        <f t="shared" si="7"/>
        <v>2013</v>
      </c>
    </row>
    <row r="95" spans="1:20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2">
        <f t="shared" si="6"/>
        <v>42163.583599537036</v>
      </c>
      <c r="T95">
        <f t="shared" si="7"/>
        <v>2015</v>
      </c>
    </row>
    <row r="96" spans="1:20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2">
        <f t="shared" si="6"/>
        <v>40870.774409722224</v>
      </c>
      <c r="T96">
        <f t="shared" si="7"/>
        <v>2011</v>
      </c>
    </row>
    <row r="97" spans="1:20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2">
        <f t="shared" si="6"/>
        <v>42530.993032407408</v>
      </c>
      <c r="T97">
        <f t="shared" si="7"/>
        <v>2016</v>
      </c>
    </row>
    <row r="98" spans="1:20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2">
        <f t="shared" si="6"/>
        <v>41955.863750000004</v>
      </c>
      <c r="T98">
        <f t="shared" si="7"/>
        <v>2014</v>
      </c>
    </row>
    <row r="99" spans="1:20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2">
        <f t="shared" si="6"/>
        <v>41964.362743055557</v>
      </c>
      <c r="T99">
        <f t="shared" si="7"/>
        <v>2014</v>
      </c>
    </row>
    <row r="100" spans="1:20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2">
        <f t="shared" si="6"/>
        <v>42200.67659722222</v>
      </c>
      <c r="T100">
        <f t="shared" si="7"/>
        <v>2015</v>
      </c>
    </row>
    <row r="101" spans="1:20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2">
        <f t="shared" si="6"/>
        <v>42669.802303240736</v>
      </c>
      <c r="T101">
        <f t="shared" si="7"/>
        <v>2016</v>
      </c>
    </row>
    <row r="102" spans="1:20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2">
        <f t="shared" si="6"/>
        <v>41603.333668981482</v>
      </c>
      <c r="T102">
        <f t="shared" si="7"/>
        <v>2013</v>
      </c>
    </row>
    <row r="103" spans="1:20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2">
        <f t="shared" si="6"/>
        <v>41324.79415509259</v>
      </c>
      <c r="T103">
        <f t="shared" si="7"/>
        <v>2013</v>
      </c>
    </row>
    <row r="104" spans="1:20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2">
        <f t="shared" si="6"/>
        <v>42467.581388888888</v>
      </c>
      <c r="T104">
        <f t="shared" si="7"/>
        <v>2016</v>
      </c>
    </row>
    <row r="105" spans="1:20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2">
        <f t="shared" si="6"/>
        <v>42278.946620370371</v>
      </c>
      <c r="T105">
        <f t="shared" si="7"/>
        <v>2015</v>
      </c>
    </row>
    <row r="106" spans="1:20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2">
        <f t="shared" si="6"/>
        <v>42049.833761574075</v>
      </c>
      <c r="T106">
        <f t="shared" si="7"/>
        <v>2015</v>
      </c>
    </row>
    <row r="107" spans="1:20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2">
        <f t="shared" si="6"/>
        <v>41351.76090277778</v>
      </c>
      <c r="T107">
        <f t="shared" si="7"/>
        <v>2013</v>
      </c>
    </row>
    <row r="108" spans="1:20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2">
        <f t="shared" si="6"/>
        <v>40812.803229166668</v>
      </c>
      <c r="T108">
        <f t="shared" si="7"/>
        <v>2011</v>
      </c>
    </row>
    <row r="109" spans="1:20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2">
        <f t="shared" si="6"/>
        <v>41968.829826388886</v>
      </c>
      <c r="T109">
        <f t="shared" si="7"/>
        <v>2014</v>
      </c>
    </row>
    <row r="110" spans="1:20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2">
        <f t="shared" si="6"/>
        <v>42689.565671296295</v>
      </c>
      <c r="T110">
        <f t="shared" si="7"/>
        <v>2016</v>
      </c>
    </row>
    <row r="111" spans="1:20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2">
        <f t="shared" si="6"/>
        <v>41445.334131944444</v>
      </c>
      <c r="T111">
        <f t="shared" si="7"/>
        <v>2013</v>
      </c>
    </row>
    <row r="112" spans="1:20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2">
        <f t="shared" si="6"/>
        <v>41898.665960648148</v>
      </c>
      <c r="T112">
        <f t="shared" si="7"/>
        <v>2014</v>
      </c>
    </row>
    <row r="113" spans="1:20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2">
        <f t="shared" si="6"/>
        <v>41212.996481481481</v>
      </c>
      <c r="T113">
        <f t="shared" si="7"/>
        <v>2012</v>
      </c>
    </row>
    <row r="114" spans="1:20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2">
        <f t="shared" si="6"/>
        <v>41730.663530092592</v>
      </c>
      <c r="T114">
        <f t="shared" si="7"/>
        <v>2014</v>
      </c>
    </row>
    <row r="115" spans="1:20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2">
        <f t="shared" si="6"/>
        <v>41611.917673611111</v>
      </c>
      <c r="T115">
        <f t="shared" si="7"/>
        <v>2013</v>
      </c>
    </row>
    <row r="116" spans="1:20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2">
        <f t="shared" si="6"/>
        <v>42692.79987268518</v>
      </c>
      <c r="T116">
        <f t="shared" si="7"/>
        <v>2016</v>
      </c>
    </row>
    <row r="117" spans="1:20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2">
        <f t="shared" si="6"/>
        <v>41947.457569444443</v>
      </c>
      <c r="T117">
        <f t="shared" si="7"/>
        <v>2014</v>
      </c>
    </row>
    <row r="118" spans="1:20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2">
        <f t="shared" si="6"/>
        <v>42117.891423611116</v>
      </c>
      <c r="T118">
        <f t="shared" si="7"/>
        <v>2015</v>
      </c>
    </row>
    <row r="119" spans="1:20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2">
        <f t="shared" si="6"/>
        <v>41526.60665509259</v>
      </c>
      <c r="T119">
        <f t="shared" si="7"/>
        <v>2013</v>
      </c>
    </row>
    <row r="120" spans="1:20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2">
        <f t="shared" si="6"/>
        <v>42664.405925925923</v>
      </c>
      <c r="T120">
        <f t="shared" si="7"/>
        <v>2016</v>
      </c>
    </row>
    <row r="121" spans="1:20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2">
        <f t="shared" si="6"/>
        <v>41519.004733796297</v>
      </c>
      <c r="T121">
        <f t="shared" si="7"/>
        <v>2013</v>
      </c>
    </row>
    <row r="122" spans="1:20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2">
        <f t="shared" si="6"/>
        <v>42199.365844907406</v>
      </c>
      <c r="T122">
        <f t="shared" si="7"/>
        <v>2015</v>
      </c>
    </row>
    <row r="123" spans="1:20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2">
        <f t="shared" si="6"/>
        <v>42774.121342592596</v>
      </c>
      <c r="T123">
        <f t="shared" si="7"/>
        <v>2017</v>
      </c>
    </row>
    <row r="124" spans="1:20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2">
        <f t="shared" si="6"/>
        <v>42443.00204861111</v>
      </c>
      <c r="T124">
        <f t="shared" si="7"/>
        <v>2016</v>
      </c>
    </row>
    <row r="125" spans="1:20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2">
        <f t="shared" si="6"/>
        <v>42219.950729166667</v>
      </c>
      <c r="T125">
        <f t="shared" si="7"/>
        <v>2015</v>
      </c>
    </row>
    <row r="126" spans="1:20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2">
        <f t="shared" si="6"/>
        <v>42340.972118055557</v>
      </c>
      <c r="T126">
        <f t="shared" si="7"/>
        <v>2015</v>
      </c>
    </row>
    <row r="127" spans="1:20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2">
        <f t="shared" si="6"/>
        <v>41915.003275462965</v>
      </c>
      <c r="T127">
        <f t="shared" si="7"/>
        <v>2014</v>
      </c>
    </row>
    <row r="128" spans="1:20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2">
        <f t="shared" si="6"/>
        <v>42297.791886574079</v>
      </c>
      <c r="T128">
        <f t="shared" si="7"/>
        <v>2015</v>
      </c>
    </row>
    <row r="129" spans="1:20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2">
        <f t="shared" si="6"/>
        <v>41899.830312500002</v>
      </c>
      <c r="T129">
        <f t="shared" si="7"/>
        <v>2014</v>
      </c>
    </row>
    <row r="130" spans="1:20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4"/>
        <v>172</v>
      </c>
      <c r="P130">
        <f t="shared" si="5"/>
        <v>153.52000000000001</v>
      </c>
      <c r="Q130" s="11" t="s">
        <v>8323</v>
      </c>
      <c r="R130" t="s">
        <v>8324</v>
      </c>
      <c r="S130" s="12">
        <f t="shared" si="6"/>
        <v>42090.912500000006</v>
      </c>
      <c r="T130">
        <f t="shared" si="7"/>
        <v>2015</v>
      </c>
    </row>
    <row r="131" spans="1:20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8">ROUND(E131/D131*100,0)</f>
        <v>120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2">
        <f t="shared" ref="S131:S194" si="10">(((J131/60)/60)/24)+DATE(1970,1,1)</f>
        <v>41975.329317129625</v>
      </c>
      <c r="T131">
        <f t="shared" ref="T131:T194" si="11">YEAR(S131)</f>
        <v>2014</v>
      </c>
    </row>
    <row r="132" spans="1:20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2">
        <f t="shared" si="10"/>
        <v>41575.527349537035</v>
      </c>
      <c r="T132">
        <f t="shared" si="11"/>
        <v>2013</v>
      </c>
    </row>
    <row r="133" spans="1:20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2">
        <f t="shared" si="10"/>
        <v>41843.64271990741</v>
      </c>
      <c r="T133">
        <f t="shared" si="11"/>
        <v>2014</v>
      </c>
    </row>
    <row r="134" spans="1:20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2">
        <f t="shared" si="10"/>
        <v>41464.934016203704</v>
      </c>
      <c r="T134">
        <f t="shared" si="11"/>
        <v>2013</v>
      </c>
    </row>
    <row r="135" spans="1:20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2">
        <f t="shared" si="10"/>
        <v>42745.744618055556</v>
      </c>
      <c r="T135">
        <f t="shared" si="11"/>
        <v>2017</v>
      </c>
    </row>
    <row r="136" spans="1:20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2">
        <f t="shared" si="10"/>
        <v>42103.042546296296</v>
      </c>
      <c r="T136">
        <f t="shared" si="11"/>
        <v>2015</v>
      </c>
    </row>
    <row r="137" spans="1:20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2">
        <f t="shared" si="10"/>
        <v>40682.051689814813</v>
      </c>
      <c r="T137">
        <f t="shared" si="11"/>
        <v>2011</v>
      </c>
    </row>
    <row r="138" spans="1:20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2">
        <f t="shared" si="10"/>
        <v>42289.675173611111</v>
      </c>
      <c r="T138">
        <f t="shared" si="11"/>
        <v>2015</v>
      </c>
    </row>
    <row r="139" spans="1:20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2">
        <f t="shared" si="10"/>
        <v>42684.000046296293</v>
      </c>
      <c r="T139">
        <f t="shared" si="11"/>
        <v>2016</v>
      </c>
    </row>
    <row r="140" spans="1:20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2">
        <f t="shared" si="10"/>
        <v>41324.193298611113</v>
      </c>
      <c r="T140">
        <f t="shared" si="11"/>
        <v>2013</v>
      </c>
    </row>
    <row r="141" spans="1:20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2">
        <f t="shared" si="10"/>
        <v>42600.278749999998</v>
      </c>
      <c r="T141">
        <f t="shared" si="11"/>
        <v>2016</v>
      </c>
    </row>
    <row r="142" spans="1:20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2">
        <f t="shared" si="10"/>
        <v>41940.69158564815</v>
      </c>
      <c r="T142">
        <f t="shared" si="11"/>
        <v>2014</v>
      </c>
    </row>
    <row r="143" spans="1:20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2">
        <f t="shared" si="10"/>
        <v>41526.708935185183</v>
      </c>
      <c r="T143">
        <f t="shared" si="11"/>
        <v>2013</v>
      </c>
    </row>
    <row r="144" spans="1:20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2">
        <f t="shared" si="10"/>
        <v>42459.780844907407</v>
      </c>
      <c r="T144">
        <f t="shared" si="11"/>
        <v>2016</v>
      </c>
    </row>
    <row r="145" spans="1:20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2">
        <f t="shared" si="10"/>
        <v>42327.834247685183</v>
      </c>
      <c r="T145">
        <f t="shared" si="11"/>
        <v>2015</v>
      </c>
    </row>
    <row r="146" spans="1:20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2">
        <f t="shared" si="10"/>
        <v>41946.029467592591</v>
      </c>
      <c r="T146">
        <f t="shared" si="11"/>
        <v>2014</v>
      </c>
    </row>
    <row r="147" spans="1:20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2">
        <f t="shared" si="10"/>
        <v>42044.272847222222</v>
      </c>
      <c r="T147">
        <f t="shared" si="11"/>
        <v>2015</v>
      </c>
    </row>
    <row r="148" spans="1:20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2">
        <f t="shared" si="10"/>
        <v>42425.757986111115</v>
      </c>
      <c r="T148">
        <f t="shared" si="11"/>
        <v>2016</v>
      </c>
    </row>
    <row r="149" spans="1:20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2">
        <f t="shared" si="10"/>
        <v>42696.663506944446</v>
      </c>
      <c r="T149">
        <f t="shared" si="11"/>
        <v>2016</v>
      </c>
    </row>
    <row r="150" spans="1:20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2">
        <f t="shared" si="10"/>
        <v>42292.513888888891</v>
      </c>
      <c r="T150">
        <f t="shared" si="11"/>
        <v>2015</v>
      </c>
    </row>
    <row r="151" spans="1:20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2">
        <f t="shared" si="10"/>
        <v>41800.423043981478</v>
      </c>
      <c r="T151">
        <f t="shared" si="11"/>
        <v>2014</v>
      </c>
    </row>
    <row r="152" spans="1:20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2">
        <f t="shared" si="10"/>
        <v>42053.704293981486</v>
      </c>
      <c r="T152">
        <f t="shared" si="11"/>
        <v>2015</v>
      </c>
    </row>
    <row r="153" spans="1:20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2">
        <f t="shared" si="10"/>
        <v>42689.187881944439</v>
      </c>
      <c r="T153">
        <f t="shared" si="11"/>
        <v>2016</v>
      </c>
    </row>
    <row r="154" spans="1:20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2">
        <f t="shared" si="10"/>
        <v>40732.842245370368</v>
      </c>
      <c r="T154">
        <f t="shared" si="11"/>
        <v>2011</v>
      </c>
    </row>
    <row r="155" spans="1:20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2">
        <f t="shared" si="10"/>
        <v>41051.168900462959</v>
      </c>
      <c r="T155">
        <f t="shared" si="11"/>
        <v>2012</v>
      </c>
    </row>
    <row r="156" spans="1:20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2">
        <f t="shared" si="10"/>
        <v>42507.860196759255</v>
      </c>
      <c r="T156">
        <f t="shared" si="11"/>
        <v>2016</v>
      </c>
    </row>
    <row r="157" spans="1:20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2">
        <f t="shared" si="10"/>
        <v>41778.193622685183</v>
      </c>
      <c r="T157">
        <f t="shared" si="11"/>
        <v>2014</v>
      </c>
    </row>
    <row r="158" spans="1:20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2">
        <f t="shared" si="10"/>
        <v>42020.700567129628</v>
      </c>
      <c r="T158">
        <f t="shared" si="11"/>
        <v>2015</v>
      </c>
    </row>
    <row r="159" spans="1:20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2">
        <f t="shared" si="10"/>
        <v>42542.526423611111</v>
      </c>
      <c r="T159">
        <f t="shared" si="11"/>
        <v>2016</v>
      </c>
    </row>
    <row r="160" spans="1:20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2">
        <f t="shared" si="10"/>
        <v>42132.941805555558</v>
      </c>
      <c r="T160">
        <f t="shared" si="11"/>
        <v>2015</v>
      </c>
    </row>
    <row r="161" spans="1:20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2">
        <f t="shared" si="10"/>
        <v>42612.149780092594</v>
      </c>
      <c r="T161">
        <f t="shared" si="11"/>
        <v>2016</v>
      </c>
    </row>
    <row r="162" spans="1:20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2">
        <f t="shared" si="10"/>
        <v>41851.962916666671</v>
      </c>
      <c r="T162">
        <f t="shared" si="11"/>
        <v>2014</v>
      </c>
    </row>
    <row r="163" spans="1:20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2">
        <f t="shared" si="10"/>
        <v>41179.098530092589</v>
      </c>
      <c r="T163">
        <f t="shared" si="11"/>
        <v>2012</v>
      </c>
    </row>
    <row r="164" spans="1:20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2">
        <f t="shared" si="10"/>
        <v>42437.636469907404</v>
      </c>
      <c r="T164">
        <f t="shared" si="11"/>
        <v>2016</v>
      </c>
    </row>
    <row r="165" spans="1:20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2">
        <f t="shared" si="10"/>
        <v>41951.695671296293</v>
      </c>
      <c r="T165">
        <f t="shared" si="11"/>
        <v>2014</v>
      </c>
    </row>
    <row r="166" spans="1:20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2">
        <f t="shared" si="10"/>
        <v>42152.288819444439</v>
      </c>
      <c r="T166">
        <f t="shared" si="11"/>
        <v>2015</v>
      </c>
    </row>
    <row r="167" spans="1:20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2">
        <f t="shared" si="10"/>
        <v>41791.713252314818</v>
      </c>
      <c r="T167">
        <f t="shared" si="11"/>
        <v>2014</v>
      </c>
    </row>
    <row r="168" spans="1:20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2">
        <f t="shared" si="10"/>
        <v>42198.676655092597</v>
      </c>
      <c r="T168">
        <f t="shared" si="11"/>
        <v>2015</v>
      </c>
    </row>
    <row r="169" spans="1:20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2">
        <f t="shared" si="10"/>
        <v>41783.642939814818</v>
      </c>
      <c r="T169">
        <f t="shared" si="11"/>
        <v>2014</v>
      </c>
    </row>
    <row r="170" spans="1:20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2">
        <f t="shared" si="10"/>
        <v>41136.777812500004</v>
      </c>
      <c r="T170">
        <f t="shared" si="11"/>
        <v>2012</v>
      </c>
    </row>
    <row r="171" spans="1:20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2">
        <f t="shared" si="10"/>
        <v>41290.598483796297</v>
      </c>
      <c r="T171">
        <f t="shared" si="11"/>
        <v>2013</v>
      </c>
    </row>
    <row r="172" spans="1:20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2">
        <f t="shared" si="10"/>
        <v>42199.57</v>
      </c>
      <c r="T172">
        <f t="shared" si="11"/>
        <v>2015</v>
      </c>
    </row>
    <row r="173" spans="1:20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2">
        <f t="shared" si="10"/>
        <v>42115.071504629625</v>
      </c>
      <c r="T173">
        <f t="shared" si="11"/>
        <v>2015</v>
      </c>
    </row>
    <row r="174" spans="1:20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2">
        <f t="shared" si="10"/>
        <v>42275.767303240747</v>
      </c>
      <c r="T174">
        <f t="shared" si="11"/>
        <v>2015</v>
      </c>
    </row>
    <row r="175" spans="1:20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2">
        <f t="shared" si="10"/>
        <v>41838.377893518518</v>
      </c>
      <c r="T175">
        <f t="shared" si="11"/>
        <v>2014</v>
      </c>
    </row>
    <row r="176" spans="1:20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2">
        <f t="shared" si="10"/>
        <v>42512.698217592595</v>
      </c>
      <c r="T176">
        <f t="shared" si="11"/>
        <v>2016</v>
      </c>
    </row>
    <row r="177" spans="1:20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2">
        <f t="shared" si="10"/>
        <v>41863.584120370368</v>
      </c>
      <c r="T177">
        <f t="shared" si="11"/>
        <v>2014</v>
      </c>
    </row>
    <row r="178" spans="1:20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2">
        <f t="shared" si="10"/>
        <v>40933.80190972222</v>
      </c>
      <c r="T178">
        <f t="shared" si="11"/>
        <v>2012</v>
      </c>
    </row>
    <row r="179" spans="1:20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2">
        <f t="shared" si="10"/>
        <v>41351.541377314818</v>
      </c>
      <c r="T179">
        <f t="shared" si="11"/>
        <v>2013</v>
      </c>
    </row>
    <row r="180" spans="1:20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2">
        <f t="shared" si="10"/>
        <v>40194.920046296298</v>
      </c>
      <c r="T180">
        <f t="shared" si="11"/>
        <v>2010</v>
      </c>
    </row>
    <row r="181" spans="1:20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2">
        <f t="shared" si="10"/>
        <v>41928.881064814814</v>
      </c>
      <c r="T181">
        <f t="shared" si="11"/>
        <v>2014</v>
      </c>
    </row>
    <row r="182" spans="1:20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2">
        <f t="shared" si="10"/>
        <v>42776.704432870371</v>
      </c>
      <c r="T182">
        <f t="shared" si="11"/>
        <v>2017</v>
      </c>
    </row>
    <row r="183" spans="1:20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2">
        <f t="shared" si="10"/>
        <v>41725.082384259258</v>
      </c>
      <c r="T183">
        <f t="shared" si="11"/>
        <v>2014</v>
      </c>
    </row>
    <row r="184" spans="1:20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2">
        <f t="shared" si="10"/>
        <v>42292.495474537034</v>
      </c>
      <c r="T184">
        <f t="shared" si="11"/>
        <v>2015</v>
      </c>
    </row>
    <row r="185" spans="1:20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2">
        <f t="shared" si="10"/>
        <v>41891.693379629629</v>
      </c>
      <c r="T185">
        <f t="shared" si="11"/>
        <v>2014</v>
      </c>
    </row>
    <row r="186" spans="1:20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2">
        <f t="shared" si="10"/>
        <v>42772.669062500005</v>
      </c>
      <c r="T186">
        <f t="shared" si="11"/>
        <v>2017</v>
      </c>
    </row>
    <row r="187" spans="1:20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2">
        <f t="shared" si="10"/>
        <v>42427.964745370366</v>
      </c>
      <c r="T187">
        <f t="shared" si="11"/>
        <v>2016</v>
      </c>
    </row>
    <row r="188" spans="1:20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2">
        <f t="shared" si="10"/>
        <v>42361.602476851855</v>
      </c>
      <c r="T188">
        <f t="shared" si="11"/>
        <v>2015</v>
      </c>
    </row>
    <row r="189" spans="1:20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2">
        <f t="shared" si="10"/>
        <v>42527.625671296293</v>
      </c>
      <c r="T189">
        <f t="shared" si="11"/>
        <v>2016</v>
      </c>
    </row>
    <row r="190" spans="1:20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2">
        <f t="shared" si="10"/>
        <v>42507.581412037034</v>
      </c>
      <c r="T190">
        <f t="shared" si="11"/>
        <v>2016</v>
      </c>
    </row>
    <row r="191" spans="1:20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2">
        <f t="shared" si="10"/>
        <v>42643.642800925925</v>
      </c>
      <c r="T191">
        <f t="shared" si="11"/>
        <v>2016</v>
      </c>
    </row>
    <row r="192" spans="1:20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2">
        <f t="shared" si="10"/>
        <v>42226.313298611116</v>
      </c>
      <c r="T192">
        <f t="shared" si="11"/>
        <v>2015</v>
      </c>
    </row>
    <row r="193" spans="1:20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2">
        <f t="shared" si="10"/>
        <v>42531.228437500002</v>
      </c>
      <c r="T193">
        <f t="shared" si="11"/>
        <v>2016</v>
      </c>
    </row>
    <row r="194" spans="1:20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8"/>
        <v>105</v>
      </c>
      <c r="P194">
        <f t="shared" si="9"/>
        <v>55.07</v>
      </c>
      <c r="Q194" s="11" t="s">
        <v>8321</v>
      </c>
      <c r="R194" t="s">
        <v>8322</v>
      </c>
      <c r="S194" s="12">
        <f t="shared" si="10"/>
        <v>40904.738194444442</v>
      </c>
      <c r="T194">
        <f t="shared" si="11"/>
        <v>2011</v>
      </c>
    </row>
    <row r="195" spans="1:20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ref="O195:O258" si="12">ROUND(E195/D195*100,0)</f>
        <v>104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2">
        <f t="shared" ref="S195:S258" si="14">(((J195/60)/60)/24)+DATE(1970,1,1)</f>
        <v>42756.690162037034</v>
      </c>
      <c r="T195">
        <f t="shared" ref="T195:T258" si="15">YEAR(S195)</f>
        <v>2017</v>
      </c>
    </row>
    <row r="196" spans="1:20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2">
        <f t="shared" si="14"/>
        <v>41949.697962962964</v>
      </c>
      <c r="T196">
        <f t="shared" si="15"/>
        <v>2014</v>
      </c>
    </row>
    <row r="197" spans="1:20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2">
        <f t="shared" si="14"/>
        <v>42334.803923611107</v>
      </c>
      <c r="T197">
        <f t="shared" si="15"/>
        <v>2015</v>
      </c>
    </row>
    <row r="198" spans="1:20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2">
        <f t="shared" si="14"/>
        <v>41943.293912037036</v>
      </c>
      <c r="T198">
        <f t="shared" si="15"/>
        <v>2014</v>
      </c>
    </row>
    <row r="199" spans="1:20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2">
        <f t="shared" si="14"/>
        <v>41164.040960648148</v>
      </c>
      <c r="T199">
        <f t="shared" si="15"/>
        <v>2012</v>
      </c>
    </row>
    <row r="200" spans="1:20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2">
        <f t="shared" si="14"/>
        <v>41836.625254629631</v>
      </c>
      <c r="T200">
        <f t="shared" si="15"/>
        <v>2014</v>
      </c>
    </row>
    <row r="201" spans="1:20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2">
        <f t="shared" si="14"/>
        <v>42278.498240740737</v>
      </c>
      <c r="T201">
        <f t="shared" si="15"/>
        <v>2015</v>
      </c>
    </row>
    <row r="202" spans="1:20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2">
        <f t="shared" si="14"/>
        <v>42032.693043981482</v>
      </c>
      <c r="T202">
        <f t="shared" si="15"/>
        <v>2015</v>
      </c>
    </row>
    <row r="203" spans="1:20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2">
        <f t="shared" si="14"/>
        <v>42072.488182870366</v>
      </c>
      <c r="T203">
        <f t="shared" si="15"/>
        <v>2015</v>
      </c>
    </row>
    <row r="204" spans="1:20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2">
        <f t="shared" si="14"/>
        <v>41887.292187500003</v>
      </c>
      <c r="T204">
        <f t="shared" si="15"/>
        <v>2014</v>
      </c>
    </row>
    <row r="205" spans="1:20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2">
        <f t="shared" si="14"/>
        <v>41069.088506944441</v>
      </c>
      <c r="T205">
        <f t="shared" si="15"/>
        <v>2012</v>
      </c>
    </row>
    <row r="206" spans="1:20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2">
        <f t="shared" si="14"/>
        <v>42740.693692129629</v>
      </c>
      <c r="T206">
        <f t="shared" si="15"/>
        <v>2017</v>
      </c>
    </row>
    <row r="207" spans="1:20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2">
        <f t="shared" si="14"/>
        <v>42493.167719907404</v>
      </c>
      <c r="T207">
        <f t="shared" si="15"/>
        <v>2016</v>
      </c>
    </row>
    <row r="208" spans="1:20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2">
        <f t="shared" si="14"/>
        <v>42480.078715277778</v>
      </c>
      <c r="T208">
        <f t="shared" si="15"/>
        <v>2016</v>
      </c>
    </row>
    <row r="209" spans="1:20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2">
        <f t="shared" si="14"/>
        <v>41731.520949074074</v>
      </c>
      <c r="T209">
        <f t="shared" si="15"/>
        <v>2014</v>
      </c>
    </row>
    <row r="210" spans="1:20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2">
        <f t="shared" si="14"/>
        <v>40766.041921296295</v>
      </c>
      <c r="T210">
        <f t="shared" si="15"/>
        <v>2011</v>
      </c>
    </row>
    <row r="211" spans="1:20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2">
        <f t="shared" si="14"/>
        <v>42234.624895833331</v>
      </c>
      <c r="T211">
        <f t="shared" si="15"/>
        <v>2015</v>
      </c>
    </row>
    <row r="212" spans="1:20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2">
        <f t="shared" si="14"/>
        <v>41738.864803240744</v>
      </c>
      <c r="T212">
        <f t="shared" si="15"/>
        <v>2014</v>
      </c>
    </row>
    <row r="213" spans="1:20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2">
        <f t="shared" si="14"/>
        <v>41759.923101851848</v>
      </c>
      <c r="T213">
        <f t="shared" si="15"/>
        <v>2014</v>
      </c>
    </row>
    <row r="214" spans="1:20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2">
        <f t="shared" si="14"/>
        <v>41899.294942129629</v>
      </c>
      <c r="T214">
        <f t="shared" si="15"/>
        <v>2014</v>
      </c>
    </row>
    <row r="215" spans="1:20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2">
        <f t="shared" si="14"/>
        <v>42326.818738425922</v>
      </c>
      <c r="T215">
        <f t="shared" si="15"/>
        <v>2015</v>
      </c>
    </row>
    <row r="216" spans="1:20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2">
        <f t="shared" si="14"/>
        <v>41915.747314814813</v>
      </c>
      <c r="T216">
        <f t="shared" si="15"/>
        <v>2014</v>
      </c>
    </row>
    <row r="217" spans="1:20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2">
        <f t="shared" si="14"/>
        <v>41936.001226851848</v>
      </c>
      <c r="T217">
        <f t="shared" si="15"/>
        <v>2014</v>
      </c>
    </row>
    <row r="218" spans="1:20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2">
        <f t="shared" si="14"/>
        <v>41116.690104166664</v>
      </c>
      <c r="T218">
        <f t="shared" si="15"/>
        <v>2012</v>
      </c>
    </row>
    <row r="219" spans="1:20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2">
        <f t="shared" si="14"/>
        <v>41019.793032407404</v>
      </c>
      <c r="T219">
        <f t="shared" si="15"/>
        <v>2012</v>
      </c>
    </row>
    <row r="220" spans="1:20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2">
        <f t="shared" si="14"/>
        <v>42229.820173611108</v>
      </c>
      <c r="T220">
        <f t="shared" si="15"/>
        <v>2015</v>
      </c>
    </row>
    <row r="221" spans="1:20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2">
        <f t="shared" si="14"/>
        <v>42503.66474537037</v>
      </c>
      <c r="T221">
        <f t="shared" si="15"/>
        <v>2016</v>
      </c>
    </row>
    <row r="222" spans="1:20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2">
        <f t="shared" si="14"/>
        <v>42479.626875000002</v>
      </c>
      <c r="T222">
        <f t="shared" si="15"/>
        <v>2016</v>
      </c>
    </row>
    <row r="223" spans="1:20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2">
        <f t="shared" si="14"/>
        <v>41535.812708333331</v>
      </c>
      <c r="T223">
        <f t="shared" si="15"/>
        <v>2013</v>
      </c>
    </row>
    <row r="224" spans="1:20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2">
        <f t="shared" si="14"/>
        <v>41646.628032407411</v>
      </c>
      <c r="T224">
        <f t="shared" si="15"/>
        <v>2014</v>
      </c>
    </row>
    <row r="225" spans="1:20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2">
        <f t="shared" si="14"/>
        <v>42647.446597222224</v>
      </c>
      <c r="T225">
        <f t="shared" si="15"/>
        <v>2016</v>
      </c>
    </row>
    <row r="226" spans="1:20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2">
        <f t="shared" si="14"/>
        <v>42332.89980324074</v>
      </c>
      <c r="T226">
        <f t="shared" si="15"/>
        <v>2015</v>
      </c>
    </row>
    <row r="227" spans="1:20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2">
        <f t="shared" si="14"/>
        <v>41379.515775462962</v>
      </c>
      <c r="T227">
        <f t="shared" si="15"/>
        <v>2013</v>
      </c>
    </row>
    <row r="228" spans="1:20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2">
        <f t="shared" si="14"/>
        <v>40921.919340277782</v>
      </c>
      <c r="T228">
        <f t="shared" si="15"/>
        <v>2012</v>
      </c>
    </row>
    <row r="229" spans="1:20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2">
        <f t="shared" si="14"/>
        <v>42094.808182870373</v>
      </c>
      <c r="T229">
        <f t="shared" si="15"/>
        <v>2015</v>
      </c>
    </row>
    <row r="230" spans="1:20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2">
        <f t="shared" si="14"/>
        <v>42337.02039351852</v>
      </c>
      <c r="T230">
        <f t="shared" si="15"/>
        <v>2015</v>
      </c>
    </row>
    <row r="231" spans="1:20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2">
        <f t="shared" si="14"/>
        <v>42770.201481481476</v>
      </c>
      <c r="T231">
        <f t="shared" si="15"/>
        <v>2017</v>
      </c>
    </row>
    <row r="232" spans="1:20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2">
        <f t="shared" si="14"/>
        <v>42252.474351851852</v>
      </c>
      <c r="T232">
        <f t="shared" si="15"/>
        <v>2015</v>
      </c>
    </row>
    <row r="233" spans="1:20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2">
        <f t="shared" si="14"/>
        <v>42282.168993055559</v>
      </c>
      <c r="T233">
        <f t="shared" si="15"/>
        <v>2015</v>
      </c>
    </row>
    <row r="234" spans="1:20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2">
        <f t="shared" si="14"/>
        <v>42219.665173611109</v>
      </c>
      <c r="T234">
        <f t="shared" si="15"/>
        <v>2015</v>
      </c>
    </row>
    <row r="235" spans="1:20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2">
        <f t="shared" si="14"/>
        <v>42417.625046296293</v>
      </c>
      <c r="T235">
        <f t="shared" si="15"/>
        <v>2016</v>
      </c>
    </row>
    <row r="236" spans="1:20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2">
        <f t="shared" si="14"/>
        <v>41533.542858796296</v>
      </c>
      <c r="T236">
        <f t="shared" si="15"/>
        <v>2013</v>
      </c>
    </row>
    <row r="237" spans="1:20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2">
        <f t="shared" si="14"/>
        <v>42723.63653935185</v>
      </c>
      <c r="T237">
        <f t="shared" si="15"/>
        <v>2016</v>
      </c>
    </row>
    <row r="238" spans="1:20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2">
        <f t="shared" si="14"/>
        <v>42111.970995370371</v>
      </c>
      <c r="T238">
        <f t="shared" si="15"/>
        <v>2015</v>
      </c>
    </row>
    <row r="239" spans="1:20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2">
        <f t="shared" si="14"/>
        <v>41710.594282407408</v>
      </c>
      <c r="T239">
        <f t="shared" si="15"/>
        <v>2014</v>
      </c>
    </row>
    <row r="240" spans="1:20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2">
        <f t="shared" si="14"/>
        <v>40941.199826388889</v>
      </c>
      <c r="T240">
        <f t="shared" si="15"/>
        <v>2012</v>
      </c>
    </row>
    <row r="241" spans="1:20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2">
        <f t="shared" si="14"/>
        <v>42678.459120370375</v>
      </c>
      <c r="T241">
        <f t="shared" si="15"/>
        <v>2016</v>
      </c>
    </row>
    <row r="242" spans="1:20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2">
        <f t="shared" si="14"/>
        <v>41424.27107638889</v>
      </c>
      <c r="T242">
        <f t="shared" si="15"/>
        <v>2013</v>
      </c>
    </row>
    <row r="243" spans="1:20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2">
        <f t="shared" si="14"/>
        <v>42264.963159722218</v>
      </c>
      <c r="T243">
        <f t="shared" si="15"/>
        <v>2015</v>
      </c>
    </row>
    <row r="244" spans="1:20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2">
        <f t="shared" si="14"/>
        <v>41313.755219907405</v>
      </c>
      <c r="T244">
        <f t="shared" si="15"/>
        <v>2013</v>
      </c>
    </row>
    <row r="245" spans="1:20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2">
        <f t="shared" si="14"/>
        <v>40840.615787037037</v>
      </c>
      <c r="T245">
        <f t="shared" si="15"/>
        <v>2011</v>
      </c>
    </row>
    <row r="246" spans="1:20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2">
        <f t="shared" si="14"/>
        <v>41704.735937500001</v>
      </c>
      <c r="T246">
        <f t="shared" si="15"/>
        <v>2014</v>
      </c>
    </row>
    <row r="247" spans="1:20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2">
        <f t="shared" si="14"/>
        <v>42073.957569444443</v>
      </c>
      <c r="T247">
        <f t="shared" si="15"/>
        <v>2015</v>
      </c>
    </row>
    <row r="248" spans="1:20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2">
        <f t="shared" si="14"/>
        <v>40977.805300925924</v>
      </c>
      <c r="T248">
        <f t="shared" si="15"/>
        <v>2012</v>
      </c>
    </row>
    <row r="249" spans="1:20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2">
        <f t="shared" si="14"/>
        <v>41932.708877314813</v>
      </c>
      <c r="T249">
        <f t="shared" si="15"/>
        <v>2014</v>
      </c>
    </row>
    <row r="250" spans="1:20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2">
        <f t="shared" si="14"/>
        <v>42702.212337962963</v>
      </c>
      <c r="T250">
        <f t="shared" si="15"/>
        <v>2016</v>
      </c>
    </row>
    <row r="251" spans="1:20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2">
        <f t="shared" si="14"/>
        <v>41754.047083333331</v>
      </c>
      <c r="T251">
        <f t="shared" si="15"/>
        <v>2014</v>
      </c>
    </row>
    <row r="252" spans="1:20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2">
        <f t="shared" si="14"/>
        <v>42184.874675925923</v>
      </c>
      <c r="T252">
        <f t="shared" si="15"/>
        <v>2015</v>
      </c>
    </row>
    <row r="253" spans="1:20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2">
        <f t="shared" si="14"/>
        <v>42564.881076388891</v>
      </c>
      <c r="T253">
        <f t="shared" si="15"/>
        <v>2016</v>
      </c>
    </row>
    <row r="254" spans="1:20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2">
        <f t="shared" si="14"/>
        <v>42163.957326388889</v>
      </c>
      <c r="T254">
        <f t="shared" si="15"/>
        <v>2015</v>
      </c>
    </row>
    <row r="255" spans="1:20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2">
        <f t="shared" si="14"/>
        <v>41506.756111111114</v>
      </c>
      <c r="T255">
        <f t="shared" si="15"/>
        <v>2013</v>
      </c>
    </row>
    <row r="256" spans="1:20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2">
        <f t="shared" si="14"/>
        <v>41572.958495370374</v>
      </c>
      <c r="T256">
        <f t="shared" si="15"/>
        <v>2013</v>
      </c>
    </row>
    <row r="257" spans="1:20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2">
        <f t="shared" si="14"/>
        <v>41869.542314814818</v>
      </c>
      <c r="T257">
        <f t="shared" si="15"/>
        <v>2014</v>
      </c>
    </row>
    <row r="258" spans="1:20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12"/>
        <v>103</v>
      </c>
      <c r="P258">
        <f t="shared" si="13"/>
        <v>134.26</v>
      </c>
      <c r="Q258" s="11" t="s">
        <v>8323</v>
      </c>
      <c r="R258" t="s">
        <v>8326</v>
      </c>
      <c r="S258" s="12">
        <f t="shared" si="14"/>
        <v>42445.19430555556</v>
      </c>
      <c r="T258">
        <f t="shared" si="15"/>
        <v>2016</v>
      </c>
    </row>
    <row r="259" spans="1:20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ref="O259:O322" si="16">ROUND(E259/D259*100,0)</f>
        <v>265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2">
        <f t="shared" ref="S259:S322" si="18">(((J259/60)/60)/24)+DATE(1970,1,1)</f>
        <v>42387.398472222223</v>
      </c>
      <c r="T259">
        <f t="shared" ref="T259:T322" si="19">YEAR(S259)</f>
        <v>2016</v>
      </c>
    </row>
    <row r="260" spans="1:20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2">
        <f t="shared" si="18"/>
        <v>41466.785231481481</v>
      </c>
      <c r="T260">
        <f t="shared" si="19"/>
        <v>2013</v>
      </c>
    </row>
    <row r="261" spans="1:20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2">
        <f t="shared" si="18"/>
        <v>41401.565868055557</v>
      </c>
      <c r="T261">
        <f t="shared" si="19"/>
        <v>2013</v>
      </c>
    </row>
    <row r="262" spans="1:20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2">
        <f t="shared" si="18"/>
        <v>41694.84065972222</v>
      </c>
      <c r="T262">
        <f t="shared" si="19"/>
        <v>2014</v>
      </c>
    </row>
    <row r="263" spans="1:20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2">
        <f t="shared" si="18"/>
        <v>41612.10024305556</v>
      </c>
      <c r="T263">
        <f t="shared" si="19"/>
        <v>2013</v>
      </c>
    </row>
    <row r="264" spans="1:20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2">
        <f t="shared" si="18"/>
        <v>42221.67432870371</v>
      </c>
      <c r="T264">
        <f t="shared" si="19"/>
        <v>2015</v>
      </c>
    </row>
    <row r="265" spans="1:20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2">
        <f t="shared" si="18"/>
        <v>41872.525717592594</v>
      </c>
      <c r="T265">
        <f t="shared" si="19"/>
        <v>2014</v>
      </c>
    </row>
    <row r="266" spans="1:20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2">
        <f t="shared" si="18"/>
        <v>40961.057349537034</v>
      </c>
      <c r="T266">
        <f t="shared" si="19"/>
        <v>2012</v>
      </c>
    </row>
    <row r="267" spans="1:20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2">
        <f t="shared" si="18"/>
        <v>41963.759386574078</v>
      </c>
      <c r="T267">
        <f t="shared" si="19"/>
        <v>2014</v>
      </c>
    </row>
    <row r="268" spans="1:20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2">
        <f t="shared" si="18"/>
        <v>41884.617314814815</v>
      </c>
      <c r="T268">
        <f t="shared" si="19"/>
        <v>2014</v>
      </c>
    </row>
    <row r="269" spans="1:20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2">
        <f t="shared" si="18"/>
        <v>41802.790347222224</v>
      </c>
      <c r="T269">
        <f t="shared" si="19"/>
        <v>2014</v>
      </c>
    </row>
    <row r="270" spans="1:20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2">
        <f t="shared" si="18"/>
        <v>41760.8200462963</v>
      </c>
      <c r="T270">
        <f t="shared" si="19"/>
        <v>2014</v>
      </c>
    </row>
    <row r="271" spans="1:20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2">
        <f t="shared" si="18"/>
        <v>42574.667650462965</v>
      </c>
      <c r="T271">
        <f t="shared" si="19"/>
        <v>2016</v>
      </c>
    </row>
    <row r="272" spans="1:20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2">
        <f t="shared" si="18"/>
        <v>42407.637557870374</v>
      </c>
      <c r="T272">
        <f t="shared" si="19"/>
        <v>2016</v>
      </c>
    </row>
    <row r="273" spans="1:20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2">
        <f t="shared" si="18"/>
        <v>42697.850844907407</v>
      </c>
      <c r="T273">
        <f t="shared" si="19"/>
        <v>2016</v>
      </c>
    </row>
    <row r="274" spans="1:20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2">
        <f t="shared" si="18"/>
        <v>41926.73778935185</v>
      </c>
      <c r="T274">
        <f t="shared" si="19"/>
        <v>2014</v>
      </c>
    </row>
    <row r="275" spans="1:20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2">
        <f t="shared" si="18"/>
        <v>42711.795138888891</v>
      </c>
      <c r="T275">
        <f t="shared" si="19"/>
        <v>2016</v>
      </c>
    </row>
    <row r="276" spans="1:20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2">
        <f t="shared" si="18"/>
        <v>41855.783645833333</v>
      </c>
      <c r="T276">
        <f t="shared" si="19"/>
        <v>2014</v>
      </c>
    </row>
    <row r="277" spans="1:20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2">
        <f t="shared" si="18"/>
        <v>42396.494583333333</v>
      </c>
      <c r="T277">
        <f t="shared" si="19"/>
        <v>2016</v>
      </c>
    </row>
    <row r="278" spans="1:20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2">
        <f t="shared" si="18"/>
        <v>41598.17597222222</v>
      </c>
      <c r="T278">
        <f t="shared" si="19"/>
        <v>2013</v>
      </c>
    </row>
    <row r="279" spans="1:20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2">
        <f t="shared" si="18"/>
        <v>41423.910891203705</v>
      </c>
      <c r="T279">
        <f t="shared" si="19"/>
        <v>2013</v>
      </c>
    </row>
    <row r="280" spans="1:20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2">
        <f t="shared" si="18"/>
        <v>42333.59993055556</v>
      </c>
      <c r="T280">
        <f t="shared" si="19"/>
        <v>2015</v>
      </c>
    </row>
    <row r="281" spans="1:20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2">
        <f t="shared" si="18"/>
        <v>41589.676886574074</v>
      </c>
      <c r="T281">
        <f t="shared" si="19"/>
        <v>2013</v>
      </c>
    </row>
    <row r="282" spans="1:20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2">
        <f t="shared" si="18"/>
        <v>42052.666990740734</v>
      </c>
      <c r="T282">
        <f t="shared" si="19"/>
        <v>2015</v>
      </c>
    </row>
    <row r="283" spans="1:20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2">
        <f t="shared" si="18"/>
        <v>42179.160752314812</v>
      </c>
      <c r="T283">
        <f t="shared" si="19"/>
        <v>2015</v>
      </c>
    </row>
    <row r="284" spans="1:20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2">
        <f t="shared" si="18"/>
        <v>42090.161828703705</v>
      </c>
      <c r="T284">
        <f t="shared" si="19"/>
        <v>2015</v>
      </c>
    </row>
    <row r="285" spans="1:20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2">
        <f t="shared" si="18"/>
        <v>41578.210104166668</v>
      </c>
      <c r="T285">
        <f t="shared" si="19"/>
        <v>2013</v>
      </c>
    </row>
    <row r="286" spans="1:20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2">
        <f t="shared" si="18"/>
        <v>42213.802199074074</v>
      </c>
      <c r="T286">
        <f t="shared" si="19"/>
        <v>2015</v>
      </c>
    </row>
    <row r="287" spans="1:20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2">
        <f t="shared" si="18"/>
        <v>41934.914918981485</v>
      </c>
      <c r="T287">
        <f t="shared" si="19"/>
        <v>2014</v>
      </c>
    </row>
    <row r="288" spans="1:20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2">
        <f t="shared" si="18"/>
        <v>41939.569907407407</v>
      </c>
      <c r="T288">
        <f t="shared" si="19"/>
        <v>2014</v>
      </c>
    </row>
    <row r="289" spans="1:20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2">
        <f t="shared" si="18"/>
        <v>41134.475497685184</v>
      </c>
      <c r="T289">
        <f t="shared" si="19"/>
        <v>2012</v>
      </c>
    </row>
    <row r="290" spans="1:20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2">
        <f t="shared" si="18"/>
        <v>42655.465891203698</v>
      </c>
      <c r="T290">
        <f t="shared" si="19"/>
        <v>2016</v>
      </c>
    </row>
    <row r="291" spans="1:20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2">
        <f t="shared" si="18"/>
        <v>41149.954791666663</v>
      </c>
      <c r="T291">
        <f t="shared" si="19"/>
        <v>2012</v>
      </c>
    </row>
    <row r="292" spans="1:20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2">
        <f t="shared" si="18"/>
        <v>42291.596273148149</v>
      </c>
      <c r="T292">
        <f t="shared" si="19"/>
        <v>2015</v>
      </c>
    </row>
    <row r="293" spans="1:20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2">
        <f t="shared" si="18"/>
        <v>42629.655046296291</v>
      </c>
      <c r="T293">
        <f t="shared" si="19"/>
        <v>2016</v>
      </c>
    </row>
    <row r="294" spans="1:20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2">
        <f t="shared" si="18"/>
        <v>42506.416990740734</v>
      </c>
      <c r="T294">
        <f t="shared" si="19"/>
        <v>2016</v>
      </c>
    </row>
    <row r="295" spans="1:20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2">
        <f t="shared" si="18"/>
        <v>42150.71056712963</v>
      </c>
      <c r="T295">
        <f t="shared" si="19"/>
        <v>2015</v>
      </c>
    </row>
    <row r="296" spans="1:20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2">
        <f t="shared" si="18"/>
        <v>42776.082349537035</v>
      </c>
      <c r="T296">
        <f t="shared" si="19"/>
        <v>2017</v>
      </c>
    </row>
    <row r="297" spans="1:20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2">
        <f t="shared" si="18"/>
        <v>42586.066076388888</v>
      </c>
      <c r="T297">
        <f t="shared" si="19"/>
        <v>2016</v>
      </c>
    </row>
    <row r="298" spans="1:20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2">
        <f t="shared" si="18"/>
        <v>42211.99454861111</v>
      </c>
      <c r="T298">
        <f t="shared" si="19"/>
        <v>2015</v>
      </c>
    </row>
    <row r="299" spans="1:20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2">
        <f t="shared" si="18"/>
        <v>42461.627511574072</v>
      </c>
      <c r="T299">
        <f t="shared" si="19"/>
        <v>2016</v>
      </c>
    </row>
    <row r="300" spans="1:20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2">
        <f t="shared" si="18"/>
        <v>42380.690289351856</v>
      </c>
      <c r="T300">
        <f t="shared" si="19"/>
        <v>2016</v>
      </c>
    </row>
    <row r="301" spans="1:20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2">
        <f t="shared" si="18"/>
        <v>41960.722951388889</v>
      </c>
      <c r="T301">
        <f t="shared" si="19"/>
        <v>2014</v>
      </c>
    </row>
    <row r="302" spans="1:20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2">
        <f t="shared" si="18"/>
        <v>41920.123611111114</v>
      </c>
      <c r="T302">
        <f t="shared" si="19"/>
        <v>2014</v>
      </c>
    </row>
    <row r="303" spans="1:20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2">
        <f t="shared" si="18"/>
        <v>41184.849166666667</v>
      </c>
      <c r="T303">
        <f t="shared" si="19"/>
        <v>2012</v>
      </c>
    </row>
    <row r="304" spans="1:20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2">
        <f t="shared" si="18"/>
        <v>41391.782905092594</v>
      </c>
      <c r="T304">
        <f t="shared" si="19"/>
        <v>2013</v>
      </c>
    </row>
    <row r="305" spans="1:20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2">
        <f t="shared" si="18"/>
        <v>42263.952662037031</v>
      </c>
      <c r="T305">
        <f t="shared" si="19"/>
        <v>2015</v>
      </c>
    </row>
    <row r="306" spans="1:20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2">
        <f t="shared" si="18"/>
        <v>42066.958761574075</v>
      </c>
      <c r="T306">
        <f t="shared" si="19"/>
        <v>2015</v>
      </c>
    </row>
    <row r="307" spans="1:20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2">
        <f t="shared" si="18"/>
        <v>42339.276006944448</v>
      </c>
      <c r="T307">
        <f t="shared" si="19"/>
        <v>2015</v>
      </c>
    </row>
    <row r="308" spans="1:20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2">
        <f t="shared" si="18"/>
        <v>42627.307303240741</v>
      </c>
      <c r="T308">
        <f t="shared" si="19"/>
        <v>2016</v>
      </c>
    </row>
    <row r="309" spans="1:20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2">
        <f t="shared" si="18"/>
        <v>41834.586574074077</v>
      </c>
      <c r="T309">
        <f t="shared" si="19"/>
        <v>2014</v>
      </c>
    </row>
    <row r="310" spans="1:20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2">
        <f t="shared" si="18"/>
        <v>42705.919201388882</v>
      </c>
      <c r="T310">
        <f t="shared" si="19"/>
        <v>2016</v>
      </c>
    </row>
    <row r="311" spans="1:20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2">
        <f t="shared" si="18"/>
        <v>41368.560289351852</v>
      </c>
      <c r="T311">
        <f t="shared" si="19"/>
        <v>2013</v>
      </c>
    </row>
    <row r="312" spans="1:20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2">
        <f t="shared" si="18"/>
        <v>42535.809490740736</v>
      </c>
      <c r="T312">
        <f t="shared" si="19"/>
        <v>2016</v>
      </c>
    </row>
    <row r="313" spans="1:20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2">
        <f t="shared" si="18"/>
        <v>42473.57</v>
      </c>
      <c r="T313">
        <f t="shared" si="19"/>
        <v>2016</v>
      </c>
    </row>
    <row r="314" spans="1:20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2">
        <f t="shared" si="18"/>
        <v>42759.244166666671</v>
      </c>
      <c r="T314">
        <f t="shared" si="19"/>
        <v>2017</v>
      </c>
    </row>
    <row r="315" spans="1:20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2">
        <f t="shared" si="18"/>
        <v>42234.597685185188</v>
      </c>
      <c r="T315">
        <f t="shared" si="19"/>
        <v>2015</v>
      </c>
    </row>
    <row r="316" spans="1:20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2">
        <f t="shared" si="18"/>
        <v>42011.628136574072</v>
      </c>
      <c r="T316">
        <f t="shared" si="19"/>
        <v>2015</v>
      </c>
    </row>
    <row r="317" spans="1:20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2">
        <f t="shared" si="18"/>
        <v>41934.584502314814</v>
      </c>
      <c r="T317">
        <f t="shared" si="19"/>
        <v>2014</v>
      </c>
    </row>
    <row r="318" spans="1:20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2">
        <f t="shared" si="18"/>
        <v>41807.624374999999</v>
      </c>
      <c r="T318">
        <f t="shared" si="19"/>
        <v>2014</v>
      </c>
    </row>
    <row r="319" spans="1:20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2">
        <f t="shared" si="18"/>
        <v>42100.642071759255</v>
      </c>
      <c r="T319">
        <f t="shared" si="19"/>
        <v>2015</v>
      </c>
    </row>
    <row r="320" spans="1:20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2">
        <f t="shared" si="18"/>
        <v>41184.277986111112</v>
      </c>
      <c r="T320">
        <f t="shared" si="19"/>
        <v>2012</v>
      </c>
    </row>
    <row r="321" spans="1:20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2">
        <f t="shared" si="18"/>
        <v>40854.745266203703</v>
      </c>
      <c r="T321">
        <f t="shared" si="19"/>
        <v>2011</v>
      </c>
    </row>
    <row r="322" spans="1:20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16"/>
        <v>101</v>
      </c>
      <c r="P322">
        <f t="shared" si="17"/>
        <v>201.22</v>
      </c>
      <c r="Q322" s="11" t="s">
        <v>8321</v>
      </c>
      <c r="R322" t="s">
        <v>8322</v>
      </c>
      <c r="S322" s="12">
        <f t="shared" si="18"/>
        <v>41719.667986111112</v>
      </c>
      <c r="T322">
        <f t="shared" si="19"/>
        <v>2014</v>
      </c>
    </row>
    <row r="323" spans="1:20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20">ROUND(E323/D323*100,0)</f>
        <v>29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2">
        <f t="shared" ref="S323:S386" si="22">(((J323/60)/60)/24)+DATE(1970,1,1)</f>
        <v>42506.709722222222</v>
      </c>
      <c r="T323">
        <f t="shared" ref="T323:T386" si="23">YEAR(S323)</f>
        <v>2016</v>
      </c>
    </row>
    <row r="324" spans="1:20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2">
        <f t="shared" si="22"/>
        <v>42633.841608796298</v>
      </c>
      <c r="T324">
        <f t="shared" si="23"/>
        <v>2016</v>
      </c>
    </row>
    <row r="325" spans="1:20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2">
        <f t="shared" si="22"/>
        <v>42692.771493055552</v>
      </c>
      <c r="T325">
        <f t="shared" si="23"/>
        <v>2016</v>
      </c>
    </row>
    <row r="326" spans="1:20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2">
        <f t="shared" si="22"/>
        <v>41023.782037037039</v>
      </c>
      <c r="T326">
        <f t="shared" si="23"/>
        <v>2012</v>
      </c>
    </row>
    <row r="327" spans="1:20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2">
        <f t="shared" si="22"/>
        <v>41085.698113425926</v>
      </c>
      <c r="T327">
        <f t="shared" si="23"/>
        <v>2012</v>
      </c>
    </row>
    <row r="328" spans="1:20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2">
        <f t="shared" si="22"/>
        <v>42078.222187499996</v>
      </c>
      <c r="T328">
        <f t="shared" si="23"/>
        <v>2015</v>
      </c>
    </row>
    <row r="329" spans="1:20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2">
        <f t="shared" si="22"/>
        <v>42633.461956018517</v>
      </c>
      <c r="T329">
        <f t="shared" si="23"/>
        <v>2016</v>
      </c>
    </row>
    <row r="330" spans="1:20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2">
        <f t="shared" si="22"/>
        <v>42103.556828703702</v>
      </c>
      <c r="T330">
        <f t="shared" si="23"/>
        <v>2015</v>
      </c>
    </row>
    <row r="331" spans="1:20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2">
        <f t="shared" si="22"/>
        <v>41348.168287037035</v>
      </c>
      <c r="T331">
        <f t="shared" si="23"/>
        <v>2013</v>
      </c>
    </row>
    <row r="332" spans="1:20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2">
        <f t="shared" si="22"/>
        <v>42766.626793981486</v>
      </c>
      <c r="T332">
        <f t="shared" si="23"/>
        <v>2017</v>
      </c>
    </row>
    <row r="333" spans="1:20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2">
        <f t="shared" si="22"/>
        <v>41662.047500000001</v>
      </c>
      <c r="T333">
        <f t="shared" si="23"/>
        <v>2014</v>
      </c>
    </row>
    <row r="334" spans="1:20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2">
        <f t="shared" si="22"/>
        <v>41487.611250000002</v>
      </c>
      <c r="T334">
        <f t="shared" si="23"/>
        <v>2013</v>
      </c>
    </row>
    <row r="335" spans="1:20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2">
        <f t="shared" si="22"/>
        <v>41771.572256944448</v>
      </c>
      <c r="T335">
        <f t="shared" si="23"/>
        <v>2014</v>
      </c>
    </row>
    <row r="336" spans="1:20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2">
        <f t="shared" si="22"/>
        <v>42139.781678240746</v>
      </c>
      <c r="T336">
        <f t="shared" si="23"/>
        <v>2015</v>
      </c>
    </row>
    <row r="337" spans="1:20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2">
        <f t="shared" si="22"/>
        <v>40626.959930555553</v>
      </c>
      <c r="T337">
        <f t="shared" si="23"/>
        <v>2011</v>
      </c>
    </row>
    <row r="338" spans="1:20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2">
        <f t="shared" si="22"/>
        <v>41918.742175925923</v>
      </c>
      <c r="T338">
        <f t="shared" si="23"/>
        <v>2014</v>
      </c>
    </row>
    <row r="339" spans="1:20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2">
        <f t="shared" si="22"/>
        <v>41935.070486111108</v>
      </c>
      <c r="T339">
        <f t="shared" si="23"/>
        <v>2014</v>
      </c>
    </row>
    <row r="340" spans="1:20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2">
        <f t="shared" si="22"/>
        <v>41113.77238425926</v>
      </c>
      <c r="T340">
        <f t="shared" si="23"/>
        <v>2012</v>
      </c>
    </row>
    <row r="341" spans="1:20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2">
        <f t="shared" si="22"/>
        <v>41486.537268518521</v>
      </c>
      <c r="T341">
        <f t="shared" si="23"/>
        <v>2013</v>
      </c>
    </row>
    <row r="342" spans="1:20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2">
        <f t="shared" si="22"/>
        <v>41956.017488425925</v>
      </c>
      <c r="T342">
        <f t="shared" si="23"/>
        <v>2014</v>
      </c>
    </row>
    <row r="343" spans="1:20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2">
        <f t="shared" si="22"/>
        <v>42576.278715277775</v>
      </c>
      <c r="T343">
        <f t="shared" si="23"/>
        <v>2016</v>
      </c>
    </row>
    <row r="344" spans="1:20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2">
        <f t="shared" si="22"/>
        <v>41806.794074074074</v>
      </c>
      <c r="T344">
        <f t="shared" si="23"/>
        <v>2014</v>
      </c>
    </row>
    <row r="345" spans="1:20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2">
        <f t="shared" si="22"/>
        <v>42767.577303240745</v>
      </c>
      <c r="T345">
        <f t="shared" si="23"/>
        <v>2017</v>
      </c>
    </row>
    <row r="346" spans="1:20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2">
        <f t="shared" si="22"/>
        <v>42327.490752314814</v>
      </c>
      <c r="T346">
        <f t="shared" si="23"/>
        <v>2015</v>
      </c>
    </row>
    <row r="347" spans="1:20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2">
        <f t="shared" si="22"/>
        <v>42573.327986111108</v>
      </c>
      <c r="T347">
        <f t="shared" si="23"/>
        <v>2016</v>
      </c>
    </row>
    <row r="348" spans="1:20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2">
        <f t="shared" si="22"/>
        <v>41282.944456018515</v>
      </c>
      <c r="T348">
        <f t="shared" si="23"/>
        <v>2013</v>
      </c>
    </row>
    <row r="349" spans="1:20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2">
        <f t="shared" si="22"/>
        <v>42614.760937500003</v>
      </c>
      <c r="T349">
        <f t="shared" si="23"/>
        <v>2016</v>
      </c>
    </row>
    <row r="350" spans="1:20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2">
        <f t="shared" si="22"/>
        <v>41458.867905092593</v>
      </c>
      <c r="T350">
        <f t="shared" si="23"/>
        <v>2013</v>
      </c>
    </row>
    <row r="351" spans="1:20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2">
        <f t="shared" si="22"/>
        <v>42644.667534722219</v>
      </c>
      <c r="T351">
        <f t="shared" si="23"/>
        <v>2016</v>
      </c>
    </row>
    <row r="352" spans="1:20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2">
        <f t="shared" si="22"/>
        <v>41948.56658564815</v>
      </c>
      <c r="T352">
        <f t="shared" si="23"/>
        <v>2014</v>
      </c>
    </row>
    <row r="353" spans="1:20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2">
        <f t="shared" si="22"/>
        <v>42391.475289351853</v>
      </c>
      <c r="T353">
        <f t="shared" si="23"/>
        <v>2016</v>
      </c>
    </row>
    <row r="354" spans="1:20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2">
        <f t="shared" si="22"/>
        <v>41863.429791666669</v>
      </c>
      <c r="T354">
        <f t="shared" si="23"/>
        <v>2014</v>
      </c>
    </row>
    <row r="355" spans="1:20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2">
        <f t="shared" si="22"/>
        <v>41809.473275462966</v>
      </c>
      <c r="T355">
        <f t="shared" si="23"/>
        <v>2014</v>
      </c>
    </row>
    <row r="356" spans="1:20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2">
        <f t="shared" si="22"/>
        <v>42370.580590277779</v>
      </c>
      <c r="T356">
        <f t="shared" si="23"/>
        <v>2016</v>
      </c>
    </row>
    <row r="357" spans="1:20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2">
        <f t="shared" si="22"/>
        <v>42423.602500000001</v>
      </c>
      <c r="T357">
        <f t="shared" si="23"/>
        <v>2016</v>
      </c>
    </row>
    <row r="358" spans="1:20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2">
        <f t="shared" si="22"/>
        <v>41909.969386574077</v>
      </c>
      <c r="T358">
        <f t="shared" si="23"/>
        <v>2014</v>
      </c>
    </row>
    <row r="359" spans="1:20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2">
        <f t="shared" si="22"/>
        <v>41099.966944444444</v>
      </c>
      <c r="T359">
        <f t="shared" si="23"/>
        <v>2012</v>
      </c>
    </row>
    <row r="360" spans="1:20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2">
        <f t="shared" si="22"/>
        <v>41841.850034722222</v>
      </c>
      <c r="T360">
        <f t="shared" si="23"/>
        <v>2014</v>
      </c>
    </row>
    <row r="361" spans="1:20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2">
        <f t="shared" si="22"/>
        <v>41964.751342592594</v>
      </c>
      <c r="T361">
        <f t="shared" si="23"/>
        <v>2014</v>
      </c>
    </row>
    <row r="362" spans="1:20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2">
        <f t="shared" si="22"/>
        <v>42741.599664351852</v>
      </c>
      <c r="T362">
        <f t="shared" si="23"/>
        <v>2017</v>
      </c>
    </row>
    <row r="363" spans="1:20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2">
        <f t="shared" si="22"/>
        <v>42534.895625000005</v>
      </c>
      <c r="T363">
        <f t="shared" si="23"/>
        <v>2016</v>
      </c>
    </row>
    <row r="364" spans="1:20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2">
        <f t="shared" si="22"/>
        <v>42218.169293981482</v>
      </c>
      <c r="T364">
        <f t="shared" si="23"/>
        <v>2015</v>
      </c>
    </row>
    <row r="365" spans="1:20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2">
        <f t="shared" si="22"/>
        <v>42633.586122685185</v>
      </c>
      <c r="T365">
        <f t="shared" si="23"/>
        <v>2016</v>
      </c>
    </row>
    <row r="366" spans="1:20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2">
        <f t="shared" si="22"/>
        <v>42626.668888888889</v>
      </c>
      <c r="T366">
        <f t="shared" si="23"/>
        <v>2016</v>
      </c>
    </row>
    <row r="367" spans="1:20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2">
        <f t="shared" si="22"/>
        <v>42178.282372685186</v>
      </c>
      <c r="T367">
        <f t="shared" si="23"/>
        <v>2015</v>
      </c>
    </row>
    <row r="368" spans="1:20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2">
        <f t="shared" si="22"/>
        <v>41980.781793981485</v>
      </c>
      <c r="T368">
        <f t="shared" si="23"/>
        <v>2014</v>
      </c>
    </row>
    <row r="369" spans="1:20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2">
        <f t="shared" si="22"/>
        <v>41449.585162037038</v>
      </c>
      <c r="T369">
        <f t="shared" si="23"/>
        <v>2013</v>
      </c>
    </row>
    <row r="370" spans="1:20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2">
        <f t="shared" si="22"/>
        <v>41929.164733796293</v>
      </c>
      <c r="T370">
        <f t="shared" si="23"/>
        <v>2014</v>
      </c>
    </row>
    <row r="371" spans="1:20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2">
        <f t="shared" si="22"/>
        <v>42426.542592592596</v>
      </c>
      <c r="T371">
        <f t="shared" si="23"/>
        <v>2016</v>
      </c>
    </row>
    <row r="372" spans="1:20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2">
        <f t="shared" si="22"/>
        <v>42668.176701388889</v>
      </c>
      <c r="T372">
        <f t="shared" si="23"/>
        <v>2016</v>
      </c>
    </row>
    <row r="373" spans="1:20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2">
        <f t="shared" si="22"/>
        <v>42654.177187499998</v>
      </c>
      <c r="T373">
        <f t="shared" si="23"/>
        <v>2016</v>
      </c>
    </row>
    <row r="374" spans="1:20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2">
        <f t="shared" si="22"/>
        <v>42529.632754629631</v>
      </c>
      <c r="T374">
        <f t="shared" si="23"/>
        <v>2016</v>
      </c>
    </row>
    <row r="375" spans="1:20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2">
        <f t="shared" si="22"/>
        <v>42583.615081018521</v>
      </c>
      <c r="T375">
        <f t="shared" si="23"/>
        <v>2016</v>
      </c>
    </row>
    <row r="376" spans="1:20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2">
        <f t="shared" si="22"/>
        <v>42461.747199074074</v>
      </c>
      <c r="T376">
        <f t="shared" si="23"/>
        <v>2016</v>
      </c>
    </row>
    <row r="377" spans="1:20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2">
        <f t="shared" si="22"/>
        <v>42135.60020833333</v>
      </c>
      <c r="T377">
        <f t="shared" si="23"/>
        <v>2015</v>
      </c>
    </row>
    <row r="378" spans="1:20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2">
        <f t="shared" si="22"/>
        <v>42745.600243055553</v>
      </c>
      <c r="T378">
        <f t="shared" si="23"/>
        <v>2017</v>
      </c>
    </row>
    <row r="379" spans="1:20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2">
        <f t="shared" si="22"/>
        <v>42115.74754629629</v>
      </c>
      <c r="T379">
        <f t="shared" si="23"/>
        <v>2015</v>
      </c>
    </row>
    <row r="380" spans="1:20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2">
        <f t="shared" si="22"/>
        <v>42409.776076388895</v>
      </c>
      <c r="T380">
        <f t="shared" si="23"/>
        <v>2016</v>
      </c>
    </row>
    <row r="381" spans="1:20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2">
        <f t="shared" si="22"/>
        <v>41610.794421296298</v>
      </c>
      <c r="T381">
        <f t="shared" si="23"/>
        <v>2013</v>
      </c>
    </row>
    <row r="382" spans="1:20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2">
        <f t="shared" si="22"/>
        <v>40555.322662037033</v>
      </c>
      <c r="T382">
        <f t="shared" si="23"/>
        <v>2011</v>
      </c>
    </row>
    <row r="383" spans="1:20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2">
        <f t="shared" si="22"/>
        <v>41193.032013888893</v>
      </c>
      <c r="T383">
        <f t="shared" si="23"/>
        <v>2012</v>
      </c>
    </row>
    <row r="384" spans="1:20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2">
        <f t="shared" si="22"/>
        <v>42751.533391203702</v>
      </c>
      <c r="T384">
        <f t="shared" si="23"/>
        <v>2017</v>
      </c>
    </row>
    <row r="385" spans="1:20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2">
        <f t="shared" si="22"/>
        <v>42552.315127314811</v>
      </c>
      <c r="T385">
        <f t="shared" si="23"/>
        <v>2016</v>
      </c>
    </row>
    <row r="386" spans="1:20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20"/>
        <v>108</v>
      </c>
      <c r="P386">
        <f t="shared" si="21"/>
        <v>106.8</v>
      </c>
      <c r="Q386" s="11" t="s">
        <v>8323</v>
      </c>
      <c r="R386" t="s">
        <v>8326</v>
      </c>
      <c r="S386" s="12">
        <f t="shared" si="22"/>
        <v>41933.291643518518</v>
      </c>
      <c r="T386">
        <f t="shared" si="23"/>
        <v>2014</v>
      </c>
    </row>
    <row r="387" spans="1:20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24">ROUND(E387/D387*100,0)</f>
        <v>107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2">
        <f t="shared" ref="S387:S450" si="26">(((J387/60)/60)/24)+DATE(1970,1,1)</f>
        <v>41017.885462962964</v>
      </c>
      <c r="T387">
        <f t="shared" ref="T387:T450" si="27">YEAR(S387)</f>
        <v>2012</v>
      </c>
    </row>
    <row r="388" spans="1:20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2">
        <f t="shared" si="26"/>
        <v>41134.751550925925</v>
      </c>
      <c r="T388">
        <f t="shared" si="27"/>
        <v>2012</v>
      </c>
    </row>
    <row r="389" spans="1:20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2">
        <f t="shared" si="26"/>
        <v>42514.671099537038</v>
      </c>
      <c r="T389">
        <f t="shared" si="27"/>
        <v>2016</v>
      </c>
    </row>
    <row r="390" spans="1:20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2">
        <f t="shared" si="26"/>
        <v>42687.875775462962</v>
      </c>
      <c r="T390">
        <f t="shared" si="27"/>
        <v>2016</v>
      </c>
    </row>
    <row r="391" spans="1:20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2">
        <f t="shared" si="26"/>
        <v>42207.746678240743</v>
      </c>
      <c r="T391">
        <f t="shared" si="27"/>
        <v>2015</v>
      </c>
    </row>
    <row r="392" spans="1:20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2">
        <f t="shared" si="26"/>
        <v>42331.551307870366</v>
      </c>
      <c r="T392">
        <f t="shared" si="27"/>
        <v>2015</v>
      </c>
    </row>
    <row r="393" spans="1:20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2">
        <f t="shared" si="26"/>
        <v>42009.973946759259</v>
      </c>
      <c r="T393">
        <f t="shared" si="27"/>
        <v>2015</v>
      </c>
    </row>
    <row r="394" spans="1:20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2">
        <f t="shared" si="26"/>
        <v>41891.976388888892</v>
      </c>
      <c r="T394">
        <f t="shared" si="27"/>
        <v>2014</v>
      </c>
    </row>
    <row r="395" spans="1:20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2">
        <f t="shared" si="26"/>
        <v>42694.98128472222</v>
      </c>
      <c r="T395">
        <f t="shared" si="27"/>
        <v>2016</v>
      </c>
    </row>
    <row r="396" spans="1:20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2">
        <f t="shared" si="26"/>
        <v>42222.622766203705</v>
      </c>
      <c r="T396">
        <f t="shared" si="27"/>
        <v>2015</v>
      </c>
    </row>
    <row r="397" spans="1:20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2">
        <f t="shared" si="26"/>
        <v>40998.051192129627</v>
      </c>
      <c r="T397">
        <f t="shared" si="27"/>
        <v>2012</v>
      </c>
    </row>
    <row r="398" spans="1:20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2">
        <f t="shared" si="26"/>
        <v>40868.219814814816</v>
      </c>
      <c r="T398">
        <f t="shared" si="27"/>
        <v>2011</v>
      </c>
    </row>
    <row r="399" spans="1:20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2">
        <f t="shared" si="26"/>
        <v>41943.791030092594</v>
      </c>
      <c r="T399">
        <f t="shared" si="27"/>
        <v>2014</v>
      </c>
    </row>
    <row r="400" spans="1:20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2">
        <f t="shared" si="26"/>
        <v>41228.650196759263</v>
      </c>
      <c r="T400">
        <f t="shared" si="27"/>
        <v>2012</v>
      </c>
    </row>
    <row r="401" spans="1:20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2">
        <f t="shared" si="26"/>
        <v>42152.640833333338</v>
      </c>
      <c r="T401">
        <f t="shared" si="27"/>
        <v>2015</v>
      </c>
    </row>
    <row r="402" spans="1:20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2">
        <f t="shared" si="26"/>
        <v>40675.71</v>
      </c>
      <c r="T402">
        <f t="shared" si="27"/>
        <v>2011</v>
      </c>
    </row>
    <row r="403" spans="1:20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2">
        <f t="shared" si="26"/>
        <v>42388.708645833336</v>
      </c>
      <c r="T403">
        <f t="shared" si="27"/>
        <v>2016</v>
      </c>
    </row>
    <row r="404" spans="1:20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2">
        <f t="shared" si="26"/>
        <v>41786.614363425928</v>
      </c>
      <c r="T404">
        <f t="shared" si="27"/>
        <v>2014</v>
      </c>
    </row>
    <row r="405" spans="1:20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2">
        <f t="shared" si="26"/>
        <v>41561.807349537034</v>
      </c>
      <c r="T405">
        <f t="shared" si="27"/>
        <v>2013</v>
      </c>
    </row>
    <row r="406" spans="1:20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2">
        <f t="shared" si="26"/>
        <v>42445.823055555549</v>
      </c>
      <c r="T406">
        <f t="shared" si="27"/>
        <v>2016</v>
      </c>
    </row>
    <row r="407" spans="1:20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2">
        <f t="shared" si="26"/>
        <v>42247.616400462968</v>
      </c>
      <c r="T407">
        <f t="shared" si="27"/>
        <v>2015</v>
      </c>
    </row>
    <row r="408" spans="1:20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2">
        <f t="shared" si="26"/>
        <v>42602.576712962968</v>
      </c>
      <c r="T408">
        <f t="shared" si="27"/>
        <v>2016</v>
      </c>
    </row>
    <row r="409" spans="1:20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2">
        <f t="shared" si="26"/>
        <v>41298.509965277779</v>
      </c>
      <c r="T409">
        <f t="shared" si="27"/>
        <v>2013</v>
      </c>
    </row>
    <row r="410" spans="1:20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2">
        <f t="shared" si="26"/>
        <v>42382.74009259259</v>
      </c>
      <c r="T410">
        <f t="shared" si="27"/>
        <v>2016</v>
      </c>
    </row>
    <row r="411" spans="1:20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2">
        <f t="shared" si="26"/>
        <v>41878.627187500002</v>
      </c>
      <c r="T411">
        <f t="shared" si="27"/>
        <v>2014</v>
      </c>
    </row>
    <row r="412" spans="1:20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2">
        <f t="shared" si="26"/>
        <v>42089.72802083334</v>
      </c>
      <c r="T412">
        <f t="shared" si="27"/>
        <v>2015</v>
      </c>
    </row>
    <row r="413" spans="1:20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2">
        <f t="shared" si="26"/>
        <v>40865.042256944449</v>
      </c>
      <c r="T413">
        <f t="shared" si="27"/>
        <v>2011</v>
      </c>
    </row>
    <row r="414" spans="1:20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2">
        <f t="shared" si="26"/>
        <v>42702.917048611111</v>
      </c>
      <c r="T414">
        <f t="shared" si="27"/>
        <v>2016</v>
      </c>
    </row>
    <row r="415" spans="1:20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2">
        <f t="shared" si="26"/>
        <v>42321.626296296294</v>
      </c>
      <c r="T415">
        <f t="shared" si="27"/>
        <v>2015</v>
      </c>
    </row>
    <row r="416" spans="1:20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2">
        <f t="shared" si="26"/>
        <v>41736.899652777778</v>
      </c>
      <c r="T416">
        <f t="shared" si="27"/>
        <v>2014</v>
      </c>
    </row>
    <row r="417" spans="1:20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2">
        <f t="shared" si="26"/>
        <v>42230.23583333334</v>
      </c>
      <c r="T417">
        <f t="shared" si="27"/>
        <v>2015</v>
      </c>
    </row>
    <row r="418" spans="1:20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2">
        <f t="shared" si="26"/>
        <v>42050.983182870375</v>
      </c>
      <c r="T418">
        <f t="shared" si="27"/>
        <v>2015</v>
      </c>
    </row>
    <row r="419" spans="1:20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2">
        <f t="shared" si="26"/>
        <v>42062.022118055553</v>
      </c>
      <c r="T419">
        <f t="shared" si="27"/>
        <v>2015</v>
      </c>
    </row>
    <row r="420" spans="1:20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2">
        <f t="shared" si="26"/>
        <v>41971.639189814814</v>
      </c>
      <c r="T420">
        <f t="shared" si="27"/>
        <v>2014</v>
      </c>
    </row>
    <row r="421" spans="1:20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2">
        <f t="shared" si="26"/>
        <v>42749.059722222228</v>
      </c>
      <c r="T421">
        <f t="shared" si="27"/>
        <v>2017</v>
      </c>
    </row>
    <row r="422" spans="1:20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2">
        <f t="shared" si="26"/>
        <v>41264.853865740741</v>
      </c>
      <c r="T422">
        <f t="shared" si="27"/>
        <v>2012</v>
      </c>
    </row>
    <row r="423" spans="1:20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2">
        <f t="shared" si="26"/>
        <v>42662.613564814819</v>
      </c>
      <c r="T423">
        <f t="shared" si="27"/>
        <v>2016</v>
      </c>
    </row>
    <row r="424" spans="1:20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2">
        <f t="shared" si="26"/>
        <v>42741.684479166666</v>
      </c>
      <c r="T424">
        <f t="shared" si="27"/>
        <v>2017</v>
      </c>
    </row>
    <row r="425" spans="1:20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2">
        <f t="shared" si="26"/>
        <v>42381.79886574074</v>
      </c>
      <c r="T425">
        <f t="shared" si="27"/>
        <v>2016</v>
      </c>
    </row>
    <row r="426" spans="1:20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2">
        <f t="shared" si="26"/>
        <v>41864.501516203702</v>
      </c>
      <c r="T426">
        <f t="shared" si="27"/>
        <v>2014</v>
      </c>
    </row>
    <row r="427" spans="1:20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2">
        <f t="shared" si="26"/>
        <v>41993.174363425926</v>
      </c>
      <c r="T427">
        <f t="shared" si="27"/>
        <v>2014</v>
      </c>
    </row>
    <row r="428" spans="1:20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2">
        <f t="shared" si="26"/>
        <v>42200.666261574079</v>
      </c>
      <c r="T428">
        <f t="shared" si="27"/>
        <v>2015</v>
      </c>
    </row>
    <row r="429" spans="1:20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2">
        <f t="shared" si="26"/>
        <v>41742.780509259261</v>
      </c>
      <c r="T429">
        <f t="shared" si="27"/>
        <v>2014</v>
      </c>
    </row>
    <row r="430" spans="1:20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2">
        <f t="shared" si="26"/>
        <v>42480.653611111105</v>
      </c>
      <c r="T430">
        <f t="shared" si="27"/>
        <v>2016</v>
      </c>
    </row>
    <row r="431" spans="1:20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2">
        <f t="shared" si="26"/>
        <v>42052.628703703704</v>
      </c>
      <c r="T431">
        <f t="shared" si="27"/>
        <v>2015</v>
      </c>
    </row>
    <row r="432" spans="1:20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2">
        <f t="shared" si="26"/>
        <v>41529.063252314816</v>
      </c>
      <c r="T432">
        <f t="shared" si="27"/>
        <v>2013</v>
      </c>
    </row>
    <row r="433" spans="1:20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2">
        <f t="shared" si="26"/>
        <v>42331.84574074074</v>
      </c>
      <c r="T433">
        <f t="shared" si="27"/>
        <v>2015</v>
      </c>
    </row>
    <row r="434" spans="1:20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2">
        <f t="shared" si="26"/>
        <v>42647.818819444445</v>
      </c>
      <c r="T434">
        <f t="shared" si="27"/>
        <v>2016</v>
      </c>
    </row>
    <row r="435" spans="1:20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2">
        <f t="shared" si="26"/>
        <v>42702.804814814815</v>
      </c>
      <c r="T435">
        <f t="shared" si="27"/>
        <v>2016</v>
      </c>
    </row>
    <row r="436" spans="1:20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2">
        <f t="shared" si="26"/>
        <v>40763.717256944445</v>
      </c>
      <c r="T436">
        <f t="shared" si="27"/>
        <v>2011</v>
      </c>
    </row>
    <row r="437" spans="1:20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2">
        <f t="shared" si="26"/>
        <v>42465.596585648149</v>
      </c>
      <c r="T437">
        <f t="shared" si="27"/>
        <v>2016</v>
      </c>
    </row>
    <row r="438" spans="1:20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2">
        <f t="shared" si="26"/>
        <v>41955.857789351852</v>
      </c>
      <c r="T438">
        <f t="shared" si="27"/>
        <v>2014</v>
      </c>
    </row>
    <row r="439" spans="1:20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2">
        <f t="shared" si="26"/>
        <v>41586.475173611114</v>
      </c>
      <c r="T439">
        <f t="shared" si="27"/>
        <v>2013</v>
      </c>
    </row>
    <row r="440" spans="1:20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2">
        <f t="shared" si="26"/>
        <v>42619.466342592597</v>
      </c>
      <c r="T440">
        <f t="shared" si="27"/>
        <v>2016</v>
      </c>
    </row>
    <row r="441" spans="1:20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2">
        <f t="shared" si="26"/>
        <v>41834.695277777777</v>
      </c>
      <c r="T441">
        <f t="shared" si="27"/>
        <v>2014</v>
      </c>
    </row>
    <row r="442" spans="1:20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2">
        <f t="shared" si="26"/>
        <v>41758.833564814813</v>
      </c>
      <c r="T442">
        <f t="shared" si="27"/>
        <v>2014</v>
      </c>
    </row>
    <row r="443" spans="1:20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2">
        <f t="shared" si="26"/>
        <v>42313.02542824074</v>
      </c>
      <c r="T443">
        <f t="shared" si="27"/>
        <v>2015</v>
      </c>
    </row>
    <row r="444" spans="1:20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2">
        <f t="shared" si="26"/>
        <v>41319.769293981481</v>
      </c>
      <c r="T444">
        <f t="shared" si="27"/>
        <v>2013</v>
      </c>
    </row>
    <row r="445" spans="1:20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2">
        <f t="shared" si="26"/>
        <v>41772.657685185186</v>
      </c>
      <c r="T445">
        <f t="shared" si="27"/>
        <v>2014</v>
      </c>
    </row>
    <row r="446" spans="1:20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2">
        <f t="shared" si="26"/>
        <v>42767.801712962959</v>
      </c>
      <c r="T446">
        <f t="shared" si="27"/>
        <v>2017</v>
      </c>
    </row>
    <row r="447" spans="1:20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2">
        <f t="shared" si="26"/>
        <v>40469.225231481483</v>
      </c>
      <c r="T447">
        <f t="shared" si="27"/>
        <v>2010</v>
      </c>
    </row>
    <row r="448" spans="1:20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2">
        <f t="shared" si="26"/>
        <v>42114.944328703699</v>
      </c>
      <c r="T448">
        <f t="shared" si="27"/>
        <v>2015</v>
      </c>
    </row>
    <row r="449" spans="1:20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2">
        <f t="shared" si="26"/>
        <v>40357.227939814817</v>
      </c>
      <c r="T449">
        <f t="shared" si="27"/>
        <v>2010</v>
      </c>
    </row>
    <row r="450" spans="1:20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24"/>
        <v>355</v>
      </c>
      <c r="P450">
        <f t="shared" si="25"/>
        <v>89.1</v>
      </c>
      <c r="Q450" s="11" t="s">
        <v>8308</v>
      </c>
      <c r="R450" t="s">
        <v>8315</v>
      </c>
      <c r="S450" s="12">
        <f t="shared" si="26"/>
        <v>41667.823287037041</v>
      </c>
      <c r="T450">
        <f t="shared" si="27"/>
        <v>2014</v>
      </c>
    </row>
    <row r="451" spans="1:20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28">ROUND(E451/D451*100,0)</f>
        <v>118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2">
        <f t="shared" ref="S451:S514" si="30">(((J451/60)/60)/24)+DATE(1970,1,1)</f>
        <v>41939.00712962963</v>
      </c>
      <c r="T451">
        <f t="shared" ref="T451:T514" si="31">YEAR(S451)</f>
        <v>2014</v>
      </c>
    </row>
    <row r="452" spans="1:20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2">
        <f t="shared" si="30"/>
        <v>42612.624039351853</v>
      </c>
      <c r="T452">
        <f t="shared" si="31"/>
        <v>2016</v>
      </c>
    </row>
    <row r="453" spans="1:20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2">
        <f t="shared" si="30"/>
        <v>42652.964907407411</v>
      </c>
      <c r="T453">
        <f t="shared" si="31"/>
        <v>2016</v>
      </c>
    </row>
    <row r="454" spans="1:20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2">
        <f t="shared" si="30"/>
        <v>42081.77143518519</v>
      </c>
      <c r="T454">
        <f t="shared" si="31"/>
        <v>2015</v>
      </c>
    </row>
    <row r="455" spans="1:20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2">
        <f t="shared" si="30"/>
        <v>42093.922048611115</v>
      </c>
      <c r="T455">
        <f t="shared" si="31"/>
        <v>2015</v>
      </c>
    </row>
    <row r="456" spans="1:20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2">
        <f t="shared" si="30"/>
        <v>41835.666354166664</v>
      </c>
      <c r="T456">
        <f t="shared" si="31"/>
        <v>2014</v>
      </c>
    </row>
    <row r="457" spans="1:20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2">
        <f t="shared" si="30"/>
        <v>40987.688333333332</v>
      </c>
      <c r="T457">
        <f t="shared" si="31"/>
        <v>2012</v>
      </c>
    </row>
    <row r="458" spans="1:20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2">
        <f t="shared" si="30"/>
        <v>42430.430243055554</v>
      </c>
      <c r="T458">
        <f t="shared" si="31"/>
        <v>2016</v>
      </c>
    </row>
    <row r="459" spans="1:20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2">
        <f t="shared" si="30"/>
        <v>41426.259618055556</v>
      </c>
      <c r="T459">
        <f t="shared" si="31"/>
        <v>2013</v>
      </c>
    </row>
    <row r="460" spans="1:20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2">
        <f t="shared" si="30"/>
        <v>41228.786203703705</v>
      </c>
      <c r="T460">
        <f t="shared" si="31"/>
        <v>2012</v>
      </c>
    </row>
    <row r="461" spans="1:20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2">
        <f t="shared" si="30"/>
        <v>42654.525775462964</v>
      </c>
      <c r="T461">
        <f t="shared" si="31"/>
        <v>2016</v>
      </c>
    </row>
    <row r="462" spans="1:20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2">
        <f t="shared" si="30"/>
        <v>42340.172060185185</v>
      </c>
      <c r="T462">
        <f t="shared" si="31"/>
        <v>2015</v>
      </c>
    </row>
    <row r="463" spans="1:20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2">
        <f t="shared" si="30"/>
        <v>41982.143171296295</v>
      </c>
      <c r="T463">
        <f t="shared" si="31"/>
        <v>2014</v>
      </c>
    </row>
    <row r="464" spans="1:20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2">
        <f t="shared" si="30"/>
        <v>41135.175694444442</v>
      </c>
      <c r="T464">
        <f t="shared" si="31"/>
        <v>2012</v>
      </c>
    </row>
    <row r="465" spans="1:20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2">
        <f t="shared" si="30"/>
        <v>42767.688518518517</v>
      </c>
      <c r="T465">
        <f t="shared" si="31"/>
        <v>2017</v>
      </c>
    </row>
    <row r="466" spans="1:20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2">
        <f t="shared" si="30"/>
        <v>41950.923576388886</v>
      </c>
      <c r="T466">
        <f t="shared" si="31"/>
        <v>2014</v>
      </c>
    </row>
    <row r="467" spans="1:20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2">
        <f t="shared" si="30"/>
        <v>42261.500243055561</v>
      </c>
      <c r="T467">
        <f t="shared" si="31"/>
        <v>2015</v>
      </c>
    </row>
    <row r="468" spans="1:20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2">
        <f t="shared" si="30"/>
        <v>42586.295138888891</v>
      </c>
      <c r="T468">
        <f t="shared" si="31"/>
        <v>2016</v>
      </c>
    </row>
    <row r="469" spans="1:20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2">
        <f t="shared" si="30"/>
        <v>41201.012083333335</v>
      </c>
      <c r="T469">
        <f t="shared" si="31"/>
        <v>2012</v>
      </c>
    </row>
    <row r="470" spans="1:20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2">
        <f t="shared" si="30"/>
        <v>41944.83898148148</v>
      </c>
      <c r="T470">
        <f t="shared" si="31"/>
        <v>2014</v>
      </c>
    </row>
    <row r="471" spans="1:20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2">
        <f t="shared" si="30"/>
        <v>42125.614895833336</v>
      </c>
      <c r="T471">
        <f t="shared" si="31"/>
        <v>2015</v>
      </c>
    </row>
    <row r="472" spans="1:20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2">
        <f t="shared" si="30"/>
        <v>40513.757569444446</v>
      </c>
      <c r="T472">
        <f t="shared" si="31"/>
        <v>2010</v>
      </c>
    </row>
    <row r="473" spans="1:20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2">
        <f t="shared" si="30"/>
        <v>42414.44332175926</v>
      </c>
      <c r="T473">
        <f t="shared" si="31"/>
        <v>2016</v>
      </c>
    </row>
    <row r="474" spans="1:20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2">
        <f t="shared" si="30"/>
        <v>42559.755671296298</v>
      </c>
      <c r="T474">
        <f t="shared" si="31"/>
        <v>2016</v>
      </c>
    </row>
    <row r="475" spans="1:20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2">
        <f t="shared" si="30"/>
        <v>42083.070590277777</v>
      </c>
      <c r="T475">
        <f t="shared" si="31"/>
        <v>2015</v>
      </c>
    </row>
    <row r="476" spans="1:20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2">
        <f t="shared" si="30"/>
        <v>42290.61855324074</v>
      </c>
      <c r="T476">
        <f t="shared" si="31"/>
        <v>2015</v>
      </c>
    </row>
    <row r="477" spans="1:20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2">
        <f t="shared" si="30"/>
        <v>41313.816249999996</v>
      </c>
      <c r="T477">
        <f t="shared" si="31"/>
        <v>2013</v>
      </c>
    </row>
    <row r="478" spans="1:20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2">
        <f t="shared" si="30"/>
        <v>42780.825706018513</v>
      </c>
      <c r="T478">
        <f t="shared" si="31"/>
        <v>2017</v>
      </c>
    </row>
    <row r="479" spans="1:20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2">
        <f t="shared" si="30"/>
        <v>42138.684189814812</v>
      </c>
      <c r="T479">
        <f t="shared" si="31"/>
        <v>2015</v>
      </c>
    </row>
    <row r="480" spans="1:20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2">
        <f t="shared" si="30"/>
        <v>40587.085532407407</v>
      </c>
      <c r="T480">
        <f t="shared" si="31"/>
        <v>2011</v>
      </c>
    </row>
    <row r="481" spans="1:20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2">
        <f t="shared" si="30"/>
        <v>42420.74962962963</v>
      </c>
      <c r="T481">
        <f t="shared" si="31"/>
        <v>2016</v>
      </c>
    </row>
    <row r="482" spans="1:20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2">
        <f t="shared" si="30"/>
        <v>41809.385162037033</v>
      </c>
      <c r="T482">
        <f t="shared" si="31"/>
        <v>2014</v>
      </c>
    </row>
    <row r="483" spans="1:20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2">
        <f t="shared" si="30"/>
        <v>41354.708460648151</v>
      </c>
      <c r="T483">
        <f t="shared" si="31"/>
        <v>2013</v>
      </c>
    </row>
    <row r="484" spans="1:20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2">
        <f t="shared" si="30"/>
        <v>41082.564884259256</v>
      </c>
      <c r="T484">
        <f t="shared" si="31"/>
        <v>2012</v>
      </c>
    </row>
    <row r="485" spans="1:20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2">
        <f t="shared" si="30"/>
        <v>42675.487291666665</v>
      </c>
      <c r="T485">
        <f t="shared" si="31"/>
        <v>2016</v>
      </c>
    </row>
    <row r="486" spans="1:20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2">
        <f t="shared" si="30"/>
        <v>42235.764340277776</v>
      </c>
      <c r="T486">
        <f t="shared" si="31"/>
        <v>2015</v>
      </c>
    </row>
    <row r="487" spans="1:20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2">
        <f t="shared" si="30"/>
        <v>41121.561886574076</v>
      </c>
      <c r="T487">
        <f t="shared" si="31"/>
        <v>2012</v>
      </c>
    </row>
    <row r="488" spans="1:20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2">
        <f t="shared" si="30"/>
        <v>42505.936678240745</v>
      </c>
      <c r="T488">
        <f t="shared" si="31"/>
        <v>2016</v>
      </c>
    </row>
    <row r="489" spans="1:20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2">
        <f t="shared" si="30"/>
        <v>42747.194502314815</v>
      </c>
      <c r="T489">
        <f t="shared" si="31"/>
        <v>2017</v>
      </c>
    </row>
    <row r="490" spans="1:20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2">
        <f t="shared" si="30"/>
        <v>42279.792372685188</v>
      </c>
      <c r="T490">
        <f t="shared" si="31"/>
        <v>2015</v>
      </c>
    </row>
    <row r="491" spans="1:20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2">
        <f t="shared" si="30"/>
        <v>42724.665173611109</v>
      </c>
      <c r="T491">
        <f t="shared" si="31"/>
        <v>2016</v>
      </c>
    </row>
    <row r="492" spans="1:20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2">
        <f t="shared" si="30"/>
        <v>41879.900752314818</v>
      </c>
      <c r="T492">
        <f t="shared" si="31"/>
        <v>2014</v>
      </c>
    </row>
    <row r="493" spans="1:20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2">
        <f t="shared" si="30"/>
        <v>41550.456412037034</v>
      </c>
      <c r="T493">
        <f t="shared" si="31"/>
        <v>2013</v>
      </c>
    </row>
    <row r="494" spans="1:20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2">
        <f t="shared" si="30"/>
        <v>42400.704537037032</v>
      </c>
      <c r="T494">
        <f t="shared" si="31"/>
        <v>2016</v>
      </c>
    </row>
    <row r="495" spans="1:20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2">
        <f t="shared" si="30"/>
        <v>42270.810995370368</v>
      </c>
      <c r="T495">
        <f t="shared" si="31"/>
        <v>2015</v>
      </c>
    </row>
    <row r="496" spans="1:20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2">
        <f t="shared" si="30"/>
        <v>42146.836215277777</v>
      </c>
      <c r="T496">
        <f t="shared" si="31"/>
        <v>2015</v>
      </c>
    </row>
    <row r="497" spans="1:20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2">
        <f t="shared" si="30"/>
        <v>42696.624444444446</v>
      </c>
      <c r="T497">
        <f t="shared" si="31"/>
        <v>2016</v>
      </c>
    </row>
    <row r="498" spans="1:20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2">
        <f t="shared" si="30"/>
        <v>41871.845601851855</v>
      </c>
      <c r="T498">
        <f t="shared" si="31"/>
        <v>2014</v>
      </c>
    </row>
    <row r="499" spans="1:20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2">
        <f t="shared" si="30"/>
        <v>42296.583379629628</v>
      </c>
      <c r="T499">
        <f t="shared" si="31"/>
        <v>2015</v>
      </c>
    </row>
    <row r="500" spans="1:20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2">
        <f t="shared" si="30"/>
        <v>40963.613032407404</v>
      </c>
      <c r="T500">
        <f t="shared" si="31"/>
        <v>2012</v>
      </c>
    </row>
    <row r="501" spans="1:20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2">
        <f t="shared" si="30"/>
        <v>40079.725115740745</v>
      </c>
      <c r="T501">
        <f t="shared" si="31"/>
        <v>2009</v>
      </c>
    </row>
    <row r="502" spans="1:20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2">
        <f t="shared" si="30"/>
        <v>42425.735416666663</v>
      </c>
      <c r="T502">
        <f t="shared" si="31"/>
        <v>2016</v>
      </c>
    </row>
    <row r="503" spans="1:20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2">
        <f t="shared" si="30"/>
        <v>41668.606469907405</v>
      </c>
      <c r="T503">
        <f t="shared" si="31"/>
        <v>2014</v>
      </c>
    </row>
    <row r="504" spans="1:20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2">
        <f t="shared" si="30"/>
        <v>41164.859502314815</v>
      </c>
      <c r="T504">
        <f t="shared" si="31"/>
        <v>2012</v>
      </c>
    </row>
    <row r="505" spans="1:20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2">
        <f t="shared" si="30"/>
        <v>42211.628611111111</v>
      </c>
      <c r="T505">
        <f t="shared" si="31"/>
        <v>2015</v>
      </c>
    </row>
    <row r="506" spans="1:20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2">
        <f t="shared" si="30"/>
        <v>42265.022824074069</v>
      </c>
      <c r="T506">
        <f t="shared" si="31"/>
        <v>2015</v>
      </c>
    </row>
    <row r="507" spans="1:20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2">
        <f t="shared" si="30"/>
        <v>42423.709074074075</v>
      </c>
      <c r="T507">
        <f t="shared" si="31"/>
        <v>2016</v>
      </c>
    </row>
    <row r="508" spans="1:20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2">
        <f t="shared" si="30"/>
        <v>42278.662037037036</v>
      </c>
      <c r="T508">
        <f t="shared" si="31"/>
        <v>2015</v>
      </c>
    </row>
    <row r="509" spans="1:20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2">
        <f t="shared" si="30"/>
        <v>42522.347812499997</v>
      </c>
      <c r="T509">
        <f t="shared" si="31"/>
        <v>2016</v>
      </c>
    </row>
    <row r="510" spans="1:20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2">
        <f t="shared" si="30"/>
        <v>42284.500104166669</v>
      </c>
      <c r="T510">
        <f t="shared" si="31"/>
        <v>2015</v>
      </c>
    </row>
    <row r="511" spans="1:20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2">
        <f t="shared" si="30"/>
        <v>41312.737673611111</v>
      </c>
      <c r="T511">
        <f t="shared" si="31"/>
        <v>2013</v>
      </c>
    </row>
    <row r="512" spans="1:20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2">
        <f t="shared" si="30"/>
        <v>41866.931076388886</v>
      </c>
      <c r="T512">
        <f t="shared" si="31"/>
        <v>2014</v>
      </c>
    </row>
    <row r="513" spans="1:20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2">
        <f t="shared" si="30"/>
        <v>42292.701053240744</v>
      </c>
      <c r="T513">
        <f t="shared" si="31"/>
        <v>2015</v>
      </c>
    </row>
    <row r="514" spans="1:20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28"/>
        <v>102</v>
      </c>
      <c r="P514">
        <f t="shared" si="29"/>
        <v>136.85</v>
      </c>
      <c r="Q514" s="11" t="s">
        <v>8323</v>
      </c>
      <c r="R514" t="s">
        <v>8326</v>
      </c>
      <c r="S514" s="12">
        <f t="shared" si="30"/>
        <v>42769.574999999997</v>
      </c>
      <c r="T514">
        <f t="shared" si="31"/>
        <v>2017</v>
      </c>
    </row>
    <row r="515" spans="1:20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32">ROUND(E515/D515*100,0)</f>
        <v>102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2">
        <f t="shared" ref="S515:S578" si="34">(((J515/60)/60)/24)+DATE(1970,1,1)</f>
        <v>41388.021261574075</v>
      </c>
      <c r="T515">
        <f t="shared" ref="T515:T578" si="35">YEAR(S515)</f>
        <v>2013</v>
      </c>
    </row>
    <row r="516" spans="1:20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2">
        <f t="shared" si="34"/>
        <v>42172.757638888885</v>
      </c>
      <c r="T516">
        <f t="shared" si="35"/>
        <v>2015</v>
      </c>
    </row>
    <row r="517" spans="1:20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2">
        <f t="shared" si="34"/>
        <v>42089.83289351852</v>
      </c>
      <c r="T517">
        <f t="shared" si="35"/>
        <v>2015</v>
      </c>
    </row>
    <row r="518" spans="1:20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2">
        <f t="shared" si="34"/>
        <v>42189.031041666662</v>
      </c>
      <c r="T518">
        <f t="shared" si="35"/>
        <v>2015</v>
      </c>
    </row>
    <row r="519" spans="1:20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2">
        <f t="shared" si="34"/>
        <v>40480.363483796296</v>
      </c>
      <c r="T519">
        <f t="shared" si="35"/>
        <v>2010</v>
      </c>
    </row>
    <row r="520" spans="1:20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2">
        <f t="shared" si="34"/>
        <v>42567.840069444443</v>
      </c>
      <c r="T520">
        <f t="shared" si="35"/>
        <v>2016</v>
      </c>
    </row>
    <row r="521" spans="1:20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2">
        <f t="shared" si="34"/>
        <v>41902.07240740741</v>
      </c>
      <c r="T521">
        <f t="shared" si="35"/>
        <v>2014</v>
      </c>
    </row>
    <row r="522" spans="1:20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2">
        <f t="shared" si="34"/>
        <v>41664.684108796297</v>
      </c>
      <c r="T522">
        <f t="shared" si="35"/>
        <v>2014</v>
      </c>
    </row>
    <row r="523" spans="1:20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2">
        <f t="shared" si="34"/>
        <v>41899.645300925928</v>
      </c>
      <c r="T523">
        <f t="shared" si="35"/>
        <v>2014</v>
      </c>
    </row>
    <row r="524" spans="1:20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2">
        <f t="shared" si="34"/>
        <v>41789.896805555552</v>
      </c>
      <c r="T524">
        <f t="shared" si="35"/>
        <v>2014</v>
      </c>
    </row>
    <row r="525" spans="1:20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2">
        <f t="shared" si="34"/>
        <v>42772.833379629628</v>
      </c>
      <c r="T525">
        <f t="shared" si="35"/>
        <v>2017</v>
      </c>
    </row>
    <row r="526" spans="1:20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2">
        <f t="shared" si="34"/>
        <v>42473.794710648144</v>
      </c>
      <c r="T526">
        <f t="shared" si="35"/>
        <v>2016</v>
      </c>
    </row>
    <row r="527" spans="1:20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2">
        <f t="shared" si="34"/>
        <v>40869.675173611111</v>
      </c>
      <c r="T527">
        <f t="shared" si="35"/>
        <v>2011</v>
      </c>
    </row>
    <row r="528" spans="1:20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2">
        <f t="shared" si="34"/>
        <v>41862.803078703706</v>
      </c>
      <c r="T528">
        <f t="shared" si="35"/>
        <v>2014</v>
      </c>
    </row>
    <row r="529" spans="1:20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2">
        <f t="shared" si="34"/>
        <v>42371.617164351846</v>
      </c>
      <c r="T529">
        <f t="shared" si="35"/>
        <v>2016</v>
      </c>
    </row>
    <row r="530" spans="1:20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2">
        <f t="shared" si="34"/>
        <v>40862.492939814816</v>
      </c>
      <c r="T530">
        <f t="shared" si="35"/>
        <v>2011</v>
      </c>
    </row>
    <row r="531" spans="1:20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2">
        <f t="shared" si="34"/>
        <v>42766.600497685184</v>
      </c>
      <c r="T531">
        <f t="shared" si="35"/>
        <v>2017</v>
      </c>
    </row>
    <row r="532" spans="1:20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2">
        <f t="shared" si="34"/>
        <v>42262.104780092588</v>
      </c>
      <c r="T532">
        <f t="shared" si="35"/>
        <v>2015</v>
      </c>
    </row>
    <row r="533" spans="1:20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2">
        <f t="shared" si="34"/>
        <v>41053.80846064815</v>
      </c>
      <c r="T533">
        <f t="shared" si="35"/>
        <v>2012</v>
      </c>
    </row>
    <row r="534" spans="1:20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2">
        <f t="shared" si="34"/>
        <v>41775.753761574073</v>
      </c>
      <c r="T534">
        <f t="shared" si="35"/>
        <v>2014</v>
      </c>
    </row>
    <row r="535" spans="1:20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2">
        <f t="shared" si="34"/>
        <v>41276.047905092593</v>
      </c>
      <c r="T535">
        <f t="shared" si="35"/>
        <v>2013</v>
      </c>
    </row>
    <row r="536" spans="1:20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2">
        <f t="shared" si="34"/>
        <v>42410.774155092593</v>
      </c>
      <c r="T536">
        <f t="shared" si="35"/>
        <v>2016</v>
      </c>
    </row>
    <row r="537" spans="1:20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2">
        <f t="shared" si="34"/>
        <v>41948.771168981482</v>
      </c>
      <c r="T537">
        <f t="shared" si="35"/>
        <v>2014</v>
      </c>
    </row>
    <row r="538" spans="1:20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2">
        <f t="shared" si="34"/>
        <v>41389.808194444442</v>
      </c>
      <c r="T538">
        <f t="shared" si="35"/>
        <v>2013</v>
      </c>
    </row>
    <row r="539" spans="1:20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2">
        <f t="shared" si="34"/>
        <v>41330.038784722223</v>
      </c>
      <c r="T539">
        <f t="shared" si="35"/>
        <v>2013</v>
      </c>
    </row>
    <row r="540" spans="1:20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2">
        <f t="shared" si="34"/>
        <v>42196.928668981483</v>
      </c>
      <c r="T540">
        <f t="shared" si="35"/>
        <v>2015</v>
      </c>
    </row>
    <row r="541" spans="1:20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2">
        <f t="shared" si="34"/>
        <v>41861.070567129631</v>
      </c>
      <c r="T541">
        <f t="shared" si="35"/>
        <v>2014</v>
      </c>
    </row>
    <row r="542" spans="1:20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2">
        <f t="shared" si="34"/>
        <v>42742.30332175926</v>
      </c>
      <c r="T542">
        <f t="shared" si="35"/>
        <v>2017</v>
      </c>
    </row>
    <row r="543" spans="1:20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2">
        <f t="shared" si="34"/>
        <v>41507.845451388886</v>
      </c>
      <c r="T543">
        <f t="shared" si="35"/>
        <v>2013</v>
      </c>
    </row>
    <row r="544" spans="1:20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2">
        <f t="shared" si="34"/>
        <v>41682.099189814813</v>
      </c>
      <c r="T544">
        <f t="shared" si="35"/>
        <v>2014</v>
      </c>
    </row>
    <row r="545" spans="1:20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2">
        <f t="shared" si="34"/>
        <v>41438.899594907409</v>
      </c>
      <c r="T545">
        <f t="shared" si="35"/>
        <v>2013</v>
      </c>
    </row>
    <row r="546" spans="1:20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2">
        <f t="shared" si="34"/>
        <v>41891.780023148152</v>
      </c>
      <c r="T546">
        <f t="shared" si="35"/>
        <v>2014</v>
      </c>
    </row>
    <row r="547" spans="1:20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2">
        <f t="shared" si="34"/>
        <v>42292.250787037032</v>
      </c>
      <c r="T547">
        <f t="shared" si="35"/>
        <v>2015</v>
      </c>
    </row>
    <row r="548" spans="1:20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2">
        <f t="shared" si="34"/>
        <v>41484.664247685185</v>
      </c>
      <c r="T548">
        <f t="shared" si="35"/>
        <v>2013</v>
      </c>
    </row>
    <row r="549" spans="1:20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2">
        <f t="shared" si="34"/>
        <v>42283.592465277776</v>
      </c>
      <c r="T549">
        <f t="shared" si="35"/>
        <v>2015</v>
      </c>
    </row>
    <row r="550" spans="1:20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2">
        <f t="shared" si="34"/>
        <v>42269.967835648145</v>
      </c>
      <c r="T550">
        <f t="shared" si="35"/>
        <v>2015</v>
      </c>
    </row>
    <row r="551" spans="1:20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2">
        <f t="shared" si="34"/>
        <v>42200.578310185185</v>
      </c>
      <c r="T551">
        <f t="shared" si="35"/>
        <v>2015</v>
      </c>
    </row>
    <row r="552" spans="1:20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2">
        <f t="shared" si="34"/>
        <v>42315.699490740735</v>
      </c>
      <c r="T552">
        <f t="shared" si="35"/>
        <v>2015</v>
      </c>
    </row>
    <row r="553" spans="1:20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2">
        <f t="shared" si="34"/>
        <v>42452.825740740736</v>
      </c>
      <c r="T553">
        <f t="shared" si="35"/>
        <v>2016</v>
      </c>
    </row>
    <row r="554" spans="1:20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2">
        <f t="shared" si="34"/>
        <v>42298.34783564815</v>
      </c>
      <c r="T554">
        <f t="shared" si="35"/>
        <v>2015</v>
      </c>
    </row>
    <row r="555" spans="1:20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2">
        <f t="shared" si="34"/>
        <v>41600.538657407407</v>
      </c>
      <c r="T555">
        <f t="shared" si="35"/>
        <v>2013</v>
      </c>
    </row>
    <row r="556" spans="1:20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2">
        <f t="shared" si="34"/>
        <v>41079.877442129626</v>
      </c>
      <c r="T556">
        <f t="shared" si="35"/>
        <v>2012</v>
      </c>
    </row>
    <row r="557" spans="1:20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2">
        <f t="shared" si="34"/>
        <v>42297.748067129629</v>
      </c>
      <c r="T557">
        <f t="shared" si="35"/>
        <v>2015</v>
      </c>
    </row>
    <row r="558" spans="1:20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2">
        <f t="shared" si="34"/>
        <v>40487.621365740742</v>
      </c>
      <c r="T558">
        <f t="shared" si="35"/>
        <v>2010</v>
      </c>
    </row>
    <row r="559" spans="1:20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2">
        <f t="shared" si="34"/>
        <v>42676.583599537036</v>
      </c>
      <c r="T559">
        <f t="shared" si="35"/>
        <v>2016</v>
      </c>
    </row>
    <row r="560" spans="1:20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2">
        <f t="shared" si="34"/>
        <v>41401.648217592592</v>
      </c>
      <c r="T560">
        <f t="shared" si="35"/>
        <v>2013</v>
      </c>
    </row>
    <row r="561" spans="1:20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2">
        <f t="shared" si="34"/>
        <v>41786.640543981484</v>
      </c>
      <c r="T561">
        <f t="shared" si="35"/>
        <v>2014</v>
      </c>
    </row>
    <row r="562" spans="1:20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2">
        <f t="shared" si="34"/>
        <v>42262.416643518518</v>
      </c>
      <c r="T562">
        <f t="shared" si="35"/>
        <v>2015</v>
      </c>
    </row>
    <row r="563" spans="1:20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2">
        <f t="shared" si="34"/>
        <v>42130.865150462967</v>
      </c>
      <c r="T563">
        <f t="shared" si="35"/>
        <v>2015</v>
      </c>
    </row>
    <row r="564" spans="1:20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2">
        <f t="shared" si="34"/>
        <v>42059.085752314815</v>
      </c>
      <c r="T564">
        <f t="shared" si="35"/>
        <v>2015</v>
      </c>
    </row>
    <row r="565" spans="1:20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2">
        <f t="shared" si="34"/>
        <v>42387.7268287037</v>
      </c>
      <c r="T565">
        <f t="shared" si="35"/>
        <v>2016</v>
      </c>
    </row>
    <row r="566" spans="1:20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2">
        <f t="shared" si="34"/>
        <v>40898.089236111111</v>
      </c>
      <c r="T566">
        <f t="shared" si="35"/>
        <v>2011</v>
      </c>
    </row>
    <row r="567" spans="1:20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2">
        <f t="shared" si="34"/>
        <v>42138.506377314814</v>
      </c>
      <c r="T567">
        <f t="shared" si="35"/>
        <v>2015</v>
      </c>
    </row>
    <row r="568" spans="1:20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2">
        <f t="shared" si="34"/>
        <v>42043.605578703704</v>
      </c>
      <c r="T568">
        <f t="shared" si="35"/>
        <v>2015</v>
      </c>
    </row>
    <row r="569" spans="1:20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2">
        <f t="shared" si="34"/>
        <v>41785.452534722222</v>
      </c>
      <c r="T569">
        <f t="shared" si="35"/>
        <v>2014</v>
      </c>
    </row>
    <row r="570" spans="1:20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2">
        <f t="shared" si="34"/>
        <v>40379.776435185187</v>
      </c>
      <c r="T570">
        <f t="shared" si="35"/>
        <v>2010</v>
      </c>
    </row>
    <row r="571" spans="1:20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2">
        <f t="shared" si="34"/>
        <v>42257.882731481484</v>
      </c>
      <c r="T571">
        <f t="shared" si="35"/>
        <v>2015</v>
      </c>
    </row>
    <row r="572" spans="1:20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2">
        <f t="shared" si="34"/>
        <v>41583.083981481483</v>
      </c>
      <c r="T572">
        <f t="shared" si="35"/>
        <v>2013</v>
      </c>
    </row>
    <row r="573" spans="1:20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2">
        <f t="shared" si="34"/>
        <v>42247.496759259258</v>
      </c>
      <c r="T573">
        <f t="shared" si="35"/>
        <v>2015</v>
      </c>
    </row>
    <row r="574" spans="1:20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2">
        <f t="shared" si="34"/>
        <v>42144.573807870373</v>
      </c>
      <c r="T574">
        <f t="shared" si="35"/>
        <v>2015</v>
      </c>
    </row>
    <row r="575" spans="1:20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2">
        <f t="shared" si="34"/>
        <v>42019.590173611112</v>
      </c>
      <c r="T575">
        <f t="shared" si="35"/>
        <v>2015</v>
      </c>
    </row>
    <row r="576" spans="1:20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2">
        <f t="shared" si="34"/>
        <v>42158.065694444449</v>
      </c>
      <c r="T576">
        <f t="shared" si="35"/>
        <v>2015</v>
      </c>
    </row>
    <row r="577" spans="1:20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2">
        <f t="shared" si="34"/>
        <v>42504.403877314813</v>
      </c>
      <c r="T577">
        <f t="shared" si="35"/>
        <v>2016</v>
      </c>
    </row>
    <row r="578" spans="1:20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32"/>
        <v>120</v>
      </c>
      <c r="P578">
        <f t="shared" si="33"/>
        <v>108.24</v>
      </c>
      <c r="Q578" s="11" t="s">
        <v>8323</v>
      </c>
      <c r="R578" t="s">
        <v>8324</v>
      </c>
      <c r="S578" s="12">
        <f t="shared" si="34"/>
        <v>41888.674826388888</v>
      </c>
      <c r="T578">
        <f t="shared" si="35"/>
        <v>2014</v>
      </c>
    </row>
    <row r="579" spans="1:20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ref="O579:O642" si="36">ROUND(E579/D579*100,0)</f>
        <v>127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2">
        <f t="shared" ref="S579:S642" si="38">(((J579/60)/60)/24)+DATE(1970,1,1)</f>
        <v>41871.755694444444</v>
      </c>
      <c r="T579">
        <f t="shared" ref="T579:T642" si="39">YEAR(S579)</f>
        <v>2014</v>
      </c>
    </row>
    <row r="580" spans="1:20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2">
        <f t="shared" si="38"/>
        <v>40567.694560185184</v>
      </c>
      <c r="T580">
        <f t="shared" si="39"/>
        <v>2011</v>
      </c>
    </row>
    <row r="581" spans="1:20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2">
        <f t="shared" si="38"/>
        <v>42704.857094907406</v>
      </c>
      <c r="T581">
        <f t="shared" si="39"/>
        <v>2016</v>
      </c>
    </row>
    <row r="582" spans="1:20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2">
        <f t="shared" si="38"/>
        <v>41964.315532407403</v>
      </c>
      <c r="T582">
        <f t="shared" si="39"/>
        <v>2014</v>
      </c>
    </row>
    <row r="583" spans="1:20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2">
        <f t="shared" si="38"/>
        <v>41186.306527777779</v>
      </c>
      <c r="T583">
        <f t="shared" si="39"/>
        <v>2012</v>
      </c>
    </row>
    <row r="584" spans="1:20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2">
        <f t="shared" si="38"/>
        <v>41990.584108796291</v>
      </c>
      <c r="T584">
        <f t="shared" si="39"/>
        <v>2014</v>
      </c>
    </row>
    <row r="585" spans="1:20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2">
        <f t="shared" si="38"/>
        <v>42402.709652777776</v>
      </c>
      <c r="T585">
        <f t="shared" si="39"/>
        <v>2016</v>
      </c>
    </row>
    <row r="586" spans="1:20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2">
        <f t="shared" si="38"/>
        <v>41399.99622685185</v>
      </c>
      <c r="T586">
        <f t="shared" si="39"/>
        <v>2013</v>
      </c>
    </row>
    <row r="587" spans="1:20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2">
        <f t="shared" si="38"/>
        <v>42758.975937499999</v>
      </c>
      <c r="T587">
        <f t="shared" si="39"/>
        <v>2017</v>
      </c>
    </row>
    <row r="588" spans="1:20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2">
        <f t="shared" si="38"/>
        <v>40564.994837962964</v>
      </c>
      <c r="T588">
        <f t="shared" si="39"/>
        <v>2011</v>
      </c>
    </row>
    <row r="589" spans="1:20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2">
        <f t="shared" si="38"/>
        <v>42331.708032407405</v>
      </c>
      <c r="T589">
        <f t="shared" si="39"/>
        <v>2015</v>
      </c>
    </row>
    <row r="590" spans="1:20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2">
        <f t="shared" si="38"/>
        <v>41802.574282407404</v>
      </c>
      <c r="T590">
        <f t="shared" si="39"/>
        <v>2014</v>
      </c>
    </row>
    <row r="591" spans="1:20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2">
        <f t="shared" si="38"/>
        <v>42473.007037037038</v>
      </c>
      <c r="T591">
        <f t="shared" si="39"/>
        <v>2016</v>
      </c>
    </row>
    <row r="592" spans="1:20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2">
        <f t="shared" si="38"/>
        <v>41158.993923611109</v>
      </c>
      <c r="T592">
        <f t="shared" si="39"/>
        <v>2012</v>
      </c>
    </row>
    <row r="593" spans="1:20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2">
        <f t="shared" si="38"/>
        <v>42337.792511574073</v>
      </c>
      <c r="T593">
        <f t="shared" si="39"/>
        <v>2015</v>
      </c>
    </row>
    <row r="594" spans="1:20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2">
        <f t="shared" si="38"/>
        <v>41971.002152777779</v>
      </c>
      <c r="T594">
        <f t="shared" si="39"/>
        <v>2014</v>
      </c>
    </row>
    <row r="595" spans="1:20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2">
        <f t="shared" si="38"/>
        <v>42636.868518518517</v>
      </c>
      <c r="T595">
        <f t="shared" si="39"/>
        <v>2016</v>
      </c>
    </row>
    <row r="596" spans="1:20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2">
        <f t="shared" si="38"/>
        <v>42605.765381944439</v>
      </c>
      <c r="T596">
        <f t="shared" si="39"/>
        <v>2016</v>
      </c>
    </row>
    <row r="597" spans="1:20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2">
        <f t="shared" si="38"/>
        <v>42163.897916666669</v>
      </c>
      <c r="T597">
        <f t="shared" si="39"/>
        <v>2015</v>
      </c>
    </row>
    <row r="598" spans="1:20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2">
        <f t="shared" si="38"/>
        <v>42654.973703703698</v>
      </c>
      <c r="T598">
        <f t="shared" si="39"/>
        <v>2016</v>
      </c>
    </row>
    <row r="599" spans="1:20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2">
        <f t="shared" si="38"/>
        <v>41387.171805555554</v>
      </c>
      <c r="T599">
        <f t="shared" si="39"/>
        <v>2013</v>
      </c>
    </row>
    <row r="600" spans="1:20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2">
        <f t="shared" si="38"/>
        <v>41726.712754629632</v>
      </c>
      <c r="T600">
        <f t="shared" si="39"/>
        <v>2014</v>
      </c>
    </row>
    <row r="601" spans="1:20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2">
        <f t="shared" si="38"/>
        <v>42068.888391203705</v>
      </c>
      <c r="T601">
        <f t="shared" si="39"/>
        <v>2015</v>
      </c>
    </row>
    <row r="602" spans="1:20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2">
        <f t="shared" si="38"/>
        <v>42324.96393518518</v>
      </c>
      <c r="T602">
        <f t="shared" si="39"/>
        <v>2015</v>
      </c>
    </row>
    <row r="603" spans="1:20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2">
        <f t="shared" si="38"/>
        <v>42607.226701388892</v>
      </c>
      <c r="T603">
        <f t="shared" si="39"/>
        <v>2016</v>
      </c>
    </row>
    <row r="604" spans="1:20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2">
        <f t="shared" si="38"/>
        <v>41760.796423611115</v>
      </c>
      <c r="T604">
        <f t="shared" si="39"/>
        <v>2014</v>
      </c>
    </row>
    <row r="605" spans="1:20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2">
        <f t="shared" si="38"/>
        <v>42760.498935185184</v>
      </c>
      <c r="T605">
        <f t="shared" si="39"/>
        <v>2017</v>
      </c>
    </row>
    <row r="606" spans="1:20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2">
        <f t="shared" si="38"/>
        <v>41806.637337962966</v>
      </c>
      <c r="T606">
        <f t="shared" si="39"/>
        <v>2014</v>
      </c>
    </row>
    <row r="607" spans="1:20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2">
        <f t="shared" si="38"/>
        <v>42271.176446759258</v>
      </c>
      <c r="T607">
        <f t="shared" si="39"/>
        <v>2015</v>
      </c>
    </row>
    <row r="608" spans="1:20" ht="57.6" x14ac:dyDescent="0.3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9">
        <f t="shared" si="36"/>
        <v>100</v>
      </c>
      <c r="P608">
        <f t="shared" si="37"/>
        <v>1000</v>
      </c>
      <c r="Q608" s="11" t="s">
        <v>8323</v>
      </c>
      <c r="R608" t="s">
        <v>8326</v>
      </c>
      <c r="S608" s="12">
        <f t="shared" si="38"/>
        <v>41850.400937500002</v>
      </c>
      <c r="T608">
        <f t="shared" si="39"/>
        <v>2014</v>
      </c>
    </row>
    <row r="609" spans="1:20" ht="57.6" x14ac:dyDescent="0.3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9">
        <f t="shared" si="36"/>
        <v>124</v>
      </c>
      <c r="P609">
        <f t="shared" si="37"/>
        <v>139.53</v>
      </c>
      <c r="Q609" s="11" t="s">
        <v>8321</v>
      </c>
      <c r="R609" t="s">
        <v>8322</v>
      </c>
      <c r="S609" s="12">
        <f t="shared" si="38"/>
        <v>41837.210543981484</v>
      </c>
      <c r="T609">
        <f t="shared" si="39"/>
        <v>2014</v>
      </c>
    </row>
    <row r="610" spans="1:20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2">
        <f t="shared" si="38"/>
        <v>42255.333252314813</v>
      </c>
      <c r="T610">
        <f t="shared" si="39"/>
        <v>2015</v>
      </c>
    </row>
    <row r="611" spans="1:20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2">
        <f t="shared" si="38"/>
        <v>40936.678506944445</v>
      </c>
      <c r="T611">
        <f t="shared" si="39"/>
        <v>2012</v>
      </c>
    </row>
    <row r="612" spans="1:20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2">
        <f t="shared" si="38"/>
        <v>41970.64061342593</v>
      </c>
      <c r="T612">
        <f t="shared" si="39"/>
        <v>2014</v>
      </c>
    </row>
    <row r="613" spans="1:20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2">
        <f t="shared" si="38"/>
        <v>42493.600810185191</v>
      </c>
      <c r="T613">
        <f t="shared" si="39"/>
        <v>2016</v>
      </c>
    </row>
    <row r="614" spans="1:20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2">
        <f t="shared" si="38"/>
        <v>41989.24754629629</v>
      </c>
      <c r="T614">
        <f t="shared" si="39"/>
        <v>2014</v>
      </c>
    </row>
    <row r="615" spans="1:20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2">
        <f t="shared" si="38"/>
        <v>41984.692731481482</v>
      </c>
      <c r="T615">
        <f t="shared" si="39"/>
        <v>2014</v>
      </c>
    </row>
    <row r="616" spans="1:20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2">
        <f t="shared" si="38"/>
        <v>41988.964062500003</v>
      </c>
      <c r="T616">
        <f t="shared" si="39"/>
        <v>2014</v>
      </c>
    </row>
    <row r="617" spans="1:20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2">
        <f t="shared" si="38"/>
        <v>42045.957314814819</v>
      </c>
      <c r="T617">
        <f t="shared" si="39"/>
        <v>2015</v>
      </c>
    </row>
    <row r="618" spans="1:20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2">
        <f t="shared" si="38"/>
        <v>41826.871238425927</v>
      </c>
      <c r="T618">
        <f t="shared" si="39"/>
        <v>2014</v>
      </c>
    </row>
    <row r="619" spans="1:20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2">
        <f t="shared" si="38"/>
        <v>42010.822233796294</v>
      </c>
      <c r="T619">
        <f t="shared" si="39"/>
        <v>2015</v>
      </c>
    </row>
    <row r="620" spans="1:20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2">
        <f t="shared" si="38"/>
        <v>42202.278194444443</v>
      </c>
      <c r="T620">
        <f t="shared" si="39"/>
        <v>2015</v>
      </c>
    </row>
    <row r="621" spans="1:20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2">
        <f t="shared" si="38"/>
        <v>42755.627372685187</v>
      </c>
      <c r="T621">
        <f t="shared" si="39"/>
        <v>2017</v>
      </c>
    </row>
    <row r="622" spans="1:20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2">
        <f t="shared" si="38"/>
        <v>41926.29965277778</v>
      </c>
      <c r="T622">
        <f t="shared" si="39"/>
        <v>2014</v>
      </c>
    </row>
    <row r="623" spans="1:20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2">
        <f t="shared" si="38"/>
        <v>41890.167453703703</v>
      </c>
      <c r="T623">
        <f t="shared" si="39"/>
        <v>2014</v>
      </c>
    </row>
    <row r="624" spans="1:20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2">
        <f t="shared" si="38"/>
        <v>41135.699687500004</v>
      </c>
      <c r="T624">
        <f t="shared" si="39"/>
        <v>2012</v>
      </c>
    </row>
    <row r="625" spans="1:20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2">
        <f t="shared" si="38"/>
        <v>42177.007071759261</v>
      </c>
      <c r="T625">
        <f t="shared" si="39"/>
        <v>2015</v>
      </c>
    </row>
    <row r="626" spans="1:20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2">
        <f t="shared" si="38"/>
        <v>41807.701921296299</v>
      </c>
      <c r="T626">
        <f t="shared" si="39"/>
        <v>2014</v>
      </c>
    </row>
    <row r="627" spans="1:20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2">
        <f t="shared" si="38"/>
        <v>42742.680902777778</v>
      </c>
      <c r="T627">
        <f t="shared" si="39"/>
        <v>2017</v>
      </c>
    </row>
    <row r="628" spans="1:20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2">
        <f t="shared" si="38"/>
        <v>40347.837800925925</v>
      </c>
      <c r="T628">
        <f t="shared" si="39"/>
        <v>2010</v>
      </c>
    </row>
    <row r="629" spans="1:20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2">
        <f t="shared" si="38"/>
        <v>41839.005671296298</v>
      </c>
      <c r="T629">
        <f t="shared" si="39"/>
        <v>2014</v>
      </c>
    </row>
    <row r="630" spans="1:20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2">
        <f t="shared" si="38"/>
        <v>42779.908449074079</v>
      </c>
      <c r="T630">
        <f t="shared" si="39"/>
        <v>2017</v>
      </c>
    </row>
    <row r="631" spans="1:20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2">
        <f t="shared" si="38"/>
        <v>42134.172071759262</v>
      </c>
      <c r="T631">
        <f t="shared" si="39"/>
        <v>2015</v>
      </c>
    </row>
    <row r="632" spans="1:20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2">
        <f t="shared" si="38"/>
        <v>42037.950937500005</v>
      </c>
      <c r="T632">
        <f t="shared" si="39"/>
        <v>2015</v>
      </c>
    </row>
    <row r="633" spans="1:20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2">
        <f t="shared" si="38"/>
        <v>40933.856967592597</v>
      </c>
      <c r="T633">
        <f t="shared" si="39"/>
        <v>2012</v>
      </c>
    </row>
    <row r="634" spans="1:20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2">
        <f t="shared" si="38"/>
        <v>42520.235486111109</v>
      </c>
      <c r="T634">
        <f t="shared" si="39"/>
        <v>2016</v>
      </c>
    </row>
    <row r="635" spans="1:20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2">
        <f t="shared" si="38"/>
        <v>42494.563449074078</v>
      </c>
      <c r="T635">
        <f t="shared" si="39"/>
        <v>2016</v>
      </c>
    </row>
    <row r="636" spans="1:20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2">
        <f t="shared" si="38"/>
        <v>42065.818807870368</v>
      </c>
      <c r="T636">
        <f t="shared" si="39"/>
        <v>2015</v>
      </c>
    </row>
    <row r="637" spans="1:20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2">
        <f t="shared" si="38"/>
        <v>41846.34579861111</v>
      </c>
      <c r="T637">
        <f t="shared" si="39"/>
        <v>2014</v>
      </c>
    </row>
    <row r="638" spans="1:20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2">
        <f t="shared" si="38"/>
        <v>42640.917939814812</v>
      </c>
      <c r="T638">
        <f t="shared" si="39"/>
        <v>2016</v>
      </c>
    </row>
    <row r="639" spans="1:20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2">
        <f t="shared" si="38"/>
        <v>41192.754942129628</v>
      </c>
      <c r="T639">
        <f t="shared" si="39"/>
        <v>2012</v>
      </c>
    </row>
    <row r="640" spans="1:20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2">
        <f t="shared" si="38"/>
        <v>42233.738564814819</v>
      </c>
      <c r="T640">
        <f t="shared" si="39"/>
        <v>2015</v>
      </c>
    </row>
    <row r="641" spans="1:20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2">
        <f t="shared" si="38"/>
        <v>41889.004317129627</v>
      </c>
      <c r="T641">
        <f t="shared" si="39"/>
        <v>2014</v>
      </c>
    </row>
    <row r="642" spans="1:20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36"/>
        <v>315</v>
      </c>
      <c r="P642">
        <f t="shared" si="37"/>
        <v>105.05</v>
      </c>
      <c r="Q642" s="11" t="s">
        <v>8311</v>
      </c>
      <c r="R642" t="s">
        <v>8333</v>
      </c>
      <c r="S642" s="12">
        <f t="shared" si="38"/>
        <v>41579.734259259261</v>
      </c>
      <c r="T642">
        <f t="shared" si="39"/>
        <v>2013</v>
      </c>
    </row>
    <row r="643" spans="1:20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ref="O643:O706" si="40">ROUND(E643/D643*100,0)</f>
        <v>119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2">
        <f t="shared" ref="S643:S706" si="42">(((J643/60)/60)/24)+DATE(1970,1,1)</f>
        <v>41778.637245370373</v>
      </c>
      <c r="T643">
        <f t="shared" ref="T643:T706" si="43">YEAR(S643)</f>
        <v>2014</v>
      </c>
    </row>
    <row r="644" spans="1:20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2">
        <f t="shared" si="42"/>
        <v>42467.951979166668</v>
      </c>
      <c r="T644">
        <f t="shared" si="43"/>
        <v>2016</v>
      </c>
    </row>
    <row r="645" spans="1:20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2">
        <f t="shared" si="42"/>
        <v>40332.923842592594</v>
      </c>
      <c r="T645">
        <f t="shared" si="43"/>
        <v>2010</v>
      </c>
    </row>
    <row r="646" spans="1:20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2">
        <f t="shared" si="42"/>
        <v>41689.150011574071</v>
      </c>
      <c r="T646">
        <f t="shared" si="43"/>
        <v>2014</v>
      </c>
    </row>
    <row r="647" spans="1:20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2">
        <f t="shared" si="42"/>
        <v>41745.635960648149</v>
      </c>
      <c r="T647">
        <f t="shared" si="43"/>
        <v>2014</v>
      </c>
    </row>
    <row r="648" spans="1:20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2">
        <f t="shared" si="42"/>
        <v>42055.713368055556</v>
      </c>
      <c r="T648">
        <f t="shared" si="43"/>
        <v>2015</v>
      </c>
    </row>
    <row r="649" spans="1:20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2">
        <f t="shared" si="42"/>
        <v>42430.720451388886</v>
      </c>
      <c r="T649">
        <f t="shared" si="43"/>
        <v>2016</v>
      </c>
    </row>
    <row r="650" spans="1:20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2">
        <f t="shared" si="42"/>
        <v>42044.711886574078</v>
      </c>
      <c r="T650">
        <f t="shared" si="43"/>
        <v>2015</v>
      </c>
    </row>
    <row r="651" spans="1:20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2">
        <f t="shared" si="42"/>
        <v>42130.491620370376</v>
      </c>
      <c r="T651">
        <f t="shared" si="43"/>
        <v>2015</v>
      </c>
    </row>
    <row r="652" spans="1:20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2">
        <f t="shared" si="42"/>
        <v>42230.472222222219</v>
      </c>
      <c r="T652">
        <f t="shared" si="43"/>
        <v>2015</v>
      </c>
    </row>
    <row r="653" spans="1:20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2">
        <f t="shared" si="42"/>
        <v>40786.187789351854</v>
      </c>
      <c r="T653">
        <f t="shared" si="43"/>
        <v>2011</v>
      </c>
    </row>
    <row r="654" spans="1:20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2">
        <f t="shared" si="42"/>
        <v>42496.968935185185</v>
      </c>
      <c r="T654">
        <f t="shared" si="43"/>
        <v>2016</v>
      </c>
    </row>
    <row r="655" spans="1:20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2">
        <f t="shared" si="42"/>
        <v>41313.985046296293</v>
      </c>
      <c r="T655">
        <f t="shared" si="43"/>
        <v>2013</v>
      </c>
    </row>
    <row r="656" spans="1:20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2">
        <f t="shared" si="42"/>
        <v>42176.419039351851</v>
      </c>
      <c r="T656">
        <f t="shared" si="43"/>
        <v>2015</v>
      </c>
    </row>
    <row r="657" spans="1:20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2">
        <f t="shared" si="42"/>
        <v>42037.938206018516</v>
      </c>
      <c r="T657">
        <f t="shared" si="43"/>
        <v>2015</v>
      </c>
    </row>
    <row r="658" spans="1:20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2">
        <f t="shared" si="42"/>
        <v>41912.541655092595</v>
      </c>
      <c r="T658">
        <f t="shared" si="43"/>
        <v>2014</v>
      </c>
    </row>
    <row r="659" spans="1:20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2">
        <f t="shared" si="42"/>
        <v>41493.543958333335</v>
      </c>
      <c r="T659">
        <f t="shared" si="43"/>
        <v>2013</v>
      </c>
    </row>
    <row r="660" spans="1:20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2">
        <f t="shared" si="42"/>
        <v>41175.05972222222</v>
      </c>
      <c r="T660">
        <f t="shared" si="43"/>
        <v>2012</v>
      </c>
    </row>
    <row r="661" spans="1:20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2">
        <f t="shared" si="42"/>
        <v>42628.288668981477</v>
      </c>
      <c r="T661">
        <f t="shared" si="43"/>
        <v>2016</v>
      </c>
    </row>
    <row r="662" spans="1:20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2">
        <f t="shared" si="42"/>
        <v>42163.625787037032</v>
      </c>
      <c r="T662">
        <f t="shared" si="43"/>
        <v>2015</v>
      </c>
    </row>
    <row r="663" spans="1:20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2">
        <f t="shared" si="42"/>
        <v>41974.219490740739</v>
      </c>
      <c r="T663">
        <f t="shared" si="43"/>
        <v>2014</v>
      </c>
    </row>
    <row r="664" spans="1:20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2">
        <f t="shared" si="42"/>
        <v>40990.909259259257</v>
      </c>
      <c r="T664">
        <f t="shared" si="43"/>
        <v>2012</v>
      </c>
    </row>
    <row r="665" spans="1:20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2">
        <f t="shared" si="42"/>
        <v>42496.582337962958</v>
      </c>
      <c r="T665">
        <f t="shared" si="43"/>
        <v>2016</v>
      </c>
    </row>
    <row r="666" spans="1:20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2">
        <f t="shared" si="42"/>
        <v>41943.142534722225</v>
      </c>
      <c r="T666">
        <f t="shared" si="43"/>
        <v>2014</v>
      </c>
    </row>
    <row r="667" spans="1:20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2">
        <f t="shared" si="42"/>
        <v>41779.657870370371</v>
      </c>
      <c r="T667">
        <f t="shared" si="43"/>
        <v>2014</v>
      </c>
    </row>
    <row r="668" spans="1:20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2">
        <f t="shared" si="42"/>
        <v>42324.764004629629</v>
      </c>
      <c r="T668">
        <f t="shared" si="43"/>
        <v>2015</v>
      </c>
    </row>
    <row r="669" spans="1:20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2">
        <f t="shared" si="42"/>
        <v>41730.708472222221</v>
      </c>
      <c r="T669">
        <f t="shared" si="43"/>
        <v>2014</v>
      </c>
    </row>
    <row r="670" spans="1:20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2">
        <f t="shared" si="42"/>
        <v>41724.881099537037</v>
      </c>
      <c r="T670">
        <f t="shared" si="43"/>
        <v>2014</v>
      </c>
    </row>
    <row r="671" spans="1:20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2">
        <f t="shared" si="42"/>
        <v>42157.470185185186</v>
      </c>
      <c r="T671">
        <f t="shared" si="43"/>
        <v>2015</v>
      </c>
    </row>
    <row r="672" spans="1:20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2">
        <f t="shared" si="42"/>
        <v>42654.469826388886</v>
      </c>
      <c r="T672">
        <f t="shared" si="43"/>
        <v>2016</v>
      </c>
    </row>
    <row r="673" spans="1:20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2">
        <f t="shared" si="42"/>
        <v>42417.804618055554</v>
      </c>
      <c r="T673">
        <f t="shared" si="43"/>
        <v>2016</v>
      </c>
    </row>
    <row r="674" spans="1:20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2">
        <f t="shared" si="42"/>
        <v>42102.164583333331</v>
      </c>
      <c r="T674">
        <f t="shared" si="43"/>
        <v>2015</v>
      </c>
    </row>
    <row r="675" spans="1:20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2">
        <f t="shared" si="42"/>
        <v>40330.755543981482</v>
      </c>
      <c r="T675">
        <f t="shared" si="43"/>
        <v>2010</v>
      </c>
    </row>
    <row r="676" spans="1:20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2">
        <f t="shared" si="42"/>
        <v>40939.837673611109</v>
      </c>
      <c r="T676">
        <f t="shared" si="43"/>
        <v>2012</v>
      </c>
    </row>
    <row r="677" spans="1:20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2">
        <f t="shared" si="42"/>
        <v>42250.598217592589</v>
      </c>
      <c r="T677">
        <f t="shared" si="43"/>
        <v>2015</v>
      </c>
    </row>
    <row r="678" spans="1:20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2">
        <f t="shared" si="42"/>
        <v>42733.94131944445</v>
      </c>
      <c r="T678">
        <f t="shared" si="43"/>
        <v>2016</v>
      </c>
    </row>
    <row r="679" spans="1:20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2">
        <f t="shared" si="42"/>
        <v>40335.798078703701</v>
      </c>
      <c r="T679">
        <f t="shared" si="43"/>
        <v>2010</v>
      </c>
    </row>
    <row r="680" spans="1:20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2">
        <f t="shared" si="42"/>
        <v>41800.380428240744</v>
      </c>
      <c r="T680">
        <f t="shared" si="43"/>
        <v>2014</v>
      </c>
    </row>
    <row r="681" spans="1:20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2">
        <f t="shared" si="42"/>
        <v>42271.251979166671</v>
      </c>
      <c r="T681">
        <f t="shared" si="43"/>
        <v>2015</v>
      </c>
    </row>
    <row r="682" spans="1:20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2">
        <f t="shared" si="42"/>
        <v>42291.46674768519</v>
      </c>
      <c r="T682">
        <f t="shared" si="43"/>
        <v>2015</v>
      </c>
    </row>
    <row r="683" spans="1:20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2">
        <f t="shared" si="42"/>
        <v>41360.970601851855</v>
      </c>
      <c r="T683">
        <f t="shared" si="43"/>
        <v>2013</v>
      </c>
    </row>
    <row r="684" spans="1:20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2">
        <f t="shared" si="42"/>
        <v>42704.95177083333</v>
      </c>
      <c r="T684">
        <f t="shared" si="43"/>
        <v>2016</v>
      </c>
    </row>
    <row r="685" spans="1:20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2">
        <f t="shared" si="42"/>
        <v>42491.92288194444</v>
      </c>
      <c r="T685">
        <f t="shared" si="43"/>
        <v>2016</v>
      </c>
    </row>
    <row r="686" spans="1:20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2">
        <f t="shared" si="42"/>
        <v>40927.731782407405</v>
      </c>
      <c r="T686">
        <f t="shared" si="43"/>
        <v>2012</v>
      </c>
    </row>
    <row r="687" spans="1:20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2">
        <f t="shared" si="42"/>
        <v>41604.022418981483</v>
      </c>
      <c r="T687">
        <f t="shared" si="43"/>
        <v>2013</v>
      </c>
    </row>
    <row r="688" spans="1:20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2">
        <f t="shared" si="42"/>
        <v>41194.715520833335</v>
      </c>
      <c r="T688">
        <f t="shared" si="43"/>
        <v>2012</v>
      </c>
    </row>
    <row r="689" spans="1:20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2">
        <f t="shared" si="42"/>
        <v>41828.515127314815</v>
      </c>
      <c r="T689">
        <f t="shared" si="43"/>
        <v>2014</v>
      </c>
    </row>
    <row r="690" spans="1:20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2">
        <f t="shared" si="42"/>
        <v>42775.733715277776</v>
      </c>
      <c r="T690">
        <f t="shared" si="43"/>
        <v>2017</v>
      </c>
    </row>
    <row r="691" spans="1:20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2">
        <f t="shared" si="42"/>
        <v>41879.130868055552</v>
      </c>
      <c r="T691">
        <f t="shared" si="43"/>
        <v>2014</v>
      </c>
    </row>
    <row r="692" spans="1:20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2">
        <f t="shared" si="42"/>
        <v>42612.918807870374</v>
      </c>
      <c r="T692">
        <f t="shared" si="43"/>
        <v>2016</v>
      </c>
    </row>
    <row r="693" spans="1:20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2">
        <f t="shared" si="42"/>
        <v>41355.577291666668</v>
      </c>
      <c r="T693">
        <f t="shared" si="43"/>
        <v>2013</v>
      </c>
    </row>
    <row r="694" spans="1:20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2">
        <f t="shared" si="42"/>
        <v>42207.58699074074</v>
      </c>
      <c r="T694">
        <f t="shared" si="43"/>
        <v>2015</v>
      </c>
    </row>
    <row r="695" spans="1:20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2">
        <f t="shared" si="42"/>
        <v>41878.878379629627</v>
      </c>
      <c r="T695">
        <f t="shared" si="43"/>
        <v>2014</v>
      </c>
    </row>
    <row r="696" spans="1:20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2">
        <f t="shared" si="42"/>
        <v>41932.311099537037</v>
      </c>
      <c r="T696">
        <f t="shared" si="43"/>
        <v>2014</v>
      </c>
    </row>
    <row r="697" spans="1:20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2">
        <f t="shared" si="42"/>
        <v>41932.745046296295</v>
      </c>
      <c r="T697">
        <f t="shared" si="43"/>
        <v>2014</v>
      </c>
    </row>
    <row r="698" spans="1:20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2">
        <f t="shared" si="42"/>
        <v>42052.7815162037</v>
      </c>
      <c r="T698">
        <f t="shared" si="43"/>
        <v>2015</v>
      </c>
    </row>
    <row r="699" spans="1:20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2">
        <f t="shared" si="42"/>
        <v>41788.167187500003</v>
      </c>
      <c r="T699">
        <f t="shared" si="43"/>
        <v>2014</v>
      </c>
    </row>
    <row r="700" spans="1:20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2">
        <f t="shared" si="42"/>
        <v>42553.681979166664</v>
      </c>
      <c r="T700">
        <f t="shared" si="43"/>
        <v>2016</v>
      </c>
    </row>
    <row r="701" spans="1:20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2">
        <f t="shared" si="42"/>
        <v>42118.556331018524</v>
      </c>
      <c r="T701">
        <f t="shared" si="43"/>
        <v>2015</v>
      </c>
    </row>
    <row r="702" spans="1:20" ht="28.8" x14ac:dyDescent="0.3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9">
        <f t="shared" si="40"/>
        <v>146</v>
      </c>
      <c r="P702">
        <f t="shared" si="41"/>
        <v>64.62</v>
      </c>
      <c r="Q702" s="11" t="s">
        <v>8327</v>
      </c>
      <c r="R702" t="s">
        <v>8331</v>
      </c>
      <c r="S702" s="12">
        <f t="shared" si="42"/>
        <v>41546.664212962962</v>
      </c>
      <c r="T702">
        <f t="shared" si="43"/>
        <v>2013</v>
      </c>
    </row>
    <row r="703" spans="1:20" ht="43.2" x14ac:dyDescent="0.3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9">
        <f t="shared" si="40"/>
        <v>204</v>
      </c>
      <c r="P703">
        <f t="shared" si="41"/>
        <v>59.36</v>
      </c>
      <c r="Q703" s="11" t="s">
        <v>8311</v>
      </c>
      <c r="R703" t="s">
        <v>8333</v>
      </c>
      <c r="S703" s="12">
        <f t="shared" si="42"/>
        <v>42317.33258101852</v>
      </c>
      <c r="T703">
        <f t="shared" si="43"/>
        <v>2015</v>
      </c>
    </row>
    <row r="704" spans="1:20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2">
        <f t="shared" si="42"/>
        <v>41257.950381944444</v>
      </c>
      <c r="T704">
        <f t="shared" si="43"/>
        <v>2012</v>
      </c>
    </row>
    <row r="705" spans="1:20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2">
        <f t="shared" si="42"/>
        <v>40354.11550925926</v>
      </c>
      <c r="T705">
        <f t="shared" si="43"/>
        <v>2010</v>
      </c>
    </row>
    <row r="706" spans="1:20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40"/>
        <v>102</v>
      </c>
      <c r="P706">
        <f t="shared" si="41"/>
        <v>141.29</v>
      </c>
      <c r="Q706" s="11" t="s">
        <v>8323</v>
      </c>
      <c r="R706" t="s">
        <v>8326</v>
      </c>
      <c r="S706" s="12">
        <f t="shared" si="42"/>
        <v>42239.957962962959</v>
      </c>
      <c r="T706">
        <f t="shared" si="43"/>
        <v>2015</v>
      </c>
    </row>
    <row r="707" spans="1:20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ref="O707:O770" si="44">ROUND(E707/D707*100,0)</f>
        <v>102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2">
        <f t="shared" ref="S707:S770" si="46">(((J707/60)/60)/24)+DATE(1970,1,1)</f>
        <v>41880.76357638889</v>
      </c>
      <c r="T707">
        <f t="shared" ref="T707:T770" si="47">YEAR(S707)</f>
        <v>2014</v>
      </c>
    </row>
    <row r="708" spans="1:20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2">
        <f t="shared" si="46"/>
        <v>41502.882928240739</v>
      </c>
      <c r="T708">
        <f t="shared" si="47"/>
        <v>2013</v>
      </c>
    </row>
    <row r="709" spans="1:20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2">
        <f t="shared" si="46"/>
        <v>42561.783877314811</v>
      </c>
      <c r="T709">
        <f t="shared" si="47"/>
        <v>2016</v>
      </c>
    </row>
    <row r="710" spans="1:20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2">
        <f t="shared" si="46"/>
        <v>42101.682372685187</v>
      </c>
      <c r="T710">
        <f t="shared" si="47"/>
        <v>2015</v>
      </c>
    </row>
    <row r="711" spans="1:20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2">
        <f t="shared" si="46"/>
        <v>42037.791238425925</v>
      </c>
      <c r="T711">
        <f t="shared" si="47"/>
        <v>2015</v>
      </c>
    </row>
    <row r="712" spans="1:20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2">
        <f t="shared" si="46"/>
        <v>42333.713206018518</v>
      </c>
      <c r="T712">
        <f t="shared" si="47"/>
        <v>2015</v>
      </c>
    </row>
    <row r="713" spans="1:20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2">
        <f t="shared" si="46"/>
        <v>42101.584074074075</v>
      </c>
      <c r="T713">
        <f t="shared" si="47"/>
        <v>2015</v>
      </c>
    </row>
    <row r="714" spans="1:20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2">
        <f t="shared" si="46"/>
        <v>42564.95380787037</v>
      </c>
      <c r="T714">
        <f t="shared" si="47"/>
        <v>2016</v>
      </c>
    </row>
    <row r="715" spans="1:20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2">
        <f t="shared" si="46"/>
        <v>42753.205625000002</v>
      </c>
      <c r="T715">
        <f t="shared" si="47"/>
        <v>2017</v>
      </c>
    </row>
    <row r="716" spans="1:20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2">
        <f t="shared" si="46"/>
        <v>42569.605393518519</v>
      </c>
      <c r="T716">
        <f t="shared" si="47"/>
        <v>2016</v>
      </c>
    </row>
    <row r="717" spans="1:20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2">
        <f t="shared" si="46"/>
        <v>42454.836851851855</v>
      </c>
      <c r="T717">
        <f t="shared" si="47"/>
        <v>2016</v>
      </c>
    </row>
    <row r="718" spans="1:20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2">
        <f t="shared" si="46"/>
        <v>41786.555162037039</v>
      </c>
      <c r="T718">
        <f t="shared" si="47"/>
        <v>2014</v>
      </c>
    </row>
    <row r="719" spans="1:20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2">
        <f t="shared" si="46"/>
        <v>40633.154363425929</v>
      </c>
      <c r="T719">
        <f t="shared" si="47"/>
        <v>2011</v>
      </c>
    </row>
    <row r="720" spans="1:20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2">
        <f t="shared" si="46"/>
        <v>42626.7503125</v>
      </c>
      <c r="T720">
        <f t="shared" si="47"/>
        <v>2016</v>
      </c>
    </row>
    <row r="721" spans="1:20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2">
        <f t="shared" si="46"/>
        <v>40933.856921296298</v>
      </c>
      <c r="T721">
        <f t="shared" si="47"/>
        <v>2012</v>
      </c>
    </row>
    <row r="722" spans="1:20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2">
        <f t="shared" si="46"/>
        <v>41946.674108796295</v>
      </c>
      <c r="T722">
        <f t="shared" si="47"/>
        <v>2014</v>
      </c>
    </row>
    <row r="723" spans="1:20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2">
        <f t="shared" si="46"/>
        <v>42795.701481481476</v>
      </c>
      <c r="T723">
        <f t="shared" si="47"/>
        <v>2017</v>
      </c>
    </row>
    <row r="724" spans="1:20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2">
        <f t="shared" si="46"/>
        <v>41834.953865740739</v>
      </c>
      <c r="T724">
        <f t="shared" si="47"/>
        <v>2014</v>
      </c>
    </row>
    <row r="725" spans="1:20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2">
        <f t="shared" si="46"/>
        <v>41791.492777777778</v>
      </c>
      <c r="T725">
        <f t="shared" si="47"/>
        <v>2014</v>
      </c>
    </row>
    <row r="726" spans="1:20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2">
        <f t="shared" si="46"/>
        <v>42028.496562500004</v>
      </c>
      <c r="T726">
        <f t="shared" si="47"/>
        <v>2015</v>
      </c>
    </row>
    <row r="727" spans="1:20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2">
        <f t="shared" si="46"/>
        <v>42505.774479166663</v>
      </c>
      <c r="T727">
        <f t="shared" si="47"/>
        <v>2016</v>
      </c>
    </row>
    <row r="728" spans="1:20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2">
        <f t="shared" si="46"/>
        <v>41977.902222222227</v>
      </c>
      <c r="T728">
        <f t="shared" si="47"/>
        <v>2014</v>
      </c>
    </row>
    <row r="729" spans="1:20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2">
        <f t="shared" si="46"/>
        <v>41305.809363425928</v>
      </c>
      <c r="T729">
        <f t="shared" si="47"/>
        <v>2013</v>
      </c>
    </row>
    <row r="730" spans="1:20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2">
        <f t="shared" si="46"/>
        <v>41807.571840277778</v>
      </c>
      <c r="T730">
        <f t="shared" si="47"/>
        <v>2014</v>
      </c>
    </row>
    <row r="731" spans="1:20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2">
        <f t="shared" si="46"/>
        <v>40896.883750000001</v>
      </c>
      <c r="T731">
        <f t="shared" si="47"/>
        <v>2011</v>
      </c>
    </row>
    <row r="732" spans="1:20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2">
        <f t="shared" si="46"/>
        <v>42341.57430555555</v>
      </c>
      <c r="T732">
        <f t="shared" si="47"/>
        <v>2015</v>
      </c>
    </row>
    <row r="733" spans="1:20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2">
        <f t="shared" si="46"/>
        <v>42453.819687499999</v>
      </c>
      <c r="T733">
        <f t="shared" si="47"/>
        <v>2016</v>
      </c>
    </row>
    <row r="734" spans="1:20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2">
        <f t="shared" si="46"/>
        <v>41722.666354166664</v>
      </c>
      <c r="T734">
        <f t="shared" si="47"/>
        <v>2014</v>
      </c>
    </row>
    <row r="735" spans="1:20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2">
        <f t="shared" si="46"/>
        <v>41893.324884259258</v>
      </c>
      <c r="T735">
        <f t="shared" si="47"/>
        <v>2014</v>
      </c>
    </row>
    <row r="736" spans="1:20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2">
        <f t="shared" si="46"/>
        <v>40948.630196759259</v>
      </c>
      <c r="T736">
        <f t="shared" si="47"/>
        <v>2012</v>
      </c>
    </row>
    <row r="737" spans="1:20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2">
        <f t="shared" si="46"/>
        <v>40646.014456018522</v>
      </c>
      <c r="T737">
        <f t="shared" si="47"/>
        <v>2011</v>
      </c>
    </row>
    <row r="738" spans="1:20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2">
        <f t="shared" si="46"/>
        <v>42529.979108796295</v>
      </c>
      <c r="T738">
        <f t="shared" si="47"/>
        <v>2016</v>
      </c>
    </row>
    <row r="739" spans="1:20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2">
        <f t="shared" si="46"/>
        <v>41620.87667824074</v>
      </c>
      <c r="T739">
        <f t="shared" si="47"/>
        <v>2013</v>
      </c>
    </row>
    <row r="740" spans="1:20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2">
        <f t="shared" si="46"/>
        <v>42254.264687499999</v>
      </c>
      <c r="T740">
        <f t="shared" si="47"/>
        <v>2015</v>
      </c>
    </row>
    <row r="741" spans="1:20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2">
        <f t="shared" si="46"/>
        <v>41776.063136574077</v>
      </c>
      <c r="T741">
        <f t="shared" si="47"/>
        <v>2014</v>
      </c>
    </row>
    <row r="742" spans="1:20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2">
        <f t="shared" si="46"/>
        <v>41829.502650462964</v>
      </c>
      <c r="T742">
        <f t="shared" si="47"/>
        <v>2014</v>
      </c>
    </row>
    <row r="743" spans="1:20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2">
        <f t="shared" si="46"/>
        <v>41924.996099537035</v>
      </c>
      <c r="T743">
        <f t="shared" si="47"/>
        <v>2014</v>
      </c>
    </row>
    <row r="744" spans="1:20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2">
        <f t="shared" si="46"/>
        <v>42115.949976851851</v>
      </c>
      <c r="T744">
        <f t="shared" si="47"/>
        <v>2015</v>
      </c>
    </row>
    <row r="745" spans="1:20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2">
        <f t="shared" si="46"/>
        <v>42623.606134259258</v>
      </c>
      <c r="T745">
        <f t="shared" si="47"/>
        <v>2016</v>
      </c>
    </row>
    <row r="746" spans="1:20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2">
        <f t="shared" si="46"/>
        <v>42292.435532407413</v>
      </c>
      <c r="T746">
        <f t="shared" si="47"/>
        <v>2015</v>
      </c>
    </row>
    <row r="747" spans="1:20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2">
        <f t="shared" si="46"/>
        <v>41233.499131944445</v>
      </c>
      <c r="T747">
        <f t="shared" si="47"/>
        <v>2012</v>
      </c>
    </row>
    <row r="748" spans="1:20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2">
        <f t="shared" si="46"/>
        <v>42705.662118055552</v>
      </c>
      <c r="T748">
        <f t="shared" si="47"/>
        <v>2016</v>
      </c>
    </row>
    <row r="749" spans="1:20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2">
        <f t="shared" si="46"/>
        <v>42067.876770833333</v>
      </c>
      <c r="T749">
        <f t="shared" si="47"/>
        <v>2015</v>
      </c>
    </row>
    <row r="750" spans="1:20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2">
        <f t="shared" si="46"/>
        <v>42078.793124999997</v>
      </c>
      <c r="T750">
        <f t="shared" si="47"/>
        <v>2015</v>
      </c>
    </row>
    <row r="751" spans="1:20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2">
        <f t="shared" si="46"/>
        <v>41736.004502314812</v>
      </c>
      <c r="T751">
        <f t="shared" si="47"/>
        <v>2014</v>
      </c>
    </row>
    <row r="752" spans="1:20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2">
        <f t="shared" si="46"/>
        <v>42677.669050925921</v>
      </c>
      <c r="T752">
        <f t="shared" si="47"/>
        <v>2016</v>
      </c>
    </row>
    <row r="753" spans="1:20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2">
        <f t="shared" si="46"/>
        <v>41782.741701388892</v>
      </c>
      <c r="T753">
        <f t="shared" si="47"/>
        <v>2014</v>
      </c>
    </row>
    <row r="754" spans="1:20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2">
        <f t="shared" si="46"/>
        <v>42800.751041666663</v>
      </c>
      <c r="T754">
        <f t="shared" si="47"/>
        <v>2017</v>
      </c>
    </row>
    <row r="755" spans="1:20" ht="57.6" x14ac:dyDescent="0.3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9">
        <f t="shared" si="44"/>
        <v>102</v>
      </c>
      <c r="P755">
        <f t="shared" si="45"/>
        <v>196.34</v>
      </c>
      <c r="Q755" s="11" t="s">
        <v>8327</v>
      </c>
      <c r="R755" t="s">
        <v>8328</v>
      </c>
      <c r="S755" s="12">
        <f t="shared" si="46"/>
        <v>42267.746782407412</v>
      </c>
      <c r="T755">
        <f t="shared" si="47"/>
        <v>2015</v>
      </c>
    </row>
    <row r="756" spans="1:20" ht="43.2" x14ac:dyDescent="0.3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9">
        <f t="shared" si="44"/>
        <v>185</v>
      </c>
      <c r="P756">
        <f t="shared" si="45"/>
        <v>85.44</v>
      </c>
      <c r="Q756" s="11" t="s">
        <v>8321</v>
      </c>
      <c r="R756" t="s">
        <v>8322</v>
      </c>
      <c r="S756" s="12">
        <f t="shared" si="46"/>
        <v>40266.662708333337</v>
      </c>
      <c r="T756">
        <f t="shared" si="47"/>
        <v>2010</v>
      </c>
    </row>
    <row r="757" spans="1:20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2">
        <f t="shared" si="46"/>
        <v>41299.381423611114</v>
      </c>
      <c r="T757">
        <f t="shared" si="47"/>
        <v>2013</v>
      </c>
    </row>
    <row r="758" spans="1:20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2">
        <f t="shared" si="46"/>
        <v>42359.868611111116</v>
      </c>
      <c r="T758">
        <f t="shared" si="47"/>
        <v>2015</v>
      </c>
    </row>
    <row r="759" spans="1:20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2">
        <f t="shared" si="46"/>
        <v>41800.959490740745</v>
      </c>
      <c r="T759">
        <f t="shared" si="47"/>
        <v>2014</v>
      </c>
    </row>
    <row r="760" spans="1:20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2">
        <f t="shared" si="46"/>
        <v>40845.050879629627</v>
      </c>
      <c r="T760">
        <f t="shared" si="47"/>
        <v>2011</v>
      </c>
    </row>
    <row r="761" spans="1:20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2">
        <f t="shared" si="46"/>
        <v>42697.082673611112</v>
      </c>
      <c r="T761">
        <f t="shared" si="47"/>
        <v>2016</v>
      </c>
    </row>
    <row r="762" spans="1:20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2">
        <f t="shared" si="46"/>
        <v>42333.619050925925</v>
      </c>
      <c r="T762">
        <f t="shared" si="47"/>
        <v>2015</v>
      </c>
    </row>
    <row r="763" spans="1:20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2">
        <f t="shared" si="46"/>
        <v>42109.894942129627</v>
      </c>
      <c r="T763">
        <f t="shared" si="47"/>
        <v>2015</v>
      </c>
    </row>
    <row r="764" spans="1:20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2">
        <f t="shared" si="46"/>
        <v>42516.047071759262</v>
      </c>
      <c r="T764">
        <f t="shared" si="47"/>
        <v>2016</v>
      </c>
    </row>
    <row r="765" spans="1:20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2">
        <f t="shared" si="46"/>
        <v>40255.744629629626</v>
      </c>
      <c r="T765">
        <f t="shared" si="47"/>
        <v>2010</v>
      </c>
    </row>
    <row r="766" spans="1:20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2">
        <f t="shared" si="46"/>
        <v>41848.021770833337</v>
      </c>
      <c r="T766">
        <f t="shared" si="47"/>
        <v>2014</v>
      </c>
    </row>
    <row r="767" spans="1:20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2">
        <f t="shared" si="46"/>
        <v>42296.631331018521</v>
      </c>
      <c r="T767">
        <f t="shared" si="47"/>
        <v>2015</v>
      </c>
    </row>
    <row r="768" spans="1:20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2">
        <f t="shared" si="46"/>
        <v>41348.877685185187</v>
      </c>
      <c r="T768">
        <f t="shared" si="47"/>
        <v>2013</v>
      </c>
    </row>
    <row r="769" spans="1:20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2">
        <f t="shared" si="46"/>
        <v>41835.581018518518</v>
      </c>
      <c r="T769">
        <f t="shared" si="47"/>
        <v>2014</v>
      </c>
    </row>
    <row r="770" spans="1:20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44"/>
        <v>110</v>
      </c>
      <c r="P770">
        <f t="shared" si="45"/>
        <v>65.91</v>
      </c>
      <c r="Q770" s="11" t="s">
        <v>8327</v>
      </c>
      <c r="R770" t="s">
        <v>8331</v>
      </c>
      <c r="S770" s="12">
        <f t="shared" si="46"/>
        <v>42433.688900462963</v>
      </c>
      <c r="T770">
        <f t="shared" si="47"/>
        <v>2016</v>
      </c>
    </row>
    <row r="771" spans="1:20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48">ROUND(E771/D771*100,0)</f>
        <v>15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2">
        <f t="shared" ref="S771:S834" si="50">(((J771/60)/60)/24)+DATE(1970,1,1)</f>
        <v>42556.695706018523</v>
      </c>
      <c r="T771">
        <f t="shared" ref="T771:T834" si="51">YEAR(S771)</f>
        <v>2016</v>
      </c>
    </row>
    <row r="772" spans="1:20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2">
        <f t="shared" si="50"/>
        <v>42429.326678240745</v>
      </c>
      <c r="T772">
        <f t="shared" si="51"/>
        <v>2016</v>
      </c>
    </row>
    <row r="773" spans="1:20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2">
        <f t="shared" si="50"/>
        <v>42745.365474537044</v>
      </c>
      <c r="T773">
        <f t="shared" si="51"/>
        <v>2017</v>
      </c>
    </row>
    <row r="774" spans="1:20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2">
        <f t="shared" si="50"/>
        <v>41002.958634259259</v>
      </c>
      <c r="T774">
        <f t="shared" si="51"/>
        <v>2012</v>
      </c>
    </row>
    <row r="775" spans="1:20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2">
        <f t="shared" si="50"/>
        <v>42740.837152777778</v>
      </c>
      <c r="T775">
        <f t="shared" si="51"/>
        <v>2017</v>
      </c>
    </row>
    <row r="776" spans="1:20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2">
        <f t="shared" si="50"/>
        <v>42323.964976851858</v>
      </c>
      <c r="T776">
        <f t="shared" si="51"/>
        <v>2015</v>
      </c>
    </row>
    <row r="777" spans="1:20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2">
        <f t="shared" si="50"/>
        <v>42341.818379629629</v>
      </c>
      <c r="T777">
        <f t="shared" si="51"/>
        <v>2015</v>
      </c>
    </row>
    <row r="778" spans="1:20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2">
        <f t="shared" si="50"/>
        <v>40852.889699074076</v>
      </c>
      <c r="T778">
        <f t="shared" si="51"/>
        <v>2011</v>
      </c>
    </row>
    <row r="779" spans="1:20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2">
        <f t="shared" si="50"/>
        <v>42101.737442129626</v>
      </c>
      <c r="T779">
        <f t="shared" si="51"/>
        <v>2015</v>
      </c>
    </row>
    <row r="780" spans="1:20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2">
        <f t="shared" si="50"/>
        <v>42783.815289351856</v>
      </c>
      <c r="T780">
        <f t="shared" si="51"/>
        <v>2017</v>
      </c>
    </row>
    <row r="781" spans="1:20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2">
        <f t="shared" si="50"/>
        <v>41880.753437499996</v>
      </c>
      <c r="T781">
        <f t="shared" si="51"/>
        <v>2014</v>
      </c>
    </row>
    <row r="782" spans="1:20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2">
        <f t="shared" si="50"/>
        <v>41778.548055555555</v>
      </c>
      <c r="T782">
        <f t="shared" si="51"/>
        <v>2014</v>
      </c>
    </row>
    <row r="783" spans="1:20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2">
        <f t="shared" si="50"/>
        <v>40626.834444444445</v>
      </c>
      <c r="T783">
        <f t="shared" si="51"/>
        <v>2011</v>
      </c>
    </row>
    <row r="784" spans="1:20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2">
        <f t="shared" si="50"/>
        <v>42681.35157407407</v>
      </c>
      <c r="T784">
        <f t="shared" si="51"/>
        <v>2016</v>
      </c>
    </row>
    <row r="785" spans="1:20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2">
        <f t="shared" si="50"/>
        <v>42014.832326388889</v>
      </c>
      <c r="T785">
        <f t="shared" si="51"/>
        <v>2015</v>
      </c>
    </row>
    <row r="786" spans="1:20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2">
        <f t="shared" si="50"/>
        <v>42243.190057870372</v>
      </c>
      <c r="T786">
        <f t="shared" si="51"/>
        <v>2015</v>
      </c>
    </row>
    <row r="787" spans="1:20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2">
        <f t="shared" si="50"/>
        <v>42184.626250000001</v>
      </c>
      <c r="T787">
        <f t="shared" si="51"/>
        <v>2015</v>
      </c>
    </row>
    <row r="788" spans="1:20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2">
        <f t="shared" si="50"/>
        <v>42339.833981481483</v>
      </c>
      <c r="T788">
        <f t="shared" si="51"/>
        <v>2015</v>
      </c>
    </row>
    <row r="789" spans="1:20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2">
        <f t="shared" si="50"/>
        <v>41957.756840277783</v>
      </c>
      <c r="T789">
        <f t="shared" si="51"/>
        <v>2014</v>
      </c>
    </row>
    <row r="790" spans="1:20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2">
        <f t="shared" si="50"/>
        <v>42113.105046296296</v>
      </c>
      <c r="T790">
        <f t="shared" si="51"/>
        <v>2015</v>
      </c>
    </row>
    <row r="791" spans="1:20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2">
        <f t="shared" si="50"/>
        <v>42149.548888888887</v>
      </c>
      <c r="T791">
        <f t="shared" si="51"/>
        <v>2015</v>
      </c>
    </row>
    <row r="792" spans="1:20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2">
        <f t="shared" si="50"/>
        <v>42704.187118055561</v>
      </c>
      <c r="T792">
        <f t="shared" si="51"/>
        <v>2016</v>
      </c>
    </row>
    <row r="793" spans="1:20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2">
        <f t="shared" si="50"/>
        <v>40588.526412037041</v>
      </c>
      <c r="T793">
        <f t="shared" si="51"/>
        <v>2011</v>
      </c>
    </row>
    <row r="794" spans="1:20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2">
        <f t="shared" si="50"/>
        <v>42114.252951388888</v>
      </c>
      <c r="T794">
        <f t="shared" si="51"/>
        <v>2015</v>
      </c>
    </row>
    <row r="795" spans="1:20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2">
        <f t="shared" si="50"/>
        <v>41814.367800925924</v>
      </c>
      <c r="T795">
        <f t="shared" si="51"/>
        <v>2014</v>
      </c>
    </row>
    <row r="796" spans="1:20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2">
        <f t="shared" si="50"/>
        <v>42068.307002314818</v>
      </c>
      <c r="T796">
        <f t="shared" si="51"/>
        <v>2015</v>
      </c>
    </row>
    <row r="797" spans="1:20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2">
        <f t="shared" si="50"/>
        <v>41794.072337962964</v>
      </c>
      <c r="T797">
        <f t="shared" si="51"/>
        <v>2014</v>
      </c>
    </row>
    <row r="798" spans="1:20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2">
        <f t="shared" si="50"/>
        <v>42299.130162037036</v>
      </c>
      <c r="T798">
        <f t="shared" si="51"/>
        <v>2015</v>
      </c>
    </row>
    <row r="799" spans="1:20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2">
        <f t="shared" si="50"/>
        <v>42736.732893518521</v>
      </c>
      <c r="T799">
        <f t="shared" si="51"/>
        <v>2017</v>
      </c>
    </row>
    <row r="800" spans="1:20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2">
        <f t="shared" si="50"/>
        <v>40736.115011574075</v>
      </c>
      <c r="T800">
        <f t="shared" si="51"/>
        <v>2011</v>
      </c>
    </row>
    <row r="801" spans="1:20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2">
        <f t="shared" si="50"/>
        <v>42567.264178240745</v>
      </c>
      <c r="T801">
        <f t="shared" si="51"/>
        <v>2016</v>
      </c>
    </row>
    <row r="802" spans="1:20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2">
        <f t="shared" si="50"/>
        <v>42670.602673611109</v>
      </c>
      <c r="T802">
        <f t="shared" si="51"/>
        <v>2016</v>
      </c>
    </row>
    <row r="803" spans="1:20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2">
        <f t="shared" si="50"/>
        <v>40763.691423611112</v>
      </c>
      <c r="T803">
        <f t="shared" si="51"/>
        <v>2011</v>
      </c>
    </row>
    <row r="804" spans="1:20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2">
        <f t="shared" si="50"/>
        <v>41370.800185185188</v>
      </c>
      <c r="T804">
        <f t="shared" si="51"/>
        <v>2013</v>
      </c>
    </row>
    <row r="805" spans="1:20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2">
        <f t="shared" si="50"/>
        <v>42549.665717592594</v>
      </c>
      <c r="T805">
        <f t="shared" si="51"/>
        <v>2016</v>
      </c>
    </row>
    <row r="806" spans="1:20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2">
        <f t="shared" si="50"/>
        <v>41975.901180555549</v>
      </c>
      <c r="T806">
        <f t="shared" si="51"/>
        <v>2014</v>
      </c>
    </row>
    <row r="807" spans="1:20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2">
        <f t="shared" si="50"/>
        <v>41381.50577546296</v>
      </c>
      <c r="T807">
        <f t="shared" si="51"/>
        <v>2013</v>
      </c>
    </row>
    <row r="808" spans="1:20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2">
        <f t="shared" si="50"/>
        <v>40638.828009259261</v>
      </c>
      <c r="T808">
        <f t="shared" si="51"/>
        <v>2011</v>
      </c>
    </row>
    <row r="809" spans="1:20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2">
        <f t="shared" si="50"/>
        <v>42331.378923611104</v>
      </c>
      <c r="T809">
        <f t="shared" si="51"/>
        <v>2015</v>
      </c>
    </row>
    <row r="810" spans="1:20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2">
        <f t="shared" si="50"/>
        <v>41304.751284722224</v>
      </c>
      <c r="T810">
        <f t="shared" si="51"/>
        <v>2013</v>
      </c>
    </row>
    <row r="811" spans="1:20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2">
        <f t="shared" si="50"/>
        <v>42405.67260416667</v>
      </c>
      <c r="T811">
        <f t="shared" si="51"/>
        <v>2016</v>
      </c>
    </row>
    <row r="812" spans="1:20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2">
        <f t="shared" si="50"/>
        <v>41828.664456018516</v>
      </c>
      <c r="T812">
        <f t="shared" si="51"/>
        <v>2014</v>
      </c>
    </row>
    <row r="813" spans="1:20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2">
        <f t="shared" si="50"/>
        <v>41591.737974537034</v>
      </c>
      <c r="T813">
        <f t="shared" si="51"/>
        <v>2013</v>
      </c>
    </row>
    <row r="814" spans="1:20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2">
        <f t="shared" si="50"/>
        <v>41845.809166666666</v>
      </c>
      <c r="T814">
        <f t="shared" si="51"/>
        <v>2014</v>
      </c>
    </row>
    <row r="815" spans="1:20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2">
        <f t="shared" si="50"/>
        <v>42262.096782407403</v>
      </c>
      <c r="T815">
        <f t="shared" si="51"/>
        <v>2015</v>
      </c>
    </row>
    <row r="816" spans="1:20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2">
        <f t="shared" si="50"/>
        <v>41798.94027777778</v>
      </c>
      <c r="T816">
        <f t="shared" si="51"/>
        <v>2014</v>
      </c>
    </row>
    <row r="817" spans="1:20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2">
        <f t="shared" si="50"/>
        <v>40848.198333333334</v>
      </c>
      <c r="T817">
        <f t="shared" si="51"/>
        <v>2011</v>
      </c>
    </row>
    <row r="818" spans="1:20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2">
        <f t="shared" si="50"/>
        <v>40845.14975694444</v>
      </c>
      <c r="T818">
        <f t="shared" si="51"/>
        <v>2011</v>
      </c>
    </row>
    <row r="819" spans="1:20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2">
        <f t="shared" si="50"/>
        <v>42576.697569444441</v>
      </c>
      <c r="T819">
        <f t="shared" si="51"/>
        <v>2016</v>
      </c>
    </row>
    <row r="820" spans="1:20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2">
        <f t="shared" si="50"/>
        <v>42247.803912037038</v>
      </c>
      <c r="T820">
        <f t="shared" si="51"/>
        <v>2015</v>
      </c>
    </row>
    <row r="821" spans="1:20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2">
        <f t="shared" si="50"/>
        <v>42142.767106481479</v>
      </c>
      <c r="T821">
        <f t="shared" si="51"/>
        <v>2015</v>
      </c>
    </row>
    <row r="822" spans="1:20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2">
        <f t="shared" si="50"/>
        <v>41695.016782407409</v>
      </c>
      <c r="T822">
        <f t="shared" si="51"/>
        <v>2014</v>
      </c>
    </row>
    <row r="823" spans="1:20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2">
        <f t="shared" si="50"/>
        <v>41754.564328703702</v>
      </c>
      <c r="T823">
        <f t="shared" si="51"/>
        <v>2014</v>
      </c>
    </row>
    <row r="824" spans="1:20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2">
        <f t="shared" si="50"/>
        <v>41291.661550925928</v>
      </c>
      <c r="T824">
        <f t="shared" si="51"/>
        <v>2013</v>
      </c>
    </row>
    <row r="825" spans="1:20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2">
        <f t="shared" si="50"/>
        <v>41656.762638888889</v>
      </c>
      <c r="T825">
        <f t="shared" si="51"/>
        <v>2014</v>
      </c>
    </row>
    <row r="826" spans="1:20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2">
        <f t="shared" si="50"/>
        <v>40765.876886574071</v>
      </c>
      <c r="T826">
        <f t="shared" si="51"/>
        <v>2011</v>
      </c>
    </row>
    <row r="827" spans="1:20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2">
        <f t="shared" si="50"/>
        <v>42137.395798611105</v>
      </c>
      <c r="T827">
        <f t="shared" si="51"/>
        <v>2015</v>
      </c>
    </row>
    <row r="828" spans="1:20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2">
        <f t="shared" si="50"/>
        <v>42064.220069444447</v>
      </c>
      <c r="T828">
        <f t="shared" si="51"/>
        <v>2015</v>
      </c>
    </row>
    <row r="829" spans="1:20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2">
        <f t="shared" si="50"/>
        <v>42041.714178240742</v>
      </c>
      <c r="T829">
        <f t="shared" si="51"/>
        <v>2015</v>
      </c>
    </row>
    <row r="830" spans="1:20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2">
        <f t="shared" si="50"/>
        <v>42452.666770833333</v>
      </c>
      <c r="T830">
        <f t="shared" si="51"/>
        <v>2016</v>
      </c>
    </row>
    <row r="831" spans="1:20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2">
        <f t="shared" si="50"/>
        <v>41226.648576388885</v>
      </c>
      <c r="T831">
        <f t="shared" si="51"/>
        <v>2012</v>
      </c>
    </row>
    <row r="832" spans="1:20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2">
        <f t="shared" si="50"/>
        <v>42343.998043981483</v>
      </c>
      <c r="T832">
        <f t="shared" si="51"/>
        <v>2015</v>
      </c>
    </row>
    <row r="833" spans="1:20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2">
        <f t="shared" si="50"/>
        <v>41579.847997685189</v>
      </c>
      <c r="T833">
        <f t="shared" si="51"/>
        <v>2013</v>
      </c>
    </row>
    <row r="834" spans="1:20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48"/>
        <v>108</v>
      </c>
      <c r="P834">
        <f t="shared" si="49"/>
        <v>74.23</v>
      </c>
      <c r="Q834" s="11" t="s">
        <v>8319</v>
      </c>
      <c r="R834" t="s">
        <v>8320</v>
      </c>
      <c r="S834" s="12">
        <f t="shared" si="50"/>
        <v>42187.125625000001</v>
      </c>
      <c r="T834">
        <f t="shared" si="51"/>
        <v>2015</v>
      </c>
    </row>
    <row r="835" spans="1:20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ref="O835:O898" si="52">ROUND(E835/D835*100,0)</f>
        <v>101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2">
        <f t="shared" ref="S835:S898" si="54">(((J835/60)/60)/24)+DATE(1970,1,1)</f>
        <v>42053.732627314821</v>
      </c>
      <c r="T835">
        <f t="shared" ref="T835:T898" si="55">YEAR(S835)</f>
        <v>2015</v>
      </c>
    </row>
    <row r="836" spans="1:20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2">
        <f t="shared" si="54"/>
        <v>40536.111550925925</v>
      </c>
      <c r="T836">
        <f t="shared" si="55"/>
        <v>2010</v>
      </c>
    </row>
    <row r="837" spans="1:20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2">
        <f t="shared" si="54"/>
        <v>41417.228043981479</v>
      </c>
      <c r="T837">
        <f t="shared" si="55"/>
        <v>2013</v>
      </c>
    </row>
    <row r="838" spans="1:20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2">
        <f t="shared" si="54"/>
        <v>42045.50535879629</v>
      </c>
      <c r="T838">
        <f t="shared" si="55"/>
        <v>2015</v>
      </c>
    </row>
    <row r="839" spans="1:20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2">
        <f t="shared" si="54"/>
        <v>41591.964537037034</v>
      </c>
      <c r="T839">
        <f t="shared" si="55"/>
        <v>2013</v>
      </c>
    </row>
    <row r="840" spans="1:20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2">
        <f t="shared" si="54"/>
        <v>42766.827546296292</v>
      </c>
      <c r="T840">
        <f t="shared" si="55"/>
        <v>2017</v>
      </c>
    </row>
    <row r="841" spans="1:20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2">
        <f t="shared" si="54"/>
        <v>41341.870868055557</v>
      </c>
      <c r="T841">
        <f t="shared" si="55"/>
        <v>2013</v>
      </c>
    </row>
    <row r="842" spans="1:20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2">
        <f t="shared" si="54"/>
        <v>40555.325937499998</v>
      </c>
      <c r="T842">
        <f t="shared" si="55"/>
        <v>2011</v>
      </c>
    </row>
    <row r="843" spans="1:20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2">
        <f t="shared" si="54"/>
        <v>41394.842442129629</v>
      </c>
      <c r="T843">
        <f t="shared" si="55"/>
        <v>2013</v>
      </c>
    </row>
    <row r="844" spans="1:20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2">
        <f t="shared" si="54"/>
        <v>41058.844571759262</v>
      </c>
      <c r="T844">
        <f t="shared" si="55"/>
        <v>2012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2">
        <f t="shared" si="54"/>
        <v>42695.257870370369</v>
      </c>
      <c r="T845">
        <f t="shared" si="55"/>
        <v>2016</v>
      </c>
    </row>
    <row r="846" spans="1:20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2">
        <f t="shared" si="54"/>
        <v>41941.683865740742</v>
      </c>
      <c r="T846">
        <f t="shared" si="55"/>
        <v>2014</v>
      </c>
    </row>
    <row r="847" spans="1:20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2">
        <f t="shared" si="54"/>
        <v>42123.86336805555</v>
      </c>
      <c r="T847">
        <f t="shared" si="55"/>
        <v>2015</v>
      </c>
    </row>
    <row r="848" spans="1:20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2">
        <f t="shared" si="54"/>
        <v>42059.701319444444</v>
      </c>
      <c r="T848">
        <f t="shared" si="55"/>
        <v>2015</v>
      </c>
    </row>
    <row r="849" spans="1:20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2">
        <f t="shared" si="54"/>
        <v>41078.91201388889</v>
      </c>
      <c r="T849">
        <f t="shared" si="55"/>
        <v>2012</v>
      </c>
    </row>
    <row r="850" spans="1:20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2">
        <f t="shared" si="54"/>
        <v>42690.259699074071</v>
      </c>
      <c r="T850">
        <f t="shared" si="55"/>
        <v>2016</v>
      </c>
    </row>
    <row r="851" spans="1:20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2">
        <f t="shared" si="54"/>
        <v>41820.776412037041</v>
      </c>
      <c r="T851">
        <f t="shared" si="55"/>
        <v>2014</v>
      </c>
    </row>
    <row r="852" spans="1:20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2">
        <f t="shared" si="54"/>
        <v>41223.22184027778</v>
      </c>
      <c r="T852">
        <f t="shared" si="55"/>
        <v>2012</v>
      </c>
    </row>
    <row r="853" spans="1:20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2">
        <f t="shared" si="54"/>
        <v>40731.837465277778</v>
      </c>
      <c r="T853">
        <f t="shared" si="55"/>
        <v>2011</v>
      </c>
    </row>
    <row r="854" spans="1:20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2">
        <f t="shared" si="54"/>
        <v>42128.814247685179</v>
      </c>
      <c r="T854">
        <f t="shared" si="55"/>
        <v>2015</v>
      </c>
    </row>
    <row r="855" spans="1:20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2">
        <f t="shared" si="54"/>
        <v>40970.875671296293</v>
      </c>
      <c r="T855">
        <f t="shared" si="55"/>
        <v>2012</v>
      </c>
    </row>
    <row r="856" spans="1:20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2">
        <f t="shared" si="54"/>
        <v>42136.536134259266</v>
      </c>
      <c r="T856">
        <f t="shared" si="55"/>
        <v>2015</v>
      </c>
    </row>
    <row r="857" spans="1:20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2">
        <f t="shared" si="54"/>
        <v>41114.094872685186</v>
      </c>
      <c r="T857">
        <f t="shared" si="55"/>
        <v>2012</v>
      </c>
    </row>
    <row r="858" spans="1:20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2">
        <f t="shared" si="54"/>
        <v>42522.276724537034</v>
      </c>
      <c r="T858">
        <f t="shared" si="55"/>
        <v>2016</v>
      </c>
    </row>
    <row r="859" spans="1:20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2">
        <f t="shared" si="54"/>
        <v>41851.771354166667</v>
      </c>
      <c r="T859">
        <f t="shared" si="55"/>
        <v>2014</v>
      </c>
    </row>
    <row r="860" spans="1:20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2">
        <f t="shared" si="54"/>
        <v>40757.889247685183</v>
      </c>
      <c r="T860">
        <f t="shared" si="55"/>
        <v>2011</v>
      </c>
    </row>
    <row r="861" spans="1:20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2">
        <f t="shared" si="54"/>
        <v>42496.981597222228</v>
      </c>
      <c r="T861">
        <f t="shared" si="55"/>
        <v>2016</v>
      </c>
    </row>
    <row r="862" spans="1:20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2">
        <f t="shared" si="54"/>
        <v>42095.240706018521</v>
      </c>
      <c r="T862">
        <f t="shared" si="55"/>
        <v>2015</v>
      </c>
    </row>
    <row r="863" spans="1:20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2">
        <f t="shared" si="54"/>
        <v>42243.6252662037</v>
      </c>
      <c r="T863">
        <f t="shared" si="55"/>
        <v>2015</v>
      </c>
    </row>
    <row r="864" spans="1:20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2">
        <f t="shared" si="54"/>
        <v>42759.724768518514</v>
      </c>
      <c r="T864">
        <f t="shared" si="55"/>
        <v>2017</v>
      </c>
    </row>
    <row r="865" spans="1:20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2">
        <f t="shared" si="54"/>
        <v>42543.665601851855</v>
      </c>
      <c r="T865">
        <f t="shared" si="55"/>
        <v>2016</v>
      </c>
    </row>
    <row r="866" spans="1:20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2">
        <f t="shared" si="54"/>
        <v>41557.780624999999</v>
      </c>
      <c r="T866">
        <f t="shared" si="55"/>
        <v>2013</v>
      </c>
    </row>
    <row r="867" spans="1:20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2">
        <f t="shared" si="54"/>
        <v>40784.012696759259</v>
      </c>
      <c r="T867">
        <f t="shared" si="55"/>
        <v>2011</v>
      </c>
    </row>
    <row r="868" spans="1:20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2">
        <f t="shared" si="54"/>
        <v>41465.500173611108</v>
      </c>
      <c r="T868">
        <f t="shared" si="55"/>
        <v>2013</v>
      </c>
    </row>
    <row r="869" spans="1:20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2">
        <f t="shared" si="54"/>
        <v>41463.743472222224</v>
      </c>
      <c r="T869">
        <f t="shared" si="55"/>
        <v>2013</v>
      </c>
    </row>
    <row r="870" spans="1:20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2">
        <f t="shared" si="54"/>
        <v>41905.034108796295</v>
      </c>
      <c r="T870">
        <f t="shared" si="55"/>
        <v>2014</v>
      </c>
    </row>
    <row r="871" spans="1:20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2">
        <f t="shared" si="54"/>
        <v>41780.859629629631</v>
      </c>
      <c r="T871">
        <f t="shared" si="55"/>
        <v>2014</v>
      </c>
    </row>
    <row r="872" spans="1:20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2">
        <f t="shared" si="54"/>
        <v>42415.803159722222</v>
      </c>
      <c r="T872">
        <f t="shared" si="55"/>
        <v>2016</v>
      </c>
    </row>
    <row r="873" spans="1:20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2">
        <f t="shared" si="54"/>
        <v>40635.982488425929</v>
      </c>
      <c r="T873">
        <f t="shared" si="55"/>
        <v>2011</v>
      </c>
    </row>
    <row r="874" spans="1:20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2">
        <f t="shared" si="54"/>
        <v>42768.425370370373</v>
      </c>
      <c r="T874">
        <f t="shared" si="55"/>
        <v>2017</v>
      </c>
    </row>
    <row r="875" spans="1:20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2">
        <f t="shared" si="54"/>
        <v>40505.131168981483</v>
      </c>
      <c r="T875">
        <f t="shared" si="55"/>
        <v>2010</v>
      </c>
    </row>
    <row r="876" spans="1:20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2">
        <f t="shared" si="54"/>
        <v>41905.812581018516</v>
      </c>
      <c r="T876">
        <f t="shared" si="55"/>
        <v>2014</v>
      </c>
    </row>
    <row r="877" spans="1:20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2">
        <f t="shared" si="54"/>
        <v>41561.683553240742</v>
      </c>
      <c r="T877">
        <f t="shared" si="55"/>
        <v>2013</v>
      </c>
    </row>
    <row r="878" spans="1:20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2">
        <f t="shared" si="54"/>
        <v>41961.807372685187</v>
      </c>
      <c r="T878">
        <f t="shared" si="55"/>
        <v>2014</v>
      </c>
    </row>
    <row r="879" spans="1:20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2">
        <f t="shared" si="54"/>
        <v>42466.608310185184</v>
      </c>
      <c r="T879">
        <f t="shared" si="55"/>
        <v>2016</v>
      </c>
    </row>
    <row r="880" spans="1:20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2">
        <f t="shared" si="54"/>
        <v>41239.83625</v>
      </c>
      <c r="T880">
        <f t="shared" si="55"/>
        <v>2012</v>
      </c>
    </row>
    <row r="881" spans="1:20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2">
        <f t="shared" si="54"/>
        <v>41143.81821759259</v>
      </c>
      <c r="T881">
        <f t="shared" si="55"/>
        <v>2012</v>
      </c>
    </row>
    <row r="882" spans="1:20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2">
        <f t="shared" si="54"/>
        <v>41781.717268518521</v>
      </c>
      <c r="T882">
        <f t="shared" si="55"/>
        <v>2014</v>
      </c>
    </row>
    <row r="883" spans="1:20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2">
        <f t="shared" si="54"/>
        <v>41761.509409722225</v>
      </c>
      <c r="T883">
        <f t="shared" si="55"/>
        <v>2014</v>
      </c>
    </row>
    <row r="884" spans="1:20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2">
        <f t="shared" si="54"/>
        <v>42796.538275462968</v>
      </c>
      <c r="T884">
        <f t="shared" si="55"/>
        <v>2017</v>
      </c>
    </row>
    <row r="885" spans="1:20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2">
        <f t="shared" si="54"/>
        <v>41243.197592592594</v>
      </c>
      <c r="T885">
        <f t="shared" si="55"/>
        <v>2012</v>
      </c>
    </row>
    <row r="886" spans="1:20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2">
        <f t="shared" si="54"/>
        <v>41835.821226851855</v>
      </c>
      <c r="T886">
        <f t="shared" si="55"/>
        <v>2014</v>
      </c>
    </row>
    <row r="887" spans="1:20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2">
        <f t="shared" si="54"/>
        <v>41226.928842592592</v>
      </c>
      <c r="T887">
        <f t="shared" si="55"/>
        <v>2012</v>
      </c>
    </row>
    <row r="888" spans="1:20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2">
        <f t="shared" si="54"/>
        <v>42049.733240740738</v>
      </c>
      <c r="T888">
        <f t="shared" si="55"/>
        <v>2015</v>
      </c>
    </row>
    <row r="889" spans="1:20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2">
        <f t="shared" si="54"/>
        <v>42688.875902777778</v>
      </c>
      <c r="T889">
        <f t="shared" si="55"/>
        <v>2016</v>
      </c>
    </row>
    <row r="890" spans="1:20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2">
        <f t="shared" si="54"/>
        <v>42726.920081018514</v>
      </c>
      <c r="T890">
        <f t="shared" si="55"/>
        <v>2016</v>
      </c>
    </row>
    <row r="891" spans="1:20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2">
        <f t="shared" si="54"/>
        <v>42101.758587962962</v>
      </c>
      <c r="T891">
        <f t="shared" si="55"/>
        <v>2015</v>
      </c>
    </row>
    <row r="892" spans="1:20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2">
        <f t="shared" si="54"/>
        <v>41578.927118055559</v>
      </c>
      <c r="T892">
        <f t="shared" si="55"/>
        <v>2013</v>
      </c>
    </row>
    <row r="893" spans="1:20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2">
        <f t="shared" si="54"/>
        <v>41834.980462962965</v>
      </c>
      <c r="T893">
        <f t="shared" si="55"/>
        <v>2014</v>
      </c>
    </row>
    <row r="894" spans="1:20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2">
        <f t="shared" si="54"/>
        <v>41409.814317129632</v>
      </c>
      <c r="T894">
        <f t="shared" si="55"/>
        <v>2013</v>
      </c>
    </row>
    <row r="895" spans="1:20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2">
        <f t="shared" si="54"/>
        <v>41075.835497685184</v>
      </c>
      <c r="T895">
        <f t="shared" si="55"/>
        <v>2012</v>
      </c>
    </row>
    <row r="896" spans="1:20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2">
        <f t="shared" si="54"/>
        <v>42620.143564814818</v>
      </c>
      <c r="T896">
        <f t="shared" si="55"/>
        <v>2016</v>
      </c>
    </row>
    <row r="897" spans="1:20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2">
        <f t="shared" si="54"/>
        <v>40694.638460648144</v>
      </c>
      <c r="T897">
        <f t="shared" si="55"/>
        <v>2011</v>
      </c>
    </row>
    <row r="898" spans="1:20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52"/>
        <v>105</v>
      </c>
      <c r="P898">
        <f t="shared" si="53"/>
        <v>98.2</v>
      </c>
      <c r="Q898" s="11" t="s">
        <v>8323</v>
      </c>
      <c r="R898" t="s">
        <v>8326</v>
      </c>
      <c r="S898" s="12">
        <f t="shared" si="54"/>
        <v>41982.887280092589</v>
      </c>
      <c r="T898">
        <f t="shared" si="55"/>
        <v>2014</v>
      </c>
    </row>
    <row r="899" spans="1:20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56">ROUND(E899/D899*100,0)</f>
        <v>29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2">
        <f t="shared" ref="S899:S962" si="58">(((J899/60)/60)/24)+DATE(1970,1,1)</f>
        <v>42353.16679398148</v>
      </c>
      <c r="T899">
        <f t="shared" ref="T899:T962" si="59">YEAR(S899)</f>
        <v>2015</v>
      </c>
    </row>
    <row r="900" spans="1:20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2">
        <f t="shared" si="58"/>
        <v>41870.86546296296</v>
      </c>
      <c r="T900">
        <f t="shared" si="59"/>
        <v>2014</v>
      </c>
    </row>
    <row r="901" spans="1:20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2">
        <f t="shared" si="58"/>
        <v>41316.120949074073</v>
      </c>
      <c r="T901">
        <f t="shared" si="59"/>
        <v>2013</v>
      </c>
    </row>
    <row r="902" spans="1:20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2">
        <f t="shared" si="58"/>
        <v>42199.32707175926</v>
      </c>
      <c r="T902">
        <f t="shared" si="59"/>
        <v>2015</v>
      </c>
    </row>
    <row r="903" spans="1:20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2">
        <f t="shared" si="58"/>
        <v>41264.72314814815</v>
      </c>
      <c r="T903">
        <f t="shared" si="59"/>
        <v>2012</v>
      </c>
    </row>
    <row r="904" spans="1:20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2">
        <f t="shared" si="58"/>
        <v>41432.062037037038</v>
      </c>
      <c r="T904">
        <f t="shared" si="59"/>
        <v>2013</v>
      </c>
    </row>
    <row r="905" spans="1:20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2">
        <f t="shared" si="58"/>
        <v>41789.726979166669</v>
      </c>
      <c r="T905">
        <f t="shared" si="59"/>
        <v>2014</v>
      </c>
    </row>
    <row r="906" spans="1:20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2">
        <f t="shared" si="58"/>
        <v>41422.075821759259</v>
      </c>
      <c r="T906">
        <f t="shared" si="59"/>
        <v>2013</v>
      </c>
    </row>
    <row r="907" spans="1:20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2">
        <f t="shared" si="58"/>
        <v>41422.822824074072</v>
      </c>
      <c r="T907">
        <f t="shared" si="59"/>
        <v>2013</v>
      </c>
    </row>
    <row r="908" spans="1:20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2">
        <f t="shared" si="58"/>
        <v>41981.782060185185</v>
      </c>
      <c r="T908">
        <f t="shared" si="59"/>
        <v>2014</v>
      </c>
    </row>
    <row r="909" spans="1:20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2">
        <f t="shared" si="58"/>
        <v>42097.732418981483</v>
      </c>
      <c r="T909">
        <f t="shared" si="59"/>
        <v>2015</v>
      </c>
    </row>
    <row r="910" spans="1:20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2">
        <f t="shared" si="58"/>
        <v>42323.70930555556</v>
      </c>
      <c r="T910">
        <f t="shared" si="59"/>
        <v>2015</v>
      </c>
    </row>
    <row r="911" spans="1:20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2">
        <f t="shared" si="58"/>
        <v>40893.551724537036</v>
      </c>
      <c r="T911">
        <f t="shared" si="59"/>
        <v>2011</v>
      </c>
    </row>
    <row r="912" spans="1:20" ht="43.2" x14ac:dyDescent="0.3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9">
        <f t="shared" si="56"/>
        <v>119</v>
      </c>
      <c r="P912">
        <f t="shared" si="57"/>
        <v>66.11</v>
      </c>
      <c r="Q912" s="11" t="s">
        <v>8323</v>
      </c>
      <c r="R912" t="s">
        <v>8326</v>
      </c>
      <c r="S912" s="12">
        <f t="shared" si="58"/>
        <v>41920.787534722222</v>
      </c>
      <c r="T912">
        <f t="shared" si="59"/>
        <v>2014</v>
      </c>
    </row>
    <row r="913" spans="1:20" ht="43.2" x14ac:dyDescent="0.3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9">
        <f t="shared" si="56"/>
        <v>143</v>
      </c>
      <c r="P913">
        <f t="shared" si="57"/>
        <v>162.27000000000001</v>
      </c>
      <c r="Q913" s="11" t="s">
        <v>8327</v>
      </c>
      <c r="R913" t="s">
        <v>8331</v>
      </c>
      <c r="S913" s="12">
        <f t="shared" si="58"/>
        <v>40983.055949074071</v>
      </c>
      <c r="T913">
        <f t="shared" si="59"/>
        <v>2012</v>
      </c>
    </row>
    <row r="914" spans="1:20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2">
        <f t="shared" si="58"/>
        <v>40883.949317129627</v>
      </c>
      <c r="T914">
        <f t="shared" si="59"/>
        <v>2011</v>
      </c>
    </row>
    <row r="915" spans="1:20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2">
        <f t="shared" si="58"/>
        <v>40850.111064814817</v>
      </c>
      <c r="T915">
        <f t="shared" si="59"/>
        <v>2011</v>
      </c>
    </row>
    <row r="916" spans="1:20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2">
        <f t="shared" si="58"/>
        <v>40753.758425925924</v>
      </c>
      <c r="T916">
        <f t="shared" si="59"/>
        <v>2011</v>
      </c>
    </row>
    <row r="917" spans="1:20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2">
        <f t="shared" si="58"/>
        <v>42170.846446759257</v>
      </c>
      <c r="T917">
        <f t="shared" si="59"/>
        <v>2015</v>
      </c>
    </row>
    <row r="918" spans="1:20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2">
        <f t="shared" si="58"/>
        <v>41950.29483796296</v>
      </c>
      <c r="T918">
        <f t="shared" si="59"/>
        <v>2014</v>
      </c>
    </row>
    <row r="919" spans="1:20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2">
        <f t="shared" si="58"/>
        <v>42167.023206018523</v>
      </c>
      <c r="T919">
        <f t="shared" si="59"/>
        <v>2015</v>
      </c>
    </row>
    <row r="920" spans="1:20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2">
        <f t="shared" si="58"/>
        <v>42661.176817129628</v>
      </c>
      <c r="T920">
        <f t="shared" si="59"/>
        <v>2016</v>
      </c>
    </row>
    <row r="921" spans="1:20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2">
        <f t="shared" si="58"/>
        <v>41988.548831018517</v>
      </c>
      <c r="T921">
        <f t="shared" si="59"/>
        <v>2014</v>
      </c>
    </row>
    <row r="922" spans="1:20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2">
        <f t="shared" si="58"/>
        <v>42426.407592592594</v>
      </c>
      <c r="T922">
        <f t="shared" si="59"/>
        <v>2016</v>
      </c>
    </row>
    <row r="923" spans="1:20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2">
        <f t="shared" si="58"/>
        <v>42552.653993055559</v>
      </c>
      <c r="T923">
        <f t="shared" si="59"/>
        <v>2016</v>
      </c>
    </row>
    <row r="924" spans="1:20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2">
        <f t="shared" si="58"/>
        <v>41856.865717592591</v>
      </c>
      <c r="T924">
        <f t="shared" si="59"/>
        <v>2014</v>
      </c>
    </row>
    <row r="925" spans="1:20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2">
        <f t="shared" si="58"/>
        <v>41402.752222222225</v>
      </c>
      <c r="T925">
        <f t="shared" si="59"/>
        <v>2013</v>
      </c>
    </row>
    <row r="926" spans="1:20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2">
        <f t="shared" si="58"/>
        <v>41548.747418981482</v>
      </c>
      <c r="T926">
        <f t="shared" si="59"/>
        <v>2013</v>
      </c>
    </row>
    <row r="927" spans="1:20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2">
        <f t="shared" si="58"/>
        <v>42720.066192129627</v>
      </c>
      <c r="T927">
        <f t="shared" si="59"/>
        <v>2016</v>
      </c>
    </row>
    <row r="928" spans="1:20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2">
        <f t="shared" si="58"/>
        <v>42611.483206018514</v>
      </c>
      <c r="T928">
        <f t="shared" si="59"/>
        <v>2016</v>
      </c>
    </row>
    <row r="929" spans="1:20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2">
        <f t="shared" si="58"/>
        <v>42118.346435185187</v>
      </c>
      <c r="T929">
        <f t="shared" si="59"/>
        <v>2015</v>
      </c>
    </row>
    <row r="930" spans="1:20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2">
        <f t="shared" si="58"/>
        <v>42689.56931712963</v>
      </c>
      <c r="T930">
        <f t="shared" si="59"/>
        <v>2016</v>
      </c>
    </row>
    <row r="931" spans="1:20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2">
        <f t="shared" si="58"/>
        <v>42634.614780092597</v>
      </c>
      <c r="T931">
        <f t="shared" si="59"/>
        <v>2016</v>
      </c>
    </row>
    <row r="932" spans="1:20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2">
        <f t="shared" si="58"/>
        <v>40430.604328703703</v>
      </c>
      <c r="T932">
        <f t="shared" si="59"/>
        <v>2010</v>
      </c>
    </row>
    <row r="933" spans="1:20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2">
        <f t="shared" si="58"/>
        <v>42416.407129629632</v>
      </c>
      <c r="T933">
        <f t="shared" si="59"/>
        <v>2016</v>
      </c>
    </row>
    <row r="934" spans="1:20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2">
        <f t="shared" si="58"/>
        <v>42024.888692129629</v>
      </c>
      <c r="T934">
        <f t="shared" si="59"/>
        <v>2015</v>
      </c>
    </row>
    <row r="935" spans="1:20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2">
        <f t="shared" si="58"/>
        <v>42248.535787037035</v>
      </c>
      <c r="T935">
        <f t="shared" si="59"/>
        <v>2015</v>
      </c>
    </row>
    <row r="936" spans="1:20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2">
        <f t="shared" si="58"/>
        <v>41416.146944444445</v>
      </c>
      <c r="T936">
        <f t="shared" si="59"/>
        <v>2013</v>
      </c>
    </row>
    <row r="937" spans="1:20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2">
        <f t="shared" si="58"/>
        <v>42444.583912037036</v>
      </c>
      <c r="T937">
        <f t="shared" si="59"/>
        <v>2016</v>
      </c>
    </row>
    <row r="938" spans="1:20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2">
        <f t="shared" si="58"/>
        <v>42487.037905092591</v>
      </c>
      <c r="T938">
        <f t="shared" si="59"/>
        <v>2016</v>
      </c>
    </row>
    <row r="939" spans="1:20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2">
        <f t="shared" si="58"/>
        <v>42697.32136574074</v>
      </c>
      <c r="T939">
        <f t="shared" si="59"/>
        <v>2016</v>
      </c>
    </row>
    <row r="940" spans="1:20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2">
        <f t="shared" si="58"/>
        <v>42731.755787037036</v>
      </c>
      <c r="T940">
        <f t="shared" si="59"/>
        <v>2016</v>
      </c>
    </row>
    <row r="941" spans="1:20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2">
        <f t="shared" si="58"/>
        <v>41844.125115740739</v>
      </c>
      <c r="T941">
        <f t="shared" si="59"/>
        <v>2014</v>
      </c>
    </row>
    <row r="942" spans="1:20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2">
        <f t="shared" si="58"/>
        <v>39950.163344907407</v>
      </c>
      <c r="T942">
        <f t="shared" si="59"/>
        <v>2009</v>
      </c>
    </row>
    <row r="943" spans="1:20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2">
        <f t="shared" si="58"/>
        <v>42431.102534722217</v>
      </c>
      <c r="T943">
        <f t="shared" si="59"/>
        <v>2016</v>
      </c>
    </row>
    <row r="944" spans="1:20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2">
        <f t="shared" si="58"/>
        <v>41773.294560185182</v>
      </c>
      <c r="T944">
        <f t="shared" si="59"/>
        <v>2014</v>
      </c>
    </row>
    <row r="945" spans="1:20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2">
        <f t="shared" si="58"/>
        <v>40973.773182870369</v>
      </c>
      <c r="T945">
        <f t="shared" si="59"/>
        <v>2012</v>
      </c>
    </row>
    <row r="946" spans="1:20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2">
        <f t="shared" si="58"/>
        <v>42510.604699074072</v>
      </c>
      <c r="T946">
        <f t="shared" si="59"/>
        <v>2016</v>
      </c>
    </row>
    <row r="947" spans="1:20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2">
        <f t="shared" si="58"/>
        <v>42228.634328703702</v>
      </c>
      <c r="T947">
        <f t="shared" si="59"/>
        <v>2015</v>
      </c>
    </row>
    <row r="948" spans="1:20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2">
        <f t="shared" si="58"/>
        <v>41703.721979166665</v>
      </c>
      <c r="T948">
        <f t="shared" si="59"/>
        <v>2014</v>
      </c>
    </row>
    <row r="949" spans="1:20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2">
        <f t="shared" si="58"/>
        <v>42418.031180555554</v>
      </c>
      <c r="T949">
        <f t="shared" si="59"/>
        <v>2016</v>
      </c>
    </row>
    <row r="950" spans="1:20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2">
        <f t="shared" si="58"/>
        <v>42026.605057870373</v>
      </c>
      <c r="T950">
        <f t="shared" si="59"/>
        <v>2015</v>
      </c>
    </row>
    <row r="951" spans="1:20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2">
        <f t="shared" si="58"/>
        <v>42194.833784722221</v>
      </c>
      <c r="T951">
        <f t="shared" si="59"/>
        <v>2015</v>
      </c>
    </row>
    <row r="952" spans="1:20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2">
        <f t="shared" si="58"/>
        <v>41680.583402777782</v>
      </c>
      <c r="T952">
        <f t="shared" si="59"/>
        <v>2014</v>
      </c>
    </row>
    <row r="953" spans="1:20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2">
        <f t="shared" si="58"/>
        <v>42253.928530092591</v>
      </c>
      <c r="T953">
        <f t="shared" si="59"/>
        <v>2015</v>
      </c>
    </row>
    <row r="954" spans="1:20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2">
        <f t="shared" si="58"/>
        <v>42555.166712962964</v>
      </c>
      <c r="T954">
        <f t="shared" si="59"/>
        <v>2016</v>
      </c>
    </row>
    <row r="955" spans="1:20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2">
        <f t="shared" si="58"/>
        <v>42081.864641203705</v>
      </c>
      <c r="T955">
        <f t="shared" si="59"/>
        <v>2015</v>
      </c>
    </row>
    <row r="956" spans="1:20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2">
        <f t="shared" si="58"/>
        <v>42093.760046296295</v>
      </c>
      <c r="T956">
        <f t="shared" si="59"/>
        <v>2015</v>
      </c>
    </row>
    <row r="957" spans="1:20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2">
        <f t="shared" si="58"/>
        <v>42018.99863425926</v>
      </c>
      <c r="T957">
        <f t="shared" si="59"/>
        <v>2015</v>
      </c>
    </row>
    <row r="958" spans="1:20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2">
        <f t="shared" si="58"/>
        <v>41307.987696759257</v>
      </c>
      <c r="T958">
        <f t="shared" si="59"/>
        <v>2013</v>
      </c>
    </row>
    <row r="959" spans="1:20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2">
        <f t="shared" si="58"/>
        <v>42291.556076388893</v>
      </c>
      <c r="T959">
        <f t="shared" si="59"/>
        <v>2015</v>
      </c>
    </row>
    <row r="960" spans="1:20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2">
        <f t="shared" si="58"/>
        <v>42108.538449074069</v>
      </c>
      <c r="T960">
        <f t="shared" si="59"/>
        <v>2015</v>
      </c>
    </row>
    <row r="961" spans="1:20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2">
        <f t="shared" si="58"/>
        <v>41723.799386574072</v>
      </c>
      <c r="T961">
        <f t="shared" si="59"/>
        <v>2014</v>
      </c>
    </row>
    <row r="962" spans="1:20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56"/>
        <v>21</v>
      </c>
      <c r="P962">
        <f t="shared" si="57"/>
        <v>108.05</v>
      </c>
      <c r="Q962" s="11" t="s">
        <v>8311</v>
      </c>
      <c r="R962" t="s">
        <v>8349</v>
      </c>
      <c r="S962" s="12">
        <f t="shared" si="58"/>
        <v>42549.916712962964</v>
      </c>
      <c r="T962">
        <f t="shared" si="59"/>
        <v>2016</v>
      </c>
    </row>
    <row r="963" spans="1:20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60">ROUND(E963/D963*100,0)</f>
        <v>106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2">
        <f t="shared" ref="S963:S1026" si="62">(((J963/60)/60)/24)+DATE(1970,1,1)</f>
        <v>40585.796817129631</v>
      </c>
      <c r="T963">
        <f t="shared" ref="T963:T1026" si="63">YEAR(S963)</f>
        <v>2011</v>
      </c>
    </row>
    <row r="964" spans="1:20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2">
        <f t="shared" si="62"/>
        <v>42761.846122685187</v>
      </c>
      <c r="T964">
        <f t="shared" si="63"/>
        <v>2017</v>
      </c>
    </row>
    <row r="965" spans="1:20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2">
        <f t="shared" si="62"/>
        <v>41808.669571759259</v>
      </c>
      <c r="T965">
        <f t="shared" si="63"/>
        <v>2014</v>
      </c>
    </row>
    <row r="966" spans="1:20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2">
        <f t="shared" si="62"/>
        <v>42549.076157407413</v>
      </c>
      <c r="T966">
        <f t="shared" si="63"/>
        <v>2016</v>
      </c>
    </row>
    <row r="967" spans="1:20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2">
        <f t="shared" si="62"/>
        <v>42618.827013888891</v>
      </c>
      <c r="T967">
        <f t="shared" si="63"/>
        <v>2016</v>
      </c>
    </row>
    <row r="968" spans="1:20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2">
        <f t="shared" si="62"/>
        <v>42096.633206018523</v>
      </c>
      <c r="T968">
        <f t="shared" si="63"/>
        <v>2015</v>
      </c>
    </row>
    <row r="969" spans="1:20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2">
        <f t="shared" si="62"/>
        <v>40879.795682870368</v>
      </c>
      <c r="T969">
        <f t="shared" si="63"/>
        <v>2011</v>
      </c>
    </row>
    <row r="970" spans="1:20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2">
        <f t="shared" si="62"/>
        <v>42154.873124999998</v>
      </c>
      <c r="T970">
        <f t="shared" si="63"/>
        <v>2015</v>
      </c>
    </row>
    <row r="971" spans="1:20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2">
        <f t="shared" si="62"/>
        <v>42555.340486111112</v>
      </c>
      <c r="T971">
        <f t="shared" si="63"/>
        <v>2016</v>
      </c>
    </row>
    <row r="972" spans="1:20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2">
        <f t="shared" si="62"/>
        <v>40948.080729166664</v>
      </c>
      <c r="T972">
        <f t="shared" si="63"/>
        <v>2012</v>
      </c>
    </row>
    <row r="973" spans="1:20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2">
        <f t="shared" si="62"/>
        <v>40969.912372685183</v>
      </c>
      <c r="T973">
        <f t="shared" si="63"/>
        <v>2012</v>
      </c>
    </row>
    <row r="974" spans="1:20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2">
        <f t="shared" si="62"/>
        <v>41146.824212962965</v>
      </c>
      <c r="T974">
        <f t="shared" si="63"/>
        <v>2012</v>
      </c>
    </row>
    <row r="975" spans="1:20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2">
        <f t="shared" si="62"/>
        <v>41645.867280092592</v>
      </c>
      <c r="T975">
        <f t="shared" si="63"/>
        <v>2014</v>
      </c>
    </row>
    <row r="976" spans="1:20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2">
        <f t="shared" si="62"/>
        <v>41430.038888888892</v>
      </c>
      <c r="T976">
        <f t="shared" si="63"/>
        <v>2013</v>
      </c>
    </row>
    <row r="977" spans="1:20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2">
        <f t="shared" si="62"/>
        <v>42018.676898148144</v>
      </c>
      <c r="T977">
        <f t="shared" si="63"/>
        <v>2015</v>
      </c>
    </row>
    <row r="978" spans="1:20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2">
        <f t="shared" si="62"/>
        <v>42756.501041666663</v>
      </c>
      <c r="T978">
        <f t="shared" si="63"/>
        <v>2017</v>
      </c>
    </row>
    <row r="979" spans="1:20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2">
        <f t="shared" si="62"/>
        <v>42278.089039351849</v>
      </c>
      <c r="T979">
        <f t="shared" si="63"/>
        <v>2015</v>
      </c>
    </row>
    <row r="980" spans="1:20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2">
        <f t="shared" si="62"/>
        <v>42452.827743055561</v>
      </c>
      <c r="T980">
        <f t="shared" si="63"/>
        <v>2016</v>
      </c>
    </row>
    <row r="981" spans="1:20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2">
        <f t="shared" si="62"/>
        <v>40865.867141203707</v>
      </c>
      <c r="T981">
        <f t="shared" si="63"/>
        <v>2011</v>
      </c>
    </row>
    <row r="982" spans="1:20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2">
        <f t="shared" si="62"/>
        <v>41926.942685185182</v>
      </c>
      <c r="T982">
        <f t="shared" si="63"/>
        <v>2014</v>
      </c>
    </row>
    <row r="983" spans="1:20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2">
        <f t="shared" si="62"/>
        <v>42536.60701388889</v>
      </c>
      <c r="T983">
        <f t="shared" si="63"/>
        <v>2016</v>
      </c>
    </row>
    <row r="984" spans="1:20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2">
        <f t="shared" si="62"/>
        <v>42614.268796296295</v>
      </c>
      <c r="T984">
        <f t="shared" si="63"/>
        <v>2016</v>
      </c>
    </row>
    <row r="985" spans="1:20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2">
        <f t="shared" si="62"/>
        <v>41985.043657407412</v>
      </c>
      <c r="T985">
        <f t="shared" si="63"/>
        <v>2014</v>
      </c>
    </row>
    <row r="986" spans="1:20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2">
        <f t="shared" si="62"/>
        <v>41667.275312500002</v>
      </c>
      <c r="T986">
        <f t="shared" si="63"/>
        <v>2014</v>
      </c>
    </row>
    <row r="987" spans="1:20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2">
        <f t="shared" si="62"/>
        <v>41813.662962962961</v>
      </c>
      <c r="T987">
        <f t="shared" si="63"/>
        <v>2014</v>
      </c>
    </row>
    <row r="988" spans="1:20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2">
        <f t="shared" si="62"/>
        <v>42618.625428240746</v>
      </c>
      <c r="T988">
        <f t="shared" si="63"/>
        <v>2016</v>
      </c>
    </row>
    <row r="989" spans="1:20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2">
        <f t="shared" si="62"/>
        <v>40751.814432870371</v>
      </c>
      <c r="T989">
        <f t="shared" si="63"/>
        <v>2011</v>
      </c>
    </row>
    <row r="990" spans="1:20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2">
        <f t="shared" si="62"/>
        <v>41718.878182870372</v>
      </c>
      <c r="T990">
        <f t="shared" si="63"/>
        <v>2014</v>
      </c>
    </row>
    <row r="991" spans="1:20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2">
        <f t="shared" si="62"/>
        <v>42062.296412037031</v>
      </c>
      <c r="T991">
        <f t="shared" si="63"/>
        <v>2015</v>
      </c>
    </row>
    <row r="992" spans="1:20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2">
        <f t="shared" si="62"/>
        <v>41543.735995370371</v>
      </c>
      <c r="T992">
        <f t="shared" si="63"/>
        <v>2013</v>
      </c>
    </row>
    <row r="993" spans="1:20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2">
        <f t="shared" si="62"/>
        <v>41123.022268518522</v>
      </c>
      <c r="T993">
        <f t="shared" si="63"/>
        <v>2012</v>
      </c>
    </row>
    <row r="994" spans="1:20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2">
        <f t="shared" si="62"/>
        <v>42219.019733796296</v>
      </c>
      <c r="T994">
        <f t="shared" si="63"/>
        <v>2015</v>
      </c>
    </row>
    <row r="995" spans="1:20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2">
        <f t="shared" si="62"/>
        <v>40763.707546296297</v>
      </c>
      <c r="T995">
        <f t="shared" si="63"/>
        <v>2011</v>
      </c>
    </row>
    <row r="996" spans="1:20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2">
        <f t="shared" si="62"/>
        <v>41579.845509259263</v>
      </c>
      <c r="T996">
        <f t="shared" si="63"/>
        <v>2013</v>
      </c>
    </row>
    <row r="997" spans="1:20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2">
        <f t="shared" si="62"/>
        <v>42187.940081018518</v>
      </c>
      <c r="T997">
        <f t="shared" si="63"/>
        <v>2015</v>
      </c>
    </row>
    <row r="998" spans="1:20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2">
        <f t="shared" si="62"/>
        <v>41003.60665509259</v>
      </c>
      <c r="T998">
        <f t="shared" si="63"/>
        <v>2012</v>
      </c>
    </row>
    <row r="999" spans="1:20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2">
        <f t="shared" si="62"/>
        <v>41808.02648148148</v>
      </c>
      <c r="T999">
        <f t="shared" si="63"/>
        <v>2014</v>
      </c>
    </row>
    <row r="1000" spans="1:20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2">
        <f t="shared" si="62"/>
        <v>40050.643680555557</v>
      </c>
      <c r="T1000">
        <f t="shared" si="63"/>
        <v>2009</v>
      </c>
    </row>
    <row r="1001" spans="1:20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2">
        <f t="shared" si="62"/>
        <v>40502.815868055557</v>
      </c>
      <c r="T1001">
        <f t="shared" si="63"/>
        <v>2010</v>
      </c>
    </row>
    <row r="1002" spans="1:20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2">
        <f t="shared" si="62"/>
        <v>40747.012881944444</v>
      </c>
      <c r="T1002">
        <f t="shared" si="63"/>
        <v>2011</v>
      </c>
    </row>
    <row r="1003" spans="1:20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2">
        <f t="shared" si="62"/>
        <v>40833.200474537036</v>
      </c>
      <c r="T1003">
        <f t="shared" si="63"/>
        <v>2011</v>
      </c>
    </row>
    <row r="1004" spans="1:20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2">
        <f t="shared" si="62"/>
        <v>42467.788194444445</v>
      </c>
      <c r="T1004">
        <f t="shared" si="63"/>
        <v>2016</v>
      </c>
    </row>
    <row r="1005" spans="1:20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2">
        <f t="shared" si="62"/>
        <v>42238.13282407407</v>
      </c>
      <c r="T1005">
        <f t="shared" si="63"/>
        <v>2015</v>
      </c>
    </row>
    <row r="1006" spans="1:20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2">
        <f t="shared" si="62"/>
        <v>42089.477500000001</v>
      </c>
      <c r="T1006">
        <f t="shared" si="63"/>
        <v>2015</v>
      </c>
    </row>
    <row r="1007" spans="1:20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2">
        <f t="shared" si="62"/>
        <v>42016.981574074074</v>
      </c>
      <c r="T1007">
        <f t="shared" si="63"/>
        <v>2015</v>
      </c>
    </row>
    <row r="1008" spans="1:20" ht="43.2" x14ac:dyDescent="0.3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9">
        <f t="shared" si="60"/>
        <v>100</v>
      </c>
      <c r="P1008">
        <f t="shared" si="61"/>
        <v>89.93</v>
      </c>
      <c r="Q1008" s="11" t="s">
        <v>8313</v>
      </c>
      <c r="R1008" t="s">
        <v>8314</v>
      </c>
      <c r="S1008" s="12">
        <f t="shared" si="62"/>
        <v>42586.925636574073</v>
      </c>
      <c r="T1008">
        <f t="shared" si="63"/>
        <v>2016</v>
      </c>
    </row>
    <row r="1009" spans="1:20" ht="57.6" x14ac:dyDescent="0.3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9">
        <f t="shared" si="60"/>
        <v>121</v>
      </c>
      <c r="P1009">
        <f t="shared" si="61"/>
        <v>80.33</v>
      </c>
      <c r="Q1009" s="11" t="s">
        <v>8321</v>
      </c>
      <c r="R1009" t="s">
        <v>8332</v>
      </c>
      <c r="S1009" s="12">
        <f t="shared" si="62"/>
        <v>42572.778495370367</v>
      </c>
      <c r="T1009">
        <f t="shared" si="63"/>
        <v>2016</v>
      </c>
    </row>
    <row r="1010" spans="1:20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2">
        <f t="shared" si="62"/>
        <v>40946.11383101852</v>
      </c>
      <c r="T1010">
        <f t="shared" si="63"/>
        <v>2012</v>
      </c>
    </row>
    <row r="1011" spans="1:20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2">
        <f t="shared" si="62"/>
        <v>42578.205972222218</v>
      </c>
      <c r="T1011">
        <f t="shared" si="63"/>
        <v>2016</v>
      </c>
    </row>
    <row r="1012" spans="1:20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2">
        <f t="shared" si="62"/>
        <v>42697.74927083333</v>
      </c>
      <c r="T1012">
        <f t="shared" si="63"/>
        <v>2016</v>
      </c>
    </row>
    <row r="1013" spans="1:20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2">
        <f t="shared" si="62"/>
        <v>42171.763414351852</v>
      </c>
      <c r="T1013">
        <f t="shared" si="63"/>
        <v>2015</v>
      </c>
    </row>
    <row r="1014" spans="1:20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2">
        <f t="shared" si="62"/>
        <v>41376.769050925926</v>
      </c>
      <c r="T1014">
        <f t="shared" si="63"/>
        <v>2013</v>
      </c>
    </row>
    <row r="1015" spans="1:20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2">
        <f t="shared" si="62"/>
        <v>42292.087592592594</v>
      </c>
      <c r="T1015">
        <f t="shared" si="63"/>
        <v>2015</v>
      </c>
    </row>
    <row r="1016" spans="1:20" ht="28.8" x14ac:dyDescent="0.3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9">
        <f t="shared" si="60"/>
        <v>100</v>
      </c>
      <c r="P1016">
        <f t="shared" si="61"/>
        <v>600</v>
      </c>
      <c r="Q1016" s="11" t="s">
        <v>8327</v>
      </c>
      <c r="R1016" t="s">
        <v>8328</v>
      </c>
      <c r="S1016" s="12">
        <f t="shared" si="62"/>
        <v>41327.996435185189</v>
      </c>
      <c r="T1016">
        <f t="shared" si="63"/>
        <v>2013</v>
      </c>
    </row>
    <row r="1017" spans="1:20" ht="57.6" x14ac:dyDescent="0.3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9">
        <f t="shared" si="60"/>
        <v>100</v>
      </c>
      <c r="P1017">
        <f t="shared" si="61"/>
        <v>63.83</v>
      </c>
      <c r="Q1017" s="11" t="s">
        <v>8323</v>
      </c>
      <c r="R1017" t="s">
        <v>8326</v>
      </c>
      <c r="S1017" s="12">
        <f t="shared" si="62"/>
        <v>42060.683935185181</v>
      </c>
      <c r="T1017">
        <f t="shared" si="63"/>
        <v>2015</v>
      </c>
    </row>
    <row r="1018" spans="1:20" ht="43.2" x14ac:dyDescent="0.3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9">
        <f t="shared" si="60"/>
        <v>100</v>
      </c>
      <c r="P1018">
        <f t="shared" si="61"/>
        <v>72.290000000000006</v>
      </c>
      <c r="Q1018" s="11" t="s">
        <v>8323</v>
      </c>
      <c r="R1018" t="s">
        <v>8326</v>
      </c>
      <c r="S1018" s="12">
        <f t="shared" si="62"/>
        <v>41809.860300925924</v>
      </c>
      <c r="T1018">
        <f t="shared" si="63"/>
        <v>2014</v>
      </c>
    </row>
    <row r="1019" spans="1:20" ht="43.2" x14ac:dyDescent="0.3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9">
        <f t="shared" si="60"/>
        <v>120</v>
      </c>
      <c r="P1019">
        <f t="shared" si="61"/>
        <v>98.36</v>
      </c>
      <c r="Q1019" s="11" t="s">
        <v>8321</v>
      </c>
      <c r="R1019" t="s">
        <v>8332</v>
      </c>
      <c r="S1019" s="12">
        <f t="shared" si="62"/>
        <v>42457.623923611114</v>
      </c>
      <c r="T1019">
        <f t="shared" si="63"/>
        <v>2016</v>
      </c>
    </row>
    <row r="1020" spans="1:20" ht="28.8" x14ac:dyDescent="0.3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9">
        <f t="shared" si="60"/>
        <v>240</v>
      </c>
      <c r="P1020">
        <f t="shared" si="61"/>
        <v>41.38</v>
      </c>
      <c r="Q1020" s="11" t="s">
        <v>8321</v>
      </c>
      <c r="R1020" t="s">
        <v>8322</v>
      </c>
      <c r="S1020" s="12">
        <f t="shared" si="62"/>
        <v>40555.24800925926</v>
      </c>
      <c r="T1020">
        <f t="shared" si="63"/>
        <v>2011</v>
      </c>
    </row>
    <row r="1021" spans="1:20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2">
        <f t="shared" si="62"/>
        <v>41963.506168981476</v>
      </c>
      <c r="T1021">
        <f t="shared" si="63"/>
        <v>2014</v>
      </c>
    </row>
    <row r="1022" spans="1:20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2">
        <f t="shared" si="62"/>
        <v>42766.805034722223</v>
      </c>
      <c r="T1022">
        <f t="shared" si="63"/>
        <v>2017</v>
      </c>
    </row>
    <row r="1023" spans="1:20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2">
        <f t="shared" si="62"/>
        <v>42472.73265046296</v>
      </c>
      <c r="T1023">
        <f t="shared" si="63"/>
        <v>2016</v>
      </c>
    </row>
    <row r="1024" spans="1:20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2">
        <f t="shared" si="62"/>
        <v>41010.620312500003</v>
      </c>
      <c r="T1024">
        <f t="shared" si="63"/>
        <v>2012</v>
      </c>
    </row>
    <row r="1025" spans="1:20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2">
        <f t="shared" si="62"/>
        <v>41336.703298611108</v>
      </c>
      <c r="T1025">
        <f t="shared" si="63"/>
        <v>2013</v>
      </c>
    </row>
    <row r="1026" spans="1:20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60"/>
        <v>148</v>
      </c>
      <c r="P1026">
        <f t="shared" si="61"/>
        <v>95.23</v>
      </c>
      <c r="Q1026" s="11" t="s">
        <v>8321</v>
      </c>
      <c r="R1026" t="s">
        <v>8322</v>
      </c>
      <c r="S1026" s="12">
        <f t="shared" si="62"/>
        <v>40967.081874999996</v>
      </c>
      <c r="T1026">
        <f t="shared" si="63"/>
        <v>2012</v>
      </c>
    </row>
    <row r="1027" spans="1:20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64">ROUND(E1027/D1027*100,0)</f>
        <v>49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2">
        <f t="shared" ref="S1027:S1090" si="66">(((J1027/60)/60)/24)+DATE(1970,1,1)</f>
        <v>42033.314074074078</v>
      </c>
      <c r="T1027">
        <f t="shared" ref="T1027:T1090" si="67">YEAR(S1027)</f>
        <v>2015</v>
      </c>
    </row>
    <row r="1028" spans="1:20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2">
        <f t="shared" si="66"/>
        <v>41771.651932870373</v>
      </c>
      <c r="T1028">
        <f t="shared" si="67"/>
        <v>2014</v>
      </c>
    </row>
    <row r="1029" spans="1:20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2">
        <f t="shared" si="66"/>
        <v>41781.806875000002</v>
      </c>
      <c r="T1029">
        <f t="shared" si="67"/>
        <v>2014</v>
      </c>
    </row>
    <row r="1030" spans="1:20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2">
        <f t="shared" si="66"/>
        <v>42514.666956018518</v>
      </c>
      <c r="T1030">
        <f t="shared" si="67"/>
        <v>2016</v>
      </c>
    </row>
    <row r="1031" spans="1:20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2">
        <f t="shared" si="66"/>
        <v>42528.542627314819</v>
      </c>
      <c r="T1031">
        <f t="shared" si="67"/>
        <v>2016</v>
      </c>
    </row>
    <row r="1032" spans="1:20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2">
        <f t="shared" si="66"/>
        <v>42196.028703703705</v>
      </c>
      <c r="T1032">
        <f t="shared" si="67"/>
        <v>2015</v>
      </c>
    </row>
    <row r="1033" spans="1:20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2">
        <f t="shared" si="66"/>
        <v>42507.264699074076</v>
      </c>
      <c r="T1033">
        <f t="shared" si="67"/>
        <v>2016</v>
      </c>
    </row>
    <row r="1034" spans="1:20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2">
        <f t="shared" si="66"/>
        <v>41144.763379629629</v>
      </c>
      <c r="T1034">
        <f t="shared" si="67"/>
        <v>2012</v>
      </c>
    </row>
    <row r="1035" spans="1:20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2">
        <f t="shared" si="66"/>
        <v>41905.684629629628</v>
      </c>
      <c r="T1035">
        <f t="shared" si="67"/>
        <v>2014</v>
      </c>
    </row>
    <row r="1036" spans="1:20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2">
        <f t="shared" si="66"/>
        <v>42173.803217592591</v>
      </c>
      <c r="T1036">
        <f t="shared" si="67"/>
        <v>2015</v>
      </c>
    </row>
    <row r="1037" spans="1:20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2">
        <f t="shared" si="66"/>
        <v>42733.827349537038</v>
      </c>
      <c r="T1037">
        <f t="shared" si="67"/>
        <v>2016</v>
      </c>
    </row>
    <row r="1038" spans="1:20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2">
        <f t="shared" si="66"/>
        <v>42145.746689814812</v>
      </c>
      <c r="T1038">
        <f t="shared" si="67"/>
        <v>2015</v>
      </c>
    </row>
    <row r="1039" spans="1:20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2">
        <f t="shared" si="66"/>
        <v>42387.503229166665</v>
      </c>
      <c r="T1039">
        <f t="shared" si="67"/>
        <v>2016</v>
      </c>
    </row>
    <row r="1040" spans="1:20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2">
        <f t="shared" si="66"/>
        <v>41821.205636574072</v>
      </c>
      <c r="T1040">
        <f t="shared" si="67"/>
        <v>2014</v>
      </c>
    </row>
    <row r="1041" spans="1:20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2">
        <f t="shared" si="66"/>
        <v>42292.002893518518</v>
      </c>
      <c r="T1041">
        <f t="shared" si="67"/>
        <v>2015</v>
      </c>
    </row>
    <row r="1042" spans="1:20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2">
        <f t="shared" si="66"/>
        <v>41447.839722222219</v>
      </c>
      <c r="T1042">
        <f t="shared" si="67"/>
        <v>2013</v>
      </c>
    </row>
    <row r="1043" spans="1:20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2">
        <f t="shared" si="66"/>
        <v>42042.197824074072</v>
      </c>
      <c r="T1043">
        <f t="shared" si="67"/>
        <v>2015</v>
      </c>
    </row>
    <row r="1044" spans="1:20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2">
        <f t="shared" si="66"/>
        <v>41878.530011574076</v>
      </c>
      <c r="T1044">
        <f t="shared" si="67"/>
        <v>2014</v>
      </c>
    </row>
    <row r="1045" spans="1:20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2">
        <f t="shared" si="66"/>
        <v>41866.025347222225</v>
      </c>
      <c r="T1045">
        <f t="shared" si="67"/>
        <v>2014</v>
      </c>
    </row>
    <row r="1046" spans="1:20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2">
        <f t="shared" si="66"/>
        <v>42016.050451388888</v>
      </c>
      <c r="T1046">
        <f t="shared" si="67"/>
        <v>2015</v>
      </c>
    </row>
    <row r="1047" spans="1:20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2">
        <f t="shared" si="66"/>
        <v>42522.789803240739</v>
      </c>
      <c r="T1047">
        <f t="shared" si="67"/>
        <v>2016</v>
      </c>
    </row>
    <row r="1048" spans="1:20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2">
        <f t="shared" si="66"/>
        <v>42054.74418981481</v>
      </c>
      <c r="T1048">
        <f t="shared" si="67"/>
        <v>2015</v>
      </c>
    </row>
    <row r="1049" spans="1:20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2">
        <f t="shared" si="66"/>
        <v>42367.719814814816</v>
      </c>
      <c r="T1049">
        <f t="shared" si="67"/>
        <v>2015</v>
      </c>
    </row>
    <row r="1050" spans="1:20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2">
        <f t="shared" si="66"/>
        <v>42571.167465277773</v>
      </c>
      <c r="T1050">
        <f t="shared" si="67"/>
        <v>2016</v>
      </c>
    </row>
    <row r="1051" spans="1:20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2">
        <f t="shared" si="66"/>
        <v>40723.053657407407</v>
      </c>
      <c r="T1051">
        <f t="shared" si="67"/>
        <v>2011</v>
      </c>
    </row>
    <row r="1052" spans="1:20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2">
        <f t="shared" si="66"/>
        <v>42515.71775462963</v>
      </c>
      <c r="T1052">
        <f t="shared" si="67"/>
        <v>2016</v>
      </c>
    </row>
    <row r="1053" spans="1:20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2">
        <f t="shared" si="66"/>
        <v>41753.635775462964</v>
      </c>
      <c r="T1053">
        <f t="shared" si="67"/>
        <v>2014</v>
      </c>
    </row>
    <row r="1054" spans="1:20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2">
        <f t="shared" si="66"/>
        <v>40123.83829861111</v>
      </c>
      <c r="T1054">
        <f t="shared" si="67"/>
        <v>2009</v>
      </c>
    </row>
    <row r="1055" spans="1:20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2">
        <f t="shared" si="66"/>
        <v>41829.599791666667</v>
      </c>
      <c r="T1055">
        <f t="shared" si="67"/>
        <v>2014</v>
      </c>
    </row>
    <row r="1056" spans="1:20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2">
        <f t="shared" si="66"/>
        <v>42551.928854166668</v>
      </c>
      <c r="T1056">
        <f t="shared" si="67"/>
        <v>2016</v>
      </c>
    </row>
    <row r="1057" spans="1:20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2">
        <f t="shared" si="66"/>
        <v>40911.809872685182</v>
      </c>
      <c r="T1057">
        <f t="shared" si="67"/>
        <v>2012</v>
      </c>
    </row>
    <row r="1058" spans="1:20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2">
        <f t="shared" si="66"/>
        <v>42762.942430555559</v>
      </c>
      <c r="T1058">
        <f t="shared" si="67"/>
        <v>2017</v>
      </c>
    </row>
    <row r="1059" spans="1:20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2">
        <f t="shared" si="66"/>
        <v>41026.953055555554</v>
      </c>
      <c r="T1059">
        <f t="shared" si="67"/>
        <v>2012</v>
      </c>
    </row>
    <row r="1060" spans="1:20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2">
        <f t="shared" si="66"/>
        <v>42508.677187499998</v>
      </c>
      <c r="T1060">
        <f t="shared" si="67"/>
        <v>2016</v>
      </c>
    </row>
    <row r="1061" spans="1:20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2">
        <f t="shared" si="66"/>
        <v>42639.421493055561</v>
      </c>
      <c r="T1061">
        <f t="shared" si="67"/>
        <v>2016</v>
      </c>
    </row>
    <row r="1062" spans="1:20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2">
        <f t="shared" si="66"/>
        <v>40973.038541666669</v>
      </c>
      <c r="T1062">
        <f t="shared" si="67"/>
        <v>2012</v>
      </c>
    </row>
    <row r="1063" spans="1:20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2">
        <f t="shared" si="66"/>
        <v>42564.026319444441</v>
      </c>
      <c r="T1063">
        <f t="shared" si="67"/>
        <v>2016</v>
      </c>
    </row>
    <row r="1064" spans="1:20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2">
        <f t="shared" si="66"/>
        <v>40809.15252314815</v>
      </c>
      <c r="T1064">
        <f t="shared" si="67"/>
        <v>2011</v>
      </c>
    </row>
    <row r="1065" spans="1:20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2">
        <f t="shared" si="66"/>
        <v>42082.575555555552</v>
      </c>
      <c r="T1065">
        <f t="shared" si="67"/>
        <v>2015</v>
      </c>
    </row>
    <row r="1066" spans="1:20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2">
        <f t="shared" si="66"/>
        <v>40267.245717592588</v>
      </c>
      <c r="T1066">
        <f t="shared" si="67"/>
        <v>2010</v>
      </c>
    </row>
    <row r="1067" spans="1:20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2">
        <f t="shared" si="66"/>
        <v>41521.617361111108</v>
      </c>
      <c r="T1067">
        <f t="shared" si="67"/>
        <v>2013</v>
      </c>
    </row>
    <row r="1068" spans="1:20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2">
        <f t="shared" si="66"/>
        <v>42146.190902777773</v>
      </c>
      <c r="T1068">
        <f t="shared" si="67"/>
        <v>2015</v>
      </c>
    </row>
    <row r="1069" spans="1:20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2">
        <f t="shared" si="66"/>
        <v>42197.771990740745</v>
      </c>
      <c r="T1069">
        <f t="shared" si="67"/>
        <v>2015</v>
      </c>
    </row>
    <row r="1070" spans="1:20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2">
        <f t="shared" si="66"/>
        <v>42401.806562500002</v>
      </c>
      <c r="T1070">
        <f t="shared" si="67"/>
        <v>2016</v>
      </c>
    </row>
    <row r="1071" spans="1:20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2">
        <f t="shared" si="66"/>
        <v>42466.558796296296</v>
      </c>
      <c r="T1071">
        <f t="shared" si="67"/>
        <v>2016</v>
      </c>
    </row>
    <row r="1072" spans="1:20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2">
        <f t="shared" si="66"/>
        <v>42682.616967592592</v>
      </c>
      <c r="T1072">
        <f t="shared" si="67"/>
        <v>2016</v>
      </c>
    </row>
    <row r="1073" spans="1:20" ht="57.6" x14ac:dyDescent="0.3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9">
        <f t="shared" si="64"/>
        <v>110</v>
      </c>
      <c r="P1073">
        <f t="shared" si="65"/>
        <v>68.86</v>
      </c>
      <c r="Q1073" s="11" t="s">
        <v>8319</v>
      </c>
      <c r="R1073" t="s">
        <v>8320</v>
      </c>
      <c r="S1073" s="12">
        <f t="shared" si="66"/>
        <v>42495.871736111112</v>
      </c>
      <c r="T1073">
        <f t="shared" si="67"/>
        <v>2016</v>
      </c>
    </row>
    <row r="1074" spans="1:20" ht="43.2" x14ac:dyDescent="0.3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9">
        <f t="shared" si="64"/>
        <v>220</v>
      </c>
      <c r="P1074">
        <f t="shared" si="65"/>
        <v>37.479999999999997</v>
      </c>
      <c r="Q1074" s="11" t="s">
        <v>8316</v>
      </c>
      <c r="R1074" t="s">
        <v>8317</v>
      </c>
      <c r="S1074" s="12">
        <f t="shared" si="66"/>
        <v>42781.549097222218</v>
      </c>
      <c r="T1074">
        <f t="shared" si="67"/>
        <v>2017</v>
      </c>
    </row>
    <row r="1075" spans="1:20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2">
        <f t="shared" si="66"/>
        <v>42193.771481481483</v>
      </c>
      <c r="T1075">
        <f t="shared" si="67"/>
        <v>2015</v>
      </c>
    </row>
    <row r="1076" spans="1:20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2">
        <f t="shared" si="66"/>
        <v>42329.838159722218</v>
      </c>
      <c r="T1076">
        <f t="shared" si="67"/>
        <v>2015</v>
      </c>
    </row>
    <row r="1077" spans="1:20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2">
        <f t="shared" si="66"/>
        <v>40730.105625000004</v>
      </c>
      <c r="T1077">
        <f t="shared" si="67"/>
        <v>2011</v>
      </c>
    </row>
    <row r="1078" spans="1:20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2">
        <f t="shared" si="66"/>
        <v>42774.621712962966</v>
      </c>
      <c r="T1078">
        <f t="shared" si="67"/>
        <v>2017</v>
      </c>
    </row>
    <row r="1079" spans="1:20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2">
        <f t="shared" si="66"/>
        <v>42061.212488425925</v>
      </c>
      <c r="T1079">
        <f t="shared" si="67"/>
        <v>2015</v>
      </c>
    </row>
    <row r="1080" spans="1:20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2">
        <f t="shared" si="66"/>
        <v>40531.886886574073</v>
      </c>
      <c r="T1080">
        <f t="shared" si="67"/>
        <v>2010</v>
      </c>
    </row>
    <row r="1081" spans="1:20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2">
        <f t="shared" si="66"/>
        <v>42184.816539351858</v>
      </c>
      <c r="T1081">
        <f t="shared" si="67"/>
        <v>2015</v>
      </c>
    </row>
    <row r="1082" spans="1:20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2">
        <f t="shared" si="66"/>
        <v>42126.92123842593</v>
      </c>
      <c r="T1082">
        <f t="shared" si="67"/>
        <v>2015</v>
      </c>
    </row>
    <row r="1083" spans="1:20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2">
        <f t="shared" si="66"/>
        <v>42303.672662037032</v>
      </c>
      <c r="T1083">
        <f t="shared" si="67"/>
        <v>2015</v>
      </c>
    </row>
    <row r="1084" spans="1:20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2">
        <f t="shared" si="66"/>
        <v>42058.235289351855</v>
      </c>
      <c r="T1084">
        <f t="shared" si="67"/>
        <v>2015</v>
      </c>
    </row>
    <row r="1085" spans="1:20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2">
        <f t="shared" si="66"/>
        <v>42282.678287037037</v>
      </c>
      <c r="T1085">
        <f t="shared" si="67"/>
        <v>2015</v>
      </c>
    </row>
    <row r="1086" spans="1:20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2">
        <f t="shared" si="66"/>
        <v>41247.020243055551</v>
      </c>
      <c r="T1086">
        <f t="shared" si="67"/>
        <v>2012</v>
      </c>
    </row>
    <row r="1087" spans="1:20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2">
        <f t="shared" si="66"/>
        <v>41228.924884259257</v>
      </c>
      <c r="T1087">
        <f t="shared" si="67"/>
        <v>2012</v>
      </c>
    </row>
    <row r="1088" spans="1:20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2">
        <f t="shared" si="66"/>
        <v>41696.817129629628</v>
      </c>
      <c r="T1088">
        <f t="shared" si="67"/>
        <v>2014</v>
      </c>
    </row>
    <row r="1089" spans="1:20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2">
        <f t="shared" si="66"/>
        <v>42304.210833333331</v>
      </c>
      <c r="T1089">
        <f t="shared" si="67"/>
        <v>2015</v>
      </c>
    </row>
    <row r="1090" spans="1:20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64"/>
        <v>109</v>
      </c>
      <c r="P1090">
        <f t="shared" si="65"/>
        <v>54.3</v>
      </c>
      <c r="Q1090" s="11" t="s">
        <v>8323</v>
      </c>
      <c r="R1090" t="s">
        <v>8326</v>
      </c>
      <c r="S1090" s="12">
        <f t="shared" si="66"/>
        <v>41931.682939814818</v>
      </c>
      <c r="T1090">
        <f t="shared" si="67"/>
        <v>2014</v>
      </c>
    </row>
    <row r="1091" spans="1:20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68">ROUND(E1091/D1091*100,0)</f>
        <v>15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2">
        <f t="shared" ref="S1091:S1154" si="70">(((J1091/60)/60)/24)+DATE(1970,1,1)</f>
        <v>42388.575104166666</v>
      </c>
      <c r="T1091">
        <f t="shared" ref="T1091:T1154" si="71">YEAR(S1091)</f>
        <v>2016</v>
      </c>
    </row>
    <row r="1092" spans="1:20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2">
        <f t="shared" si="70"/>
        <v>42338.709108796291</v>
      </c>
      <c r="T1092">
        <f t="shared" si="71"/>
        <v>2015</v>
      </c>
    </row>
    <row r="1093" spans="1:20" ht="28.8" x14ac:dyDescent="0.3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9">
        <f t="shared" si="68"/>
        <v>108</v>
      </c>
      <c r="P1093">
        <f t="shared" si="69"/>
        <v>94.91</v>
      </c>
      <c r="Q1093" s="11" t="s">
        <v>8323</v>
      </c>
      <c r="R1093" t="s">
        <v>8335</v>
      </c>
      <c r="S1093" s="12">
        <f t="shared" si="70"/>
        <v>42656.005173611105</v>
      </c>
      <c r="T1093">
        <f t="shared" si="71"/>
        <v>2016</v>
      </c>
    </row>
    <row r="1094" spans="1:20" ht="43.2" x14ac:dyDescent="0.3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9">
        <f t="shared" si="68"/>
        <v>155</v>
      </c>
      <c r="P1094">
        <f t="shared" si="69"/>
        <v>102.08</v>
      </c>
      <c r="Q1094" s="11" t="s">
        <v>8321</v>
      </c>
      <c r="R1094" t="s">
        <v>8343</v>
      </c>
      <c r="S1094" s="12">
        <f t="shared" si="70"/>
        <v>42125.333182870367</v>
      </c>
      <c r="T1094">
        <f t="shared" si="71"/>
        <v>2015</v>
      </c>
    </row>
    <row r="1095" spans="1:20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2">
        <f t="shared" si="70"/>
        <v>41792.667361111111</v>
      </c>
      <c r="T1095">
        <f t="shared" si="71"/>
        <v>2014</v>
      </c>
    </row>
    <row r="1096" spans="1:20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2">
        <f t="shared" si="70"/>
        <v>42705.764513888891</v>
      </c>
      <c r="T1096">
        <f t="shared" si="71"/>
        <v>2016</v>
      </c>
    </row>
    <row r="1097" spans="1:20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2">
        <f t="shared" si="70"/>
        <v>42018.071550925932</v>
      </c>
      <c r="T1097">
        <f t="shared" si="71"/>
        <v>2015</v>
      </c>
    </row>
    <row r="1098" spans="1:20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2">
        <f t="shared" si="70"/>
        <v>40697.498449074075</v>
      </c>
      <c r="T1098">
        <f t="shared" si="71"/>
        <v>2011</v>
      </c>
    </row>
    <row r="1099" spans="1:20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2">
        <f t="shared" si="70"/>
        <v>41932.819525462961</v>
      </c>
      <c r="T1099">
        <f t="shared" si="71"/>
        <v>2014</v>
      </c>
    </row>
    <row r="1100" spans="1:20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2">
        <f t="shared" si="70"/>
        <v>42084.881539351853</v>
      </c>
      <c r="T1100">
        <f t="shared" si="71"/>
        <v>2015</v>
      </c>
    </row>
    <row r="1101" spans="1:20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2">
        <f t="shared" si="70"/>
        <v>42495.992800925931</v>
      </c>
      <c r="T1101">
        <f t="shared" si="71"/>
        <v>2016</v>
      </c>
    </row>
    <row r="1102" spans="1:20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2">
        <f t="shared" si="70"/>
        <v>42185.521087962959</v>
      </c>
      <c r="T1102">
        <f t="shared" si="71"/>
        <v>2015</v>
      </c>
    </row>
    <row r="1103" spans="1:20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2">
        <f t="shared" si="70"/>
        <v>42286.660891203705</v>
      </c>
      <c r="T1103">
        <f t="shared" si="71"/>
        <v>2015</v>
      </c>
    </row>
    <row r="1104" spans="1:20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2">
        <f t="shared" si="70"/>
        <v>42279.669768518521</v>
      </c>
      <c r="T1104">
        <f t="shared" si="71"/>
        <v>2015</v>
      </c>
    </row>
    <row r="1105" spans="1:20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2">
        <f t="shared" si="70"/>
        <v>41793.668761574074</v>
      </c>
      <c r="T1105">
        <f t="shared" si="71"/>
        <v>2014</v>
      </c>
    </row>
    <row r="1106" spans="1:20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2">
        <f t="shared" si="70"/>
        <v>42703.214409722219</v>
      </c>
      <c r="T1106">
        <f t="shared" si="71"/>
        <v>2016</v>
      </c>
    </row>
    <row r="1107" spans="1:20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2">
        <f t="shared" si="70"/>
        <v>41915.762835648151</v>
      </c>
      <c r="T1107">
        <f t="shared" si="71"/>
        <v>2014</v>
      </c>
    </row>
    <row r="1108" spans="1:20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2">
        <f t="shared" si="70"/>
        <v>41495.692627314813</v>
      </c>
      <c r="T1108">
        <f t="shared" si="71"/>
        <v>2013</v>
      </c>
    </row>
    <row r="1109" spans="1:20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2">
        <f t="shared" si="70"/>
        <v>42068.829039351855</v>
      </c>
      <c r="T1109">
        <f t="shared" si="71"/>
        <v>2015</v>
      </c>
    </row>
    <row r="1110" spans="1:20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2">
        <f t="shared" si="70"/>
        <v>41885.595138888886</v>
      </c>
      <c r="T1110">
        <f t="shared" si="71"/>
        <v>2014</v>
      </c>
    </row>
    <row r="1111" spans="1:20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2">
        <f t="shared" si="70"/>
        <v>40235.900358796294</v>
      </c>
      <c r="T1111">
        <f t="shared" si="71"/>
        <v>2010</v>
      </c>
    </row>
    <row r="1112" spans="1:20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2">
        <f t="shared" si="70"/>
        <v>41099.093865740739</v>
      </c>
      <c r="T1112">
        <f t="shared" si="71"/>
        <v>2012</v>
      </c>
    </row>
    <row r="1113" spans="1:20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2">
        <f t="shared" si="70"/>
        <v>41843.155729166669</v>
      </c>
      <c r="T1113">
        <f t="shared" si="71"/>
        <v>2014</v>
      </c>
    </row>
    <row r="1114" spans="1:20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2">
        <f t="shared" si="70"/>
        <v>40274.745127314818</v>
      </c>
      <c r="T1114">
        <f t="shared" si="71"/>
        <v>2010</v>
      </c>
    </row>
    <row r="1115" spans="1:20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2">
        <f t="shared" si="70"/>
        <v>42484.829062500001</v>
      </c>
      <c r="T1115">
        <f t="shared" si="71"/>
        <v>2016</v>
      </c>
    </row>
    <row r="1116" spans="1:20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2">
        <f t="shared" si="70"/>
        <v>41851.541585648149</v>
      </c>
      <c r="T1116">
        <f t="shared" si="71"/>
        <v>2014</v>
      </c>
    </row>
    <row r="1117" spans="1:20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2">
        <f t="shared" si="70"/>
        <v>42737.910138888896</v>
      </c>
      <c r="T1117">
        <f t="shared" si="71"/>
        <v>2017</v>
      </c>
    </row>
    <row r="1118" spans="1:20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2">
        <f t="shared" si="70"/>
        <v>41753.593275462961</v>
      </c>
      <c r="T1118">
        <f t="shared" si="71"/>
        <v>2014</v>
      </c>
    </row>
    <row r="1119" spans="1:20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2">
        <f t="shared" si="70"/>
        <v>42151.069606481484</v>
      </c>
      <c r="T1119">
        <f t="shared" si="71"/>
        <v>2015</v>
      </c>
    </row>
    <row r="1120" spans="1:20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2">
        <f t="shared" si="70"/>
        <v>40718.310659722221</v>
      </c>
      <c r="T1120">
        <f t="shared" si="71"/>
        <v>2011</v>
      </c>
    </row>
    <row r="1121" spans="1:20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2">
        <f t="shared" si="70"/>
        <v>41809.12300925926</v>
      </c>
      <c r="T1121">
        <f t="shared" si="71"/>
        <v>2014</v>
      </c>
    </row>
    <row r="1122" spans="1:20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2">
        <f t="shared" si="70"/>
        <v>42721.198877314819</v>
      </c>
      <c r="T1122">
        <f t="shared" si="71"/>
        <v>2016</v>
      </c>
    </row>
    <row r="1123" spans="1:20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2">
        <f t="shared" si="70"/>
        <v>42417.818078703705</v>
      </c>
      <c r="T1123">
        <f t="shared" si="71"/>
        <v>2016</v>
      </c>
    </row>
    <row r="1124" spans="1:20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2">
        <f t="shared" si="70"/>
        <v>42426.949988425928</v>
      </c>
      <c r="T1124">
        <f t="shared" si="71"/>
        <v>2016</v>
      </c>
    </row>
    <row r="1125" spans="1:20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2">
        <f t="shared" si="70"/>
        <v>42796.682476851856</v>
      </c>
      <c r="T1125">
        <f t="shared" si="71"/>
        <v>2017</v>
      </c>
    </row>
    <row r="1126" spans="1:20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2">
        <f t="shared" si="70"/>
        <v>42139.525567129633</v>
      </c>
      <c r="T1126">
        <f t="shared" si="71"/>
        <v>2015</v>
      </c>
    </row>
    <row r="1127" spans="1:20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2">
        <f t="shared" si="70"/>
        <v>41039.409456018519</v>
      </c>
      <c r="T1127">
        <f t="shared" si="71"/>
        <v>2012</v>
      </c>
    </row>
    <row r="1128" spans="1:20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2">
        <f t="shared" si="70"/>
        <v>40458.815625000003</v>
      </c>
      <c r="T1128">
        <f t="shared" si="71"/>
        <v>2010</v>
      </c>
    </row>
    <row r="1129" spans="1:20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2">
        <f t="shared" si="70"/>
        <v>42558.189432870371</v>
      </c>
      <c r="T1129">
        <f t="shared" si="71"/>
        <v>2016</v>
      </c>
    </row>
    <row r="1130" spans="1:20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2">
        <f t="shared" si="70"/>
        <v>42327.805659722217</v>
      </c>
      <c r="T1130">
        <f t="shared" si="71"/>
        <v>2015</v>
      </c>
    </row>
    <row r="1131" spans="1:20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2">
        <f t="shared" si="70"/>
        <v>42646.092812499999</v>
      </c>
      <c r="T1131">
        <f t="shared" si="71"/>
        <v>2016</v>
      </c>
    </row>
    <row r="1132" spans="1:20" ht="43.2" x14ac:dyDescent="0.3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9">
        <f t="shared" si="68"/>
        <v>105</v>
      </c>
      <c r="P1132">
        <f t="shared" si="69"/>
        <v>80.400000000000006</v>
      </c>
      <c r="Q1132" s="11" t="s">
        <v>8323</v>
      </c>
      <c r="R1132" t="s">
        <v>8326</v>
      </c>
      <c r="S1132" s="12">
        <f t="shared" si="70"/>
        <v>42248.697754629626</v>
      </c>
      <c r="T1132">
        <f t="shared" si="71"/>
        <v>2015</v>
      </c>
    </row>
    <row r="1133" spans="1:20" ht="43.2" x14ac:dyDescent="0.3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9">
        <f t="shared" si="68"/>
        <v>131</v>
      </c>
      <c r="P1133">
        <f t="shared" si="69"/>
        <v>43.55</v>
      </c>
      <c r="Q1133" s="11" t="s">
        <v>8311</v>
      </c>
      <c r="R1133" t="s">
        <v>8333</v>
      </c>
      <c r="S1133" s="12">
        <f t="shared" si="70"/>
        <v>41111.185891203706</v>
      </c>
      <c r="T1133">
        <f t="shared" si="71"/>
        <v>2012</v>
      </c>
    </row>
    <row r="1134" spans="1:20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2">
        <f t="shared" si="70"/>
        <v>41067.74086805556</v>
      </c>
      <c r="T1134">
        <f t="shared" si="71"/>
        <v>2012</v>
      </c>
    </row>
    <row r="1135" spans="1:20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2">
        <f t="shared" si="70"/>
        <v>42660.618854166663</v>
      </c>
      <c r="T1135">
        <f t="shared" si="71"/>
        <v>2016</v>
      </c>
    </row>
    <row r="1136" spans="1:20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2">
        <f t="shared" si="70"/>
        <v>42648.546111111107</v>
      </c>
      <c r="T1136">
        <f t="shared" si="71"/>
        <v>2016</v>
      </c>
    </row>
    <row r="1137" spans="1:20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2">
        <f t="shared" si="70"/>
        <v>42796.071643518517</v>
      </c>
      <c r="T1137">
        <f t="shared" si="71"/>
        <v>2017</v>
      </c>
    </row>
    <row r="1138" spans="1:20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2">
        <f t="shared" si="70"/>
        <v>42334.013124999998</v>
      </c>
      <c r="T1138">
        <f t="shared" si="71"/>
        <v>2015</v>
      </c>
    </row>
    <row r="1139" spans="1:20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2">
        <f t="shared" si="70"/>
        <v>41718.043032407404</v>
      </c>
      <c r="T1139">
        <f t="shared" si="71"/>
        <v>2014</v>
      </c>
    </row>
    <row r="1140" spans="1:20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2">
        <f t="shared" si="70"/>
        <v>42720.720057870371</v>
      </c>
      <c r="T1140">
        <f t="shared" si="71"/>
        <v>2016</v>
      </c>
    </row>
    <row r="1141" spans="1:20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2">
        <f t="shared" si="70"/>
        <v>42690.041435185187</v>
      </c>
      <c r="T1141">
        <f t="shared" si="71"/>
        <v>2016</v>
      </c>
    </row>
    <row r="1142" spans="1:20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2">
        <f t="shared" si="70"/>
        <v>41107.053067129629</v>
      </c>
      <c r="T1142">
        <f t="shared" si="71"/>
        <v>2012</v>
      </c>
    </row>
    <row r="1143" spans="1:20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2">
        <f t="shared" si="70"/>
        <v>42395.706435185188</v>
      </c>
      <c r="T1143">
        <f t="shared" si="71"/>
        <v>2016</v>
      </c>
    </row>
    <row r="1144" spans="1:20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2">
        <f t="shared" si="70"/>
        <v>41827.605057870373</v>
      </c>
      <c r="T1144">
        <f t="shared" si="71"/>
        <v>2014</v>
      </c>
    </row>
    <row r="1145" spans="1:20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2">
        <f t="shared" si="70"/>
        <v>42128.824074074073</v>
      </c>
      <c r="T1145">
        <f t="shared" si="71"/>
        <v>2015</v>
      </c>
    </row>
    <row r="1146" spans="1:20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2">
        <f t="shared" si="70"/>
        <v>42225.559675925921</v>
      </c>
      <c r="T1146">
        <f t="shared" si="71"/>
        <v>2015</v>
      </c>
    </row>
    <row r="1147" spans="1:20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2">
        <f t="shared" si="70"/>
        <v>41542.958449074074</v>
      </c>
      <c r="T1147">
        <f t="shared" si="71"/>
        <v>2013</v>
      </c>
    </row>
    <row r="1148" spans="1:20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2">
        <f t="shared" si="70"/>
        <v>41794.981122685182</v>
      </c>
      <c r="T1148">
        <f t="shared" si="71"/>
        <v>2014</v>
      </c>
    </row>
    <row r="1149" spans="1:20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2">
        <f t="shared" si="70"/>
        <v>42575.130057870367</v>
      </c>
      <c r="T1149">
        <f t="shared" si="71"/>
        <v>2016</v>
      </c>
    </row>
    <row r="1150" spans="1:20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2">
        <f t="shared" si="70"/>
        <v>41226.95721064815</v>
      </c>
      <c r="T1150">
        <f t="shared" si="71"/>
        <v>2012</v>
      </c>
    </row>
    <row r="1151" spans="1:20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2">
        <f t="shared" si="70"/>
        <v>42318.702094907407</v>
      </c>
      <c r="T1151">
        <f t="shared" si="71"/>
        <v>2015</v>
      </c>
    </row>
    <row r="1152" spans="1:20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2">
        <f t="shared" si="70"/>
        <v>42381.686840277776</v>
      </c>
      <c r="T1152">
        <f t="shared" si="71"/>
        <v>2016</v>
      </c>
    </row>
    <row r="1153" spans="1:20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2">
        <f t="shared" si="70"/>
        <v>41880.061006944445</v>
      </c>
      <c r="T1153">
        <f t="shared" si="71"/>
        <v>2014</v>
      </c>
    </row>
    <row r="1154" spans="1:20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si="68"/>
        <v>128</v>
      </c>
      <c r="P1154">
        <f t="shared" si="69"/>
        <v>82.26</v>
      </c>
      <c r="Q1154" s="11" t="s">
        <v>8323</v>
      </c>
      <c r="R1154" t="s">
        <v>8326</v>
      </c>
      <c r="S1154" s="12">
        <f t="shared" si="70"/>
        <v>42125.647534722222</v>
      </c>
      <c r="T1154">
        <f t="shared" si="71"/>
        <v>2015</v>
      </c>
    </row>
    <row r="1155" spans="1:20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72">ROUND(E1155/D1155*100,0)</f>
        <v>102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2">
        <f t="shared" ref="S1155:S1218" si="74">(((J1155/60)/60)/24)+DATE(1970,1,1)</f>
        <v>41789.330312500002</v>
      </c>
      <c r="T1155">
        <f t="shared" ref="T1155:T1218" si="75">YEAR(S1155)</f>
        <v>2014</v>
      </c>
    </row>
    <row r="1156" spans="1:20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2">
        <f t="shared" si="74"/>
        <v>41926.585162037038</v>
      </c>
      <c r="T1156">
        <f t="shared" si="75"/>
        <v>2014</v>
      </c>
    </row>
    <row r="1157" spans="1:20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2">
        <f t="shared" si="74"/>
        <v>41799.685902777775</v>
      </c>
      <c r="T1157">
        <f t="shared" si="75"/>
        <v>2014</v>
      </c>
    </row>
    <row r="1158" spans="1:20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2">
        <f t="shared" si="74"/>
        <v>41951.788807870369</v>
      </c>
      <c r="T1158">
        <f t="shared" si="75"/>
        <v>2014</v>
      </c>
    </row>
    <row r="1159" spans="1:20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2">
        <f t="shared" si="74"/>
        <v>42289.957175925927</v>
      </c>
      <c r="T1159">
        <f t="shared" si="75"/>
        <v>2015</v>
      </c>
    </row>
    <row r="1160" spans="1:20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2">
        <f t="shared" si="74"/>
        <v>42201.675011574072</v>
      </c>
      <c r="T1160">
        <f t="shared" si="75"/>
        <v>2015</v>
      </c>
    </row>
    <row r="1161" spans="1:20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2">
        <f t="shared" si="74"/>
        <v>41993.824340277773</v>
      </c>
      <c r="T1161">
        <f t="shared" si="75"/>
        <v>2014</v>
      </c>
    </row>
    <row r="1162" spans="1:20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2">
        <f t="shared" si="74"/>
        <v>41923.838692129626</v>
      </c>
      <c r="T1162">
        <f t="shared" si="75"/>
        <v>2014</v>
      </c>
    </row>
    <row r="1163" spans="1:20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2">
        <f t="shared" si="74"/>
        <v>41249.448958333334</v>
      </c>
      <c r="T1163">
        <f t="shared" si="75"/>
        <v>2012</v>
      </c>
    </row>
    <row r="1164" spans="1:20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2">
        <f t="shared" si="74"/>
        <v>41806.395428240743</v>
      </c>
      <c r="T1164">
        <f t="shared" si="75"/>
        <v>2014</v>
      </c>
    </row>
    <row r="1165" spans="1:20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2">
        <f t="shared" si="74"/>
        <v>41813.766099537039</v>
      </c>
      <c r="T1165">
        <f t="shared" si="75"/>
        <v>2014</v>
      </c>
    </row>
    <row r="1166" spans="1:20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2">
        <f t="shared" si="74"/>
        <v>41445.962754629632</v>
      </c>
      <c r="T1166">
        <f t="shared" si="75"/>
        <v>2013</v>
      </c>
    </row>
    <row r="1167" spans="1:20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2">
        <f t="shared" si="74"/>
        <v>42303.617488425924</v>
      </c>
      <c r="T1167">
        <f t="shared" si="75"/>
        <v>2015</v>
      </c>
    </row>
    <row r="1168" spans="1:20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2">
        <f t="shared" si="74"/>
        <v>41739.525300925925</v>
      </c>
      <c r="T1168">
        <f t="shared" si="75"/>
        <v>2014</v>
      </c>
    </row>
    <row r="1169" spans="1:20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2">
        <f t="shared" si="74"/>
        <v>41829.795729166668</v>
      </c>
      <c r="T1169">
        <f t="shared" si="75"/>
        <v>2014</v>
      </c>
    </row>
    <row r="1170" spans="1:20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2">
        <f t="shared" si="74"/>
        <v>41524.056921296295</v>
      </c>
      <c r="T1170">
        <f t="shared" si="75"/>
        <v>2013</v>
      </c>
    </row>
    <row r="1171" spans="1:20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2">
        <f t="shared" si="74"/>
        <v>41107.849143518521</v>
      </c>
      <c r="T1171">
        <f t="shared" si="75"/>
        <v>2012</v>
      </c>
    </row>
    <row r="1172" spans="1:20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2">
        <f t="shared" si="74"/>
        <v>41068.520474537036</v>
      </c>
      <c r="T1172">
        <f t="shared" si="75"/>
        <v>2012</v>
      </c>
    </row>
    <row r="1173" spans="1:20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2">
        <f t="shared" si="74"/>
        <v>41927.936157407406</v>
      </c>
      <c r="T1173">
        <f t="shared" si="75"/>
        <v>2014</v>
      </c>
    </row>
    <row r="1174" spans="1:20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2">
        <f t="shared" si="74"/>
        <v>41827.909942129627</v>
      </c>
      <c r="T1174">
        <f t="shared" si="75"/>
        <v>2014</v>
      </c>
    </row>
    <row r="1175" spans="1:20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2">
        <f t="shared" si="74"/>
        <v>40987.776631944449</v>
      </c>
      <c r="T1175">
        <f t="shared" si="75"/>
        <v>2012</v>
      </c>
    </row>
    <row r="1176" spans="1:20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2">
        <f t="shared" si="74"/>
        <v>41982.688611111109</v>
      </c>
      <c r="T1176">
        <f t="shared" si="75"/>
        <v>2014</v>
      </c>
    </row>
    <row r="1177" spans="1:20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2">
        <f t="shared" si="74"/>
        <v>41827.674143518518</v>
      </c>
      <c r="T1177">
        <f t="shared" si="75"/>
        <v>2014</v>
      </c>
    </row>
    <row r="1178" spans="1:20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2">
        <f t="shared" si="74"/>
        <v>41787.218229166669</v>
      </c>
      <c r="T1178">
        <f t="shared" si="75"/>
        <v>2014</v>
      </c>
    </row>
    <row r="1179" spans="1:20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2">
        <f t="shared" si="74"/>
        <v>42632.373414351852</v>
      </c>
      <c r="T1179">
        <f t="shared" si="75"/>
        <v>2016</v>
      </c>
    </row>
    <row r="1180" spans="1:20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2">
        <f t="shared" si="74"/>
        <v>41902.333726851852</v>
      </c>
      <c r="T1180">
        <f t="shared" si="75"/>
        <v>2014</v>
      </c>
    </row>
    <row r="1181" spans="1:20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2">
        <f t="shared" si="74"/>
        <v>40996.667199074072</v>
      </c>
      <c r="T1181">
        <f t="shared" si="75"/>
        <v>2012</v>
      </c>
    </row>
    <row r="1182" spans="1:20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2">
        <f t="shared" si="74"/>
        <v>40417.011296296296</v>
      </c>
      <c r="T1182">
        <f t="shared" si="75"/>
        <v>2010</v>
      </c>
    </row>
    <row r="1183" spans="1:20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2">
        <f t="shared" si="74"/>
        <v>41197.753310185188</v>
      </c>
      <c r="T1183">
        <f t="shared" si="75"/>
        <v>2012</v>
      </c>
    </row>
    <row r="1184" spans="1:20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2">
        <f t="shared" si="74"/>
        <v>40343.084421296298</v>
      </c>
      <c r="T1184">
        <f t="shared" si="75"/>
        <v>2010</v>
      </c>
    </row>
    <row r="1185" spans="1:20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2">
        <f t="shared" si="74"/>
        <v>42460.573611111111</v>
      </c>
      <c r="T1185">
        <f t="shared" si="75"/>
        <v>2016</v>
      </c>
    </row>
    <row r="1186" spans="1:20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2">
        <f t="shared" si="74"/>
        <v>42065.750300925924</v>
      </c>
      <c r="T1186">
        <f t="shared" si="75"/>
        <v>2015</v>
      </c>
    </row>
    <row r="1187" spans="1:20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2">
        <f t="shared" si="74"/>
        <v>41944.527627314819</v>
      </c>
      <c r="T1187">
        <f t="shared" si="75"/>
        <v>2014</v>
      </c>
    </row>
    <row r="1188" spans="1:20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2">
        <f t="shared" si="74"/>
        <v>42016.641435185185</v>
      </c>
      <c r="T1188">
        <f t="shared" si="75"/>
        <v>2015</v>
      </c>
    </row>
    <row r="1189" spans="1:20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2">
        <f t="shared" si="74"/>
        <v>42313.936365740738</v>
      </c>
      <c r="T1189">
        <f t="shared" si="75"/>
        <v>2015</v>
      </c>
    </row>
    <row r="1190" spans="1:20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2">
        <f t="shared" si="74"/>
        <v>41905.429155092592</v>
      </c>
      <c r="T1190">
        <f t="shared" si="75"/>
        <v>2014</v>
      </c>
    </row>
    <row r="1191" spans="1:20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2">
        <f t="shared" si="74"/>
        <v>41865.882928240739</v>
      </c>
      <c r="T1191">
        <f t="shared" si="75"/>
        <v>2014</v>
      </c>
    </row>
    <row r="1192" spans="1:20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2">
        <f t="shared" si="74"/>
        <v>42626.633703703701</v>
      </c>
      <c r="T1192">
        <f t="shared" si="75"/>
        <v>2016</v>
      </c>
    </row>
    <row r="1193" spans="1:20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2">
        <f t="shared" si="74"/>
        <v>41757.975011574075</v>
      </c>
      <c r="T1193">
        <f t="shared" si="75"/>
        <v>2014</v>
      </c>
    </row>
    <row r="1194" spans="1:20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2">
        <f t="shared" si="74"/>
        <v>42062.834444444445</v>
      </c>
      <c r="T1194">
        <f t="shared" si="75"/>
        <v>2015</v>
      </c>
    </row>
    <row r="1195" spans="1:20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2">
        <f t="shared" si="74"/>
        <v>41716.785011574073</v>
      </c>
      <c r="T1195">
        <f t="shared" si="75"/>
        <v>2014</v>
      </c>
    </row>
    <row r="1196" spans="1:20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2">
        <f t="shared" si="74"/>
        <v>41904.407812500001</v>
      </c>
      <c r="T1196">
        <f t="shared" si="75"/>
        <v>2014</v>
      </c>
    </row>
    <row r="1197" spans="1:20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2">
        <f t="shared" si="74"/>
        <v>41614.651493055557</v>
      </c>
      <c r="T1197">
        <f t="shared" si="75"/>
        <v>2013</v>
      </c>
    </row>
    <row r="1198" spans="1:20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2">
        <f t="shared" si="74"/>
        <v>41897.134895833333</v>
      </c>
      <c r="T1198">
        <f t="shared" si="75"/>
        <v>2014</v>
      </c>
    </row>
    <row r="1199" spans="1:20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2">
        <f t="shared" si="74"/>
        <v>42526.874236111107</v>
      </c>
      <c r="T1199">
        <f t="shared" si="75"/>
        <v>2016</v>
      </c>
    </row>
    <row r="1200" spans="1:20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2">
        <f t="shared" si="74"/>
        <v>41543.988067129627</v>
      </c>
      <c r="T1200">
        <f t="shared" si="75"/>
        <v>2013</v>
      </c>
    </row>
    <row r="1201" spans="1:20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2">
        <f t="shared" si="74"/>
        <v>42469.874907407408</v>
      </c>
      <c r="T1201">
        <f t="shared" si="75"/>
        <v>2016</v>
      </c>
    </row>
    <row r="1202" spans="1:20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2">
        <f t="shared" si="74"/>
        <v>40526.36917824074</v>
      </c>
      <c r="T1202">
        <f t="shared" si="75"/>
        <v>2010</v>
      </c>
    </row>
    <row r="1203" spans="1:20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2">
        <f t="shared" si="74"/>
        <v>42051.148888888885</v>
      </c>
      <c r="T1203">
        <f t="shared" si="75"/>
        <v>2015</v>
      </c>
    </row>
    <row r="1204" spans="1:20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2">
        <f t="shared" si="74"/>
        <v>41375.702210648145</v>
      </c>
      <c r="T1204">
        <f t="shared" si="75"/>
        <v>2013</v>
      </c>
    </row>
    <row r="1205" spans="1:20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2">
        <f t="shared" si="74"/>
        <v>42089.412557870368</v>
      </c>
      <c r="T1205">
        <f t="shared" si="75"/>
        <v>2015</v>
      </c>
    </row>
    <row r="1206" spans="1:20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2">
        <f t="shared" si="74"/>
        <v>42145.919687500005</v>
      </c>
      <c r="T1206">
        <f t="shared" si="75"/>
        <v>2015</v>
      </c>
    </row>
    <row r="1207" spans="1:20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2">
        <f t="shared" si="74"/>
        <v>42186.257418981477</v>
      </c>
      <c r="T1207">
        <f t="shared" si="75"/>
        <v>2015</v>
      </c>
    </row>
    <row r="1208" spans="1:20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2">
        <f t="shared" si="74"/>
        <v>42024.702893518523</v>
      </c>
      <c r="T1208">
        <f t="shared" si="75"/>
        <v>2015</v>
      </c>
    </row>
    <row r="1209" spans="1:20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2">
        <f t="shared" si="74"/>
        <v>41373.690266203703</v>
      </c>
      <c r="T1209">
        <f t="shared" si="75"/>
        <v>2013</v>
      </c>
    </row>
    <row r="1210" spans="1:20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2">
        <f t="shared" si="74"/>
        <v>42707.074976851851</v>
      </c>
      <c r="T1210">
        <f t="shared" si="75"/>
        <v>2016</v>
      </c>
    </row>
    <row r="1211" spans="1:20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2">
        <f t="shared" si="74"/>
        <v>41921.263078703705</v>
      </c>
      <c r="T1211">
        <f t="shared" si="75"/>
        <v>2014</v>
      </c>
    </row>
    <row r="1212" spans="1:20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2">
        <f t="shared" si="74"/>
        <v>41923.783576388887</v>
      </c>
      <c r="T1212">
        <f t="shared" si="75"/>
        <v>2014</v>
      </c>
    </row>
    <row r="1213" spans="1:20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2">
        <f t="shared" si="74"/>
        <v>40663.08666666667</v>
      </c>
      <c r="T1213">
        <f t="shared" si="75"/>
        <v>2011</v>
      </c>
    </row>
    <row r="1214" spans="1:20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2">
        <f t="shared" si="74"/>
        <v>42126.87501157407</v>
      </c>
      <c r="T1214">
        <f t="shared" si="75"/>
        <v>2015</v>
      </c>
    </row>
    <row r="1215" spans="1:20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2">
        <f t="shared" si="74"/>
        <v>41701.901817129627</v>
      </c>
      <c r="T1215">
        <f t="shared" si="75"/>
        <v>2014</v>
      </c>
    </row>
    <row r="1216" spans="1:20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2">
        <f t="shared" si="74"/>
        <v>41311.799513888887</v>
      </c>
      <c r="T1216">
        <f t="shared" si="75"/>
        <v>2013</v>
      </c>
    </row>
    <row r="1217" spans="1:20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2">
        <f t="shared" si="74"/>
        <v>42738.692233796297</v>
      </c>
      <c r="T1217">
        <f t="shared" si="75"/>
        <v>2017</v>
      </c>
    </row>
    <row r="1218" spans="1:20" ht="43.2" x14ac:dyDescent="0.3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9">
        <f t="shared" si="72"/>
        <v>4</v>
      </c>
      <c r="P1218">
        <f t="shared" si="73"/>
        <v>125.27</v>
      </c>
      <c r="Q1218" s="11" t="s">
        <v>8323</v>
      </c>
      <c r="R1218" t="s">
        <v>8324</v>
      </c>
      <c r="S1218" s="12">
        <f t="shared" si="74"/>
        <v>42081.731273148151</v>
      </c>
      <c r="T1218">
        <f t="shared" si="75"/>
        <v>2015</v>
      </c>
    </row>
    <row r="1219" spans="1:20" ht="43.2" x14ac:dyDescent="0.3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9">
        <f t="shared" ref="O1219:O1282" si="76">ROUND(E1219/D1219*100,0)</f>
        <v>31</v>
      </c>
      <c r="P1219">
        <f t="shared" ref="P1219:P1282" si="77">IFERROR(ROUND(E1219/L1219,2),0)</f>
        <v>231.75</v>
      </c>
      <c r="Q1219" s="11" t="s">
        <v>8327</v>
      </c>
      <c r="R1219" t="s">
        <v>8350</v>
      </c>
      <c r="S1219" s="12">
        <f t="shared" ref="S1219:S1282" si="78">(((J1219/60)/60)/24)+DATE(1970,1,1)</f>
        <v>40847.171018518515</v>
      </c>
      <c r="T1219">
        <f t="shared" ref="T1219:T1282" si="79">YEAR(S1219)</f>
        <v>2011</v>
      </c>
    </row>
    <row r="1220" spans="1:20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2">
        <f t="shared" si="78"/>
        <v>42668.726701388892</v>
      </c>
      <c r="T1220">
        <f t="shared" si="79"/>
        <v>2016</v>
      </c>
    </row>
    <row r="1221" spans="1:20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2">
        <f t="shared" si="78"/>
        <v>41791.993414351848</v>
      </c>
      <c r="T1221">
        <f t="shared" si="79"/>
        <v>2014</v>
      </c>
    </row>
    <row r="1222" spans="1:20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2">
        <f t="shared" si="78"/>
        <v>41943.753032407411</v>
      </c>
      <c r="T1222">
        <f t="shared" si="79"/>
        <v>2014</v>
      </c>
    </row>
    <row r="1223" spans="1:20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2">
        <f t="shared" si="78"/>
        <v>42034.928252314814</v>
      </c>
      <c r="T1223">
        <f t="shared" si="79"/>
        <v>2015</v>
      </c>
    </row>
    <row r="1224" spans="1:20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2">
        <f t="shared" si="78"/>
        <v>41841.26489583333</v>
      </c>
      <c r="T1224">
        <f t="shared" si="79"/>
        <v>2014</v>
      </c>
    </row>
    <row r="1225" spans="1:20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2">
        <f t="shared" si="78"/>
        <v>41575.237430555557</v>
      </c>
      <c r="T1225">
        <f t="shared" si="79"/>
        <v>2013</v>
      </c>
    </row>
    <row r="1226" spans="1:20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2">
        <f t="shared" si="78"/>
        <v>41851.200150462959</v>
      </c>
      <c r="T1226">
        <f t="shared" si="79"/>
        <v>2014</v>
      </c>
    </row>
    <row r="1227" spans="1:20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2">
        <f t="shared" si="78"/>
        <v>42566.441203703704</v>
      </c>
      <c r="T1227">
        <f t="shared" si="79"/>
        <v>2016</v>
      </c>
    </row>
    <row r="1228" spans="1:20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2">
        <f t="shared" si="78"/>
        <v>41299.878148148149</v>
      </c>
      <c r="T1228">
        <f t="shared" si="79"/>
        <v>2013</v>
      </c>
    </row>
    <row r="1229" spans="1:20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2">
        <f t="shared" si="78"/>
        <v>41771.814791666664</v>
      </c>
      <c r="T1229">
        <f t="shared" si="79"/>
        <v>2014</v>
      </c>
    </row>
    <row r="1230" spans="1:20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2">
        <f t="shared" si="78"/>
        <v>42581.397546296299</v>
      </c>
      <c r="T1230">
        <f t="shared" si="79"/>
        <v>2016</v>
      </c>
    </row>
    <row r="1231" spans="1:20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2">
        <f t="shared" si="78"/>
        <v>41914.295104166667</v>
      </c>
      <c r="T1231">
        <f t="shared" si="79"/>
        <v>2014</v>
      </c>
    </row>
    <row r="1232" spans="1:20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2">
        <f t="shared" si="78"/>
        <v>41572.492974537039</v>
      </c>
      <c r="T1232">
        <f t="shared" si="79"/>
        <v>2013</v>
      </c>
    </row>
    <row r="1233" spans="1:20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2">
        <f t="shared" si="78"/>
        <v>42570.702986111108</v>
      </c>
      <c r="T1233">
        <f t="shared" si="79"/>
        <v>2016</v>
      </c>
    </row>
    <row r="1234" spans="1:20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2">
        <f t="shared" si="78"/>
        <v>40248.834999999999</v>
      </c>
      <c r="T1234">
        <f t="shared" si="79"/>
        <v>2010</v>
      </c>
    </row>
    <row r="1235" spans="1:20" ht="57.6" x14ac:dyDescent="0.3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9">
        <f t="shared" si="76"/>
        <v>100</v>
      </c>
      <c r="P1235">
        <f t="shared" si="77"/>
        <v>74.069999999999993</v>
      </c>
      <c r="Q1235" s="11" t="s">
        <v>8327</v>
      </c>
      <c r="R1235" t="s">
        <v>8341</v>
      </c>
      <c r="S1235" s="12">
        <f t="shared" si="78"/>
        <v>42208.680023148147</v>
      </c>
      <c r="T1235">
        <f t="shared" si="79"/>
        <v>2015</v>
      </c>
    </row>
    <row r="1236" spans="1:20" ht="43.2" x14ac:dyDescent="0.3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9">
        <f t="shared" si="76"/>
        <v>113</v>
      </c>
      <c r="P1236">
        <f t="shared" si="77"/>
        <v>136.91</v>
      </c>
      <c r="Q1236" s="11" t="s">
        <v>8327</v>
      </c>
      <c r="R1236" t="s">
        <v>8341</v>
      </c>
      <c r="S1236" s="12">
        <f t="shared" si="78"/>
        <v>41953.091134259259</v>
      </c>
      <c r="T1236">
        <f t="shared" si="79"/>
        <v>2014</v>
      </c>
    </row>
    <row r="1237" spans="1:20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2">
        <f t="shared" si="78"/>
        <v>40999.645925925928</v>
      </c>
      <c r="T1237">
        <f t="shared" si="79"/>
        <v>2012</v>
      </c>
    </row>
    <row r="1238" spans="1:20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2">
        <f t="shared" si="78"/>
        <v>42208.84646990741</v>
      </c>
      <c r="T1238">
        <f t="shared" si="79"/>
        <v>2015</v>
      </c>
    </row>
    <row r="1239" spans="1:20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2">
        <f t="shared" si="78"/>
        <v>40730.878912037035</v>
      </c>
      <c r="T1239">
        <f t="shared" si="79"/>
        <v>2011</v>
      </c>
    </row>
    <row r="1240" spans="1:20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2">
        <f t="shared" si="78"/>
        <v>41962.100532407407</v>
      </c>
      <c r="T1240">
        <f t="shared" si="79"/>
        <v>2014</v>
      </c>
    </row>
    <row r="1241" spans="1:20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2">
        <f t="shared" si="78"/>
        <v>42556.873020833329</v>
      </c>
      <c r="T1241">
        <f t="shared" si="79"/>
        <v>2016</v>
      </c>
    </row>
    <row r="1242" spans="1:20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2">
        <f t="shared" si="78"/>
        <v>41939.810300925928</v>
      </c>
      <c r="T1242">
        <f t="shared" si="79"/>
        <v>2014</v>
      </c>
    </row>
    <row r="1243" spans="1:20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2">
        <f t="shared" si="78"/>
        <v>40956.066087962965</v>
      </c>
      <c r="T1243">
        <f t="shared" si="79"/>
        <v>2012</v>
      </c>
    </row>
    <row r="1244" spans="1:20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2">
        <f t="shared" si="78"/>
        <v>42420.019097222219</v>
      </c>
      <c r="T1244">
        <f t="shared" si="79"/>
        <v>2016</v>
      </c>
    </row>
    <row r="1245" spans="1:20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2">
        <f t="shared" si="78"/>
        <v>41941.75203703704</v>
      </c>
      <c r="T1245">
        <f t="shared" si="79"/>
        <v>2014</v>
      </c>
    </row>
    <row r="1246" spans="1:20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2">
        <f t="shared" si="78"/>
        <v>42311.711979166663</v>
      </c>
      <c r="T1246">
        <f t="shared" si="79"/>
        <v>2015</v>
      </c>
    </row>
    <row r="1247" spans="1:20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2">
        <f t="shared" si="78"/>
        <v>42182.108252314814</v>
      </c>
      <c r="T1247">
        <f t="shared" si="79"/>
        <v>2015</v>
      </c>
    </row>
    <row r="1248" spans="1:20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2">
        <f t="shared" si="78"/>
        <v>42465.491435185191</v>
      </c>
      <c r="T1248">
        <f t="shared" si="79"/>
        <v>2016</v>
      </c>
    </row>
    <row r="1249" spans="1:20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2">
        <f t="shared" si="78"/>
        <v>42466.303715277783</v>
      </c>
      <c r="T1249">
        <f t="shared" si="79"/>
        <v>2016</v>
      </c>
    </row>
    <row r="1250" spans="1:20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2">
        <f t="shared" si="78"/>
        <v>42570.110243055555</v>
      </c>
      <c r="T1250">
        <f t="shared" si="79"/>
        <v>2016</v>
      </c>
    </row>
    <row r="1251" spans="1:20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2">
        <f t="shared" si="78"/>
        <v>41013.787569444445</v>
      </c>
      <c r="T1251">
        <f t="shared" si="79"/>
        <v>2012</v>
      </c>
    </row>
    <row r="1252" spans="1:20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2">
        <f t="shared" si="78"/>
        <v>42563.932951388888</v>
      </c>
      <c r="T1252">
        <f t="shared" si="79"/>
        <v>2016</v>
      </c>
    </row>
    <row r="1253" spans="1:20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2">
        <f t="shared" si="78"/>
        <v>41902.874432870369</v>
      </c>
      <c r="T1253">
        <f t="shared" si="79"/>
        <v>2014</v>
      </c>
    </row>
    <row r="1254" spans="1:20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2">
        <f t="shared" si="78"/>
        <v>41844.771793981483</v>
      </c>
      <c r="T1254">
        <f t="shared" si="79"/>
        <v>2014</v>
      </c>
    </row>
    <row r="1255" spans="1:20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2">
        <f t="shared" si="78"/>
        <v>42064.652673611112</v>
      </c>
      <c r="T1255">
        <f t="shared" si="79"/>
        <v>2015</v>
      </c>
    </row>
    <row r="1256" spans="1:20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2">
        <f t="shared" si="78"/>
        <v>42198.559479166666</v>
      </c>
      <c r="T1256">
        <f t="shared" si="79"/>
        <v>2015</v>
      </c>
    </row>
    <row r="1257" spans="1:20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2">
        <f t="shared" si="78"/>
        <v>42160.735208333332</v>
      </c>
      <c r="T1257">
        <f t="shared" si="79"/>
        <v>2015</v>
      </c>
    </row>
    <row r="1258" spans="1:20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2">
        <f t="shared" si="78"/>
        <v>41344.662858796299</v>
      </c>
      <c r="T1258">
        <f t="shared" si="79"/>
        <v>2013</v>
      </c>
    </row>
    <row r="1259" spans="1:20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2">
        <f t="shared" si="78"/>
        <v>42169.814340277779</v>
      </c>
      <c r="T1259">
        <f t="shared" si="79"/>
        <v>2015</v>
      </c>
    </row>
    <row r="1260" spans="1:20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2">
        <f t="shared" si="78"/>
        <v>40987.977060185185</v>
      </c>
      <c r="T1260">
        <f t="shared" si="79"/>
        <v>2012</v>
      </c>
    </row>
    <row r="1261" spans="1:20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2">
        <f t="shared" si="78"/>
        <v>41135.679791666669</v>
      </c>
      <c r="T1261">
        <f t="shared" si="79"/>
        <v>2012</v>
      </c>
    </row>
    <row r="1262" spans="1:20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2">
        <f t="shared" si="78"/>
        <v>41682.0705787037</v>
      </c>
      <c r="T1262">
        <f t="shared" si="79"/>
        <v>2014</v>
      </c>
    </row>
    <row r="1263" spans="1:20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2">
        <f t="shared" si="78"/>
        <v>42083.895532407405</v>
      </c>
      <c r="T1263">
        <f t="shared" si="79"/>
        <v>2015</v>
      </c>
    </row>
    <row r="1264" spans="1:20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2">
        <f t="shared" si="78"/>
        <v>42026.370717592596</v>
      </c>
      <c r="T1264">
        <f t="shared" si="79"/>
        <v>2015</v>
      </c>
    </row>
    <row r="1265" spans="1:20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2">
        <f t="shared" si="78"/>
        <v>41772.727893518517</v>
      </c>
      <c r="T1265">
        <f t="shared" si="79"/>
        <v>2014</v>
      </c>
    </row>
    <row r="1266" spans="1:20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2">
        <f t="shared" si="78"/>
        <v>42270.875706018516</v>
      </c>
      <c r="T1266">
        <f t="shared" si="79"/>
        <v>2015</v>
      </c>
    </row>
    <row r="1267" spans="1:20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2">
        <f t="shared" si="78"/>
        <v>42611.801412037035</v>
      </c>
      <c r="T1267">
        <f t="shared" si="79"/>
        <v>2016</v>
      </c>
    </row>
    <row r="1268" spans="1:20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2">
        <f t="shared" si="78"/>
        <v>42217.834525462968</v>
      </c>
      <c r="T1268">
        <f t="shared" si="79"/>
        <v>2015</v>
      </c>
    </row>
    <row r="1269" spans="1:20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2">
        <f t="shared" si="78"/>
        <v>41914.917858796296</v>
      </c>
      <c r="T1269">
        <f t="shared" si="79"/>
        <v>2014</v>
      </c>
    </row>
    <row r="1270" spans="1:20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2">
        <f t="shared" si="78"/>
        <v>42452.876909722225</v>
      </c>
      <c r="T1270">
        <f t="shared" si="79"/>
        <v>2016</v>
      </c>
    </row>
    <row r="1271" spans="1:20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2">
        <f t="shared" si="78"/>
        <v>41370.292303240742</v>
      </c>
      <c r="T1271">
        <f t="shared" si="79"/>
        <v>2013</v>
      </c>
    </row>
    <row r="1272" spans="1:20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2">
        <f t="shared" si="78"/>
        <v>42160.708530092597</v>
      </c>
      <c r="T1272">
        <f t="shared" si="79"/>
        <v>2015</v>
      </c>
    </row>
    <row r="1273" spans="1:20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2">
        <f t="shared" si="78"/>
        <v>42746.057106481487</v>
      </c>
      <c r="T1273">
        <f t="shared" si="79"/>
        <v>2017</v>
      </c>
    </row>
    <row r="1274" spans="1:20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2">
        <f t="shared" si="78"/>
        <v>42188.467499999999</v>
      </c>
      <c r="T1274">
        <f t="shared" si="79"/>
        <v>2015</v>
      </c>
    </row>
    <row r="1275" spans="1:20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2">
        <f t="shared" si="78"/>
        <v>42141.95711805555</v>
      </c>
      <c r="T1275">
        <f t="shared" si="79"/>
        <v>2015</v>
      </c>
    </row>
    <row r="1276" spans="1:20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2">
        <f t="shared" si="78"/>
        <v>42163.29833333334</v>
      </c>
      <c r="T1276">
        <f t="shared" si="79"/>
        <v>2015</v>
      </c>
    </row>
    <row r="1277" spans="1:20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2">
        <f t="shared" si="78"/>
        <v>41719.887928240743</v>
      </c>
      <c r="T1277">
        <f t="shared" si="79"/>
        <v>2014</v>
      </c>
    </row>
    <row r="1278" spans="1:20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2">
        <f t="shared" si="78"/>
        <v>40939.02002314815</v>
      </c>
      <c r="T1278">
        <f t="shared" si="79"/>
        <v>2012</v>
      </c>
    </row>
    <row r="1279" spans="1:20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2">
        <f t="shared" si="78"/>
        <v>42430.839398148149</v>
      </c>
      <c r="T1279">
        <f t="shared" si="79"/>
        <v>2016</v>
      </c>
    </row>
    <row r="1280" spans="1:20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2">
        <f t="shared" si="78"/>
        <v>42759.628599537042</v>
      </c>
      <c r="T1280">
        <f t="shared" si="79"/>
        <v>2017</v>
      </c>
    </row>
    <row r="1281" spans="1:20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2">
        <f t="shared" si="78"/>
        <v>42515.439421296294</v>
      </c>
      <c r="T1281">
        <f t="shared" si="79"/>
        <v>2016</v>
      </c>
    </row>
    <row r="1282" spans="1:20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76"/>
        <v>105</v>
      </c>
      <c r="P1282">
        <f t="shared" si="77"/>
        <v>42.72</v>
      </c>
      <c r="Q1282" s="11" t="s">
        <v>8327</v>
      </c>
      <c r="R1282" t="s">
        <v>8336</v>
      </c>
      <c r="S1282" s="12">
        <f t="shared" si="78"/>
        <v>42128.820231481484</v>
      </c>
      <c r="T1282">
        <f t="shared" si="79"/>
        <v>2015</v>
      </c>
    </row>
    <row r="1283" spans="1:20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80">ROUND(E1283/D1283*100,0)</f>
        <v>119</v>
      </c>
      <c r="P1283">
        <f t="shared" ref="P1283:P1346" si="81">IFERROR(ROUND(E1283/L1283,2),0)</f>
        <v>44.96</v>
      </c>
      <c r="Q1283" s="11" t="s">
        <v>8327</v>
      </c>
      <c r="R1283" t="s">
        <v>8338</v>
      </c>
      <c r="S1283" s="12">
        <f t="shared" ref="S1283:S1346" si="82">(((J1283/60)/60)/24)+DATE(1970,1,1)</f>
        <v>40564.649456018517</v>
      </c>
      <c r="T1283">
        <f t="shared" ref="T1283:T1346" si="83">YEAR(S1283)</f>
        <v>2011</v>
      </c>
    </row>
    <row r="1284" spans="1:20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2">
        <f t="shared" si="82"/>
        <v>40771.916701388887</v>
      </c>
      <c r="T1284">
        <f t="shared" si="83"/>
        <v>2011</v>
      </c>
    </row>
    <row r="1285" spans="1:20" ht="43.2" x14ac:dyDescent="0.3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9">
        <f t="shared" si="80"/>
        <v>60</v>
      </c>
      <c r="P1285">
        <f t="shared" si="81"/>
        <v>174</v>
      </c>
      <c r="Q1285" s="11" t="s">
        <v>8323</v>
      </c>
      <c r="R1285" t="s">
        <v>8335</v>
      </c>
      <c r="S1285" s="12">
        <f t="shared" si="82"/>
        <v>41968.938993055555</v>
      </c>
      <c r="T1285">
        <f t="shared" si="83"/>
        <v>2014</v>
      </c>
    </row>
    <row r="1286" spans="1:20" ht="43.2" x14ac:dyDescent="0.3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9">
        <f t="shared" si="80"/>
        <v>139</v>
      </c>
      <c r="P1286">
        <f t="shared" si="81"/>
        <v>62.33</v>
      </c>
      <c r="Q1286" s="11" t="s">
        <v>8323</v>
      </c>
      <c r="R1286" t="s">
        <v>8326</v>
      </c>
      <c r="S1286" s="12">
        <f t="shared" si="82"/>
        <v>41772.685393518521</v>
      </c>
      <c r="T1286">
        <f t="shared" si="83"/>
        <v>2014</v>
      </c>
    </row>
    <row r="1287" spans="1:20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2">
        <f t="shared" si="82"/>
        <v>40465.655266203699</v>
      </c>
      <c r="T1287">
        <f t="shared" si="83"/>
        <v>2010</v>
      </c>
    </row>
    <row r="1288" spans="1:20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2">
        <f t="shared" si="82"/>
        <v>40299.239953703705</v>
      </c>
      <c r="T1288">
        <f t="shared" si="83"/>
        <v>2010</v>
      </c>
    </row>
    <row r="1289" spans="1:20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2">
        <f t="shared" si="82"/>
        <v>41628.833680555559</v>
      </c>
      <c r="T1289">
        <f t="shared" si="83"/>
        <v>2013</v>
      </c>
    </row>
    <row r="1290" spans="1:20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2">
        <f t="shared" si="82"/>
        <v>41796.771597222221</v>
      </c>
      <c r="T1290">
        <f t="shared" si="83"/>
        <v>2014</v>
      </c>
    </row>
    <row r="1291" spans="1:20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2">
        <f t="shared" si="82"/>
        <v>42685.974004629628</v>
      </c>
      <c r="T1291">
        <f t="shared" si="83"/>
        <v>2016</v>
      </c>
    </row>
    <row r="1292" spans="1:20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2">
        <f t="shared" si="82"/>
        <v>41852.730219907404</v>
      </c>
      <c r="T1292">
        <f t="shared" si="83"/>
        <v>2014</v>
      </c>
    </row>
    <row r="1293" spans="1:20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2">
        <f t="shared" si="82"/>
        <v>42155.696793981479</v>
      </c>
      <c r="T1293">
        <f t="shared" si="83"/>
        <v>2015</v>
      </c>
    </row>
    <row r="1294" spans="1:20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2">
        <f t="shared" si="82"/>
        <v>41941.802384259259</v>
      </c>
      <c r="T1294">
        <f t="shared" si="83"/>
        <v>2014</v>
      </c>
    </row>
    <row r="1295" spans="1:20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2">
        <f t="shared" si="82"/>
        <v>42799.260428240741</v>
      </c>
      <c r="T1295">
        <f t="shared" si="83"/>
        <v>2017</v>
      </c>
    </row>
    <row r="1296" spans="1:20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2">
        <f t="shared" si="82"/>
        <v>41032.071134259262</v>
      </c>
      <c r="T1296">
        <f t="shared" si="83"/>
        <v>2012</v>
      </c>
    </row>
    <row r="1297" spans="1:20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2">
        <f t="shared" si="82"/>
        <v>42465.542905092589</v>
      </c>
      <c r="T1297">
        <f t="shared" si="83"/>
        <v>2016</v>
      </c>
    </row>
    <row r="1298" spans="1:20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2">
        <f t="shared" si="82"/>
        <v>41451.062905092593</v>
      </c>
      <c r="T1298">
        <f t="shared" si="83"/>
        <v>2013</v>
      </c>
    </row>
    <row r="1299" spans="1:20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2">
        <f t="shared" si="82"/>
        <v>42433.726168981477</v>
      </c>
      <c r="T1299">
        <f t="shared" si="83"/>
        <v>2016</v>
      </c>
    </row>
    <row r="1300" spans="1:20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2">
        <f t="shared" si="82"/>
        <v>42044.184988425928</v>
      </c>
      <c r="T1300">
        <f t="shared" si="83"/>
        <v>2015</v>
      </c>
    </row>
    <row r="1301" spans="1:20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2">
        <f t="shared" si="82"/>
        <v>41546.75105324074</v>
      </c>
      <c r="T1301">
        <f t="shared" si="83"/>
        <v>2013</v>
      </c>
    </row>
    <row r="1302" spans="1:20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2">
        <f t="shared" si="82"/>
        <v>42102.743773148148</v>
      </c>
      <c r="T1302">
        <f t="shared" si="83"/>
        <v>2015</v>
      </c>
    </row>
    <row r="1303" spans="1:20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2">
        <f t="shared" si="82"/>
        <v>42186.855879629627</v>
      </c>
      <c r="T1303">
        <f t="shared" si="83"/>
        <v>2015</v>
      </c>
    </row>
    <row r="1304" spans="1:20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2">
        <f t="shared" si="82"/>
        <v>41918.670115740737</v>
      </c>
      <c r="T1304">
        <f t="shared" si="83"/>
        <v>2014</v>
      </c>
    </row>
    <row r="1305" spans="1:20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2">
        <f t="shared" si="82"/>
        <v>41846.667326388888</v>
      </c>
      <c r="T1305">
        <f t="shared" si="83"/>
        <v>2014</v>
      </c>
    </row>
    <row r="1306" spans="1:20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2">
        <f t="shared" si="82"/>
        <v>42568.759374999994</v>
      </c>
      <c r="T1306">
        <f t="shared" si="83"/>
        <v>2016</v>
      </c>
    </row>
    <row r="1307" spans="1:20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2">
        <f t="shared" si="82"/>
        <v>41766.617291666669</v>
      </c>
      <c r="T1307">
        <f t="shared" si="83"/>
        <v>2014</v>
      </c>
    </row>
    <row r="1308" spans="1:20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2">
        <f t="shared" si="82"/>
        <v>40750.340902777774</v>
      </c>
      <c r="T1308">
        <f t="shared" si="83"/>
        <v>2011</v>
      </c>
    </row>
    <row r="1309" spans="1:20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2">
        <f t="shared" si="82"/>
        <v>42004.703865740739</v>
      </c>
      <c r="T1309">
        <f t="shared" si="83"/>
        <v>2014</v>
      </c>
    </row>
    <row r="1310" spans="1:20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2">
        <f t="shared" si="82"/>
        <v>41884.056747685187</v>
      </c>
      <c r="T1310">
        <f t="shared" si="83"/>
        <v>2014</v>
      </c>
    </row>
    <row r="1311" spans="1:20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2">
        <f t="shared" si="82"/>
        <v>41842.292997685188</v>
      </c>
      <c r="T1311">
        <f t="shared" si="83"/>
        <v>2014</v>
      </c>
    </row>
    <row r="1312" spans="1:20" ht="43.2" x14ac:dyDescent="0.3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9">
        <f t="shared" si="80"/>
        <v>119</v>
      </c>
      <c r="P1312">
        <f t="shared" si="81"/>
        <v>176.09</v>
      </c>
      <c r="Q1312" s="11" t="s">
        <v>8323</v>
      </c>
      <c r="R1312" t="s">
        <v>8326</v>
      </c>
      <c r="S1312" s="12">
        <f t="shared" si="82"/>
        <v>41964.716319444444</v>
      </c>
      <c r="T1312">
        <f t="shared" si="83"/>
        <v>2014</v>
      </c>
    </row>
    <row r="1313" spans="1:20" ht="43.2" x14ac:dyDescent="0.3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9">
        <f t="shared" si="80"/>
        <v>135</v>
      </c>
      <c r="P1313">
        <f t="shared" si="81"/>
        <v>168.75</v>
      </c>
      <c r="Q1313" s="11" t="s">
        <v>8323</v>
      </c>
      <c r="R1313" t="s">
        <v>8326</v>
      </c>
      <c r="S1313" s="12">
        <f t="shared" si="82"/>
        <v>42483.675208333334</v>
      </c>
      <c r="T1313">
        <f t="shared" si="83"/>
        <v>2016</v>
      </c>
    </row>
    <row r="1314" spans="1:20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2">
        <f t="shared" si="82"/>
        <v>42606.347233796296</v>
      </c>
      <c r="T1314">
        <f t="shared" si="83"/>
        <v>2016</v>
      </c>
    </row>
    <row r="1315" spans="1:20" ht="28.8" x14ac:dyDescent="0.3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9">
        <f t="shared" si="80"/>
        <v>101</v>
      </c>
      <c r="P1315">
        <f t="shared" si="81"/>
        <v>98.54</v>
      </c>
      <c r="Q1315" s="11" t="s">
        <v>8323</v>
      </c>
      <c r="R1315" t="s">
        <v>8326</v>
      </c>
      <c r="S1315" s="12">
        <f t="shared" si="82"/>
        <v>41829.788252314815</v>
      </c>
      <c r="T1315">
        <f t="shared" si="83"/>
        <v>2014</v>
      </c>
    </row>
    <row r="1316" spans="1:20" ht="43.2" x14ac:dyDescent="0.3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9">
        <f t="shared" si="80"/>
        <v>115</v>
      </c>
      <c r="P1316">
        <f t="shared" si="81"/>
        <v>85.96</v>
      </c>
      <c r="Q1316" s="11" t="s">
        <v>8321</v>
      </c>
      <c r="R1316" t="s">
        <v>8343</v>
      </c>
      <c r="S1316" s="12">
        <f t="shared" si="82"/>
        <v>41357.209166666667</v>
      </c>
      <c r="T1316">
        <f t="shared" si="83"/>
        <v>2013</v>
      </c>
    </row>
    <row r="1317" spans="1:20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2">
        <f t="shared" si="82"/>
        <v>41774.737060185187</v>
      </c>
      <c r="T1317">
        <f t="shared" si="83"/>
        <v>2014</v>
      </c>
    </row>
    <row r="1318" spans="1:20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2">
        <f t="shared" si="82"/>
        <v>41752.83457175926</v>
      </c>
      <c r="T1318">
        <f t="shared" si="83"/>
        <v>2014</v>
      </c>
    </row>
    <row r="1319" spans="1:20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2">
        <f t="shared" si="82"/>
        <v>42102.866307870368</v>
      </c>
      <c r="T1319">
        <f t="shared" si="83"/>
        <v>2015</v>
      </c>
    </row>
    <row r="1320" spans="1:20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2">
        <f t="shared" si="82"/>
        <v>40860.67050925926</v>
      </c>
      <c r="T1320">
        <f t="shared" si="83"/>
        <v>2011</v>
      </c>
    </row>
    <row r="1321" spans="1:20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2">
        <f t="shared" si="82"/>
        <v>41331.253159722226</v>
      </c>
      <c r="T1321">
        <f t="shared" si="83"/>
        <v>2013</v>
      </c>
    </row>
    <row r="1322" spans="1:20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2">
        <f t="shared" si="82"/>
        <v>41882.590127314819</v>
      </c>
      <c r="T1322">
        <f t="shared" si="83"/>
        <v>2014</v>
      </c>
    </row>
    <row r="1323" spans="1:20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2">
        <f t="shared" si="82"/>
        <v>42561.154664351852</v>
      </c>
      <c r="T1323">
        <f t="shared" si="83"/>
        <v>2016</v>
      </c>
    </row>
    <row r="1324" spans="1:20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2">
        <f t="shared" si="82"/>
        <v>42734.789444444439</v>
      </c>
      <c r="T1324">
        <f t="shared" si="83"/>
        <v>2016</v>
      </c>
    </row>
    <row r="1325" spans="1:20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2">
        <f t="shared" si="82"/>
        <v>41004.156886574077</v>
      </c>
      <c r="T1325">
        <f t="shared" si="83"/>
        <v>2012</v>
      </c>
    </row>
    <row r="1326" spans="1:20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2">
        <f t="shared" si="82"/>
        <v>41995.870486111111</v>
      </c>
      <c r="T1326">
        <f t="shared" si="83"/>
        <v>2014</v>
      </c>
    </row>
    <row r="1327" spans="1:20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2">
        <f t="shared" si="82"/>
        <v>42538.73583333334</v>
      </c>
      <c r="T1327">
        <f t="shared" si="83"/>
        <v>2016</v>
      </c>
    </row>
    <row r="1328" spans="1:20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2">
        <f t="shared" si="82"/>
        <v>42447.894432870366</v>
      </c>
      <c r="T1328">
        <f t="shared" si="83"/>
        <v>2016</v>
      </c>
    </row>
    <row r="1329" spans="1:20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2">
        <f t="shared" si="82"/>
        <v>40795.820150462961</v>
      </c>
      <c r="T1329">
        <f t="shared" si="83"/>
        <v>2011</v>
      </c>
    </row>
    <row r="1330" spans="1:20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2">
        <f t="shared" si="82"/>
        <v>42268.009224537032</v>
      </c>
      <c r="T1330">
        <f t="shared" si="83"/>
        <v>2015</v>
      </c>
    </row>
    <row r="1331" spans="1:20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2">
        <f t="shared" si="82"/>
        <v>42676.065150462964</v>
      </c>
      <c r="T1331">
        <f t="shared" si="83"/>
        <v>2016</v>
      </c>
    </row>
    <row r="1332" spans="1:20" ht="43.2" x14ac:dyDescent="0.3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9">
        <f t="shared" si="80"/>
        <v>100</v>
      </c>
      <c r="P1332">
        <f t="shared" si="81"/>
        <v>307.69</v>
      </c>
      <c r="Q1332" s="11" t="s">
        <v>8323</v>
      </c>
      <c r="R1332" t="s">
        <v>8326</v>
      </c>
      <c r="S1332" s="12">
        <f t="shared" si="82"/>
        <v>41794.817523148151</v>
      </c>
      <c r="T1332">
        <f t="shared" si="83"/>
        <v>2014</v>
      </c>
    </row>
    <row r="1333" spans="1:20" ht="57.6" x14ac:dyDescent="0.3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9">
        <f t="shared" si="80"/>
        <v>107</v>
      </c>
      <c r="P1333">
        <f t="shared" si="81"/>
        <v>74.069999999999993</v>
      </c>
      <c r="Q1333" s="11" t="s">
        <v>8323</v>
      </c>
      <c r="R1333" t="s">
        <v>8324</v>
      </c>
      <c r="S1333" s="12">
        <f t="shared" si="82"/>
        <v>42139.014525462961</v>
      </c>
      <c r="T1333">
        <f t="shared" si="83"/>
        <v>2015</v>
      </c>
    </row>
    <row r="1334" spans="1:20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2">
        <f t="shared" si="82"/>
        <v>42585.691898148143</v>
      </c>
      <c r="T1334">
        <f t="shared" si="83"/>
        <v>2016</v>
      </c>
    </row>
    <row r="1335" spans="1:20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2">
        <f t="shared" si="82"/>
        <v>40213.323599537034</v>
      </c>
      <c r="T1335">
        <f t="shared" si="83"/>
        <v>2010</v>
      </c>
    </row>
    <row r="1336" spans="1:20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2">
        <f t="shared" si="82"/>
        <v>40595.497164351851</v>
      </c>
      <c r="T1336">
        <f t="shared" si="83"/>
        <v>2011</v>
      </c>
    </row>
    <row r="1337" spans="1:20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2">
        <f t="shared" si="82"/>
        <v>41367.572280092594</v>
      </c>
      <c r="T1337">
        <f t="shared" si="83"/>
        <v>2013</v>
      </c>
    </row>
    <row r="1338" spans="1:20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2">
        <f t="shared" si="82"/>
        <v>42173.746342592596</v>
      </c>
      <c r="T1338">
        <f t="shared" si="83"/>
        <v>2015</v>
      </c>
    </row>
    <row r="1339" spans="1:20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2">
        <f t="shared" si="82"/>
        <v>40778.770011574074</v>
      </c>
      <c r="T1339">
        <f t="shared" si="83"/>
        <v>2011</v>
      </c>
    </row>
    <row r="1340" spans="1:20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2">
        <f t="shared" si="82"/>
        <v>41780.745254629634</v>
      </c>
      <c r="T1340">
        <f t="shared" si="83"/>
        <v>2014</v>
      </c>
    </row>
    <row r="1341" spans="1:20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2">
        <f t="shared" si="82"/>
        <v>41605.868449074071</v>
      </c>
      <c r="T1341">
        <f t="shared" si="83"/>
        <v>2013</v>
      </c>
    </row>
    <row r="1342" spans="1:20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2">
        <f t="shared" si="82"/>
        <v>42719.90834490741</v>
      </c>
      <c r="T1342">
        <f t="shared" si="83"/>
        <v>2016</v>
      </c>
    </row>
    <row r="1343" spans="1:20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2">
        <f t="shared" si="82"/>
        <v>41524.858553240738</v>
      </c>
      <c r="T1343">
        <f t="shared" si="83"/>
        <v>2013</v>
      </c>
    </row>
    <row r="1344" spans="1:20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2">
        <f t="shared" si="82"/>
        <v>42566.604826388888</v>
      </c>
      <c r="T1344">
        <f t="shared" si="83"/>
        <v>2016</v>
      </c>
    </row>
    <row r="1345" spans="1:20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2">
        <f t="shared" si="82"/>
        <v>42027.13817129629</v>
      </c>
      <c r="T1345">
        <f t="shared" si="83"/>
        <v>2015</v>
      </c>
    </row>
    <row r="1346" spans="1:20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80"/>
        <v>78</v>
      </c>
      <c r="P1346">
        <f t="shared" si="81"/>
        <v>105.54</v>
      </c>
      <c r="Q1346" s="11" t="s">
        <v>8323</v>
      </c>
      <c r="R1346" t="s">
        <v>8326</v>
      </c>
      <c r="S1346" s="12">
        <f t="shared" si="82"/>
        <v>42469.68414351852</v>
      </c>
      <c r="T1346">
        <f t="shared" si="83"/>
        <v>2016</v>
      </c>
    </row>
    <row r="1347" spans="1:20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ref="O1347:O1410" si="84">ROUND(E1347/D1347*100,0)</f>
        <v>118</v>
      </c>
      <c r="P1347">
        <f t="shared" ref="P1347:P1410" si="85">IFERROR(ROUND(E1347/L1347,2),0)</f>
        <v>100.06</v>
      </c>
      <c r="Q1347" s="11" t="s">
        <v>8323</v>
      </c>
      <c r="R1347" t="s">
        <v>8326</v>
      </c>
      <c r="S1347" s="12">
        <f t="shared" ref="S1347:S1410" si="86">(((J1347/60)/60)/24)+DATE(1970,1,1)</f>
        <v>42179.344988425932</v>
      </c>
      <c r="T1347">
        <f t="shared" ref="T1347:T1410" si="87">YEAR(S1347)</f>
        <v>2015</v>
      </c>
    </row>
    <row r="1348" spans="1:20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2">
        <f t="shared" si="86"/>
        <v>41853.240208333329</v>
      </c>
      <c r="T1348">
        <f t="shared" si="87"/>
        <v>2014</v>
      </c>
    </row>
    <row r="1349" spans="1:20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2">
        <f t="shared" si="86"/>
        <v>42633.116851851853</v>
      </c>
      <c r="T1349">
        <f t="shared" si="87"/>
        <v>2016</v>
      </c>
    </row>
    <row r="1350" spans="1:20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2">
        <f t="shared" si="86"/>
        <v>41747.86986111111</v>
      </c>
      <c r="T1350">
        <f t="shared" si="87"/>
        <v>2014</v>
      </c>
    </row>
    <row r="1351" spans="1:20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2">
        <f t="shared" si="86"/>
        <v>42780.600532407407</v>
      </c>
      <c r="T1351">
        <f t="shared" si="87"/>
        <v>2017</v>
      </c>
    </row>
    <row r="1352" spans="1:20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2">
        <f t="shared" si="86"/>
        <v>41304.833194444444</v>
      </c>
      <c r="T1352">
        <f t="shared" si="87"/>
        <v>2013</v>
      </c>
    </row>
    <row r="1353" spans="1:20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2">
        <f t="shared" si="86"/>
        <v>41737.684664351851</v>
      </c>
      <c r="T1353">
        <f t="shared" si="87"/>
        <v>2014</v>
      </c>
    </row>
    <row r="1354" spans="1:20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2">
        <f t="shared" si="86"/>
        <v>42492.717233796298</v>
      </c>
      <c r="T1354">
        <f t="shared" si="87"/>
        <v>2016</v>
      </c>
    </row>
    <row r="1355" spans="1:20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2">
        <f t="shared" si="86"/>
        <v>42086.614942129629</v>
      </c>
      <c r="T1355">
        <f t="shared" si="87"/>
        <v>2015</v>
      </c>
    </row>
    <row r="1356" spans="1:20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2">
        <f t="shared" si="86"/>
        <v>41954.850868055553</v>
      </c>
      <c r="T1356">
        <f t="shared" si="87"/>
        <v>2014</v>
      </c>
    </row>
    <row r="1357" spans="1:20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2">
        <f t="shared" si="86"/>
        <v>41767.656863425924</v>
      </c>
      <c r="T1357">
        <f t="shared" si="87"/>
        <v>2014</v>
      </c>
    </row>
    <row r="1358" spans="1:20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2">
        <f t="shared" si="86"/>
        <v>40215.919050925928</v>
      </c>
      <c r="T1358">
        <f t="shared" si="87"/>
        <v>2010</v>
      </c>
    </row>
    <row r="1359" spans="1:20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2">
        <f t="shared" si="86"/>
        <v>42173.275740740741</v>
      </c>
      <c r="T1359">
        <f t="shared" si="87"/>
        <v>2015</v>
      </c>
    </row>
    <row r="1360" spans="1:20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2">
        <f t="shared" si="86"/>
        <v>40961.252141203702</v>
      </c>
      <c r="T1360">
        <f t="shared" si="87"/>
        <v>2012</v>
      </c>
    </row>
    <row r="1361" spans="1:20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2">
        <f t="shared" si="86"/>
        <v>41013.936562499999</v>
      </c>
      <c r="T1361">
        <f t="shared" si="87"/>
        <v>2012</v>
      </c>
    </row>
    <row r="1362" spans="1:20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2">
        <f t="shared" si="86"/>
        <v>42490.133877314816</v>
      </c>
      <c r="T1362">
        <f t="shared" si="87"/>
        <v>2016</v>
      </c>
    </row>
    <row r="1363" spans="1:20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2">
        <f t="shared" si="86"/>
        <v>41666.842824074076</v>
      </c>
      <c r="T1363">
        <f t="shared" si="87"/>
        <v>2014</v>
      </c>
    </row>
    <row r="1364" spans="1:20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2">
        <f t="shared" si="86"/>
        <v>42044.765960648147</v>
      </c>
      <c r="T1364">
        <f t="shared" si="87"/>
        <v>2015</v>
      </c>
    </row>
    <row r="1365" spans="1:20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2">
        <f t="shared" si="86"/>
        <v>41483.449282407404</v>
      </c>
      <c r="T1365">
        <f t="shared" si="87"/>
        <v>2013</v>
      </c>
    </row>
    <row r="1366" spans="1:20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2">
        <f t="shared" si="86"/>
        <v>40948.16815972222</v>
      </c>
      <c r="T1366">
        <f t="shared" si="87"/>
        <v>2012</v>
      </c>
    </row>
    <row r="1367" spans="1:20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2">
        <f t="shared" si="86"/>
        <v>41894.879606481481</v>
      </c>
      <c r="T1367">
        <f t="shared" si="87"/>
        <v>2014</v>
      </c>
    </row>
    <row r="1368" spans="1:20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2">
        <f t="shared" si="86"/>
        <v>42584.846828703703</v>
      </c>
      <c r="T1368">
        <f t="shared" si="87"/>
        <v>2016</v>
      </c>
    </row>
    <row r="1369" spans="1:20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2">
        <f t="shared" si="86"/>
        <v>42275.731666666667</v>
      </c>
      <c r="T1369">
        <f t="shared" si="87"/>
        <v>2015</v>
      </c>
    </row>
    <row r="1370" spans="1:20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2">
        <f t="shared" si="86"/>
        <v>42585.523842592593</v>
      </c>
      <c r="T1370">
        <f t="shared" si="87"/>
        <v>2016</v>
      </c>
    </row>
    <row r="1371" spans="1:20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2">
        <f t="shared" si="86"/>
        <v>41812.67324074074</v>
      </c>
      <c r="T1371">
        <f t="shared" si="87"/>
        <v>2014</v>
      </c>
    </row>
    <row r="1372" spans="1:20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2">
        <f t="shared" si="86"/>
        <v>41365.613078703704</v>
      </c>
      <c r="T1372">
        <f t="shared" si="87"/>
        <v>2013</v>
      </c>
    </row>
    <row r="1373" spans="1:20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2">
        <f t="shared" si="86"/>
        <v>41903.882951388885</v>
      </c>
      <c r="T1373">
        <f t="shared" si="87"/>
        <v>2014</v>
      </c>
    </row>
    <row r="1374" spans="1:20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2">
        <f t="shared" si="86"/>
        <v>42125.078275462962</v>
      </c>
      <c r="T1374">
        <f t="shared" si="87"/>
        <v>2015</v>
      </c>
    </row>
    <row r="1375" spans="1:20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2">
        <f t="shared" si="86"/>
        <v>42656.805497685185</v>
      </c>
      <c r="T1375">
        <f t="shared" si="87"/>
        <v>2016</v>
      </c>
    </row>
    <row r="1376" spans="1:20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2">
        <f t="shared" si="86"/>
        <v>42157.591064814813</v>
      </c>
      <c r="T1376">
        <f t="shared" si="87"/>
        <v>2015</v>
      </c>
    </row>
    <row r="1377" spans="1:20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2">
        <f t="shared" si="86"/>
        <v>42148.676851851851</v>
      </c>
      <c r="T1377">
        <f t="shared" si="87"/>
        <v>2015</v>
      </c>
    </row>
    <row r="1378" spans="1:20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2">
        <f t="shared" si="86"/>
        <v>42341.180636574078</v>
      </c>
      <c r="T1378">
        <f t="shared" si="87"/>
        <v>2015</v>
      </c>
    </row>
    <row r="1379" spans="1:20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2">
        <f t="shared" si="86"/>
        <v>42302.701516203699</v>
      </c>
      <c r="T1379">
        <f t="shared" si="87"/>
        <v>2015</v>
      </c>
    </row>
    <row r="1380" spans="1:20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2">
        <f t="shared" si="86"/>
        <v>41059.185682870368</v>
      </c>
      <c r="T1380">
        <f t="shared" si="87"/>
        <v>2012</v>
      </c>
    </row>
    <row r="1381" spans="1:20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2">
        <f t="shared" si="86"/>
        <v>42438.827789351853</v>
      </c>
      <c r="T1381">
        <f t="shared" si="87"/>
        <v>2016</v>
      </c>
    </row>
    <row r="1382" spans="1:20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2">
        <f t="shared" si="86"/>
        <v>42087.768055555556</v>
      </c>
      <c r="T1382">
        <f t="shared" si="87"/>
        <v>2015</v>
      </c>
    </row>
    <row r="1383" spans="1:20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2">
        <f t="shared" si="86"/>
        <v>41786.65892361111</v>
      </c>
      <c r="T1383">
        <f t="shared" si="87"/>
        <v>2014</v>
      </c>
    </row>
    <row r="1384" spans="1:20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2">
        <f t="shared" si="86"/>
        <v>40619.402361111112</v>
      </c>
      <c r="T1384">
        <f t="shared" si="87"/>
        <v>2011</v>
      </c>
    </row>
    <row r="1385" spans="1:20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2">
        <f t="shared" si="86"/>
        <v>42250.685706018514</v>
      </c>
      <c r="T1385">
        <f t="shared" si="87"/>
        <v>2015</v>
      </c>
    </row>
    <row r="1386" spans="1:20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2">
        <f t="shared" si="86"/>
        <v>42036.995590277773</v>
      </c>
      <c r="T1386">
        <f t="shared" si="87"/>
        <v>2015</v>
      </c>
    </row>
    <row r="1387" spans="1:20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2">
        <f t="shared" si="86"/>
        <v>41157.947337962964</v>
      </c>
      <c r="T1387">
        <f t="shared" si="87"/>
        <v>2012</v>
      </c>
    </row>
    <row r="1388" spans="1:20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2">
        <f t="shared" si="86"/>
        <v>42693.742604166662</v>
      </c>
      <c r="T1388">
        <f t="shared" si="87"/>
        <v>2016</v>
      </c>
    </row>
    <row r="1389" spans="1:20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2">
        <f t="shared" si="86"/>
        <v>42422.254328703704</v>
      </c>
      <c r="T1389">
        <f t="shared" si="87"/>
        <v>2016</v>
      </c>
    </row>
    <row r="1390" spans="1:20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2">
        <f t="shared" si="86"/>
        <v>40713.630497685182</v>
      </c>
      <c r="T1390">
        <f t="shared" si="87"/>
        <v>2011</v>
      </c>
    </row>
    <row r="1391" spans="1:20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2">
        <f t="shared" si="86"/>
        <v>42711.750613425931</v>
      </c>
      <c r="T1391">
        <f t="shared" si="87"/>
        <v>2016</v>
      </c>
    </row>
    <row r="1392" spans="1:20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2">
        <f t="shared" si="86"/>
        <v>42147.826840277776</v>
      </c>
      <c r="T1392">
        <f t="shared" si="87"/>
        <v>2015</v>
      </c>
    </row>
    <row r="1393" spans="1:20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2">
        <f t="shared" si="86"/>
        <v>41452.060601851852</v>
      </c>
      <c r="T1393">
        <f t="shared" si="87"/>
        <v>2013</v>
      </c>
    </row>
    <row r="1394" spans="1:20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2">
        <f t="shared" si="86"/>
        <v>40478.263923611114</v>
      </c>
      <c r="T1394">
        <f t="shared" si="87"/>
        <v>2010</v>
      </c>
    </row>
    <row r="1395" spans="1:20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2">
        <f t="shared" si="86"/>
        <v>42553.583425925928</v>
      </c>
      <c r="T1395">
        <f t="shared" si="87"/>
        <v>2016</v>
      </c>
    </row>
    <row r="1396" spans="1:20" ht="43.2" x14ac:dyDescent="0.3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9">
        <f t="shared" si="84"/>
        <v>71</v>
      </c>
      <c r="P1396">
        <f t="shared" si="85"/>
        <v>106.97</v>
      </c>
      <c r="Q1396" s="11" t="s">
        <v>8323</v>
      </c>
      <c r="R1396" t="s">
        <v>8326</v>
      </c>
      <c r="S1396" s="12">
        <f t="shared" si="86"/>
        <v>42053.049375000002</v>
      </c>
      <c r="T1396">
        <f t="shared" si="87"/>
        <v>2015</v>
      </c>
    </row>
    <row r="1397" spans="1:20" ht="43.2" x14ac:dyDescent="0.3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9">
        <f t="shared" si="84"/>
        <v>101</v>
      </c>
      <c r="P1397">
        <f t="shared" si="85"/>
        <v>88.25</v>
      </c>
      <c r="Q1397" s="11" t="s">
        <v>8323</v>
      </c>
      <c r="R1397" t="s">
        <v>8326</v>
      </c>
      <c r="S1397" s="12">
        <f t="shared" si="86"/>
        <v>41820.62809027778</v>
      </c>
      <c r="T1397">
        <f t="shared" si="87"/>
        <v>2014</v>
      </c>
    </row>
    <row r="1398" spans="1:20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2">
        <f t="shared" si="86"/>
        <v>42559.431203703702</v>
      </c>
      <c r="T1398">
        <f t="shared" si="87"/>
        <v>2016</v>
      </c>
    </row>
    <row r="1399" spans="1:20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2">
        <f t="shared" si="86"/>
        <v>41862.83997685185</v>
      </c>
      <c r="T1399">
        <f t="shared" si="87"/>
        <v>2014</v>
      </c>
    </row>
    <row r="1400" spans="1:20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2">
        <f t="shared" si="86"/>
        <v>40637.866550925923</v>
      </c>
      <c r="T1400">
        <f t="shared" si="87"/>
        <v>2011</v>
      </c>
    </row>
    <row r="1401" spans="1:20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2">
        <f t="shared" si="86"/>
        <v>41785.72729166667</v>
      </c>
      <c r="T1401">
        <f t="shared" si="87"/>
        <v>2014</v>
      </c>
    </row>
    <row r="1402" spans="1:20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2">
        <f t="shared" si="86"/>
        <v>41947.762592592589</v>
      </c>
      <c r="T1402">
        <f t="shared" si="87"/>
        <v>2014</v>
      </c>
    </row>
    <row r="1403" spans="1:20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2">
        <f t="shared" si="86"/>
        <v>42468.94458333333</v>
      </c>
      <c r="T1403">
        <f t="shared" si="87"/>
        <v>2016</v>
      </c>
    </row>
    <row r="1404" spans="1:20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2">
        <f t="shared" si="86"/>
        <v>41274.776736111111</v>
      </c>
      <c r="T1404">
        <f t="shared" si="87"/>
        <v>2012</v>
      </c>
    </row>
    <row r="1405" spans="1:20" ht="57.6" x14ac:dyDescent="0.3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9">
        <f t="shared" si="84"/>
        <v>175</v>
      </c>
      <c r="P1405">
        <f t="shared" si="85"/>
        <v>62.5</v>
      </c>
      <c r="Q1405" s="11" t="s">
        <v>8327</v>
      </c>
      <c r="R1405" t="s">
        <v>8338</v>
      </c>
      <c r="S1405" s="12">
        <f t="shared" si="86"/>
        <v>40723.068807870368</v>
      </c>
      <c r="T1405">
        <f t="shared" si="87"/>
        <v>2011</v>
      </c>
    </row>
    <row r="1406" spans="1:20" ht="28.8" x14ac:dyDescent="0.3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9">
        <f t="shared" si="84"/>
        <v>233</v>
      </c>
      <c r="P1406">
        <f t="shared" si="85"/>
        <v>175</v>
      </c>
      <c r="Q1406" s="11" t="s">
        <v>8327</v>
      </c>
      <c r="R1406" t="s">
        <v>8331</v>
      </c>
      <c r="S1406" s="12">
        <f t="shared" si="86"/>
        <v>40996.646921296298</v>
      </c>
      <c r="T1406">
        <f t="shared" si="87"/>
        <v>2012</v>
      </c>
    </row>
    <row r="1407" spans="1:20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2">
        <f t="shared" si="86"/>
        <v>41877.912187499998</v>
      </c>
      <c r="T1407">
        <f t="shared" si="87"/>
        <v>2014</v>
      </c>
    </row>
    <row r="1408" spans="1:20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2">
        <f t="shared" si="86"/>
        <v>42261.917395833334</v>
      </c>
      <c r="T1408">
        <f t="shared" si="87"/>
        <v>2015</v>
      </c>
    </row>
    <row r="1409" spans="1:20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2">
        <f t="shared" si="86"/>
        <v>41839.175706018519</v>
      </c>
      <c r="T1409">
        <f t="shared" si="87"/>
        <v>2014</v>
      </c>
    </row>
    <row r="1410" spans="1:20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84"/>
        <v>108</v>
      </c>
      <c r="P1410">
        <f t="shared" si="85"/>
        <v>46.89</v>
      </c>
      <c r="Q1410" s="11" t="s">
        <v>8323</v>
      </c>
      <c r="R1410" t="s">
        <v>8326</v>
      </c>
      <c r="S1410" s="12">
        <f t="shared" si="86"/>
        <v>42115.889652777783</v>
      </c>
      <c r="T1410">
        <f t="shared" si="87"/>
        <v>2015</v>
      </c>
    </row>
    <row r="1411" spans="1:20" ht="43.2" x14ac:dyDescent="0.3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9">
        <f t="shared" ref="O1411:O1474" si="88">ROUND(E1411/D1411*100,0)</f>
        <v>7</v>
      </c>
      <c r="P1411">
        <f t="shared" ref="P1411:P1474" si="89">IFERROR(ROUND(E1411/L1411,2),0)</f>
        <v>115.53</v>
      </c>
      <c r="Q1411" s="11" t="s">
        <v>8319</v>
      </c>
      <c r="R1411" t="s">
        <v>8345</v>
      </c>
      <c r="S1411" s="12">
        <f t="shared" ref="S1411:S1474" si="90">(((J1411/60)/60)/24)+DATE(1970,1,1)</f>
        <v>42394.900462962964</v>
      </c>
      <c r="T1411">
        <f t="shared" ref="T1411:T1474" si="91">YEAR(S1411)</f>
        <v>2016</v>
      </c>
    </row>
    <row r="1412" spans="1:20" ht="43.2" x14ac:dyDescent="0.3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9">
        <f t="shared" si="88"/>
        <v>139</v>
      </c>
      <c r="P1412">
        <f t="shared" si="89"/>
        <v>29.62</v>
      </c>
      <c r="Q1412" s="11" t="s">
        <v>8327</v>
      </c>
      <c r="R1412" t="s">
        <v>8331</v>
      </c>
      <c r="S1412" s="12">
        <f t="shared" si="90"/>
        <v>42438.667071759264</v>
      </c>
      <c r="T1412">
        <f t="shared" si="91"/>
        <v>2016</v>
      </c>
    </row>
    <row r="1413" spans="1:20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2">
        <f t="shared" si="90"/>
        <v>40395.714722222219</v>
      </c>
      <c r="T1413">
        <f t="shared" si="91"/>
        <v>2010</v>
      </c>
    </row>
    <row r="1414" spans="1:20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2">
        <f t="shared" si="90"/>
        <v>42168.316481481481</v>
      </c>
      <c r="T1414">
        <f t="shared" si="91"/>
        <v>2015</v>
      </c>
    </row>
    <row r="1415" spans="1:20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2">
        <f t="shared" si="90"/>
        <v>40973.72623842593</v>
      </c>
      <c r="T1415">
        <f t="shared" si="91"/>
        <v>2012</v>
      </c>
    </row>
    <row r="1416" spans="1:20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2">
        <f t="shared" si="90"/>
        <v>42043.152650462958</v>
      </c>
      <c r="T1416">
        <f t="shared" si="91"/>
        <v>2015</v>
      </c>
    </row>
    <row r="1417" spans="1:20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2">
        <f t="shared" si="90"/>
        <v>42165.993125000001</v>
      </c>
      <c r="T1417">
        <f t="shared" si="91"/>
        <v>2015</v>
      </c>
    </row>
    <row r="1418" spans="1:20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2">
        <f t="shared" si="90"/>
        <v>42800.801817129628</v>
      </c>
      <c r="T1418">
        <f t="shared" si="91"/>
        <v>2017</v>
      </c>
    </row>
    <row r="1419" spans="1:20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2">
        <f t="shared" si="90"/>
        <v>42430.040798611109</v>
      </c>
      <c r="T1419">
        <f t="shared" si="91"/>
        <v>2016</v>
      </c>
    </row>
    <row r="1420" spans="1:20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2">
        <f t="shared" si="90"/>
        <v>41626.761053240742</v>
      </c>
      <c r="T1420">
        <f t="shared" si="91"/>
        <v>2013</v>
      </c>
    </row>
    <row r="1421" spans="1:20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2">
        <f t="shared" si="90"/>
        <v>40945.845312500001</v>
      </c>
      <c r="T1421">
        <f t="shared" si="91"/>
        <v>2012</v>
      </c>
    </row>
    <row r="1422" spans="1:20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2">
        <f t="shared" si="90"/>
        <v>42569.50409722222</v>
      </c>
      <c r="T1422">
        <f t="shared" si="91"/>
        <v>2016</v>
      </c>
    </row>
    <row r="1423" spans="1:20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2">
        <f t="shared" si="90"/>
        <v>41793.029432870368</v>
      </c>
      <c r="T1423">
        <f t="shared" si="91"/>
        <v>2014</v>
      </c>
    </row>
    <row r="1424" spans="1:20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2">
        <f t="shared" si="90"/>
        <v>41962.062326388885</v>
      </c>
      <c r="T1424">
        <f t="shared" si="91"/>
        <v>2014</v>
      </c>
    </row>
    <row r="1425" spans="1:20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2">
        <f t="shared" si="90"/>
        <v>41613.172974537039</v>
      </c>
      <c r="T1425">
        <f t="shared" si="91"/>
        <v>2013</v>
      </c>
    </row>
    <row r="1426" spans="1:20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2">
        <f t="shared" si="90"/>
        <v>42026.88118055556</v>
      </c>
      <c r="T1426">
        <f t="shared" si="91"/>
        <v>2015</v>
      </c>
    </row>
    <row r="1427" spans="1:20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2">
        <f t="shared" si="90"/>
        <v>41830.234166666669</v>
      </c>
      <c r="T1427">
        <f t="shared" si="91"/>
        <v>2014</v>
      </c>
    </row>
    <row r="1428" spans="1:20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2">
        <f t="shared" si="90"/>
        <v>41214.79483796296</v>
      </c>
      <c r="T1428">
        <f t="shared" si="91"/>
        <v>2012</v>
      </c>
    </row>
    <row r="1429" spans="1:20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2">
        <f t="shared" si="90"/>
        <v>42072.370381944449</v>
      </c>
      <c r="T1429">
        <f t="shared" si="91"/>
        <v>2015</v>
      </c>
    </row>
    <row r="1430" spans="1:20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2">
        <f t="shared" si="90"/>
        <v>40739.069282407407</v>
      </c>
      <c r="T1430">
        <f t="shared" si="91"/>
        <v>2011</v>
      </c>
    </row>
    <row r="1431" spans="1:20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2">
        <f t="shared" si="90"/>
        <v>42453.49726851852</v>
      </c>
      <c r="T1431">
        <f t="shared" si="91"/>
        <v>2016</v>
      </c>
    </row>
    <row r="1432" spans="1:20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2">
        <f t="shared" si="90"/>
        <v>42206.835370370376</v>
      </c>
      <c r="T1432">
        <f t="shared" si="91"/>
        <v>2015</v>
      </c>
    </row>
    <row r="1433" spans="1:20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2">
        <f t="shared" si="90"/>
        <v>41841.321770833332</v>
      </c>
      <c r="T1433">
        <f t="shared" si="91"/>
        <v>2014</v>
      </c>
    </row>
    <row r="1434" spans="1:20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2">
        <f t="shared" si="90"/>
        <v>41964.844444444447</v>
      </c>
      <c r="T1434">
        <f t="shared" si="91"/>
        <v>2014</v>
      </c>
    </row>
    <row r="1435" spans="1:20" ht="43.2" x14ac:dyDescent="0.3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9">
        <f t="shared" si="88"/>
        <v>113</v>
      </c>
      <c r="P1435">
        <f t="shared" si="89"/>
        <v>49.06</v>
      </c>
      <c r="Q1435" s="11" t="s">
        <v>8323</v>
      </c>
      <c r="R1435" t="s">
        <v>8326</v>
      </c>
      <c r="S1435" s="12">
        <f t="shared" si="90"/>
        <v>42483.015694444446</v>
      </c>
      <c r="T1435">
        <f t="shared" si="91"/>
        <v>2016</v>
      </c>
    </row>
    <row r="1436" spans="1:20" ht="43.2" x14ac:dyDescent="0.3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9">
        <f t="shared" si="88"/>
        <v>226</v>
      </c>
      <c r="P1436">
        <f t="shared" si="89"/>
        <v>94.03</v>
      </c>
      <c r="Q1436" s="11" t="s">
        <v>8327</v>
      </c>
      <c r="R1436" t="s">
        <v>8328</v>
      </c>
      <c r="S1436" s="12">
        <f t="shared" si="90"/>
        <v>40564.081030092595</v>
      </c>
      <c r="T1436">
        <f t="shared" si="91"/>
        <v>2011</v>
      </c>
    </row>
    <row r="1437" spans="1:20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2">
        <f t="shared" si="90"/>
        <v>42627.454097222217</v>
      </c>
      <c r="T1437">
        <f t="shared" si="91"/>
        <v>2016</v>
      </c>
    </row>
    <row r="1438" spans="1:20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2">
        <f t="shared" si="90"/>
        <v>41067.949212962965</v>
      </c>
      <c r="T1438">
        <f t="shared" si="91"/>
        <v>2012</v>
      </c>
    </row>
    <row r="1439" spans="1:20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2">
        <f t="shared" si="90"/>
        <v>40926.319062499999</v>
      </c>
      <c r="T1439">
        <f t="shared" si="91"/>
        <v>2012</v>
      </c>
    </row>
    <row r="1440" spans="1:20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2">
        <f t="shared" si="90"/>
        <v>41500.727916666663</v>
      </c>
      <c r="T1440">
        <f t="shared" si="91"/>
        <v>2013</v>
      </c>
    </row>
    <row r="1441" spans="1:20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2">
        <f t="shared" si="90"/>
        <v>42460.335312499999</v>
      </c>
      <c r="T1441">
        <f t="shared" si="91"/>
        <v>2016</v>
      </c>
    </row>
    <row r="1442" spans="1:20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2">
        <f t="shared" si="90"/>
        <v>42185.267245370371</v>
      </c>
      <c r="T1442">
        <f t="shared" si="91"/>
        <v>2015</v>
      </c>
    </row>
    <row r="1443" spans="1:20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2">
        <f t="shared" si="90"/>
        <v>41913.328356481477</v>
      </c>
      <c r="T1443">
        <f t="shared" si="91"/>
        <v>2014</v>
      </c>
    </row>
    <row r="1444" spans="1:20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2">
        <f t="shared" si="90"/>
        <v>42370.571851851855</v>
      </c>
      <c r="T1444">
        <f t="shared" si="91"/>
        <v>2016</v>
      </c>
    </row>
    <row r="1445" spans="1:20" ht="43.2" x14ac:dyDescent="0.3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9">
        <f t="shared" si="88"/>
        <v>100</v>
      </c>
      <c r="P1445">
        <f t="shared" si="89"/>
        <v>119.64</v>
      </c>
      <c r="Q1445" s="11" t="s">
        <v>8323</v>
      </c>
      <c r="R1445" t="s">
        <v>8326</v>
      </c>
      <c r="S1445" s="12">
        <f t="shared" si="90"/>
        <v>42510.798854166671</v>
      </c>
      <c r="T1445">
        <f t="shared" si="91"/>
        <v>2016</v>
      </c>
    </row>
    <row r="1446" spans="1:20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2">
        <f t="shared" si="90"/>
        <v>42521.010370370372</v>
      </c>
      <c r="T1446">
        <f t="shared" si="91"/>
        <v>2016</v>
      </c>
    </row>
    <row r="1447" spans="1:20" ht="43.2" x14ac:dyDescent="0.3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9">
        <f t="shared" si="88"/>
        <v>112</v>
      </c>
      <c r="P1447">
        <f t="shared" si="89"/>
        <v>68.37</v>
      </c>
      <c r="Q1447" s="11" t="s">
        <v>8311</v>
      </c>
      <c r="R1447" t="s">
        <v>8333</v>
      </c>
      <c r="S1447" s="12">
        <f t="shared" si="90"/>
        <v>40689.570868055554</v>
      </c>
      <c r="T1447">
        <f t="shared" si="91"/>
        <v>2011</v>
      </c>
    </row>
    <row r="1448" spans="1:20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2">
        <f t="shared" si="90"/>
        <v>42323.800138888888</v>
      </c>
      <c r="T1448">
        <f t="shared" si="91"/>
        <v>2015</v>
      </c>
    </row>
    <row r="1449" spans="1:20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2">
        <f t="shared" si="90"/>
        <v>42447.896666666667</v>
      </c>
      <c r="T1449">
        <f t="shared" si="91"/>
        <v>2016</v>
      </c>
    </row>
    <row r="1450" spans="1:20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2">
        <f t="shared" si="90"/>
        <v>41089.186296296299</v>
      </c>
      <c r="T1450">
        <f t="shared" si="91"/>
        <v>2012</v>
      </c>
    </row>
    <row r="1451" spans="1:20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2">
        <f t="shared" si="90"/>
        <v>42171.824884259258</v>
      </c>
      <c r="T1451">
        <f t="shared" si="91"/>
        <v>2015</v>
      </c>
    </row>
    <row r="1452" spans="1:20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2">
        <f t="shared" si="90"/>
        <v>42344.884143518517</v>
      </c>
      <c r="T1452">
        <f t="shared" si="91"/>
        <v>2015</v>
      </c>
    </row>
    <row r="1453" spans="1:20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2">
        <f t="shared" si="90"/>
        <v>41974.898599537039</v>
      </c>
      <c r="T1453">
        <f t="shared" si="91"/>
        <v>2014</v>
      </c>
    </row>
    <row r="1454" spans="1:20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2">
        <f t="shared" si="90"/>
        <v>41157.042928240742</v>
      </c>
      <c r="T1454">
        <f t="shared" si="91"/>
        <v>2012</v>
      </c>
    </row>
    <row r="1455" spans="1:20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2">
        <f t="shared" si="90"/>
        <v>41936.647164351853</v>
      </c>
      <c r="T1455">
        <f t="shared" si="91"/>
        <v>2014</v>
      </c>
    </row>
    <row r="1456" spans="1:20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2">
        <f t="shared" si="90"/>
        <v>42171.725416666668</v>
      </c>
      <c r="T1456">
        <f t="shared" si="91"/>
        <v>2015</v>
      </c>
    </row>
    <row r="1457" spans="1:20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2">
        <f t="shared" si="90"/>
        <v>41781.096203703702</v>
      </c>
      <c r="T1457">
        <f t="shared" si="91"/>
        <v>2014</v>
      </c>
    </row>
    <row r="1458" spans="1:20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2">
        <f t="shared" si="90"/>
        <v>41150.902187499996</v>
      </c>
      <c r="T1458">
        <f t="shared" si="91"/>
        <v>2012</v>
      </c>
    </row>
    <row r="1459" spans="1:20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2">
        <f t="shared" si="90"/>
        <v>42111.899537037039</v>
      </c>
      <c r="T1459">
        <f t="shared" si="91"/>
        <v>2015</v>
      </c>
    </row>
    <row r="1460" spans="1:20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2">
        <f t="shared" si="90"/>
        <v>40795.713344907403</v>
      </c>
      <c r="T1460">
        <f t="shared" si="91"/>
        <v>2011</v>
      </c>
    </row>
    <row r="1461" spans="1:20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2">
        <f t="shared" si="90"/>
        <v>42619.935694444444</v>
      </c>
      <c r="T1461">
        <f t="shared" si="91"/>
        <v>2016</v>
      </c>
    </row>
    <row r="1462" spans="1:20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2">
        <f t="shared" si="90"/>
        <v>41719.549131944441</v>
      </c>
      <c r="T1462">
        <f t="shared" si="91"/>
        <v>2014</v>
      </c>
    </row>
    <row r="1463" spans="1:20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2">
        <f t="shared" si="90"/>
        <v>42219.915856481486</v>
      </c>
      <c r="T1463">
        <f t="shared" si="91"/>
        <v>2015</v>
      </c>
    </row>
    <row r="1464" spans="1:20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2">
        <f t="shared" si="90"/>
        <v>41829.787083333329</v>
      </c>
      <c r="T1464">
        <f t="shared" si="91"/>
        <v>2014</v>
      </c>
    </row>
    <row r="1465" spans="1:20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2">
        <f t="shared" si="90"/>
        <v>42524.53800925926</v>
      </c>
      <c r="T1465">
        <f t="shared" si="91"/>
        <v>2016</v>
      </c>
    </row>
    <row r="1466" spans="1:20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2">
        <f t="shared" si="90"/>
        <v>42323.562222222223</v>
      </c>
      <c r="T1466">
        <f t="shared" si="91"/>
        <v>2015</v>
      </c>
    </row>
    <row r="1467" spans="1:20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2">
        <f t="shared" si="90"/>
        <v>42143.445219907408</v>
      </c>
      <c r="T1467">
        <f t="shared" si="91"/>
        <v>2015</v>
      </c>
    </row>
    <row r="1468" spans="1:20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2">
        <f t="shared" si="90"/>
        <v>41868.924050925925</v>
      </c>
      <c r="T1468">
        <f t="shared" si="91"/>
        <v>2014</v>
      </c>
    </row>
    <row r="1469" spans="1:20" ht="43.2" x14ac:dyDescent="0.3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9">
        <f t="shared" si="88"/>
        <v>105</v>
      </c>
      <c r="P1469">
        <f t="shared" si="89"/>
        <v>85.74</v>
      </c>
      <c r="Q1469" s="11" t="s">
        <v>8323</v>
      </c>
      <c r="R1469" t="s">
        <v>8335</v>
      </c>
      <c r="S1469" s="12">
        <f t="shared" si="90"/>
        <v>42025.164780092593</v>
      </c>
      <c r="T1469">
        <f t="shared" si="91"/>
        <v>2015</v>
      </c>
    </row>
    <row r="1470" spans="1:20" ht="43.2" x14ac:dyDescent="0.3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9">
        <f t="shared" si="88"/>
        <v>109</v>
      </c>
      <c r="P1470">
        <f t="shared" si="89"/>
        <v>53.41</v>
      </c>
      <c r="Q1470" s="11" t="s">
        <v>8319</v>
      </c>
      <c r="R1470" t="s">
        <v>8320</v>
      </c>
      <c r="S1470" s="12">
        <f t="shared" si="90"/>
        <v>42485.754525462966</v>
      </c>
      <c r="T1470">
        <f t="shared" si="91"/>
        <v>2016</v>
      </c>
    </row>
    <row r="1471" spans="1:20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2">
        <f t="shared" si="90"/>
        <v>42500.041550925926</v>
      </c>
      <c r="T1471">
        <f t="shared" si="91"/>
        <v>2016</v>
      </c>
    </row>
    <row r="1472" spans="1:20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2">
        <f t="shared" si="90"/>
        <v>42418.425983796296</v>
      </c>
      <c r="T1472">
        <f t="shared" si="91"/>
        <v>2016</v>
      </c>
    </row>
    <row r="1473" spans="1:20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2">
        <f t="shared" si="90"/>
        <v>41731.833124999997</v>
      </c>
      <c r="T1473">
        <f t="shared" si="91"/>
        <v>2014</v>
      </c>
    </row>
    <row r="1474" spans="1:20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88"/>
        <v>108</v>
      </c>
      <c r="P1474">
        <f t="shared" si="89"/>
        <v>40.96</v>
      </c>
      <c r="Q1474" s="11" t="s">
        <v>8327</v>
      </c>
      <c r="R1474" t="s">
        <v>8328</v>
      </c>
      <c r="S1474" s="12">
        <f t="shared" si="90"/>
        <v>41716.632847222223</v>
      </c>
      <c r="T1474">
        <f t="shared" si="91"/>
        <v>2014</v>
      </c>
    </row>
    <row r="1475" spans="1:20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92">ROUND(E1475/D1475*100,0)</f>
        <v>108</v>
      </c>
      <c r="P1475">
        <f t="shared" ref="P1475:P1538" si="93">IFERROR(ROUND(E1475/L1475,2),0)</f>
        <v>41.96</v>
      </c>
      <c r="Q1475" s="11" t="s">
        <v>8327</v>
      </c>
      <c r="R1475" t="s">
        <v>8328</v>
      </c>
      <c r="S1475" s="12">
        <f t="shared" ref="S1475:S1538" si="94">(((J1475/60)/60)/24)+DATE(1970,1,1)</f>
        <v>41593.082002314812</v>
      </c>
      <c r="T1475">
        <f t="shared" ref="T1475:T1538" si="95">YEAR(S1475)</f>
        <v>2013</v>
      </c>
    </row>
    <row r="1476" spans="1:20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2">
        <f t="shared" si="94"/>
        <v>40996.994074074071</v>
      </c>
      <c r="T1476">
        <f t="shared" si="95"/>
        <v>2012</v>
      </c>
    </row>
    <row r="1477" spans="1:20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2">
        <f t="shared" si="94"/>
        <v>42318.950173611112</v>
      </c>
      <c r="T1477">
        <f t="shared" si="95"/>
        <v>2015</v>
      </c>
    </row>
    <row r="1478" spans="1:20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2">
        <f t="shared" si="94"/>
        <v>42177.791909722218</v>
      </c>
      <c r="T1478">
        <f t="shared" si="95"/>
        <v>2015</v>
      </c>
    </row>
    <row r="1479" spans="1:20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2">
        <f t="shared" si="94"/>
        <v>42136.75100694444</v>
      </c>
      <c r="T1479">
        <f t="shared" si="95"/>
        <v>2015</v>
      </c>
    </row>
    <row r="1480" spans="1:20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2">
        <f t="shared" si="94"/>
        <v>42162.146782407406</v>
      </c>
      <c r="T1480">
        <f t="shared" si="95"/>
        <v>2015</v>
      </c>
    </row>
    <row r="1481" spans="1:20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2">
        <f t="shared" si="94"/>
        <v>40691.788055555553</v>
      </c>
      <c r="T1481">
        <f t="shared" si="95"/>
        <v>2011</v>
      </c>
    </row>
    <row r="1482" spans="1:20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2">
        <f t="shared" si="94"/>
        <v>42780.709039351852</v>
      </c>
      <c r="T1482">
        <f t="shared" si="95"/>
        <v>2017</v>
      </c>
    </row>
    <row r="1483" spans="1:20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2">
        <f t="shared" si="94"/>
        <v>42711.700694444444</v>
      </c>
      <c r="T1483">
        <f t="shared" si="95"/>
        <v>2016</v>
      </c>
    </row>
    <row r="1484" spans="1:20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2">
        <f t="shared" si="94"/>
        <v>40687.021597222221</v>
      </c>
      <c r="T1484">
        <f t="shared" si="95"/>
        <v>2011</v>
      </c>
    </row>
    <row r="1485" spans="1:20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2">
        <f t="shared" si="94"/>
        <v>41852.658310185187</v>
      </c>
      <c r="T1485">
        <f t="shared" si="95"/>
        <v>2014</v>
      </c>
    </row>
    <row r="1486" spans="1:20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2">
        <f t="shared" si="94"/>
        <v>40833.633194444446</v>
      </c>
      <c r="T1486">
        <f t="shared" si="95"/>
        <v>2011</v>
      </c>
    </row>
    <row r="1487" spans="1:20" ht="43.2" x14ac:dyDescent="0.3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9">
        <f t="shared" si="92"/>
        <v>5</v>
      </c>
      <c r="P1487">
        <f t="shared" si="93"/>
        <v>640</v>
      </c>
      <c r="Q1487" s="11" t="s">
        <v>8319</v>
      </c>
      <c r="R1487" t="s">
        <v>8345</v>
      </c>
      <c r="S1487" s="12">
        <f t="shared" si="94"/>
        <v>42275.720219907409</v>
      </c>
      <c r="T1487">
        <f t="shared" si="95"/>
        <v>2015</v>
      </c>
    </row>
    <row r="1488" spans="1:20" ht="43.2" x14ac:dyDescent="0.3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9">
        <f t="shared" si="92"/>
        <v>40</v>
      </c>
      <c r="P1488">
        <f t="shared" si="93"/>
        <v>44.44</v>
      </c>
      <c r="Q1488" s="11" t="s">
        <v>8327</v>
      </c>
      <c r="R1488" t="s">
        <v>8328</v>
      </c>
      <c r="S1488" s="12">
        <f t="shared" si="94"/>
        <v>42218.872986111113</v>
      </c>
      <c r="T1488">
        <f t="shared" si="95"/>
        <v>2015</v>
      </c>
    </row>
    <row r="1489" spans="1:20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2">
        <f t="shared" si="94"/>
        <v>42769.809965277775</v>
      </c>
      <c r="T1489">
        <f t="shared" si="95"/>
        <v>2017</v>
      </c>
    </row>
    <row r="1490" spans="1:20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2">
        <f t="shared" si="94"/>
        <v>41950.859560185185</v>
      </c>
      <c r="T1490">
        <f t="shared" si="95"/>
        <v>2014</v>
      </c>
    </row>
    <row r="1491" spans="1:20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2">
        <f t="shared" si="94"/>
        <v>42127.069548611107</v>
      </c>
      <c r="T1491">
        <f t="shared" si="95"/>
        <v>2015</v>
      </c>
    </row>
    <row r="1492" spans="1:20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2">
        <f t="shared" si="94"/>
        <v>42701.166365740741</v>
      </c>
      <c r="T1492">
        <f t="shared" si="95"/>
        <v>2016</v>
      </c>
    </row>
    <row r="1493" spans="1:20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2">
        <f t="shared" si="94"/>
        <v>42422.977418981478</v>
      </c>
      <c r="T1493">
        <f t="shared" si="95"/>
        <v>2016</v>
      </c>
    </row>
    <row r="1494" spans="1:20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2">
        <f t="shared" si="94"/>
        <v>42458.641724537039</v>
      </c>
      <c r="T1494">
        <f t="shared" si="95"/>
        <v>2016</v>
      </c>
    </row>
    <row r="1495" spans="1:20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2">
        <f t="shared" si="94"/>
        <v>41913.790289351848</v>
      </c>
      <c r="T1495">
        <f t="shared" si="95"/>
        <v>2014</v>
      </c>
    </row>
    <row r="1496" spans="1:20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2">
        <f t="shared" si="94"/>
        <v>41099.742800925924</v>
      </c>
      <c r="T1496">
        <f t="shared" si="95"/>
        <v>2012</v>
      </c>
    </row>
    <row r="1497" spans="1:20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2">
        <f t="shared" si="94"/>
        <v>42103.160578703704</v>
      </c>
      <c r="T1497">
        <f t="shared" si="95"/>
        <v>2015</v>
      </c>
    </row>
    <row r="1498" spans="1:20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2">
        <f t="shared" si="94"/>
        <v>42016.938692129625</v>
      </c>
      <c r="T1498">
        <f t="shared" si="95"/>
        <v>2015</v>
      </c>
    </row>
    <row r="1499" spans="1:20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2">
        <f t="shared" si="94"/>
        <v>42524.105462962965</v>
      </c>
      <c r="T1499">
        <f t="shared" si="95"/>
        <v>2016</v>
      </c>
    </row>
    <row r="1500" spans="1:20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2">
        <f t="shared" si="94"/>
        <v>42381.866284722222</v>
      </c>
      <c r="T1500">
        <f t="shared" si="95"/>
        <v>2016</v>
      </c>
    </row>
    <row r="1501" spans="1:20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2">
        <f t="shared" si="94"/>
        <v>40690.823055555556</v>
      </c>
      <c r="T1501">
        <f t="shared" si="95"/>
        <v>2011</v>
      </c>
    </row>
    <row r="1502" spans="1:20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2">
        <f t="shared" si="94"/>
        <v>42545.774189814809</v>
      </c>
      <c r="T1502">
        <f t="shared" si="95"/>
        <v>2016</v>
      </c>
    </row>
    <row r="1503" spans="1:20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2">
        <f t="shared" si="94"/>
        <v>42156.510393518518</v>
      </c>
      <c r="T1503">
        <f t="shared" si="95"/>
        <v>2015</v>
      </c>
    </row>
    <row r="1504" spans="1:20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2">
        <f t="shared" si="94"/>
        <v>42622.767476851848</v>
      </c>
      <c r="T1504">
        <f t="shared" si="95"/>
        <v>2016</v>
      </c>
    </row>
    <row r="1505" spans="1:20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2">
        <f t="shared" si="94"/>
        <v>41937.95344907407</v>
      </c>
      <c r="T1505">
        <f t="shared" si="95"/>
        <v>2014</v>
      </c>
    </row>
    <row r="1506" spans="1:20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2">
        <f t="shared" si="94"/>
        <v>40007.704247685186</v>
      </c>
      <c r="T1506">
        <f t="shared" si="95"/>
        <v>2009</v>
      </c>
    </row>
    <row r="1507" spans="1:20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2">
        <f t="shared" si="94"/>
        <v>42802.046817129631</v>
      </c>
      <c r="T1507">
        <f t="shared" si="95"/>
        <v>2017</v>
      </c>
    </row>
    <row r="1508" spans="1:20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2">
        <f t="shared" si="94"/>
        <v>42627.253263888888</v>
      </c>
      <c r="T1508">
        <f t="shared" si="95"/>
        <v>2016</v>
      </c>
    </row>
    <row r="1509" spans="1:20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2">
        <f t="shared" si="94"/>
        <v>42270.582141203704</v>
      </c>
      <c r="T1509">
        <f t="shared" si="95"/>
        <v>2015</v>
      </c>
    </row>
    <row r="1510" spans="1:20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2">
        <f t="shared" si="94"/>
        <v>42052.949814814812</v>
      </c>
      <c r="T1510">
        <f t="shared" si="95"/>
        <v>2015</v>
      </c>
    </row>
    <row r="1511" spans="1:20" ht="43.2" x14ac:dyDescent="0.3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9">
        <f t="shared" si="92"/>
        <v>104</v>
      </c>
      <c r="P1511">
        <f t="shared" si="93"/>
        <v>70.569999999999993</v>
      </c>
      <c r="Q1511" s="11" t="s">
        <v>8323</v>
      </c>
      <c r="R1511" t="s">
        <v>8326</v>
      </c>
      <c r="S1511" s="12">
        <f t="shared" si="94"/>
        <v>42675.832465277781</v>
      </c>
      <c r="T1511">
        <f t="shared" si="95"/>
        <v>2016</v>
      </c>
    </row>
    <row r="1512" spans="1:20" ht="43.2" x14ac:dyDescent="0.3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9">
        <f t="shared" si="92"/>
        <v>124</v>
      </c>
      <c r="P1512">
        <f t="shared" si="93"/>
        <v>50.9</v>
      </c>
      <c r="Q1512" s="11" t="s">
        <v>8323</v>
      </c>
      <c r="R1512" t="s">
        <v>8326</v>
      </c>
      <c r="S1512" s="12">
        <f t="shared" si="94"/>
        <v>41772.105937500004</v>
      </c>
      <c r="T1512">
        <f t="shared" si="95"/>
        <v>2014</v>
      </c>
    </row>
    <row r="1513" spans="1:20" ht="43.2" x14ac:dyDescent="0.3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9">
        <f t="shared" si="92"/>
        <v>16</v>
      </c>
      <c r="P1513">
        <f t="shared" si="93"/>
        <v>129.16999999999999</v>
      </c>
      <c r="Q1513" s="11" t="s">
        <v>8308</v>
      </c>
      <c r="R1513" t="s">
        <v>8310</v>
      </c>
      <c r="S1513" s="12">
        <f t="shared" si="94"/>
        <v>42556.667245370365</v>
      </c>
      <c r="T1513">
        <f t="shared" si="95"/>
        <v>2016</v>
      </c>
    </row>
    <row r="1514" spans="1:20" ht="43.2" x14ac:dyDescent="0.3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9">
        <f t="shared" si="92"/>
        <v>103</v>
      </c>
      <c r="P1514">
        <f t="shared" si="93"/>
        <v>88.57</v>
      </c>
      <c r="Q1514" s="11" t="s">
        <v>8321</v>
      </c>
      <c r="R1514" t="s">
        <v>8343</v>
      </c>
      <c r="S1514" s="12">
        <f t="shared" si="94"/>
        <v>40861.27416666667</v>
      </c>
      <c r="T1514">
        <f t="shared" si="95"/>
        <v>2011</v>
      </c>
    </row>
    <row r="1515" spans="1:20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2">
        <f t="shared" si="94"/>
        <v>42312.792662037042</v>
      </c>
      <c r="T1515">
        <f t="shared" si="95"/>
        <v>2015</v>
      </c>
    </row>
    <row r="1516" spans="1:20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2">
        <f t="shared" si="94"/>
        <v>41988.617083333331</v>
      </c>
      <c r="T1516">
        <f t="shared" si="95"/>
        <v>2014</v>
      </c>
    </row>
    <row r="1517" spans="1:20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2">
        <f t="shared" si="94"/>
        <v>42173.970127314817</v>
      </c>
      <c r="T1517">
        <f t="shared" si="95"/>
        <v>2015</v>
      </c>
    </row>
    <row r="1518" spans="1:20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2">
        <f t="shared" si="94"/>
        <v>41921.375532407408</v>
      </c>
      <c r="T1518">
        <f t="shared" si="95"/>
        <v>2014</v>
      </c>
    </row>
    <row r="1519" spans="1:20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2">
        <f t="shared" si="94"/>
        <v>42050.008368055554</v>
      </c>
      <c r="T1519">
        <f t="shared" si="95"/>
        <v>2015</v>
      </c>
    </row>
    <row r="1520" spans="1:20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2">
        <f t="shared" si="94"/>
        <v>42125.772812499999</v>
      </c>
      <c r="T1520">
        <f t="shared" si="95"/>
        <v>2015</v>
      </c>
    </row>
    <row r="1521" spans="1:20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2">
        <f t="shared" si="94"/>
        <v>42157.652511574073</v>
      </c>
      <c r="T1521">
        <f t="shared" si="95"/>
        <v>2015</v>
      </c>
    </row>
    <row r="1522" spans="1:20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2">
        <f t="shared" si="94"/>
        <v>41213.254687499997</v>
      </c>
      <c r="T1522">
        <f t="shared" si="95"/>
        <v>2012</v>
      </c>
    </row>
    <row r="1523" spans="1:20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2">
        <f t="shared" si="94"/>
        <v>42773.005243055552</v>
      </c>
      <c r="T1523">
        <f t="shared" si="95"/>
        <v>2017</v>
      </c>
    </row>
    <row r="1524" spans="1:20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2">
        <f t="shared" si="94"/>
        <v>42055.277199074073</v>
      </c>
      <c r="T1524">
        <f t="shared" si="95"/>
        <v>2015</v>
      </c>
    </row>
    <row r="1525" spans="1:20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2">
        <f t="shared" si="94"/>
        <v>40939.761782407404</v>
      </c>
      <c r="T1525">
        <f t="shared" si="95"/>
        <v>2012</v>
      </c>
    </row>
    <row r="1526" spans="1:20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2">
        <f t="shared" si="94"/>
        <v>41955.002488425926</v>
      </c>
      <c r="T1526">
        <f t="shared" si="95"/>
        <v>2014</v>
      </c>
    </row>
    <row r="1527" spans="1:20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2">
        <f t="shared" si="94"/>
        <v>42270.7269212963</v>
      </c>
      <c r="T1527">
        <f t="shared" si="95"/>
        <v>2015</v>
      </c>
    </row>
    <row r="1528" spans="1:20" ht="43.2" x14ac:dyDescent="0.3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9">
        <f t="shared" si="92"/>
        <v>102</v>
      </c>
      <c r="P1528">
        <f t="shared" si="93"/>
        <v>33.94</v>
      </c>
      <c r="Q1528" s="11" t="s">
        <v>8323</v>
      </c>
      <c r="R1528" t="s">
        <v>8326</v>
      </c>
      <c r="S1528" s="12">
        <f t="shared" si="94"/>
        <v>42192.64707175926</v>
      </c>
      <c r="T1528">
        <f t="shared" si="95"/>
        <v>2015</v>
      </c>
    </row>
    <row r="1529" spans="1:20" ht="43.2" x14ac:dyDescent="0.3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9">
        <f t="shared" si="92"/>
        <v>109</v>
      </c>
      <c r="P1529">
        <f t="shared" si="93"/>
        <v>160.79</v>
      </c>
      <c r="Q1529" s="11" t="s">
        <v>8327</v>
      </c>
      <c r="R1529" t="s">
        <v>8331</v>
      </c>
      <c r="S1529" s="12">
        <f t="shared" si="94"/>
        <v>42087.803310185183</v>
      </c>
      <c r="T1529">
        <f t="shared" si="95"/>
        <v>2015</v>
      </c>
    </row>
    <row r="1530" spans="1:20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2">
        <f t="shared" si="94"/>
        <v>42380.884872685187</v>
      </c>
      <c r="T1530">
        <f t="shared" si="95"/>
        <v>2016</v>
      </c>
    </row>
    <row r="1531" spans="1:20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2">
        <f t="shared" si="94"/>
        <v>41878.946574074071</v>
      </c>
      <c r="T1531">
        <f t="shared" si="95"/>
        <v>2014</v>
      </c>
    </row>
    <row r="1532" spans="1:20" ht="43.2" x14ac:dyDescent="0.3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9">
        <f t="shared" si="92"/>
        <v>61</v>
      </c>
      <c r="P1532">
        <f t="shared" si="93"/>
        <v>179.12</v>
      </c>
      <c r="Q1532" s="11" t="s">
        <v>8323</v>
      </c>
      <c r="R1532" t="s">
        <v>8326</v>
      </c>
      <c r="S1532" s="12">
        <f t="shared" si="94"/>
        <v>42235.117476851854</v>
      </c>
      <c r="T1532">
        <f t="shared" si="95"/>
        <v>2015</v>
      </c>
    </row>
    <row r="1533" spans="1:20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2">
        <f t="shared" si="94"/>
        <v>41829.734259259261</v>
      </c>
      <c r="T1533">
        <f t="shared" si="95"/>
        <v>2014</v>
      </c>
    </row>
    <row r="1534" spans="1:20" ht="43.2" x14ac:dyDescent="0.3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9">
        <f t="shared" si="92"/>
        <v>122</v>
      </c>
      <c r="P1534">
        <f t="shared" si="93"/>
        <v>49.11</v>
      </c>
      <c r="Q1534" s="11" t="s">
        <v>8327</v>
      </c>
      <c r="R1534" t="s">
        <v>8331</v>
      </c>
      <c r="S1534" s="12">
        <f t="shared" si="94"/>
        <v>41730.998402777775</v>
      </c>
      <c r="T1534">
        <f t="shared" si="95"/>
        <v>2014</v>
      </c>
    </row>
    <row r="1535" spans="1:20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2">
        <f t="shared" si="94"/>
        <v>41674.08494212963</v>
      </c>
      <c r="T1535">
        <f t="shared" si="95"/>
        <v>2014</v>
      </c>
    </row>
    <row r="1536" spans="1:20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2">
        <f t="shared" si="94"/>
        <v>42047.128564814819</v>
      </c>
      <c r="T1536">
        <f t="shared" si="95"/>
        <v>2015</v>
      </c>
    </row>
    <row r="1537" spans="1:20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2">
        <f t="shared" si="94"/>
        <v>42056.013124999998</v>
      </c>
      <c r="T1537">
        <f t="shared" si="95"/>
        <v>2015</v>
      </c>
    </row>
    <row r="1538" spans="1:20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92"/>
        <v>101</v>
      </c>
      <c r="P1538">
        <f t="shared" si="93"/>
        <v>178.53</v>
      </c>
      <c r="Q1538" s="11" t="s">
        <v>8323</v>
      </c>
      <c r="R1538" t="s">
        <v>8324</v>
      </c>
      <c r="S1538" s="12">
        <f t="shared" si="94"/>
        <v>42398.849259259259</v>
      </c>
      <c r="T1538">
        <f t="shared" si="95"/>
        <v>2016</v>
      </c>
    </row>
    <row r="1539" spans="1:20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ref="O1539:O1602" si="96">ROUND(E1539/D1539*100,0)</f>
        <v>101</v>
      </c>
      <c r="P1539">
        <f t="shared" ref="P1539:P1602" si="97">IFERROR(ROUND(E1539/L1539,2),0)</f>
        <v>116.73</v>
      </c>
      <c r="Q1539" s="11" t="s">
        <v>8323</v>
      </c>
      <c r="R1539" t="s">
        <v>8324</v>
      </c>
      <c r="S1539" s="12">
        <f t="shared" ref="S1539:S1602" si="98">(((J1539/60)/60)/24)+DATE(1970,1,1)</f>
        <v>42360.212025462963</v>
      </c>
      <c r="T1539">
        <f t="shared" ref="T1539:T1602" si="99">YEAR(S1539)</f>
        <v>2015</v>
      </c>
    </row>
    <row r="1540" spans="1:20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2">
        <f t="shared" si="98"/>
        <v>41862.864675925928</v>
      </c>
      <c r="T1540">
        <f t="shared" si="99"/>
        <v>2014</v>
      </c>
    </row>
    <row r="1541" spans="1:20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2">
        <f t="shared" si="98"/>
        <v>42249.064722222218</v>
      </c>
      <c r="T1541">
        <f t="shared" si="99"/>
        <v>2015</v>
      </c>
    </row>
    <row r="1542" spans="1:20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2">
        <f t="shared" si="98"/>
        <v>42205.710879629631</v>
      </c>
      <c r="T1542">
        <f t="shared" si="99"/>
        <v>2015</v>
      </c>
    </row>
    <row r="1543" spans="1:20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2">
        <f t="shared" si="98"/>
        <v>42053.671666666662</v>
      </c>
      <c r="T1543">
        <f t="shared" si="99"/>
        <v>2015</v>
      </c>
    </row>
    <row r="1544" spans="1:20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2">
        <f t="shared" si="98"/>
        <v>40978.125046296293</v>
      </c>
      <c r="T1544">
        <f t="shared" si="99"/>
        <v>2012</v>
      </c>
    </row>
    <row r="1545" spans="1:20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2">
        <f t="shared" si="98"/>
        <v>42094.236481481479</v>
      </c>
      <c r="T1545">
        <f t="shared" si="99"/>
        <v>2015</v>
      </c>
    </row>
    <row r="1546" spans="1:20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2">
        <f t="shared" si="98"/>
        <v>42209.593692129631</v>
      </c>
      <c r="T1546">
        <f t="shared" si="99"/>
        <v>2015</v>
      </c>
    </row>
    <row r="1547" spans="1:20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2">
        <f t="shared" si="98"/>
        <v>42754.693842592591</v>
      </c>
      <c r="T1547">
        <f t="shared" si="99"/>
        <v>2017</v>
      </c>
    </row>
    <row r="1548" spans="1:20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2">
        <f t="shared" si="98"/>
        <v>40638.162465277775</v>
      </c>
      <c r="T1548">
        <f t="shared" si="99"/>
        <v>2011</v>
      </c>
    </row>
    <row r="1549" spans="1:20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2">
        <f t="shared" si="98"/>
        <v>41780.068043981482</v>
      </c>
      <c r="T1549">
        <f t="shared" si="99"/>
        <v>2014</v>
      </c>
    </row>
    <row r="1550" spans="1:20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2">
        <f t="shared" si="98"/>
        <v>42548.63853009259</v>
      </c>
      <c r="T1550">
        <f t="shared" si="99"/>
        <v>2016</v>
      </c>
    </row>
    <row r="1551" spans="1:20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2">
        <f t="shared" si="98"/>
        <v>42675.690393518518</v>
      </c>
      <c r="T1551">
        <f t="shared" si="99"/>
        <v>2016</v>
      </c>
    </row>
    <row r="1552" spans="1:20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2">
        <f t="shared" si="98"/>
        <v>41598.420046296298</v>
      </c>
      <c r="T1552">
        <f t="shared" si="99"/>
        <v>2013</v>
      </c>
    </row>
    <row r="1553" spans="1:20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2">
        <f t="shared" si="98"/>
        <v>41453.076319444444</v>
      </c>
      <c r="T1553">
        <f t="shared" si="99"/>
        <v>2013</v>
      </c>
    </row>
    <row r="1554" spans="1:20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2">
        <f t="shared" si="98"/>
        <v>42429.991724537031</v>
      </c>
      <c r="T1554">
        <f t="shared" si="99"/>
        <v>2016</v>
      </c>
    </row>
    <row r="1555" spans="1:20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2">
        <f t="shared" si="98"/>
        <v>42039.951087962967</v>
      </c>
      <c r="T1555">
        <f t="shared" si="99"/>
        <v>2015</v>
      </c>
    </row>
    <row r="1556" spans="1:20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2">
        <f t="shared" si="98"/>
        <v>41626.916284722225</v>
      </c>
      <c r="T1556">
        <f t="shared" si="99"/>
        <v>2013</v>
      </c>
    </row>
    <row r="1557" spans="1:20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2">
        <f t="shared" si="98"/>
        <v>42436.509108796294</v>
      </c>
      <c r="T1557">
        <f t="shared" si="99"/>
        <v>2016</v>
      </c>
    </row>
    <row r="1558" spans="1:20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2">
        <f t="shared" si="98"/>
        <v>42721.075949074075</v>
      </c>
      <c r="T1558">
        <f t="shared" si="99"/>
        <v>2016</v>
      </c>
    </row>
    <row r="1559" spans="1:20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2">
        <f t="shared" si="98"/>
        <v>41864.76866898148</v>
      </c>
      <c r="T1559">
        <f t="shared" si="99"/>
        <v>2014</v>
      </c>
    </row>
    <row r="1560" spans="1:20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2">
        <f t="shared" si="98"/>
        <v>40818.58489583333</v>
      </c>
      <c r="T1560">
        <f t="shared" si="99"/>
        <v>2011</v>
      </c>
    </row>
    <row r="1561" spans="1:20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2">
        <f t="shared" si="98"/>
        <v>41758.839675925927</v>
      </c>
      <c r="T1561">
        <f t="shared" si="99"/>
        <v>2014</v>
      </c>
    </row>
    <row r="1562" spans="1:20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2">
        <f t="shared" si="98"/>
        <v>41765.610798611109</v>
      </c>
      <c r="T1562">
        <f t="shared" si="99"/>
        <v>2014</v>
      </c>
    </row>
    <row r="1563" spans="1:20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2">
        <f t="shared" si="98"/>
        <v>41879.959050925929</v>
      </c>
      <c r="T1563">
        <f t="shared" si="99"/>
        <v>2014</v>
      </c>
    </row>
    <row r="1564" spans="1:20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2">
        <f t="shared" si="98"/>
        <v>41828.736921296295</v>
      </c>
      <c r="T1564">
        <f t="shared" si="99"/>
        <v>2014</v>
      </c>
    </row>
    <row r="1565" spans="1:20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2">
        <f t="shared" si="98"/>
        <v>41808.881215277775</v>
      </c>
      <c r="T1565">
        <f t="shared" si="99"/>
        <v>2014</v>
      </c>
    </row>
    <row r="1566" spans="1:20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2">
        <f t="shared" si="98"/>
        <v>42166.219733796301</v>
      </c>
      <c r="T1566">
        <f t="shared" si="99"/>
        <v>2015</v>
      </c>
    </row>
    <row r="1567" spans="1:20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2">
        <f t="shared" si="98"/>
        <v>40858.762141203704</v>
      </c>
      <c r="T1567">
        <f t="shared" si="99"/>
        <v>2011</v>
      </c>
    </row>
    <row r="1568" spans="1:20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2">
        <f t="shared" si="98"/>
        <v>41939.8122337963</v>
      </c>
      <c r="T1568">
        <f t="shared" si="99"/>
        <v>2014</v>
      </c>
    </row>
    <row r="1569" spans="1:20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2">
        <f t="shared" si="98"/>
        <v>41663.500659722224</v>
      </c>
      <c r="T1569">
        <f t="shared" si="99"/>
        <v>2014</v>
      </c>
    </row>
    <row r="1570" spans="1:20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2">
        <f t="shared" si="98"/>
        <v>41771.40996527778</v>
      </c>
      <c r="T1570">
        <f t="shared" si="99"/>
        <v>2014</v>
      </c>
    </row>
    <row r="1571" spans="1:20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2">
        <f t="shared" si="98"/>
        <v>42129.226388888885</v>
      </c>
      <c r="T1571">
        <f t="shared" si="99"/>
        <v>2015</v>
      </c>
    </row>
    <row r="1572" spans="1:20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2">
        <f t="shared" si="98"/>
        <v>42325.684189814812</v>
      </c>
      <c r="T1572">
        <f t="shared" si="99"/>
        <v>2015</v>
      </c>
    </row>
    <row r="1573" spans="1:20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2">
        <f t="shared" si="98"/>
        <v>42193.723912037036</v>
      </c>
      <c r="T1573">
        <f t="shared" si="99"/>
        <v>2015</v>
      </c>
    </row>
    <row r="1574" spans="1:20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2">
        <f t="shared" si="98"/>
        <v>41815.569212962961</v>
      </c>
      <c r="T1574">
        <f t="shared" si="99"/>
        <v>2014</v>
      </c>
    </row>
    <row r="1575" spans="1:20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2">
        <f t="shared" si="98"/>
        <v>42419.603703703702</v>
      </c>
      <c r="T1575">
        <f t="shared" si="99"/>
        <v>2016</v>
      </c>
    </row>
    <row r="1576" spans="1:20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2">
        <f t="shared" si="98"/>
        <v>41781.666770833333</v>
      </c>
      <c r="T1576">
        <f t="shared" si="99"/>
        <v>2014</v>
      </c>
    </row>
    <row r="1577" spans="1:20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2">
        <f t="shared" si="98"/>
        <v>41933.838171296295</v>
      </c>
      <c r="T1577">
        <f t="shared" si="99"/>
        <v>2014</v>
      </c>
    </row>
    <row r="1578" spans="1:20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2">
        <f t="shared" si="98"/>
        <v>40456.954351851848</v>
      </c>
      <c r="T1578">
        <f t="shared" si="99"/>
        <v>2010</v>
      </c>
    </row>
    <row r="1579" spans="1:20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2">
        <f t="shared" si="98"/>
        <v>42448.821585648147</v>
      </c>
      <c r="T1579">
        <f t="shared" si="99"/>
        <v>2016</v>
      </c>
    </row>
    <row r="1580" spans="1:20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2">
        <f t="shared" si="98"/>
        <v>41333.837187500001</v>
      </c>
      <c r="T1580">
        <f t="shared" si="99"/>
        <v>2013</v>
      </c>
    </row>
    <row r="1581" spans="1:20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2">
        <f t="shared" si="98"/>
        <v>41792.542986111112</v>
      </c>
      <c r="T1581">
        <f t="shared" si="99"/>
        <v>2014</v>
      </c>
    </row>
    <row r="1582" spans="1:20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2">
        <f t="shared" si="98"/>
        <v>42268.127696759257</v>
      </c>
      <c r="T1582">
        <f t="shared" si="99"/>
        <v>2015</v>
      </c>
    </row>
    <row r="1583" spans="1:20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2">
        <f t="shared" si="98"/>
        <v>40895.897974537038</v>
      </c>
      <c r="T1583">
        <f t="shared" si="99"/>
        <v>2011</v>
      </c>
    </row>
    <row r="1584" spans="1:20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2">
        <f t="shared" si="98"/>
        <v>42185.058993055558</v>
      </c>
      <c r="T1584">
        <f t="shared" si="99"/>
        <v>2015</v>
      </c>
    </row>
    <row r="1585" spans="1:20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2">
        <f t="shared" si="98"/>
        <v>41737.097499999996</v>
      </c>
      <c r="T1585">
        <f t="shared" si="99"/>
        <v>2014</v>
      </c>
    </row>
    <row r="1586" spans="1:20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2">
        <f t="shared" si="98"/>
        <v>40592.704652777778</v>
      </c>
      <c r="T1586">
        <f t="shared" si="99"/>
        <v>2011</v>
      </c>
    </row>
    <row r="1587" spans="1:20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2">
        <f t="shared" si="98"/>
        <v>42462.140868055561</v>
      </c>
      <c r="T1587">
        <f t="shared" si="99"/>
        <v>2016</v>
      </c>
    </row>
    <row r="1588" spans="1:20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2">
        <f t="shared" si="98"/>
        <v>42590.472685185188</v>
      </c>
      <c r="T1588">
        <f t="shared" si="99"/>
        <v>2016</v>
      </c>
    </row>
    <row r="1589" spans="1:20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2">
        <f t="shared" si="98"/>
        <v>42150.485439814816</v>
      </c>
      <c r="T1589">
        <f t="shared" si="99"/>
        <v>2015</v>
      </c>
    </row>
    <row r="1590" spans="1:20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2">
        <f t="shared" si="98"/>
        <v>42451.095856481479</v>
      </c>
      <c r="T1590">
        <f t="shared" si="99"/>
        <v>2016</v>
      </c>
    </row>
    <row r="1591" spans="1:20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2">
        <f t="shared" si="98"/>
        <v>41938.709421296298</v>
      </c>
      <c r="T1591">
        <f t="shared" si="99"/>
        <v>2014</v>
      </c>
    </row>
    <row r="1592" spans="1:20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2">
        <f t="shared" si="98"/>
        <v>41887.111354166671</v>
      </c>
      <c r="T1592">
        <f t="shared" si="99"/>
        <v>2014</v>
      </c>
    </row>
    <row r="1593" spans="1:20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2">
        <f t="shared" si="98"/>
        <v>41898.168125000004</v>
      </c>
      <c r="T1593">
        <f t="shared" si="99"/>
        <v>2014</v>
      </c>
    </row>
    <row r="1594" spans="1:20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2">
        <f t="shared" si="98"/>
        <v>42506.760405092587</v>
      </c>
      <c r="T1594">
        <f t="shared" si="99"/>
        <v>2016</v>
      </c>
    </row>
    <row r="1595" spans="1:20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12">
        <f t="shared" si="98"/>
        <v>42422.107129629629</v>
      </c>
      <c r="T1595">
        <f t="shared" si="99"/>
        <v>2016</v>
      </c>
    </row>
    <row r="1596" spans="1:20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2">
        <f t="shared" si="98"/>
        <v>42424.161898148144</v>
      </c>
      <c r="T1596">
        <f t="shared" si="99"/>
        <v>2016</v>
      </c>
    </row>
    <row r="1597" spans="1:20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2">
        <f t="shared" si="98"/>
        <v>42401.154930555553</v>
      </c>
      <c r="T1597">
        <f t="shared" si="99"/>
        <v>2016</v>
      </c>
    </row>
    <row r="1598" spans="1:20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2">
        <f t="shared" si="98"/>
        <v>41962.749027777783</v>
      </c>
      <c r="T1598">
        <f t="shared" si="99"/>
        <v>2014</v>
      </c>
    </row>
    <row r="1599" spans="1:20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2">
        <f t="shared" si="98"/>
        <v>40665.949976851851</v>
      </c>
      <c r="T1599">
        <f t="shared" si="99"/>
        <v>2011</v>
      </c>
    </row>
    <row r="1600" spans="1:20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2">
        <f t="shared" si="98"/>
        <v>42292.539548611108</v>
      </c>
      <c r="T1600">
        <f t="shared" si="99"/>
        <v>2015</v>
      </c>
    </row>
    <row r="1601" spans="1:20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2">
        <f t="shared" si="98"/>
        <v>41526.435613425929</v>
      </c>
      <c r="T1601">
        <f t="shared" si="99"/>
        <v>2013</v>
      </c>
    </row>
    <row r="1602" spans="1:20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96"/>
        <v>103</v>
      </c>
      <c r="P1602">
        <f t="shared" si="97"/>
        <v>88.33</v>
      </c>
      <c r="Q1602" s="11" t="s">
        <v>8327</v>
      </c>
      <c r="R1602" t="s">
        <v>8331</v>
      </c>
      <c r="S1602" s="12">
        <f t="shared" si="98"/>
        <v>41442.741249999999</v>
      </c>
      <c r="T1602">
        <f t="shared" si="99"/>
        <v>2013</v>
      </c>
    </row>
    <row r="1603" spans="1:20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ref="O1603:O1666" si="100">ROUND(E1603/D1603*100,0)</f>
        <v>47</v>
      </c>
      <c r="P1603">
        <f t="shared" ref="P1603:P1666" si="101">IFERROR(ROUND(E1603/L1603,2),0)</f>
        <v>166.06</v>
      </c>
      <c r="Q1603" s="11" t="s">
        <v>8323</v>
      </c>
      <c r="R1603" t="s">
        <v>8326</v>
      </c>
      <c r="S1603" s="12">
        <f t="shared" ref="S1603:S1666" si="102">(((J1603/60)/60)/24)+DATE(1970,1,1)</f>
        <v>41804.937083333331</v>
      </c>
      <c r="T1603">
        <f t="shared" ref="T1603:T1666" si="103">YEAR(S1603)</f>
        <v>2014</v>
      </c>
    </row>
    <row r="1604" spans="1:20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2">
        <f t="shared" si="102"/>
        <v>42284.516064814816</v>
      </c>
      <c r="T1604">
        <f t="shared" si="103"/>
        <v>2015</v>
      </c>
    </row>
    <row r="1605" spans="1:20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2">
        <f t="shared" si="102"/>
        <v>42016.706678240742</v>
      </c>
      <c r="T1605">
        <f t="shared" si="103"/>
        <v>2015</v>
      </c>
    </row>
    <row r="1606" spans="1:20" ht="43.2" x14ac:dyDescent="0.3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9">
        <f t="shared" si="100"/>
        <v>23</v>
      </c>
      <c r="P1606">
        <f t="shared" si="101"/>
        <v>96.55</v>
      </c>
      <c r="Q1606" s="11" t="s">
        <v>8323</v>
      </c>
      <c r="R1606" t="s">
        <v>8326</v>
      </c>
      <c r="S1606" s="12">
        <f t="shared" si="102"/>
        <v>42192.905694444446</v>
      </c>
      <c r="T1606">
        <f t="shared" si="103"/>
        <v>2015</v>
      </c>
    </row>
    <row r="1607" spans="1:20" ht="43.2" x14ac:dyDescent="0.3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9">
        <f t="shared" si="100"/>
        <v>112</v>
      </c>
      <c r="P1607">
        <f t="shared" si="101"/>
        <v>56</v>
      </c>
      <c r="Q1607" s="11" t="s">
        <v>8308</v>
      </c>
      <c r="R1607" t="s">
        <v>8315</v>
      </c>
      <c r="S1607" s="12">
        <f t="shared" si="102"/>
        <v>42128.628113425926</v>
      </c>
      <c r="T1607">
        <f t="shared" si="103"/>
        <v>2015</v>
      </c>
    </row>
    <row r="1608" spans="1:20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2">
        <f t="shared" si="102"/>
        <v>42461.885138888887</v>
      </c>
      <c r="T1608">
        <f t="shared" si="103"/>
        <v>2016</v>
      </c>
    </row>
    <row r="1609" spans="1:20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2">
        <f t="shared" si="102"/>
        <v>41733.716435185182</v>
      </c>
      <c r="T1609">
        <f t="shared" si="103"/>
        <v>2014</v>
      </c>
    </row>
    <row r="1610" spans="1:20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2">
        <f t="shared" si="102"/>
        <v>41901.282025462962</v>
      </c>
      <c r="T1610">
        <f t="shared" si="103"/>
        <v>2014</v>
      </c>
    </row>
    <row r="1611" spans="1:20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2">
        <f t="shared" si="102"/>
        <v>41375.057222222218</v>
      </c>
      <c r="T1611">
        <f t="shared" si="103"/>
        <v>2013</v>
      </c>
    </row>
    <row r="1612" spans="1:20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2">
        <f t="shared" si="102"/>
        <v>42442.623344907406</v>
      </c>
      <c r="T1612">
        <f t="shared" si="103"/>
        <v>2016</v>
      </c>
    </row>
    <row r="1613" spans="1:20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2">
        <f t="shared" si="102"/>
        <v>41218.391446759262</v>
      </c>
      <c r="T1613">
        <f t="shared" si="103"/>
        <v>2012</v>
      </c>
    </row>
    <row r="1614" spans="1:20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2">
        <f t="shared" si="102"/>
        <v>42264.29178240741</v>
      </c>
      <c r="T1614">
        <f t="shared" si="103"/>
        <v>2015</v>
      </c>
    </row>
    <row r="1615" spans="1:20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2">
        <f t="shared" si="102"/>
        <v>40909.649201388893</v>
      </c>
      <c r="T1615">
        <f t="shared" si="103"/>
        <v>2012</v>
      </c>
    </row>
    <row r="1616" spans="1:20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2">
        <f t="shared" si="102"/>
        <v>41160.871886574074</v>
      </c>
      <c r="T1616">
        <f t="shared" si="103"/>
        <v>2012</v>
      </c>
    </row>
    <row r="1617" spans="1:20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2">
        <f t="shared" si="102"/>
        <v>42065.053368055553</v>
      </c>
      <c r="T1617">
        <f t="shared" si="103"/>
        <v>2015</v>
      </c>
    </row>
    <row r="1618" spans="1:20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2">
        <f t="shared" si="102"/>
        <v>42293.853541666671</v>
      </c>
      <c r="T1618">
        <f t="shared" si="103"/>
        <v>2015</v>
      </c>
    </row>
    <row r="1619" spans="1:20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2">
        <f t="shared" si="102"/>
        <v>42080.757326388892</v>
      </c>
      <c r="T1619">
        <f t="shared" si="103"/>
        <v>2015</v>
      </c>
    </row>
    <row r="1620" spans="1:20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2">
        <f t="shared" si="102"/>
        <v>41491.79478009259</v>
      </c>
      <c r="T1620">
        <f t="shared" si="103"/>
        <v>2013</v>
      </c>
    </row>
    <row r="1621" spans="1:20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2">
        <f t="shared" si="102"/>
        <v>41927.295694444445</v>
      </c>
      <c r="T1621">
        <f t="shared" si="103"/>
        <v>2014</v>
      </c>
    </row>
    <row r="1622" spans="1:20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2">
        <f t="shared" si="102"/>
        <v>42761.961099537039</v>
      </c>
      <c r="T1622">
        <f t="shared" si="103"/>
        <v>2017</v>
      </c>
    </row>
    <row r="1623" spans="1:20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2">
        <f t="shared" si="102"/>
        <v>41773.932534722226</v>
      </c>
      <c r="T1623">
        <f t="shared" si="103"/>
        <v>2014</v>
      </c>
    </row>
    <row r="1624" spans="1:20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2">
        <f t="shared" si="102"/>
        <v>40638.092974537038</v>
      </c>
      <c r="T1624">
        <f t="shared" si="103"/>
        <v>2011</v>
      </c>
    </row>
    <row r="1625" spans="1:20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2">
        <f t="shared" si="102"/>
        <v>41759.13962962963</v>
      </c>
      <c r="T1625">
        <f t="shared" si="103"/>
        <v>2014</v>
      </c>
    </row>
    <row r="1626" spans="1:20" ht="43.2" x14ac:dyDescent="0.3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9">
        <f t="shared" si="100"/>
        <v>5</v>
      </c>
      <c r="P1626">
        <f t="shared" si="101"/>
        <v>450</v>
      </c>
      <c r="Q1626" s="11" t="s">
        <v>8323</v>
      </c>
      <c r="R1626" t="s">
        <v>8326</v>
      </c>
      <c r="S1626" s="12">
        <f t="shared" si="102"/>
        <v>42785.270370370374</v>
      </c>
      <c r="T1626">
        <f t="shared" si="103"/>
        <v>2017</v>
      </c>
    </row>
    <row r="1627" spans="1:20" ht="43.2" x14ac:dyDescent="0.3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9">
        <f t="shared" si="100"/>
        <v>42</v>
      </c>
      <c r="P1627">
        <f t="shared" si="101"/>
        <v>34.18</v>
      </c>
      <c r="Q1627" s="11" t="s">
        <v>8327</v>
      </c>
      <c r="R1627" t="s">
        <v>8350</v>
      </c>
      <c r="S1627" s="12">
        <f t="shared" si="102"/>
        <v>41541.106921296298</v>
      </c>
      <c r="T1627">
        <f t="shared" si="103"/>
        <v>2013</v>
      </c>
    </row>
    <row r="1628" spans="1:20" ht="43.2" x14ac:dyDescent="0.3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9">
        <f t="shared" si="100"/>
        <v>108</v>
      </c>
      <c r="P1628">
        <f t="shared" si="101"/>
        <v>72.97</v>
      </c>
      <c r="Q1628" s="11" t="s">
        <v>8323</v>
      </c>
      <c r="R1628" t="s">
        <v>8335</v>
      </c>
      <c r="S1628" s="12">
        <f t="shared" si="102"/>
        <v>41775.636157407411</v>
      </c>
      <c r="T1628">
        <f t="shared" si="103"/>
        <v>2014</v>
      </c>
    </row>
    <row r="1629" spans="1:20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2">
        <f t="shared" si="102"/>
        <v>42161.770833333328</v>
      </c>
      <c r="T1629">
        <f t="shared" si="103"/>
        <v>2015</v>
      </c>
    </row>
    <row r="1630" spans="1:20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2">
        <f t="shared" si="102"/>
        <v>42039.878379629634</v>
      </c>
      <c r="T1630">
        <f t="shared" si="103"/>
        <v>2015</v>
      </c>
    </row>
    <row r="1631" spans="1:20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2">
        <f t="shared" si="102"/>
        <v>42545.478333333333</v>
      </c>
      <c r="T1631">
        <f t="shared" si="103"/>
        <v>2016</v>
      </c>
    </row>
    <row r="1632" spans="1:20" ht="43.2" x14ac:dyDescent="0.3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9">
        <f t="shared" si="100"/>
        <v>107</v>
      </c>
      <c r="P1632">
        <f t="shared" si="101"/>
        <v>81.239999999999995</v>
      </c>
      <c r="Q1632" s="11" t="s">
        <v>8323</v>
      </c>
      <c r="R1632" t="s">
        <v>8335</v>
      </c>
      <c r="S1632" s="12">
        <f t="shared" si="102"/>
        <v>41982.773356481484</v>
      </c>
      <c r="T1632">
        <f t="shared" si="103"/>
        <v>2014</v>
      </c>
    </row>
    <row r="1633" spans="1:20" ht="43.2" x14ac:dyDescent="0.3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9">
        <f t="shared" si="100"/>
        <v>134</v>
      </c>
      <c r="P1633">
        <f t="shared" si="101"/>
        <v>70.55</v>
      </c>
      <c r="Q1633" s="11" t="s">
        <v>8327</v>
      </c>
      <c r="R1633" t="s">
        <v>8331</v>
      </c>
      <c r="S1633" s="12">
        <f t="shared" si="102"/>
        <v>41768.841921296298</v>
      </c>
      <c r="T1633">
        <f t="shared" si="103"/>
        <v>2014</v>
      </c>
    </row>
    <row r="1634" spans="1:20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2">
        <f t="shared" si="102"/>
        <v>42116.54315972222</v>
      </c>
      <c r="T1634">
        <f t="shared" si="103"/>
        <v>2015</v>
      </c>
    </row>
    <row r="1635" spans="1:20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2">
        <f t="shared" si="102"/>
        <v>42318.593703703707</v>
      </c>
      <c r="T1635">
        <f t="shared" si="103"/>
        <v>2015</v>
      </c>
    </row>
    <row r="1636" spans="1:20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2">
        <f t="shared" si="102"/>
        <v>41766.80572916667</v>
      </c>
      <c r="T1636">
        <f t="shared" si="103"/>
        <v>2014</v>
      </c>
    </row>
    <row r="1637" spans="1:20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2">
        <f t="shared" si="102"/>
        <v>42495.434236111112</v>
      </c>
      <c r="T1637">
        <f t="shared" si="103"/>
        <v>2016</v>
      </c>
    </row>
    <row r="1638" spans="1:20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2">
        <f t="shared" si="102"/>
        <v>41965.616655092599</v>
      </c>
      <c r="T1638">
        <f t="shared" si="103"/>
        <v>2014</v>
      </c>
    </row>
    <row r="1639" spans="1:20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2">
        <f t="shared" si="102"/>
        <v>42170.910231481481</v>
      </c>
      <c r="T1639">
        <f t="shared" si="103"/>
        <v>2015</v>
      </c>
    </row>
    <row r="1640" spans="1:20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2">
        <f t="shared" si="102"/>
        <v>42167.434166666666</v>
      </c>
      <c r="T1640">
        <f t="shared" si="103"/>
        <v>2015</v>
      </c>
    </row>
    <row r="1641" spans="1:20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2">
        <f t="shared" si="102"/>
        <v>42104.840335648143</v>
      </c>
      <c r="T1641">
        <f t="shared" si="103"/>
        <v>2015</v>
      </c>
    </row>
    <row r="1642" spans="1:20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2">
        <f t="shared" si="102"/>
        <v>41822.57503472222</v>
      </c>
      <c r="T1642">
        <f t="shared" si="103"/>
        <v>2014</v>
      </c>
    </row>
    <row r="1643" spans="1:20" ht="43.2" x14ac:dyDescent="0.3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9">
        <f t="shared" si="100"/>
        <v>11</v>
      </c>
      <c r="P1643">
        <f t="shared" si="101"/>
        <v>97.41</v>
      </c>
      <c r="Q1643" s="11" t="s">
        <v>8308</v>
      </c>
      <c r="R1643" t="s">
        <v>8342</v>
      </c>
      <c r="S1643" s="12">
        <f t="shared" si="102"/>
        <v>42268.531631944439</v>
      </c>
      <c r="T1643">
        <f t="shared" si="103"/>
        <v>2015</v>
      </c>
    </row>
    <row r="1644" spans="1:20" ht="28.8" x14ac:dyDescent="0.3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9">
        <f t="shared" si="100"/>
        <v>103</v>
      </c>
      <c r="P1644">
        <f t="shared" si="101"/>
        <v>77.349999999999994</v>
      </c>
      <c r="Q1644" s="11" t="s">
        <v>8327</v>
      </c>
      <c r="R1644" t="s">
        <v>8328</v>
      </c>
      <c r="S1644" s="12">
        <f t="shared" si="102"/>
        <v>41371.648078703707</v>
      </c>
      <c r="T1644">
        <f t="shared" si="103"/>
        <v>2013</v>
      </c>
    </row>
    <row r="1645" spans="1:20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2">
        <f t="shared" si="102"/>
        <v>42493.219236111108</v>
      </c>
      <c r="T1645">
        <f t="shared" si="103"/>
        <v>2016</v>
      </c>
    </row>
    <row r="1646" spans="1:20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2">
        <f t="shared" si="102"/>
        <v>42462.893495370372</v>
      </c>
      <c r="T1646">
        <f t="shared" si="103"/>
        <v>2016</v>
      </c>
    </row>
    <row r="1647" spans="1:20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2">
        <f t="shared" si="102"/>
        <v>40310.287673611114</v>
      </c>
      <c r="T1647">
        <f t="shared" si="103"/>
        <v>2010</v>
      </c>
    </row>
    <row r="1648" spans="1:20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2">
        <f t="shared" si="102"/>
        <v>42440.416504629626</v>
      </c>
      <c r="T1648">
        <f t="shared" si="103"/>
        <v>2016</v>
      </c>
    </row>
    <row r="1649" spans="1:20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2">
        <f t="shared" si="102"/>
        <v>40322.53938657407</v>
      </c>
      <c r="T1649">
        <f t="shared" si="103"/>
        <v>2010</v>
      </c>
    </row>
    <row r="1650" spans="1:20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2">
        <f t="shared" si="102"/>
        <v>42522.880243055552</v>
      </c>
      <c r="T1650">
        <f t="shared" si="103"/>
        <v>2016</v>
      </c>
    </row>
    <row r="1651" spans="1:20" ht="43.2" x14ac:dyDescent="0.3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9">
        <f t="shared" si="100"/>
        <v>52</v>
      </c>
      <c r="P1651">
        <f t="shared" si="101"/>
        <v>49.21</v>
      </c>
      <c r="Q1651" s="11" t="s">
        <v>8323</v>
      </c>
      <c r="R1651" t="s">
        <v>8335</v>
      </c>
      <c r="S1651" s="12">
        <f t="shared" si="102"/>
        <v>41858.761782407404</v>
      </c>
      <c r="T1651">
        <f t="shared" si="103"/>
        <v>2014</v>
      </c>
    </row>
    <row r="1652" spans="1:20" ht="43.2" x14ac:dyDescent="0.3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9">
        <f t="shared" si="100"/>
        <v>104</v>
      </c>
      <c r="P1652">
        <f t="shared" si="101"/>
        <v>66.87</v>
      </c>
      <c r="Q1652" s="11" t="s">
        <v>8327</v>
      </c>
      <c r="R1652" t="s">
        <v>8336</v>
      </c>
      <c r="S1652" s="12">
        <f t="shared" si="102"/>
        <v>41526.592395833337</v>
      </c>
      <c r="T1652">
        <f t="shared" si="103"/>
        <v>2013</v>
      </c>
    </row>
    <row r="1653" spans="1:20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2">
        <f t="shared" si="102"/>
        <v>42489.696585648147</v>
      </c>
      <c r="T1653">
        <f t="shared" si="103"/>
        <v>2016</v>
      </c>
    </row>
    <row r="1654" spans="1:20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2">
        <f t="shared" si="102"/>
        <v>41766.970648148148</v>
      </c>
      <c r="T1654">
        <f t="shared" si="103"/>
        <v>2014</v>
      </c>
    </row>
    <row r="1655" spans="1:20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2">
        <f t="shared" si="102"/>
        <v>42100.927858796291</v>
      </c>
      <c r="T1655">
        <f t="shared" si="103"/>
        <v>2015</v>
      </c>
    </row>
    <row r="1656" spans="1:20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2">
        <f t="shared" si="102"/>
        <v>40632.94195601852</v>
      </c>
      <c r="T1656">
        <f t="shared" si="103"/>
        <v>2011</v>
      </c>
    </row>
    <row r="1657" spans="1:20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2">
        <f t="shared" si="102"/>
        <v>42060.035636574074</v>
      </c>
      <c r="T1657">
        <f t="shared" si="103"/>
        <v>2015</v>
      </c>
    </row>
    <row r="1658" spans="1:20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2">
        <f t="shared" si="102"/>
        <v>42321.101759259262</v>
      </c>
      <c r="T1658">
        <f t="shared" si="103"/>
        <v>2015</v>
      </c>
    </row>
    <row r="1659" spans="1:20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2">
        <f t="shared" si="102"/>
        <v>41095.900694444441</v>
      </c>
      <c r="T1659">
        <f t="shared" si="103"/>
        <v>2012</v>
      </c>
    </row>
    <row r="1660" spans="1:20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2">
        <f t="shared" si="102"/>
        <v>42576.452731481477</v>
      </c>
      <c r="T1660">
        <f t="shared" si="103"/>
        <v>2016</v>
      </c>
    </row>
    <row r="1661" spans="1:20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2">
        <f t="shared" si="102"/>
        <v>41760.935706018521</v>
      </c>
      <c r="T1661">
        <f t="shared" si="103"/>
        <v>2014</v>
      </c>
    </row>
    <row r="1662" spans="1:20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2">
        <f t="shared" si="102"/>
        <v>40785.675011574072</v>
      </c>
      <c r="T1662">
        <f t="shared" si="103"/>
        <v>2011</v>
      </c>
    </row>
    <row r="1663" spans="1:20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2">
        <f t="shared" si="102"/>
        <v>42124.848414351851</v>
      </c>
      <c r="T1663">
        <f t="shared" si="103"/>
        <v>2015</v>
      </c>
    </row>
    <row r="1664" spans="1:20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2">
        <f t="shared" si="102"/>
        <v>40254.450335648151</v>
      </c>
      <c r="T1664">
        <f t="shared" si="103"/>
        <v>2010</v>
      </c>
    </row>
    <row r="1665" spans="1:20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2">
        <f t="shared" si="102"/>
        <v>41806.605034722219</v>
      </c>
      <c r="T1665">
        <f t="shared" si="103"/>
        <v>2014</v>
      </c>
    </row>
    <row r="1666" spans="1:20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100"/>
        <v>103</v>
      </c>
      <c r="P1666">
        <f t="shared" si="101"/>
        <v>52.55</v>
      </c>
      <c r="Q1666" s="11" t="s">
        <v>8323</v>
      </c>
      <c r="R1666" t="s">
        <v>8326</v>
      </c>
      <c r="S1666" s="12">
        <f t="shared" si="102"/>
        <v>42016.800208333334</v>
      </c>
      <c r="T1666">
        <f t="shared" si="103"/>
        <v>2015</v>
      </c>
    </row>
    <row r="1667" spans="1:20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ref="O1667:O1730" si="104">ROUND(E1667/D1667*100,0)</f>
        <v>103</v>
      </c>
      <c r="P1667">
        <f t="shared" ref="P1667:P1730" si="105">IFERROR(ROUND(E1667/L1667,2),0)</f>
        <v>47.57</v>
      </c>
      <c r="Q1667" s="11" t="s">
        <v>8323</v>
      </c>
      <c r="R1667" t="s">
        <v>8335</v>
      </c>
      <c r="S1667" s="12">
        <f t="shared" ref="S1667:S1730" si="106">(((J1667/60)/60)/24)+DATE(1970,1,1)</f>
        <v>42495.956631944442</v>
      </c>
      <c r="T1667">
        <f t="shared" ref="T1667:T1730" si="107">YEAR(S1667)</f>
        <v>2016</v>
      </c>
    </row>
    <row r="1668" spans="1:20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2">
        <f t="shared" si="106"/>
        <v>42571.420601851853</v>
      </c>
      <c r="T1668">
        <f t="shared" si="107"/>
        <v>2016</v>
      </c>
    </row>
    <row r="1669" spans="1:20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2">
        <f t="shared" si="106"/>
        <v>41004.72619212963</v>
      </c>
      <c r="T1669">
        <f t="shared" si="107"/>
        <v>2012</v>
      </c>
    </row>
    <row r="1670" spans="1:20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2">
        <f t="shared" si="106"/>
        <v>42294.429641203707</v>
      </c>
      <c r="T1670">
        <f t="shared" si="107"/>
        <v>2015</v>
      </c>
    </row>
    <row r="1671" spans="1:20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2">
        <f t="shared" si="106"/>
        <v>42417.585532407407</v>
      </c>
      <c r="T1671">
        <f t="shared" si="107"/>
        <v>2016</v>
      </c>
    </row>
    <row r="1672" spans="1:20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2">
        <f t="shared" si="106"/>
        <v>42451.496817129635</v>
      </c>
      <c r="T1672">
        <f t="shared" si="107"/>
        <v>2016</v>
      </c>
    </row>
    <row r="1673" spans="1:20" ht="115.2" x14ac:dyDescent="0.3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9">
        <f t="shared" si="104"/>
        <v>102</v>
      </c>
      <c r="P1673">
        <f t="shared" si="105"/>
        <v>47.41</v>
      </c>
      <c r="Q1673" s="11" t="s">
        <v>8323</v>
      </c>
      <c r="R1673" t="s">
        <v>8326</v>
      </c>
      <c r="S1673" s="12">
        <f t="shared" si="106"/>
        <v>42203.680300925931</v>
      </c>
      <c r="T1673">
        <f t="shared" si="107"/>
        <v>2015</v>
      </c>
    </row>
    <row r="1674" spans="1:20" ht="43.2" x14ac:dyDescent="0.3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9">
        <f t="shared" si="104"/>
        <v>128</v>
      </c>
      <c r="P1674">
        <f t="shared" si="105"/>
        <v>60.95</v>
      </c>
      <c r="Q1674" s="11" t="s">
        <v>8323</v>
      </c>
      <c r="R1674" t="s">
        <v>8326</v>
      </c>
      <c r="S1674" s="12">
        <f t="shared" si="106"/>
        <v>42590.90425925926</v>
      </c>
      <c r="T1674">
        <f t="shared" si="107"/>
        <v>2016</v>
      </c>
    </row>
    <row r="1675" spans="1:20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2">
        <f t="shared" si="106"/>
        <v>42283.864351851851</v>
      </c>
      <c r="T1675">
        <f t="shared" si="107"/>
        <v>2015</v>
      </c>
    </row>
    <row r="1676" spans="1:20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2">
        <f t="shared" si="106"/>
        <v>42040.638020833328</v>
      </c>
      <c r="T1676">
        <f t="shared" si="107"/>
        <v>2015</v>
      </c>
    </row>
    <row r="1677" spans="1:20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2">
        <f t="shared" si="106"/>
        <v>42149.940416666665</v>
      </c>
      <c r="T1677">
        <f t="shared" si="107"/>
        <v>2015</v>
      </c>
    </row>
    <row r="1678" spans="1:20" ht="57.6" x14ac:dyDescent="0.3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9">
        <f t="shared" si="104"/>
        <v>13</v>
      </c>
      <c r="P1678">
        <f t="shared" si="105"/>
        <v>110.87</v>
      </c>
      <c r="Q1678" s="11" t="s">
        <v>8308</v>
      </c>
      <c r="R1678" t="s">
        <v>8310</v>
      </c>
      <c r="S1678" s="12">
        <f t="shared" si="106"/>
        <v>42324.767361111109</v>
      </c>
      <c r="T1678">
        <f t="shared" si="107"/>
        <v>2015</v>
      </c>
    </row>
    <row r="1679" spans="1:20" ht="43.2" x14ac:dyDescent="0.3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9">
        <f t="shared" si="104"/>
        <v>46</v>
      </c>
      <c r="P1679">
        <f t="shared" si="105"/>
        <v>70.83</v>
      </c>
      <c r="Q1679" s="11" t="s">
        <v>8323</v>
      </c>
      <c r="R1679" t="s">
        <v>8335</v>
      </c>
      <c r="S1679" s="12">
        <f t="shared" si="106"/>
        <v>42057.277858796297</v>
      </c>
      <c r="T1679">
        <f t="shared" si="107"/>
        <v>2015</v>
      </c>
    </row>
    <row r="1680" spans="1:20" ht="28.8" x14ac:dyDescent="0.3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9">
        <f t="shared" si="104"/>
        <v>102</v>
      </c>
      <c r="P1680">
        <f t="shared" si="105"/>
        <v>134.21</v>
      </c>
      <c r="Q1680" s="11" t="s">
        <v>8311</v>
      </c>
      <c r="R1680" t="s">
        <v>8333</v>
      </c>
      <c r="S1680" s="12">
        <f t="shared" si="106"/>
        <v>40429.836435185185</v>
      </c>
      <c r="T1680">
        <f t="shared" si="107"/>
        <v>2010</v>
      </c>
    </row>
    <row r="1681" spans="1:20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2">
        <f t="shared" si="106"/>
        <v>42184.572881944448</v>
      </c>
      <c r="T1681">
        <f t="shared" si="107"/>
        <v>2015</v>
      </c>
    </row>
    <row r="1682" spans="1:20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2">
        <f t="shared" si="106"/>
        <v>41383.605057870373</v>
      </c>
      <c r="T1682">
        <f t="shared" si="107"/>
        <v>2013</v>
      </c>
    </row>
    <row r="1683" spans="1:20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2">
        <f t="shared" si="106"/>
        <v>41988.829942129625</v>
      </c>
      <c r="T1683">
        <f t="shared" si="107"/>
        <v>2014</v>
      </c>
    </row>
    <row r="1684" spans="1:20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2">
        <f t="shared" si="106"/>
        <v>41570.482789351852</v>
      </c>
      <c r="T1684">
        <f t="shared" si="107"/>
        <v>2013</v>
      </c>
    </row>
    <row r="1685" spans="1:20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2">
        <f t="shared" si="106"/>
        <v>41923.837731481479</v>
      </c>
      <c r="T1685">
        <f t="shared" si="107"/>
        <v>2014</v>
      </c>
    </row>
    <row r="1686" spans="1:20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2">
        <f t="shared" si="106"/>
        <v>41346.042673611111</v>
      </c>
      <c r="T1686">
        <f t="shared" si="107"/>
        <v>2013</v>
      </c>
    </row>
    <row r="1687" spans="1:20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2">
        <f t="shared" si="106"/>
        <v>41962.596574074079</v>
      </c>
      <c r="T1687">
        <f t="shared" si="107"/>
        <v>2014</v>
      </c>
    </row>
    <row r="1688" spans="1:20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2">
        <f t="shared" si="106"/>
        <v>42431.500069444446</v>
      </c>
      <c r="T1688">
        <f t="shared" si="107"/>
        <v>2016</v>
      </c>
    </row>
    <row r="1689" spans="1:20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2">
        <f t="shared" si="106"/>
        <v>42805.032962962956</v>
      </c>
      <c r="T1689">
        <f t="shared" si="107"/>
        <v>2017</v>
      </c>
    </row>
    <row r="1690" spans="1:20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2">
        <f t="shared" si="106"/>
        <v>42513.045798611114</v>
      </c>
      <c r="T1690">
        <f t="shared" si="107"/>
        <v>2016</v>
      </c>
    </row>
    <row r="1691" spans="1:20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2">
        <f t="shared" si="106"/>
        <v>42171.758611111116</v>
      </c>
      <c r="T1691">
        <f t="shared" si="107"/>
        <v>2015</v>
      </c>
    </row>
    <row r="1692" spans="1:20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2">
        <f t="shared" si="106"/>
        <v>41901.542638888888</v>
      </c>
      <c r="T1692">
        <f t="shared" si="107"/>
        <v>2014</v>
      </c>
    </row>
    <row r="1693" spans="1:20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2">
        <f t="shared" si="106"/>
        <v>41989.819212962961</v>
      </c>
      <c r="T1693">
        <f t="shared" si="107"/>
        <v>2014</v>
      </c>
    </row>
    <row r="1694" spans="1:20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2">
        <f t="shared" si="106"/>
        <v>42144.041851851856</v>
      </c>
      <c r="T1694">
        <f t="shared" si="107"/>
        <v>2015</v>
      </c>
    </row>
    <row r="1695" spans="1:20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2">
        <f t="shared" si="106"/>
        <v>41897.602037037039</v>
      </c>
      <c r="T1695">
        <f t="shared" si="107"/>
        <v>2014</v>
      </c>
    </row>
    <row r="1696" spans="1:20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2">
        <f t="shared" si="106"/>
        <v>42431.302002314813</v>
      </c>
      <c r="T1696">
        <f t="shared" si="107"/>
        <v>2016</v>
      </c>
    </row>
    <row r="1697" spans="1:20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2">
        <f t="shared" si="106"/>
        <v>41555.873645833337</v>
      </c>
      <c r="T1697">
        <f t="shared" si="107"/>
        <v>2013</v>
      </c>
    </row>
    <row r="1698" spans="1:20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2">
        <f t="shared" si="106"/>
        <v>41304.962233796294</v>
      </c>
      <c r="T1698">
        <f t="shared" si="107"/>
        <v>2013</v>
      </c>
    </row>
    <row r="1699" spans="1:20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2">
        <f t="shared" si="106"/>
        <v>42502.868761574078</v>
      </c>
      <c r="T1699">
        <f t="shared" si="107"/>
        <v>2016</v>
      </c>
    </row>
    <row r="1700" spans="1:20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2">
        <f t="shared" si="106"/>
        <v>42031.631724537037</v>
      </c>
      <c r="T1700">
        <f t="shared" si="107"/>
        <v>2015</v>
      </c>
    </row>
    <row r="1701" spans="1:20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2">
        <f t="shared" si="106"/>
        <v>42502.250775462962</v>
      </c>
      <c r="T1701">
        <f t="shared" si="107"/>
        <v>2016</v>
      </c>
    </row>
    <row r="1702" spans="1:20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2">
        <f t="shared" si="106"/>
        <v>42221.79178240741</v>
      </c>
      <c r="T1702">
        <f t="shared" si="107"/>
        <v>2015</v>
      </c>
    </row>
    <row r="1703" spans="1:20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2">
        <f t="shared" si="106"/>
        <v>41893.028877314813</v>
      </c>
      <c r="T1703">
        <f t="shared" si="107"/>
        <v>2014</v>
      </c>
    </row>
    <row r="1704" spans="1:20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2">
        <f t="shared" si="106"/>
        <v>42664.809560185182</v>
      </c>
      <c r="T1704">
        <f t="shared" si="107"/>
        <v>2016</v>
      </c>
    </row>
    <row r="1705" spans="1:20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2">
        <f t="shared" si="106"/>
        <v>40516.087627314817</v>
      </c>
      <c r="T1705">
        <f t="shared" si="107"/>
        <v>2010</v>
      </c>
    </row>
    <row r="1706" spans="1:20" ht="43.2" x14ac:dyDescent="0.3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9">
        <f t="shared" si="104"/>
        <v>31</v>
      </c>
      <c r="P1706">
        <f t="shared" si="105"/>
        <v>1250</v>
      </c>
      <c r="Q1706" s="11" t="s">
        <v>8323</v>
      </c>
      <c r="R1706" t="s">
        <v>8326</v>
      </c>
      <c r="S1706" s="12">
        <f t="shared" si="106"/>
        <v>42144.231527777782</v>
      </c>
      <c r="T1706">
        <f t="shared" si="107"/>
        <v>2015</v>
      </c>
    </row>
    <row r="1707" spans="1:20" ht="43.2" x14ac:dyDescent="0.3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9">
        <f t="shared" si="104"/>
        <v>100</v>
      </c>
      <c r="P1707">
        <f t="shared" si="105"/>
        <v>50</v>
      </c>
      <c r="Q1707" s="11" t="s">
        <v>8323</v>
      </c>
      <c r="R1707" t="s">
        <v>8326</v>
      </c>
      <c r="S1707" s="12">
        <f t="shared" si="106"/>
        <v>42675.057997685188</v>
      </c>
      <c r="T1707">
        <f t="shared" si="107"/>
        <v>2016</v>
      </c>
    </row>
    <row r="1708" spans="1:20" ht="43.2" x14ac:dyDescent="0.3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9">
        <f t="shared" si="104"/>
        <v>100</v>
      </c>
      <c r="P1708">
        <f t="shared" si="105"/>
        <v>113.64</v>
      </c>
      <c r="Q1708" s="11" t="s">
        <v>8327</v>
      </c>
      <c r="R1708" t="s">
        <v>8328</v>
      </c>
      <c r="S1708" s="12">
        <f t="shared" si="106"/>
        <v>40758.733483796292</v>
      </c>
      <c r="T1708">
        <f t="shared" si="107"/>
        <v>2011</v>
      </c>
    </row>
    <row r="1709" spans="1:20" ht="43.2" x14ac:dyDescent="0.3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9">
        <f t="shared" si="104"/>
        <v>100</v>
      </c>
      <c r="P1709">
        <f t="shared" si="105"/>
        <v>48.08</v>
      </c>
      <c r="Q1709" s="11" t="s">
        <v>8327</v>
      </c>
      <c r="R1709" t="s">
        <v>8328</v>
      </c>
      <c r="S1709" s="12">
        <f t="shared" si="106"/>
        <v>41373.102465277778</v>
      </c>
      <c r="T1709">
        <f t="shared" si="107"/>
        <v>2013</v>
      </c>
    </row>
    <row r="1710" spans="1:20" ht="28.8" x14ac:dyDescent="0.3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9">
        <f t="shared" si="104"/>
        <v>100</v>
      </c>
      <c r="P1710">
        <f t="shared" si="105"/>
        <v>73.53</v>
      </c>
      <c r="Q1710" s="11" t="s">
        <v>8323</v>
      </c>
      <c r="R1710" t="s">
        <v>8326</v>
      </c>
      <c r="S1710" s="12">
        <f t="shared" si="106"/>
        <v>42311.750324074077</v>
      </c>
      <c r="T1710">
        <f t="shared" si="107"/>
        <v>2015</v>
      </c>
    </row>
    <row r="1711" spans="1:20" ht="43.2" x14ac:dyDescent="0.3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9">
        <f t="shared" si="104"/>
        <v>100</v>
      </c>
      <c r="P1711">
        <f t="shared" si="105"/>
        <v>227.27</v>
      </c>
      <c r="Q1711" s="11" t="s">
        <v>8323</v>
      </c>
      <c r="R1711" t="s">
        <v>8326</v>
      </c>
      <c r="S1711" s="12">
        <f t="shared" si="106"/>
        <v>41856.010069444441</v>
      </c>
      <c r="T1711">
        <f t="shared" si="107"/>
        <v>2014</v>
      </c>
    </row>
    <row r="1712" spans="1:20" ht="28.8" x14ac:dyDescent="0.3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9">
        <f t="shared" si="104"/>
        <v>100</v>
      </c>
      <c r="P1712">
        <f t="shared" si="105"/>
        <v>104.17</v>
      </c>
      <c r="Q1712" s="11" t="s">
        <v>8323</v>
      </c>
      <c r="R1712" t="s">
        <v>8326</v>
      </c>
      <c r="S1712" s="12">
        <f t="shared" si="106"/>
        <v>42040.831678240742</v>
      </c>
      <c r="T1712">
        <f t="shared" si="107"/>
        <v>2015</v>
      </c>
    </row>
    <row r="1713" spans="1:20" ht="57.6" x14ac:dyDescent="0.3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9">
        <f t="shared" si="104"/>
        <v>100</v>
      </c>
      <c r="P1713">
        <f t="shared" si="105"/>
        <v>100</v>
      </c>
      <c r="Q1713" s="11" t="s">
        <v>8323</v>
      </c>
      <c r="R1713" t="s">
        <v>8335</v>
      </c>
      <c r="S1713" s="12">
        <f t="shared" si="106"/>
        <v>42087.792303240742</v>
      </c>
      <c r="T1713">
        <f t="shared" si="107"/>
        <v>2015</v>
      </c>
    </row>
    <row r="1714" spans="1:20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2">
        <f t="shared" si="106"/>
        <v>41821.020601851851</v>
      </c>
      <c r="T1714">
        <f t="shared" si="107"/>
        <v>2014</v>
      </c>
    </row>
    <row r="1715" spans="1:20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2">
        <f t="shared" si="106"/>
        <v>42534.631481481483</v>
      </c>
      <c r="T1715">
        <f t="shared" si="107"/>
        <v>2016</v>
      </c>
    </row>
    <row r="1716" spans="1:20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12">
        <f t="shared" si="106"/>
        <v>42732.872986111113</v>
      </c>
      <c r="T1716">
        <f t="shared" si="107"/>
        <v>2016</v>
      </c>
    </row>
    <row r="1717" spans="1:20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04"/>
        <v>41</v>
      </c>
      <c r="P1717">
        <f t="shared" si="105"/>
        <v>47.77</v>
      </c>
      <c r="Q1717" s="11" t="s">
        <v>8311</v>
      </c>
      <c r="R1717" t="s">
        <v>8349</v>
      </c>
      <c r="S1717" s="12">
        <f t="shared" si="106"/>
        <v>42438.813449074078</v>
      </c>
      <c r="T1717">
        <f t="shared" si="107"/>
        <v>2016</v>
      </c>
    </row>
    <row r="1718" spans="1:20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2">
        <f t="shared" si="106"/>
        <v>41876.718935185185</v>
      </c>
      <c r="T1718">
        <f t="shared" si="107"/>
        <v>2014</v>
      </c>
    </row>
    <row r="1719" spans="1:20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2">
        <f t="shared" si="106"/>
        <v>42579.634733796294</v>
      </c>
      <c r="T1719">
        <f t="shared" si="107"/>
        <v>2016</v>
      </c>
    </row>
    <row r="1720" spans="1:20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2">
        <f t="shared" si="106"/>
        <v>41127.812303240738</v>
      </c>
      <c r="T1720">
        <f t="shared" si="107"/>
        <v>2012</v>
      </c>
    </row>
    <row r="1721" spans="1:20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2">
        <f t="shared" si="106"/>
        <v>42680.47555555556</v>
      </c>
      <c r="T1721">
        <f t="shared" si="107"/>
        <v>2016</v>
      </c>
    </row>
    <row r="1722" spans="1:20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2">
        <f t="shared" si="106"/>
        <v>40304.20003472222</v>
      </c>
      <c r="T1722">
        <f t="shared" si="107"/>
        <v>2010</v>
      </c>
    </row>
    <row r="1723" spans="1:20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2">
        <f t="shared" si="106"/>
        <v>42775.51494212963</v>
      </c>
      <c r="T1723">
        <f t="shared" si="107"/>
        <v>2017</v>
      </c>
    </row>
    <row r="1724" spans="1:20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2">
        <f t="shared" si="106"/>
        <v>41037.892465277779</v>
      </c>
      <c r="T1724">
        <f t="shared" si="107"/>
        <v>2012</v>
      </c>
    </row>
    <row r="1725" spans="1:20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2">
        <f t="shared" si="106"/>
        <v>42282.768414351856</v>
      </c>
      <c r="T1725">
        <f t="shared" si="107"/>
        <v>2015</v>
      </c>
    </row>
    <row r="1726" spans="1:20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2">
        <f t="shared" si="106"/>
        <v>41774.599930555552</v>
      </c>
      <c r="T1726">
        <f t="shared" si="107"/>
        <v>2014</v>
      </c>
    </row>
    <row r="1727" spans="1:20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2">
        <f t="shared" si="106"/>
        <v>42494.683634259258</v>
      </c>
      <c r="T1727">
        <f t="shared" si="107"/>
        <v>2016</v>
      </c>
    </row>
    <row r="1728" spans="1:20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2">
        <f t="shared" si="106"/>
        <v>41842.607592592591</v>
      </c>
      <c r="T1728">
        <f t="shared" si="107"/>
        <v>2014</v>
      </c>
    </row>
    <row r="1729" spans="1:20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2">
        <f t="shared" si="106"/>
        <v>42780.942476851851</v>
      </c>
      <c r="T1729">
        <f t="shared" si="107"/>
        <v>2017</v>
      </c>
    </row>
    <row r="1730" spans="1:20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104"/>
        <v>100</v>
      </c>
      <c r="P1730">
        <f t="shared" si="105"/>
        <v>171.43</v>
      </c>
      <c r="Q1730" s="11" t="s">
        <v>8323</v>
      </c>
      <c r="R1730" t="s">
        <v>8326</v>
      </c>
      <c r="S1730" s="12">
        <f t="shared" si="106"/>
        <v>42661.442060185189</v>
      </c>
      <c r="T1730">
        <f t="shared" si="107"/>
        <v>2016</v>
      </c>
    </row>
    <row r="1731" spans="1:20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108">ROUND(E1731/D1731*100,0)</f>
        <v>160</v>
      </c>
      <c r="P1731">
        <f t="shared" ref="P1731:P1794" si="109">IFERROR(ROUND(E1731/L1731,2),0)</f>
        <v>25</v>
      </c>
      <c r="Q1731" s="11" t="s">
        <v>8327</v>
      </c>
      <c r="R1731" t="s">
        <v>8331</v>
      </c>
      <c r="S1731" s="12">
        <f t="shared" ref="S1731:S1794" si="110">(((J1731/60)/60)/24)+DATE(1970,1,1)</f>
        <v>41080.960243055553</v>
      </c>
      <c r="T1731">
        <f t="shared" ref="T1731:T1794" si="111">YEAR(S1731)</f>
        <v>2012</v>
      </c>
    </row>
    <row r="1732" spans="1:20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2">
        <f t="shared" si="110"/>
        <v>42788.151238425926</v>
      </c>
      <c r="T1732">
        <f t="shared" si="111"/>
        <v>2017</v>
      </c>
    </row>
    <row r="1733" spans="1:20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2">
        <f t="shared" si="110"/>
        <v>42484.551550925928</v>
      </c>
      <c r="T1733">
        <f t="shared" si="111"/>
        <v>2016</v>
      </c>
    </row>
    <row r="1734" spans="1:20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2">
        <f t="shared" si="110"/>
        <v>41208.010196759256</v>
      </c>
      <c r="T1734">
        <f t="shared" si="111"/>
        <v>2012</v>
      </c>
    </row>
    <row r="1735" spans="1:20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2">
        <f t="shared" si="110"/>
        <v>42539.849768518514</v>
      </c>
      <c r="T1735">
        <f t="shared" si="111"/>
        <v>2016</v>
      </c>
    </row>
    <row r="1736" spans="1:20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2">
        <f t="shared" si="110"/>
        <v>42097.778946759259</v>
      </c>
      <c r="T1736">
        <f t="shared" si="111"/>
        <v>2015</v>
      </c>
    </row>
    <row r="1737" spans="1:20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2">
        <f t="shared" si="110"/>
        <v>41996.832395833335</v>
      </c>
      <c r="T1737">
        <f t="shared" si="111"/>
        <v>2014</v>
      </c>
    </row>
    <row r="1738" spans="1:20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2">
        <f t="shared" si="110"/>
        <v>42103.016585648147</v>
      </c>
      <c r="T1738">
        <f t="shared" si="111"/>
        <v>2015</v>
      </c>
    </row>
    <row r="1739" spans="1:20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2">
        <f t="shared" si="110"/>
        <v>42485.724768518514</v>
      </c>
      <c r="T1739">
        <f t="shared" si="111"/>
        <v>2016</v>
      </c>
    </row>
    <row r="1740" spans="1:20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2">
        <f t="shared" si="110"/>
        <v>41891.665324074071</v>
      </c>
      <c r="T1740">
        <f t="shared" si="111"/>
        <v>2014</v>
      </c>
    </row>
    <row r="1741" spans="1:20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2">
        <f t="shared" si="110"/>
        <v>41887.784062500003</v>
      </c>
      <c r="T1741">
        <f t="shared" si="111"/>
        <v>2014</v>
      </c>
    </row>
    <row r="1742" spans="1:20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2">
        <f t="shared" si="110"/>
        <v>42403.971851851849</v>
      </c>
      <c r="T1742">
        <f t="shared" si="111"/>
        <v>2016</v>
      </c>
    </row>
    <row r="1743" spans="1:20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2">
        <f t="shared" si="110"/>
        <v>42321.660509259258</v>
      </c>
      <c r="T1743">
        <f t="shared" si="111"/>
        <v>2015</v>
      </c>
    </row>
    <row r="1744" spans="1:20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2">
        <f t="shared" si="110"/>
        <v>41270.21497685185</v>
      </c>
      <c r="T1744">
        <f t="shared" si="111"/>
        <v>2012</v>
      </c>
    </row>
    <row r="1745" spans="1:20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2">
        <f t="shared" si="110"/>
        <v>41806.669317129628</v>
      </c>
      <c r="T1745">
        <f t="shared" si="111"/>
        <v>2014</v>
      </c>
    </row>
    <row r="1746" spans="1:20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2">
        <f t="shared" si="110"/>
        <v>41005.45784722222</v>
      </c>
      <c r="T1746">
        <f t="shared" si="111"/>
        <v>2012</v>
      </c>
    </row>
    <row r="1747" spans="1:20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2">
        <f t="shared" si="110"/>
        <v>40838.043391203704</v>
      </c>
      <c r="T1747">
        <f t="shared" si="111"/>
        <v>2011</v>
      </c>
    </row>
    <row r="1748" spans="1:20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2">
        <f t="shared" si="110"/>
        <v>41205.707048611112</v>
      </c>
      <c r="T1748">
        <f t="shared" si="111"/>
        <v>2012</v>
      </c>
    </row>
    <row r="1749" spans="1:20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2">
        <f t="shared" si="110"/>
        <v>42034.639768518522</v>
      </c>
      <c r="T1749">
        <f t="shared" si="111"/>
        <v>2015</v>
      </c>
    </row>
    <row r="1750" spans="1:20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2">
        <f t="shared" si="110"/>
        <v>42050.019641203704</v>
      </c>
      <c r="T1750">
        <f t="shared" si="111"/>
        <v>2015</v>
      </c>
    </row>
    <row r="1751" spans="1:20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2">
        <f t="shared" si="110"/>
        <v>41113.199155092596</v>
      </c>
      <c r="T1751">
        <f t="shared" si="111"/>
        <v>2012</v>
      </c>
    </row>
    <row r="1752" spans="1:20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2">
        <f t="shared" si="110"/>
        <v>41550.867673611108</v>
      </c>
      <c r="T1752">
        <f t="shared" si="111"/>
        <v>2013</v>
      </c>
    </row>
    <row r="1753" spans="1:20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2">
        <f t="shared" si="110"/>
        <v>41075.583379629628</v>
      </c>
      <c r="T1753">
        <f t="shared" si="111"/>
        <v>2012</v>
      </c>
    </row>
    <row r="1754" spans="1:20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2">
        <f t="shared" si="110"/>
        <v>41341.111400462964</v>
      </c>
      <c r="T1754">
        <f t="shared" si="111"/>
        <v>2013</v>
      </c>
    </row>
    <row r="1755" spans="1:20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2">
        <f t="shared" si="110"/>
        <v>42382.244409722218</v>
      </c>
      <c r="T1755">
        <f t="shared" si="111"/>
        <v>2016</v>
      </c>
    </row>
    <row r="1756" spans="1:20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2">
        <f t="shared" si="110"/>
        <v>42388.523020833338</v>
      </c>
      <c r="T1756">
        <f t="shared" si="111"/>
        <v>2016</v>
      </c>
    </row>
    <row r="1757" spans="1:20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2">
        <f t="shared" si="110"/>
        <v>41590.255868055552</v>
      </c>
      <c r="T1757">
        <f t="shared" si="111"/>
        <v>2013</v>
      </c>
    </row>
    <row r="1758" spans="1:20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2">
        <f t="shared" si="110"/>
        <v>41960.119085648148</v>
      </c>
      <c r="T1758">
        <f t="shared" si="111"/>
        <v>2014</v>
      </c>
    </row>
    <row r="1759" spans="1:20" ht="57.6" x14ac:dyDescent="0.3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9">
        <f t="shared" si="108"/>
        <v>7</v>
      </c>
      <c r="P1759">
        <f t="shared" si="109"/>
        <v>383.33</v>
      </c>
      <c r="Q1759" s="11" t="s">
        <v>8323</v>
      </c>
      <c r="R1759" t="s">
        <v>8326</v>
      </c>
      <c r="S1759" s="12">
        <f t="shared" si="110"/>
        <v>42697.010520833333</v>
      </c>
      <c r="T1759">
        <f t="shared" si="111"/>
        <v>2016</v>
      </c>
    </row>
    <row r="1760" spans="1:20" ht="43.2" x14ac:dyDescent="0.3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9">
        <f t="shared" si="108"/>
        <v>115</v>
      </c>
      <c r="P1760">
        <f t="shared" si="109"/>
        <v>79.31</v>
      </c>
      <c r="Q1760" s="11" t="s">
        <v>8323</v>
      </c>
      <c r="R1760" t="s">
        <v>8326</v>
      </c>
      <c r="S1760" s="12">
        <f t="shared" si="110"/>
        <v>40923.729953703703</v>
      </c>
      <c r="T1760">
        <f t="shared" si="111"/>
        <v>2012</v>
      </c>
    </row>
    <row r="1761" spans="1:20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2">
        <f t="shared" si="110"/>
        <v>42752.647777777776</v>
      </c>
      <c r="T1761">
        <f t="shared" si="111"/>
        <v>2017</v>
      </c>
    </row>
    <row r="1762" spans="1:20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2">
        <f t="shared" si="110"/>
        <v>42111.646724537044</v>
      </c>
      <c r="T1762">
        <f t="shared" si="111"/>
        <v>2015</v>
      </c>
    </row>
    <row r="1763" spans="1:20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2">
        <f t="shared" si="110"/>
        <v>42721.220520833333</v>
      </c>
      <c r="T1763">
        <f t="shared" si="111"/>
        <v>2016</v>
      </c>
    </row>
    <row r="1764" spans="1:20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2">
        <f t="shared" si="110"/>
        <v>41799.524259259262</v>
      </c>
      <c r="T1764">
        <f t="shared" si="111"/>
        <v>2014</v>
      </c>
    </row>
    <row r="1765" spans="1:20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2">
        <f t="shared" si="110"/>
        <v>41786.959745370368</v>
      </c>
      <c r="T1765">
        <f t="shared" si="111"/>
        <v>2014</v>
      </c>
    </row>
    <row r="1766" spans="1:20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2">
        <f t="shared" si="110"/>
        <v>41976.331979166673</v>
      </c>
      <c r="T1766">
        <f t="shared" si="111"/>
        <v>2014</v>
      </c>
    </row>
    <row r="1767" spans="1:20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2">
        <f t="shared" si="110"/>
        <v>41824.658379629633</v>
      </c>
      <c r="T1767">
        <f t="shared" si="111"/>
        <v>2014</v>
      </c>
    </row>
    <row r="1768" spans="1:20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2">
        <f t="shared" si="110"/>
        <v>41863.433495370373</v>
      </c>
      <c r="T1768">
        <f t="shared" si="111"/>
        <v>2014</v>
      </c>
    </row>
    <row r="1769" spans="1:20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2">
        <f t="shared" si="110"/>
        <v>42692.256550925929</v>
      </c>
      <c r="T1769">
        <f t="shared" si="111"/>
        <v>2016</v>
      </c>
    </row>
    <row r="1770" spans="1:20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2">
        <f t="shared" si="110"/>
        <v>41612.912187499998</v>
      </c>
      <c r="T1770">
        <f t="shared" si="111"/>
        <v>2013</v>
      </c>
    </row>
    <row r="1771" spans="1:20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2">
        <f t="shared" si="110"/>
        <v>40892.149467592593</v>
      </c>
      <c r="T1771">
        <f t="shared" si="111"/>
        <v>2011</v>
      </c>
    </row>
    <row r="1772" spans="1:20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2">
        <f t="shared" si="110"/>
        <v>42053.916921296302</v>
      </c>
      <c r="T1772">
        <f t="shared" si="111"/>
        <v>2015</v>
      </c>
    </row>
    <row r="1773" spans="1:20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2">
        <f t="shared" si="110"/>
        <v>42734.787986111114</v>
      </c>
      <c r="T1773">
        <f t="shared" si="111"/>
        <v>2016</v>
      </c>
    </row>
    <row r="1774" spans="1:20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2">
        <f t="shared" si="110"/>
        <v>41789.080370370371</v>
      </c>
      <c r="T1774">
        <f t="shared" si="111"/>
        <v>2014</v>
      </c>
    </row>
    <row r="1775" spans="1:20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2">
        <f t="shared" si="110"/>
        <v>40997.271493055552</v>
      </c>
      <c r="T1775">
        <f t="shared" si="111"/>
        <v>2012</v>
      </c>
    </row>
    <row r="1776" spans="1:20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2">
        <f t="shared" si="110"/>
        <v>40695.795370370368</v>
      </c>
      <c r="T1776">
        <f t="shared" si="111"/>
        <v>2011</v>
      </c>
    </row>
    <row r="1777" spans="1:20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2">
        <f t="shared" si="110"/>
        <v>42236.159918981488</v>
      </c>
      <c r="T1777">
        <f t="shared" si="111"/>
        <v>2015</v>
      </c>
    </row>
    <row r="1778" spans="1:20" ht="43.2" x14ac:dyDescent="0.3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9">
        <f t="shared" si="108"/>
        <v>111</v>
      </c>
      <c r="P1778">
        <f t="shared" si="109"/>
        <v>51.67</v>
      </c>
      <c r="Q1778" s="11" t="s">
        <v>8327</v>
      </c>
      <c r="R1778" t="s">
        <v>8328</v>
      </c>
      <c r="S1778" s="12">
        <f t="shared" si="110"/>
        <v>42248.90042824074</v>
      </c>
      <c r="T1778">
        <f t="shared" si="111"/>
        <v>2015</v>
      </c>
    </row>
    <row r="1779" spans="1:20" ht="43.2" x14ac:dyDescent="0.3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9">
        <f t="shared" si="108"/>
        <v>148</v>
      </c>
      <c r="P1779">
        <f t="shared" si="109"/>
        <v>63.49</v>
      </c>
      <c r="Q1779" s="11" t="s">
        <v>8327</v>
      </c>
      <c r="R1779" t="s">
        <v>8331</v>
      </c>
      <c r="S1779" s="12">
        <f t="shared" si="110"/>
        <v>40987.773715277777</v>
      </c>
      <c r="T1779">
        <f t="shared" si="111"/>
        <v>2012</v>
      </c>
    </row>
    <row r="1780" spans="1:20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2">
        <f t="shared" si="110"/>
        <v>42499.629849537043</v>
      </c>
      <c r="T1780">
        <f t="shared" si="111"/>
        <v>2016</v>
      </c>
    </row>
    <row r="1781" spans="1:20" ht="43.2" x14ac:dyDescent="0.3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9">
        <f t="shared" si="108"/>
        <v>100</v>
      </c>
      <c r="P1781">
        <f t="shared" si="109"/>
        <v>110.5</v>
      </c>
      <c r="Q1781" s="11" t="s">
        <v>8323</v>
      </c>
      <c r="R1781" t="s">
        <v>8326</v>
      </c>
      <c r="S1781" s="12">
        <f t="shared" si="110"/>
        <v>41808.649583333332</v>
      </c>
      <c r="T1781">
        <f t="shared" si="111"/>
        <v>2014</v>
      </c>
    </row>
    <row r="1782" spans="1:20" ht="43.2" x14ac:dyDescent="0.3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9">
        <f t="shared" si="108"/>
        <v>126</v>
      </c>
      <c r="P1782">
        <f t="shared" si="109"/>
        <v>147.33000000000001</v>
      </c>
      <c r="Q1782" s="11" t="s">
        <v>8323</v>
      </c>
      <c r="R1782" t="s">
        <v>8326</v>
      </c>
      <c r="S1782" s="12">
        <f t="shared" si="110"/>
        <v>42489.619525462964</v>
      </c>
      <c r="T1782">
        <f t="shared" si="111"/>
        <v>2016</v>
      </c>
    </row>
    <row r="1783" spans="1:20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2">
        <f t="shared" si="110"/>
        <v>41833.450266203705</v>
      </c>
      <c r="T1783">
        <f t="shared" si="111"/>
        <v>2014</v>
      </c>
    </row>
    <row r="1784" spans="1:20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2">
        <f t="shared" si="110"/>
        <v>41786.761354166665</v>
      </c>
      <c r="T1784">
        <f t="shared" si="111"/>
        <v>2014</v>
      </c>
    </row>
    <row r="1785" spans="1:20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2">
        <f t="shared" si="110"/>
        <v>42570.91133101852</v>
      </c>
      <c r="T1785">
        <f t="shared" si="111"/>
        <v>2016</v>
      </c>
    </row>
    <row r="1786" spans="1:20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2">
        <f t="shared" si="110"/>
        <v>41754.745243055557</v>
      </c>
      <c r="T1786">
        <f t="shared" si="111"/>
        <v>2014</v>
      </c>
    </row>
    <row r="1787" spans="1:20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2">
        <f t="shared" si="110"/>
        <v>41788.919722222221</v>
      </c>
      <c r="T1787">
        <f t="shared" si="111"/>
        <v>2014</v>
      </c>
    </row>
    <row r="1788" spans="1:20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2">
        <f t="shared" si="110"/>
        <v>40570.025810185187</v>
      </c>
      <c r="T1788">
        <f t="shared" si="111"/>
        <v>2011</v>
      </c>
    </row>
    <row r="1789" spans="1:20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2">
        <f t="shared" si="110"/>
        <v>42380.581180555557</v>
      </c>
      <c r="T1789">
        <f t="shared" si="111"/>
        <v>2016</v>
      </c>
    </row>
    <row r="1790" spans="1:20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2">
        <f t="shared" si="110"/>
        <v>42241.85974537037</v>
      </c>
      <c r="T1790">
        <f t="shared" si="111"/>
        <v>2015</v>
      </c>
    </row>
    <row r="1791" spans="1:20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2">
        <f t="shared" si="110"/>
        <v>42109.751250000001</v>
      </c>
      <c r="T1791">
        <f t="shared" si="111"/>
        <v>2015</v>
      </c>
    </row>
    <row r="1792" spans="1:20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2">
        <f t="shared" si="110"/>
        <v>42344.32677083333</v>
      </c>
      <c r="T1792">
        <f t="shared" si="111"/>
        <v>2015</v>
      </c>
    </row>
    <row r="1793" spans="1:20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2">
        <f t="shared" si="110"/>
        <v>41477.930914351848</v>
      </c>
      <c r="T1793">
        <f t="shared" si="111"/>
        <v>2013</v>
      </c>
    </row>
    <row r="1794" spans="1:20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08"/>
        <v>145</v>
      </c>
      <c r="P1794">
        <f t="shared" si="109"/>
        <v>35.74</v>
      </c>
      <c r="Q1794" s="11" t="s">
        <v>8327</v>
      </c>
      <c r="R1794" t="s">
        <v>8329</v>
      </c>
      <c r="S1794" s="12">
        <f t="shared" si="110"/>
        <v>42418.231747685189</v>
      </c>
      <c r="T1794">
        <f t="shared" si="111"/>
        <v>2016</v>
      </c>
    </row>
    <row r="1795" spans="1:20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112">ROUND(E1795/D1795*100,0)</f>
        <v>109</v>
      </c>
      <c r="P1795">
        <f t="shared" ref="P1795:P1858" si="113">IFERROR(ROUND(E1795/L1795,2),0)</f>
        <v>63.97</v>
      </c>
      <c r="Q1795" s="11" t="s">
        <v>8313</v>
      </c>
      <c r="R1795" t="s">
        <v>8314</v>
      </c>
      <c r="S1795" s="12">
        <f t="shared" ref="S1795:S1858" si="114">(((J1795/60)/60)/24)+DATE(1970,1,1)</f>
        <v>42710.876967592587</v>
      </c>
      <c r="T1795">
        <f t="shared" ref="T1795:T1858" si="115">YEAR(S1795)</f>
        <v>2016</v>
      </c>
    </row>
    <row r="1796" spans="1:20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2">
        <f t="shared" si="114"/>
        <v>41820.945613425924</v>
      </c>
      <c r="T1796">
        <f t="shared" si="115"/>
        <v>2014</v>
      </c>
    </row>
    <row r="1797" spans="1:20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2">
        <f t="shared" si="114"/>
        <v>42309.756620370375</v>
      </c>
      <c r="T1797">
        <f t="shared" si="115"/>
        <v>2015</v>
      </c>
    </row>
    <row r="1798" spans="1:20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2">
        <f t="shared" si="114"/>
        <v>42479.465833333335</v>
      </c>
      <c r="T1798">
        <f t="shared" si="115"/>
        <v>2016</v>
      </c>
    </row>
    <row r="1799" spans="1:20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2">
        <f t="shared" si="114"/>
        <v>42033.516898148147</v>
      </c>
      <c r="T1799">
        <f t="shared" si="115"/>
        <v>2015</v>
      </c>
    </row>
    <row r="1800" spans="1:20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2">
        <f t="shared" si="114"/>
        <v>41825.485868055555</v>
      </c>
      <c r="T1800">
        <f t="shared" si="115"/>
        <v>2014</v>
      </c>
    </row>
    <row r="1801" spans="1:20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2">
        <f t="shared" si="114"/>
        <v>42171.034861111111</v>
      </c>
      <c r="T1801">
        <f t="shared" si="115"/>
        <v>2015</v>
      </c>
    </row>
    <row r="1802" spans="1:20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2">
        <f t="shared" si="114"/>
        <v>41934.71056712963</v>
      </c>
      <c r="T1802">
        <f t="shared" si="115"/>
        <v>2014</v>
      </c>
    </row>
    <row r="1803" spans="1:20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2">
        <f t="shared" si="114"/>
        <v>41885.51798611111</v>
      </c>
      <c r="T1803">
        <f t="shared" si="115"/>
        <v>2014</v>
      </c>
    </row>
    <row r="1804" spans="1:20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2">
        <f t="shared" si="114"/>
        <v>42183.231006944443</v>
      </c>
      <c r="T1804">
        <f t="shared" si="115"/>
        <v>2015</v>
      </c>
    </row>
    <row r="1805" spans="1:20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2">
        <f t="shared" si="114"/>
        <v>40250.242106481484</v>
      </c>
      <c r="T1805">
        <f t="shared" si="115"/>
        <v>2010</v>
      </c>
    </row>
    <row r="1806" spans="1:20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2">
        <f t="shared" si="114"/>
        <v>41026.655011574076</v>
      </c>
      <c r="T1806">
        <f t="shared" si="115"/>
        <v>2012</v>
      </c>
    </row>
    <row r="1807" spans="1:20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2">
        <f t="shared" si="114"/>
        <v>40987.697638888887</v>
      </c>
      <c r="T1807">
        <f t="shared" si="115"/>
        <v>2012</v>
      </c>
    </row>
    <row r="1808" spans="1:20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2">
        <f t="shared" si="114"/>
        <v>42284.69694444444</v>
      </c>
      <c r="T1808">
        <f t="shared" si="115"/>
        <v>2015</v>
      </c>
    </row>
    <row r="1809" spans="1:20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2">
        <f t="shared" si="114"/>
        <v>41174.154178240737</v>
      </c>
      <c r="T1809">
        <f t="shared" si="115"/>
        <v>2012</v>
      </c>
    </row>
    <row r="1810" spans="1:20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2">
        <f t="shared" si="114"/>
        <v>40974.791898148149</v>
      </c>
      <c r="T1810">
        <f t="shared" si="115"/>
        <v>2012</v>
      </c>
    </row>
    <row r="1811" spans="1:20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2">
        <f t="shared" si="114"/>
        <v>41796.422326388885</v>
      </c>
      <c r="T1811">
        <f t="shared" si="115"/>
        <v>2014</v>
      </c>
    </row>
    <row r="1812" spans="1:20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2">
        <f t="shared" si="114"/>
        <v>42416.767928240741</v>
      </c>
      <c r="T1812">
        <f t="shared" si="115"/>
        <v>2016</v>
      </c>
    </row>
    <row r="1813" spans="1:20" ht="43.2" x14ac:dyDescent="0.3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12"/>
        <v>102</v>
      </c>
      <c r="P1813">
        <f t="shared" si="113"/>
        <v>164.62</v>
      </c>
      <c r="Q1813" s="11" t="s">
        <v>8323</v>
      </c>
      <c r="R1813" t="s">
        <v>8326</v>
      </c>
      <c r="S1813" s="12">
        <f t="shared" si="114"/>
        <v>42411.942291666666</v>
      </c>
      <c r="T1813">
        <f t="shared" si="115"/>
        <v>2016</v>
      </c>
    </row>
    <row r="1814" spans="1:20" ht="43.2" x14ac:dyDescent="0.3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12"/>
        <v>143</v>
      </c>
      <c r="P1814">
        <f t="shared" si="113"/>
        <v>164.62</v>
      </c>
      <c r="Q1814" s="11" t="s">
        <v>8323</v>
      </c>
      <c r="R1814" t="s">
        <v>8326</v>
      </c>
      <c r="S1814" s="12">
        <f t="shared" si="114"/>
        <v>42171.317442129628</v>
      </c>
      <c r="T1814">
        <f t="shared" si="115"/>
        <v>2015</v>
      </c>
    </row>
    <row r="1815" spans="1:20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2">
        <f t="shared" si="114"/>
        <v>42256.391875000001</v>
      </c>
      <c r="T1815">
        <f t="shared" si="115"/>
        <v>2015</v>
      </c>
    </row>
    <row r="1816" spans="1:20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2">
        <f t="shared" si="114"/>
        <v>41299.793356481481</v>
      </c>
      <c r="T1816">
        <f t="shared" si="115"/>
        <v>2013</v>
      </c>
    </row>
    <row r="1817" spans="1:20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2">
        <f t="shared" si="114"/>
        <v>41978.197199074071</v>
      </c>
      <c r="T1817">
        <f t="shared" si="115"/>
        <v>2014</v>
      </c>
    </row>
    <row r="1818" spans="1:20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2">
        <f t="shared" si="114"/>
        <v>40703.197048611109</v>
      </c>
      <c r="T1818">
        <f t="shared" si="115"/>
        <v>2011</v>
      </c>
    </row>
    <row r="1819" spans="1:20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2">
        <f t="shared" si="114"/>
        <v>42265.817002314812</v>
      </c>
      <c r="T1819">
        <f t="shared" si="115"/>
        <v>2015</v>
      </c>
    </row>
    <row r="1820" spans="1:20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2">
        <f t="shared" si="114"/>
        <v>42758.559629629628</v>
      </c>
      <c r="T1820">
        <f t="shared" si="115"/>
        <v>2017</v>
      </c>
    </row>
    <row r="1821" spans="1:20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2">
        <f t="shared" si="114"/>
        <v>42497.275706018518</v>
      </c>
      <c r="T1821">
        <f t="shared" si="115"/>
        <v>2016</v>
      </c>
    </row>
    <row r="1822" spans="1:20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2">
        <f t="shared" si="114"/>
        <v>41892.688750000001</v>
      </c>
      <c r="T1822">
        <f t="shared" si="115"/>
        <v>2014</v>
      </c>
    </row>
    <row r="1823" spans="1:20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2">
        <f t="shared" si="114"/>
        <v>42136.767175925925</v>
      </c>
      <c r="T1823">
        <f t="shared" si="115"/>
        <v>2015</v>
      </c>
    </row>
    <row r="1824" spans="1:20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2">
        <f t="shared" si="114"/>
        <v>41643.487175925926</v>
      </c>
      <c r="T1824">
        <f t="shared" si="115"/>
        <v>2014</v>
      </c>
    </row>
    <row r="1825" spans="1:20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2">
        <f t="shared" si="114"/>
        <v>41320.717465277776</v>
      </c>
      <c r="T1825">
        <f t="shared" si="115"/>
        <v>2013</v>
      </c>
    </row>
    <row r="1826" spans="1:20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2">
        <f t="shared" si="114"/>
        <v>42132.036168981482</v>
      </c>
      <c r="T1826">
        <f t="shared" si="115"/>
        <v>2015</v>
      </c>
    </row>
    <row r="1827" spans="1:20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2">
        <f t="shared" si="114"/>
        <v>42694.110185185185</v>
      </c>
      <c r="T1827">
        <f t="shared" si="115"/>
        <v>2016</v>
      </c>
    </row>
    <row r="1828" spans="1:20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2">
        <f t="shared" si="114"/>
        <v>42237.181608796294</v>
      </c>
      <c r="T1828">
        <f t="shared" si="115"/>
        <v>2015</v>
      </c>
    </row>
    <row r="1829" spans="1:20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2">
        <f t="shared" si="114"/>
        <v>41897.536134259259</v>
      </c>
      <c r="T1829">
        <f t="shared" si="115"/>
        <v>2014</v>
      </c>
    </row>
    <row r="1830" spans="1:20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2">
        <f t="shared" si="114"/>
        <v>42058.904074074075</v>
      </c>
      <c r="T1830">
        <f t="shared" si="115"/>
        <v>2015</v>
      </c>
    </row>
    <row r="1831" spans="1:20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2">
        <f t="shared" si="114"/>
        <v>41443.83452546296</v>
      </c>
      <c r="T1831">
        <f t="shared" si="115"/>
        <v>2013</v>
      </c>
    </row>
    <row r="1832" spans="1:20" ht="43.2" x14ac:dyDescent="0.3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9">
        <f t="shared" si="112"/>
        <v>11</v>
      </c>
      <c r="P1832">
        <f t="shared" si="113"/>
        <v>91.3</v>
      </c>
      <c r="Q1832" s="11" t="s">
        <v>8308</v>
      </c>
      <c r="R1832" t="s">
        <v>8315</v>
      </c>
      <c r="S1832" s="12">
        <f t="shared" si="114"/>
        <v>41921.842627314814</v>
      </c>
      <c r="T1832">
        <f t="shared" si="115"/>
        <v>2014</v>
      </c>
    </row>
    <row r="1833" spans="1:20" ht="57.6" x14ac:dyDescent="0.3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9">
        <f t="shared" si="112"/>
        <v>105</v>
      </c>
      <c r="P1833">
        <f t="shared" si="113"/>
        <v>150</v>
      </c>
      <c r="Q1833" s="11" t="s">
        <v>8327</v>
      </c>
      <c r="R1833" t="s">
        <v>8341</v>
      </c>
      <c r="S1833" s="12">
        <f t="shared" si="114"/>
        <v>40127.700370370374</v>
      </c>
      <c r="T1833">
        <f t="shared" si="115"/>
        <v>2009</v>
      </c>
    </row>
    <row r="1834" spans="1:20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2">
        <f t="shared" si="114"/>
        <v>41946.644745370373</v>
      </c>
      <c r="T1834">
        <f t="shared" si="115"/>
        <v>2014</v>
      </c>
    </row>
    <row r="1835" spans="1:20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2">
        <f t="shared" si="114"/>
        <v>41810.142199074071</v>
      </c>
      <c r="T1835">
        <f t="shared" si="115"/>
        <v>2014</v>
      </c>
    </row>
    <row r="1836" spans="1:20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2">
        <f t="shared" si="114"/>
        <v>41004.802465277775</v>
      </c>
      <c r="T1836">
        <f t="shared" si="115"/>
        <v>2012</v>
      </c>
    </row>
    <row r="1837" spans="1:20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2">
        <f t="shared" si="114"/>
        <v>41997.507905092592</v>
      </c>
      <c r="T1837">
        <f t="shared" si="115"/>
        <v>2014</v>
      </c>
    </row>
    <row r="1838" spans="1:20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2">
        <f t="shared" si="114"/>
        <v>42458.680925925932</v>
      </c>
      <c r="T1838">
        <f t="shared" si="115"/>
        <v>2016</v>
      </c>
    </row>
    <row r="1839" spans="1:20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2">
        <f t="shared" si="114"/>
        <v>41990.99863425926</v>
      </c>
      <c r="T1839">
        <f t="shared" si="115"/>
        <v>2014</v>
      </c>
    </row>
    <row r="1840" spans="1:20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2">
        <f t="shared" si="114"/>
        <v>42056.65143518518</v>
      </c>
      <c r="T1840">
        <f t="shared" si="115"/>
        <v>2015</v>
      </c>
    </row>
    <row r="1841" spans="1:20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2">
        <f t="shared" si="114"/>
        <v>41686.705208333333</v>
      </c>
      <c r="T1841">
        <f t="shared" si="115"/>
        <v>2014</v>
      </c>
    </row>
    <row r="1842" spans="1:20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2">
        <f t="shared" si="114"/>
        <v>41433.01829861111</v>
      </c>
      <c r="T1842">
        <f t="shared" si="115"/>
        <v>2013</v>
      </c>
    </row>
    <row r="1843" spans="1:20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2">
        <f t="shared" si="114"/>
        <v>41355.825497685182</v>
      </c>
      <c r="T1843">
        <f t="shared" si="115"/>
        <v>2013</v>
      </c>
    </row>
    <row r="1844" spans="1:20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2">
        <f t="shared" si="114"/>
        <v>42128.736608796295</v>
      </c>
      <c r="T1844">
        <f t="shared" si="115"/>
        <v>2015</v>
      </c>
    </row>
    <row r="1845" spans="1:20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2">
        <f t="shared" si="114"/>
        <v>41249.749085648145</v>
      </c>
      <c r="T1845">
        <f t="shared" si="115"/>
        <v>2012</v>
      </c>
    </row>
    <row r="1846" spans="1:20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2">
        <f t="shared" si="114"/>
        <v>42225.513888888891</v>
      </c>
      <c r="T1846">
        <f t="shared" si="115"/>
        <v>2015</v>
      </c>
    </row>
    <row r="1847" spans="1:20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2">
        <f t="shared" si="114"/>
        <v>41792.214467592588</v>
      </c>
      <c r="T1847">
        <f t="shared" si="115"/>
        <v>2014</v>
      </c>
    </row>
    <row r="1848" spans="1:20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12">
        <f t="shared" si="114"/>
        <v>42047.762407407412</v>
      </c>
      <c r="T1848">
        <f t="shared" si="115"/>
        <v>2015</v>
      </c>
    </row>
    <row r="1849" spans="1:20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2">
        <f t="shared" si="114"/>
        <v>42017.594236111108</v>
      </c>
      <c r="T1849">
        <f t="shared" si="115"/>
        <v>2015</v>
      </c>
    </row>
    <row r="1850" spans="1:20" ht="43.2" x14ac:dyDescent="0.3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9">
        <f t="shared" si="112"/>
        <v>103</v>
      </c>
      <c r="P1850">
        <f t="shared" si="113"/>
        <v>50.37</v>
      </c>
      <c r="Q1850" s="11" t="s">
        <v>8327</v>
      </c>
      <c r="R1850" t="s">
        <v>8328</v>
      </c>
      <c r="S1850" s="12">
        <f t="shared" si="114"/>
        <v>40793.998599537037</v>
      </c>
      <c r="T1850">
        <f t="shared" si="115"/>
        <v>2011</v>
      </c>
    </row>
    <row r="1851" spans="1:20" ht="43.2" x14ac:dyDescent="0.3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9">
        <f t="shared" si="112"/>
        <v>207</v>
      </c>
      <c r="P1851">
        <f t="shared" si="113"/>
        <v>43.02</v>
      </c>
      <c r="Q1851" s="11" t="s">
        <v>8321</v>
      </c>
      <c r="R1851" t="s">
        <v>8322</v>
      </c>
      <c r="S1851" s="12">
        <f t="shared" si="114"/>
        <v>41755.117581018516</v>
      </c>
      <c r="T1851">
        <f t="shared" si="115"/>
        <v>2014</v>
      </c>
    </row>
    <row r="1852" spans="1:20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2">
        <f t="shared" si="114"/>
        <v>42248.640162037031</v>
      </c>
      <c r="T1852">
        <f t="shared" si="115"/>
        <v>2015</v>
      </c>
    </row>
    <row r="1853" spans="1:20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2">
        <f t="shared" si="114"/>
        <v>42121.756921296299</v>
      </c>
      <c r="T1853">
        <f t="shared" si="115"/>
        <v>2015</v>
      </c>
    </row>
    <row r="1854" spans="1:20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2">
        <f t="shared" si="114"/>
        <v>42200.625833333332</v>
      </c>
      <c r="T1854">
        <f t="shared" si="115"/>
        <v>2015</v>
      </c>
    </row>
    <row r="1855" spans="1:20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2">
        <f t="shared" si="114"/>
        <v>42372.624166666668</v>
      </c>
      <c r="T1855">
        <f t="shared" si="115"/>
        <v>2016</v>
      </c>
    </row>
    <row r="1856" spans="1:20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2">
        <f t="shared" si="114"/>
        <v>40925.599664351852</v>
      </c>
      <c r="T1856">
        <f t="shared" si="115"/>
        <v>2012</v>
      </c>
    </row>
    <row r="1857" spans="1:20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2">
        <f t="shared" si="114"/>
        <v>42195.749745370369</v>
      </c>
      <c r="T1857">
        <f t="shared" si="115"/>
        <v>2015</v>
      </c>
    </row>
    <row r="1858" spans="1:20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112"/>
        <v>103</v>
      </c>
      <c r="P1858">
        <f t="shared" si="113"/>
        <v>40.29</v>
      </c>
      <c r="Q1858" s="11" t="s">
        <v>8323</v>
      </c>
      <c r="R1858" t="s">
        <v>8326</v>
      </c>
      <c r="S1858" s="12">
        <f t="shared" si="114"/>
        <v>42038.720451388886</v>
      </c>
      <c r="T1858">
        <f t="shared" si="115"/>
        <v>2015</v>
      </c>
    </row>
    <row r="1859" spans="1:20" ht="43.2" x14ac:dyDescent="0.3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9">
        <f t="shared" ref="O1859:O1922" si="116">ROUND(E1859/D1859*100,0)</f>
        <v>2</v>
      </c>
      <c r="P1859">
        <f t="shared" ref="P1859:P1922" si="117">IFERROR(ROUND(E1859/L1859,2),0)</f>
        <v>39.479999999999997</v>
      </c>
      <c r="Q1859" s="11" t="s">
        <v>8308</v>
      </c>
      <c r="R1859" t="s">
        <v>8315</v>
      </c>
      <c r="S1859" s="12">
        <f t="shared" ref="S1859:S1922" si="118">(((J1859/60)/60)/24)+DATE(1970,1,1)</f>
        <v>42774.792071759264</v>
      </c>
      <c r="T1859">
        <f t="shared" ref="T1859:T1922" si="119">YEAR(S1859)</f>
        <v>2017</v>
      </c>
    </row>
    <row r="1860" spans="1:20" ht="43.2" x14ac:dyDescent="0.3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9">
        <f t="shared" si="116"/>
        <v>205</v>
      </c>
      <c r="P1860">
        <f t="shared" si="117"/>
        <v>45.62</v>
      </c>
      <c r="Q1860" s="11" t="s">
        <v>8327</v>
      </c>
      <c r="R1860" t="s">
        <v>8331</v>
      </c>
      <c r="S1860" s="12">
        <f t="shared" si="118"/>
        <v>42614.722013888888</v>
      </c>
      <c r="T1860">
        <f t="shared" si="119"/>
        <v>2016</v>
      </c>
    </row>
    <row r="1861" spans="1:20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2">
        <f t="shared" si="118"/>
        <v>41074.221562500003</v>
      </c>
      <c r="T1861">
        <f t="shared" si="119"/>
        <v>2012</v>
      </c>
    </row>
    <row r="1862" spans="1:20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2">
        <f t="shared" si="118"/>
        <v>42711.545196759253</v>
      </c>
      <c r="T1862">
        <f t="shared" si="119"/>
        <v>2016</v>
      </c>
    </row>
    <row r="1863" spans="1:20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2">
        <f t="shared" si="118"/>
        <v>42550.701886574068</v>
      </c>
      <c r="T1863">
        <f t="shared" si="119"/>
        <v>2016</v>
      </c>
    </row>
    <row r="1864" spans="1:20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2">
        <f t="shared" si="118"/>
        <v>42591.899988425925</v>
      </c>
      <c r="T1864">
        <f t="shared" si="119"/>
        <v>2016</v>
      </c>
    </row>
    <row r="1865" spans="1:20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2">
        <f t="shared" si="118"/>
        <v>42120.531226851846</v>
      </c>
      <c r="T1865">
        <f t="shared" si="119"/>
        <v>2015</v>
      </c>
    </row>
    <row r="1866" spans="1:20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2">
        <f t="shared" si="118"/>
        <v>42503.559467592597</v>
      </c>
      <c r="T1866">
        <f t="shared" si="119"/>
        <v>2016</v>
      </c>
    </row>
    <row r="1867" spans="1:20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2">
        <f t="shared" si="118"/>
        <v>42152.765717592592</v>
      </c>
      <c r="T1867">
        <f t="shared" si="119"/>
        <v>2015</v>
      </c>
    </row>
    <row r="1868" spans="1:20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2">
        <f t="shared" si="118"/>
        <v>41928.170497685183</v>
      </c>
      <c r="T1868">
        <f t="shared" si="119"/>
        <v>2014</v>
      </c>
    </row>
    <row r="1869" spans="1:20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2">
        <f t="shared" si="118"/>
        <v>41059.006805555553</v>
      </c>
      <c r="T1869">
        <f t="shared" si="119"/>
        <v>2012</v>
      </c>
    </row>
    <row r="1870" spans="1:20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2">
        <f t="shared" si="118"/>
        <v>41745.84542824074</v>
      </c>
      <c r="T1870">
        <f t="shared" si="119"/>
        <v>2014</v>
      </c>
    </row>
    <row r="1871" spans="1:20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2">
        <f t="shared" si="118"/>
        <v>42546.862233796302</v>
      </c>
      <c r="T1871">
        <f t="shared" si="119"/>
        <v>2016</v>
      </c>
    </row>
    <row r="1872" spans="1:20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2">
        <f t="shared" si="118"/>
        <v>42160.583043981482</v>
      </c>
      <c r="T1872">
        <f t="shared" si="119"/>
        <v>2015</v>
      </c>
    </row>
    <row r="1873" spans="1:20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2">
        <f t="shared" si="118"/>
        <v>40806.870949074073</v>
      </c>
      <c r="T1873">
        <f t="shared" si="119"/>
        <v>2011</v>
      </c>
    </row>
    <row r="1874" spans="1:20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2">
        <f t="shared" si="118"/>
        <v>42354.131643518514</v>
      </c>
      <c r="T1874">
        <f t="shared" si="119"/>
        <v>2015</v>
      </c>
    </row>
    <row r="1875" spans="1:20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2">
        <f t="shared" si="118"/>
        <v>42505.738032407404</v>
      </c>
      <c r="T1875">
        <f t="shared" si="119"/>
        <v>2016</v>
      </c>
    </row>
    <row r="1876" spans="1:20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2">
        <f t="shared" si="118"/>
        <v>42604.669675925921</v>
      </c>
      <c r="T1876">
        <f t="shared" si="119"/>
        <v>2016</v>
      </c>
    </row>
    <row r="1877" spans="1:20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2">
        <f t="shared" si="118"/>
        <v>41789.21398148148</v>
      </c>
      <c r="T1877">
        <f t="shared" si="119"/>
        <v>2014</v>
      </c>
    </row>
    <row r="1878" spans="1:20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2">
        <f t="shared" si="118"/>
        <v>42037.598958333328</v>
      </c>
      <c r="T1878">
        <f t="shared" si="119"/>
        <v>2015</v>
      </c>
    </row>
    <row r="1879" spans="1:20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2">
        <f t="shared" si="118"/>
        <v>41638.342905092592</v>
      </c>
      <c r="T1879">
        <f t="shared" si="119"/>
        <v>2013</v>
      </c>
    </row>
    <row r="1880" spans="1:20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2">
        <f t="shared" si="118"/>
        <v>41817.854999999996</v>
      </c>
      <c r="T1880">
        <f t="shared" si="119"/>
        <v>2014</v>
      </c>
    </row>
    <row r="1881" spans="1:20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2">
        <f t="shared" si="118"/>
        <v>41800.526701388888</v>
      </c>
      <c r="T1881">
        <f t="shared" si="119"/>
        <v>2014</v>
      </c>
    </row>
    <row r="1882" spans="1:20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2">
        <f t="shared" si="118"/>
        <v>42155.142638888887</v>
      </c>
      <c r="T1882">
        <f t="shared" si="119"/>
        <v>2015</v>
      </c>
    </row>
    <row r="1883" spans="1:20" ht="43.2" x14ac:dyDescent="0.3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9">
        <f t="shared" si="116"/>
        <v>1</v>
      </c>
      <c r="P1883">
        <f t="shared" si="117"/>
        <v>673.33</v>
      </c>
      <c r="Q1883" s="11" t="s">
        <v>8311</v>
      </c>
      <c r="R1883" t="s">
        <v>8348</v>
      </c>
      <c r="S1883" s="12">
        <f t="shared" si="118"/>
        <v>42198.765844907408</v>
      </c>
      <c r="T1883">
        <f t="shared" si="119"/>
        <v>2015</v>
      </c>
    </row>
    <row r="1884" spans="1:20" ht="43.2" x14ac:dyDescent="0.3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9">
        <f t="shared" si="116"/>
        <v>101</v>
      </c>
      <c r="P1884">
        <f t="shared" si="117"/>
        <v>65.16</v>
      </c>
      <c r="Q1884" s="11" t="s">
        <v>8323</v>
      </c>
      <c r="R1884" t="s">
        <v>8326</v>
      </c>
      <c r="S1884" s="12">
        <f t="shared" si="118"/>
        <v>42712.23474537037</v>
      </c>
      <c r="T1884">
        <f t="shared" si="119"/>
        <v>2016</v>
      </c>
    </row>
    <row r="1885" spans="1:20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2">
        <f t="shared" si="118"/>
        <v>41657.923807870371</v>
      </c>
      <c r="T1885">
        <f t="shared" si="119"/>
        <v>2014</v>
      </c>
    </row>
    <row r="1886" spans="1:20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2">
        <f t="shared" si="118"/>
        <v>41822.417939814812</v>
      </c>
      <c r="T1886">
        <f t="shared" si="119"/>
        <v>2014</v>
      </c>
    </row>
    <row r="1887" spans="1:20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2">
        <f t="shared" si="118"/>
        <v>42541.501516203702</v>
      </c>
      <c r="T1887">
        <f t="shared" si="119"/>
        <v>2016</v>
      </c>
    </row>
    <row r="1888" spans="1:20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2">
        <f t="shared" si="118"/>
        <v>42128.627893518518</v>
      </c>
      <c r="T1888">
        <f t="shared" si="119"/>
        <v>2015</v>
      </c>
    </row>
    <row r="1889" spans="1:20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2">
        <f t="shared" si="118"/>
        <v>40625.900694444441</v>
      </c>
      <c r="T1889">
        <f t="shared" si="119"/>
        <v>2011</v>
      </c>
    </row>
    <row r="1890" spans="1:20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2">
        <f t="shared" si="118"/>
        <v>41107.130150462966</v>
      </c>
      <c r="T1890">
        <f t="shared" si="119"/>
        <v>2012</v>
      </c>
    </row>
    <row r="1891" spans="1:20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2">
        <f t="shared" si="118"/>
        <v>42227.824212962965</v>
      </c>
      <c r="T1891">
        <f t="shared" si="119"/>
        <v>2015</v>
      </c>
    </row>
    <row r="1892" spans="1:20" ht="43.2" x14ac:dyDescent="0.3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9">
        <f t="shared" si="116"/>
        <v>101</v>
      </c>
      <c r="P1892">
        <f t="shared" si="117"/>
        <v>61.06</v>
      </c>
      <c r="Q1892" s="11" t="s">
        <v>8323</v>
      </c>
      <c r="R1892" t="s">
        <v>8326</v>
      </c>
      <c r="S1892" s="12">
        <f t="shared" si="118"/>
        <v>42632.348310185189</v>
      </c>
      <c r="T1892">
        <f t="shared" si="119"/>
        <v>2016</v>
      </c>
    </row>
    <row r="1893" spans="1:20" ht="43.2" x14ac:dyDescent="0.3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9">
        <f t="shared" si="116"/>
        <v>126</v>
      </c>
      <c r="P1893">
        <f t="shared" si="117"/>
        <v>55.97</v>
      </c>
      <c r="Q1893" s="11" t="s">
        <v>8323</v>
      </c>
      <c r="R1893" t="s">
        <v>8326</v>
      </c>
      <c r="S1893" s="12">
        <f t="shared" si="118"/>
        <v>42592.066921296297</v>
      </c>
      <c r="T1893">
        <f t="shared" si="119"/>
        <v>2016</v>
      </c>
    </row>
    <row r="1894" spans="1:20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2">
        <f t="shared" si="118"/>
        <v>42553.54414351852</v>
      </c>
      <c r="T1894">
        <f t="shared" si="119"/>
        <v>2016</v>
      </c>
    </row>
    <row r="1895" spans="1:20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2">
        <f t="shared" si="118"/>
        <v>40658.189826388887</v>
      </c>
      <c r="T1895">
        <f t="shared" si="119"/>
        <v>2011</v>
      </c>
    </row>
    <row r="1896" spans="1:20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2">
        <f t="shared" si="118"/>
        <v>42191.363506944443</v>
      </c>
      <c r="T1896">
        <f t="shared" si="119"/>
        <v>2015</v>
      </c>
    </row>
    <row r="1897" spans="1:20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2">
        <f t="shared" si="118"/>
        <v>41759.670937499999</v>
      </c>
      <c r="T1897">
        <f t="shared" si="119"/>
        <v>2014</v>
      </c>
    </row>
    <row r="1898" spans="1:20" ht="43.2" x14ac:dyDescent="0.3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9">
        <f t="shared" si="116"/>
        <v>1</v>
      </c>
      <c r="P1898">
        <f t="shared" si="117"/>
        <v>501.25</v>
      </c>
      <c r="Q1898" s="11" t="s">
        <v>8319</v>
      </c>
      <c r="R1898" t="s">
        <v>8345</v>
      </c>
      <c r="S1898" s="12">
        <f t="shared" si="118"/>
        <v>42734.879236111112</v>
      </c>
      <c r="T1898">
        <f t="shared" si="119"/>
        <v>2016</v>
      </c>
    </row>
    <row r="1899" spans="1:20" ht="43.2" x14ac:dyDescent="0.3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9">
        <f t="shared" si="116"/>
        <v>100</v>
      </c>
      <c r="P1899">
        <f t="shared" si="117"/>
        <v>45.57</v>
      </c>
      <c r="Q1899" s="11" t="s">
        <v>8311</v>
      </c>
      <c r="R1899" t="s">
        <v>8333</v>
      </c>
      <c r="S1899" s="12">
        <f t="shared" si="118"/>
        <v>41831.846828703703</v>
      </c>
      <c r="T1899">
        <f t="shared" si="119"/>
        <v>2014</v>
      </c>
    </row>
    <row r="1900" spans="1:20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2">
        <f t="shared" si="118"/>
        <v>42179.854629629626</v>
      </c>
      <c r="T1900">
        <f t="shared" si="119"/>
        <v>2015</v>
      </c>
    </row>
    <row r="1901" spans="1:20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2">
        <f t="shared" si="118"/>
        <v>42075.942627314813</v>
      </c>
      <c r="T1901">
        <f t="shared" si="119"/>
        <v>2015</v>
      </c>
    </row>
    <row r="1902" spans="1:20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2">
        <f t="shared" si="118"/>
        <v>42200.758240740746</v>
      </c>
      <c r="T1902">
        <f t="shared" si="119"/>
        <v>2015</v>
      </c>
    </row>
    <row r="1903" spans="1:20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2">
        <f t="shared" si="118"/>
        <v>42482.43478009259</v>
      </c>
      <c r="T1903">
        <f t="shared" si="119"/>
        <v>2016</v>
      </c>
    </row>
    <row r="1904" spans="1:20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2">
        <f t="shared" si="118"/>
        <v>40884.066678240742</v>
      </c>
      <c r="T1904">
        <f t="shared" si="119"/>
        <v>2011</v>
      </c>
    </row>
    <row r="1905" spans="1:20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2">
        <f t="shared" si="118"/>
        <v>42371.935590277775</v>
      </c>
      <c r="T1905">
        <f t="shared" si="119"/>
        <v>2016</v>
      </c>
    </row>
    <row r="1906" spans="1:20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2">
        <f t="shared" si="118"/>
        <v>42165.462627314817</v>
      </c>
      <c r="T1906">
        <f t="shared" si="119"/>
        <v>2015</v>
      </c>
    </row>
    <row r="1907" spans="1:20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2">
        <f t="shared" si="118"/>
        <v>40876.169664351852</v>
      </c>
      <c r="T1907">
        <f t="shared" si="119"/>
        <v>2011</v>
      </c>
    </row>
    <row r="1908" spans="1:20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2">
        <f t="shared" si="118"/>
        <v>41887.568912037037</v>
      </c>
      <c r="T1908">
        <f t="shared" si="119"/>
        <v>2014</v>
      </c>
    </row>
    <row r="1909" spans="1:20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2">
        <f t="shared" si="118"/>
        <v>41874.098807870374</v>
      </c>
      <c r="T1909">
        <f t="shared" si="119"/>
        <v>2014</v>
      </c>
    </row>
    <row r="1910" spans="1:20" ht="43.2" x14ac:dyDescent="0.3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9">
        <f t="shared" si="116"/>
        <v>100</v>
      </c>
      <c r="P1910">
        <f t="shared" si="117"/>
        <v>285.70999999999998</v>
      </c>
      <c r="Q1910" s="11" t="s">
        <v>8327</v>
      </c>
      <c r="R1910" t="s">
        <v>8329</v>
      </c>
      <c r="S1910" s="12">
        <f t="shared" si="118"/>
        <v>41564.194131944445</v>
      </c>
      <c r="T1910">
        <f t="shared" si="119"/>
        <v>2013</v>
      </c>
    </row>
    <row r="1911" spans="1:20" ht="43.2" x14ac:dyDescent="0.3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9">
        <f t="shared" si="116"/>
        <v>100</v>
      </c>
      <c r="P1911">
        <f t="shared" si="117"/>
        <v>42.55</v>
      </c>
      <c r="Q1911" s="11" t="s">
        <v>8327</v>
      </c>
      <c r="R1911" t="s">
        <v>8328</v>
      </c>
      <c r="S1911" s="12">
        <f t="shared" si="118"/>
        <v>41193.748483796298</v>
      </c>
      <c r="T1911">
        <f t="shared" si="119"/>
        <v>2012</v>
      </c>
    </row>
    <row r="1912" spans="1:20" ht="43.2" x14ac:dyDescent="0.3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9">
        <f t="shared" si="116"/>
        <v>100</v>
      </c>
      <c r="P1912">
        <f t="shared" si="117"/>
        <v>250</v>
      </c>
      <c r="Q1912" s="11" t="s">
        <v>8327</v>
      </c>
      <c r="R1912" t="s">
        <v>8328</v>
      </c>
      <c r="S1912" s="12">
        <f t="shared" si="118"/>
        <v>42227.936157407406</v>
      </c>
      <c r="T1912">
        <f t="shared" si="119"/>
        <v>2015</v>
      </c>
    </row>
    <row r="1913" spans="1:20" ht="57.6" x14ac:dyDescent="0.3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9">
        <f t="shared" si="116"/>
        <v>100</v>
      </c>
      <c r="P1913">
        <f t="shared" si="117"/>
        <v>133.33000000000001</v>
      </c>
      <c r="Q1913" s="11" t="s">
        <v>8323</v>
      </c>
      <c r="R1913" t="s">
        <v>8326</v>
      </c>
      <c r="S1913" s="12">
        <f t="shared" si="118"/>
        <v>41953.8675</v>
      </c>
      <c r="T1913">
        <f t="shared" si="119"/>
        <v>2014</v>
      </c>
    </row>
    <row r="1914" spans="1:20" ht="43.2" x14ac:dyDescent="0.3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9">
        <f t="shared" si="116"/>
        <v>100</v>
      </c>
      <c r="P1914">
        <f t="shared" si="117"/>
        <v>117.65</v>
      </c>
      <c r="Q1914" s="11" t="s">
        <v>8323</v>
      </c>
      <c r="R1914" t="s">
        <v>8326</v>
      </c>
      <c r="S1914" s="12">
        <f t="shared" si="118"/>
        <v>42150.462083333332</v>
      </c>
      <c r="T1914">
        <f t="shared" si="119"/>
        <v>2015</v>
      </c>
    </row>
    <row r="1915" spans="1:20" ht="43.2" x14ac:dyDescent="0.3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9">
        <f t="shared" si="116"/>
        <v>100</v>
      </c>
      <c r="P1915">
        <f t="shared" si="117"/>
        <v>95.24</v>
      </c>
      <c r="Q1915" s="11" t="s">
        <v>8323</v>
      </c>
      <c r="R1915" t="s">
        <v>8326</v>
      </c>
      <c r="S1915" s="12">
        <f t="shared" si="118"/>
        <v>41839.730937500004</v>
      </c>
      <c r="T1915">
        <f t="shared" si="119"/>
        <v>2014</v>
      </c>
    </row>
    <row r="1916" spans="1:20" ht="43.2" x14ac:dyDescent="0.3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9">
        <f t="shared" si="116"/>
        <v>100</v>
      </c>
      <c r="P1916">
        <f t="shared" si="117"/>
        <v>64.52</v>
      </c>
      <c r="Q1916" s="11" t="s">
        <v>8323</v>
      </c>
      <c r="R1916" t="s">
        <v>8326</v>
      </c>
      <c r="S1916" s="12">
        <f t="shared" si="118"/>
        <v>42272.530509259261</v>
      </c>
      <c r="T1916">
        <f t="shared" si="119"/>
        <v>2015</v>
      </c>
    </row>
    <row r="1917" spans="1:20" ht="43.2" x14ac:dyDescent="0.3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9">
        <f t="shared" si="116"/>
        <v>100</v>
      </c>
      <c r="P1917">
        <f t="shared" si="117"/>
        <v>68.97</v>
      </c>
      <c r="Q1917" s="11" t="s">
        <v>8323</v>
      </c>
      <c r="R1917" t="s">
        <v>8326</v>
      </c>
      <c r="S1917" s="12">
        <f t="shared" si="118"/>
        <v>42460.741747685184</v>
      </c>
      <c r="T1917">
        <f t="shared" si="119"/>
        <v>2016</v>
      </c>
    </row>
    <row r="1918" spans="1:20" ht="43.2" x14ac:dyDescent="0.3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9">
        <f t="shared" si="116"/>
        <v>100</v>
      </c>
      <c r="P1918">
        <f t="shared" si="117"/>
        <v>100</v>
      </c>
      <c r="Q1918" s="11" t="s">
        <v>8323</v>
      </c>
      <c r="R1918" t="s">
        <v>8335</v>
      </c>
      <c r="S1918" s="12">
        <f t="shared" si="118"/>
        <v>42138.930671296301</v>
      </c>
      <c r="T1918">
        <f t="shared" si="119"/>
        <v>2015</v>
      </c>
    </row>
    <row r="1919" spans="1:20" ht="43.2" x14ac:dyDescent="0.3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9">
        <f t="shared" si="116"/>
        <v>133</v>
      </c>
      <c r="P1919">
        <f t="shared" si="117"/>
        <v>86.96</v>
      </c>
      <c r="Q1919" s="11" t="s">
        <v>8327</v>
      </c>
      <c r="R1919" t="s">
        <v>8331</v>
      </c>
      <c r="S1919" s="12">
        <f t="shared" si="118"/>
        <v>41876.18618055556</v>
      </c>
      <c r="T1919">
        <f t="shared" si="119"/>
        <v>2014</v>
      </c>
    </row>
    <row r="1920" spans="1:20" ht="28.8" x14ac:dyDescent="0.3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9">
        <f t="shared" si="116"/>
        <v>133</v>
      </c>
      <c r="P1920">
        <f t="shared" si="117"/>
        <v>36.36</v>
      </c>
      <c r="Q1920" s="11" t="s">
        <v>8323</v>
      </c>
      <c r="R1920" t="s">
        <v>8335</v>
      </c>
      <c r="S1920" s="12">
        <f t="shared" si="118"/>
        <v>41803.457326388889</v>
      </c>
      <c r="T1920">
        <f t="shared" si="119"/>
        <v>2014</v>
      </c>
    </row>
    <row r="1921" spans="1:20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2">
        <f t="shared" si="118"/>
        <v>41312.311562499999</v>
      </c>
      <c r="T1921">
        <f t="shared" si="119"/>
        <v>2013</v>
      </c>
    </row>
    <row r="1922" spans="1:20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16"/>
        <v>40</v>
      </c>
      <c r="P1922">
        <f t="shared" si="117"/>
        <v>60.24</v>
      </c>
      <c r="Q1922" s="11" t="s">
        <v>8313</v>
      </c>
      <c r="R1922" t="s">
        <v>8314</v>
      </c>
      <c r="S1922" s="12">
        <f t="shared" si="118"/>
        <v>42003.655555555553</v>
      </c>
      <c r="T1922">
        <f t="shared" si="119"/>
        <v>2014</v>
      </c>
    </row>
    <row r="1923" spans="1:20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120">ROUND(E1923/D1923*100,0)</f>
        <v>7</v>
      </c>
      <c r="P1923">
        <f t="shared" ref="P1923:P1986" si="121">IFERROR(ROUND(E1923/L1923,2),0)</f>
        <v>82.58</v>
      </c>
      <c r="Q1923" s="11" t="s">
        <v>8327</v>
      </c>
      <c r="R1923" t="s">
        <v>8350</v>
      </c>
      <c r="S1923" s="12">
        <f t="shared" ref="S1923:S1986" si="122">(((J1923/60)/60)/24)+DATE(1970,1,1)</f>
        <v>41004.139108796298</v>
      </c>
      <c r="T1923">
        <f t="shared" ref="T1923:T1986" si="123">YEAR(S1923)</f>
        <v>2012</v>
      </c>
    </row>
    <row r="1924" spans="1:20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2">
        <f t="shared" si="122"/>
        <v>42689.74324074074</v>
      </c>
      <c r="T1924">
        <f t="shared" si="123"/>
        <v>2016</v>
      </c>
    </row>
    <row r="1925" spans="1:20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2">
        <f t="shared" si="122"/>
        <v>42095.918530092589</v>
      </c>
      <c r="T1925">
        <f t="shared" si="123"/>
        <v>2015</v>
      </c>
    </row>
    <row r="1926" spans="1:20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2">
        <f t="shared" si="122"/>
        <v>42524.782638888893</v>
      </c>
      <c r="T1926">
        <f t="shared" si="123"/>
        <v>2016</v>
      </c>
    </row>
    <row r="1927" spans="1:20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2">
        <f t="shared" si="122"/>
        <v>41915.437210648146</v>
      </c>
      <c r="T1927">
        <f t="shared" si="123"/>
        <v>2014</v>
      </c>
    </row>
    <row r="1928" spans="1:20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2">
        <f t="shared" si="122"/>
        <v>41325.525752314818</v>
      </c>
      <c r="T1928">
        <f t="shared" si="123"/>
        <v>2013</v>
      </c>
    </row>
    <row r="1929" spans="1:20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2">
        <f t="shared" si="122"/>
        <v>41828.515555555554</v>
      </c>
      <c r="T1929">
        <f t="shared" si="123"/>
        <v>2014</v>
      </c>
    </row>
    <row r="1930" spans="1:20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2">
        <f t="shared" si="122"/>
        <v>41715.874780092592</v>
      </c>
      <c r="T1930">
        <f t="shared" si="123"/>
        <v>2014</v>
      </c>
    </row>
    <row r="1931" spans="1:20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2">
        <f t="shared" si="122"/>
        <v>41034.656597222223</v>
      </c>
      <c r="T1931">
        <f t="shared" si="123"/>
        <v>2012</v>
      </c>
    </row>
    <row r="1932" spans="1:20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2">
        <f t="shared" si="122"/>
        <v>42253.688043981485</v>
      </c>
      <c r="T1932">
        <f t="shared" si="123"/>
        <v>2015</v>
      </c>
    </row>
    <row r="1933" spans="1:20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2">
        <f t="shared" si="122"/>
        <v>41781.855092592588</v>
      </c>
      <c r="T1933">
        <f t="shared" si="123"/>
        <v>2014</v>
      </c>
    </row>
    <row r="1934" spans="1:20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2">
        <f t="shared" si="122"/>
        <v>41036.946469907409</v>
      </c>
      <c r="T1934">
        <f t="shared" si="123"/>
        <v>2012</v>
      </c>
    </row>
    <row r="1935" spans="1:20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2">
        <f t="shared" si="122"/>
        <v>40043.895462962959</v>
      </c>
      <c r="T1935">
        <f t="shared" si="123"/>
        <v>2009</v>
      </c>
    </row>
    <row r="1936" spans="1:20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2">
        <f t="shared" si="122"/>
        <v>42370.90320601852</v>
      </c>
      <c r="T1936">
        <f t="shared" si="123"/>
        <v>2016</v>
      </c>
    </row>
    <row r="1937" spans="1:20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2">
        <f t="shared" si="122"/>
        <v>41923.857511574075</v>
      </c>
      <c r="T1937">
        <f t="shared" si="123"/>
        <v>2014</v>
      </c>
    </row>
    <row r="1938" spans="1:20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2">
        <f t="shared" si="122"/>
        <v>42339.967708333337</v>
      </c>
      <c r="T1938">
        <f t="shared" si="123"/>
        <v>2015</v>
      </c>
    </row>
    <row r="1939" spans="1:20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2">
        <f t="shared" si="122"/>
        <v>42273.884305555555</v>
      </c>
      <c r="T1939">
        <f t="shared" si="123"/>
        <v>2015</v>
      </c>
    </row>
    <row r="1940" spans="1:20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2">
        <f t="shared" si="122"/>
        <v>41037.551585648151</v>
      </c>
      <c r="T1940">
        <f t="shared" si="123"/>
        <v>2012</v>
      </c>
    </row>
    <row r="1941" spans="1:20" ht="43.2" x14ac:dyDescent="0.3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9">
        <f t="shared" si="120"/>
        <v>6</v>
      </c>
      <c r="P1941">
        <f t="shared" si="121"/>
        <v>98.79</v>
      </c>
      <c r="Q1941" s="11" t="s">
        <v>8313</v>
      </c>
      <c r="R1941" t="s">
        <v>8314</v>
      </c>
      <c r="S1941" s="12">
        <f t="shared" si="122"/>
        <v>41978.760393518518</v>
      </c>
      <c r="T1941">
        <f t="shared" si="123"/>
        <v>2014</v>
      </c>
    </row>
    <row r="1942" spans="1:20" ht="57.6" x14ac:dyDescent="0.3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9">
        <f t="shared" si="120"/>
        <v>125</v>
      </c>
      <c r="P1942">
        <f t="shared" si="121"/>
        <v>23.17</v>
      </c>
      <c r="Q1942" s="11" t="s">
        <v>8311</v>
      </c>
      <c r="R1942" t="s">
        <v>8312</v>
      </c>
      <c r="S1942" s="12">
        <f t="shared" si="122"/>
        <v>41250.827118055553</v>
      </c>
      <c r="T1942">
        <f t="shared" si="123"/>
        <v>2012</v>
      </c>
    </row>
    <row r="1943" spans="1:20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2">
        <f t="shared" si="122"/>
        <v>42296.261087962965</v>
      </c>
      <c r="T1943">
        <f t="shared" si="123"/>
        <v>2015</v>
      </c>
    </row>
    <row r="1944" spans="1:20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2">
        <f t="shared" si="122"/>
        <v>42709.134780092587</v>
      </c>
      <c r="T1944">
        <f t="shared" si="123"/>
        <v>2016</v>
      </c>
    </row>
    <row r="1945" spans="1:20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2">
        <f t="shared" si="122"/>
        <v>42636.614745370374</v>
      </c>
      <c r="T1945">
        <f t="shared" si="123"/>
        <v>2016</v>
      </c>
    </row>
    <row r="1946" spans="1:20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2">
        <f t="shared" si="122"/>
        <v>42313.703900462962</v>
      </c>
      <c r="T1946">
        <f t="shared" si="123"/>
        <v>2015</v>
      </c>
    </row>
    <row r="1947" spans="1:20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2">
        <f t="shared" si="122"/>
        <v>42256.764212962968</v>
      </c>
      <c r="T1947">
        <f t="shared" si="123"/>
        <v>2015</v>
      </c>
    </row>
    <row r="1948" spans="1:20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2">
        <f t="shared" si="122"/>
        <v>42628.22792824074</v>
      </c>
      <c r="T1948">
        <f t="shared" si="123"/>
        <v>2016</v>
      </c>
    </row>
    <row r="1949" spans="1:20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2">
        <f t="shared" si="122"/>
        <v>42233.747349537036</v>
      </c>
      <c r="T1949">
        <f t="shared" si="123"/>
        <v>2015</v>
      </c>
    </row>
    <row r="1950" spans="1:20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2">
        <f t="shared" si="122"/>
        <v>42688.711354166662</v>
      </c>
      <c r="T1950">
        <f t="shared" si="123"/>
        <v>2016</v>
      </c>
    </row>
    <row r="1951" spans="1:20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2">
        <f t="shared" si="122"/>
        <v>42205.171018518522</v>
      </c>
      <c r="T1951">
        <f t="shared" si="123"/>
        <v>2015</v>
      </c>
    </row>
    <row r="1952" spans="1:20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2">
        <f t="shared" si="122"/>
        <v>41277.186111111114</v>
      </c>
      <c r="T1952">
        <f t="shared" si="123"/>
        <v>2013</v>
      </c>
    </row>
    <row r="1953" spans="1:20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2">
        <f t="shared" si="122"/>
        <v>42552.048356481479</v>
      </c>
      <c r="T1953">
        <f t="shared" si="123"/>
        <v>2016</v>
      </c>
    </row>
    <row r="1954" spans="1:20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2">
        <f t="shared" si="122"/>
        <v>41861.524837962963</v>
      </c>
      <c r="T1954">
        <f t="shared" si="123"/>
        <v>2014</v>
      </c>
    </row>
    <row r="1955" spans="1:20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2">
        <f t="shared" si="122"/>
        <v>40926.047858796301</v>
      </c>
      <c r="T1955">
        <f t="shared" si="123"/>
        <v>2012</v>
      </c>
    </row>
    <row r="1956" spans="1:20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2">
        <f t="shared" si="122"/>
        <v>40761.604421296295</v>
      </c>
      <c r="T1956">
        <f t="shared" si="123"/>
        <v>2011</v>
      </c>
    </row>
    <row r="1957" spans="1:20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2">
        <f t="shared" si="122"/>
        <v>42072.576249999998</v>
      </c>
      <c r="T1957">
        <f t="shared" si="123"/>
        <v>2015</v>
      </c>
    </row>
    <row r="1958" spans="1:20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2">
        <f t="shared" si="122"/>
        <v>41912.858946759261</v>
      </c>
      <c r="T1958">
        <f t="shared" si="123"/>
        <v>2014</v>
      </c>
    </row>
    <row r="1959" spans="1:20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2">
        <f t="shared" si="122"/>
        <v>41162.672326388885</v>
      </c>
      <c r="T1959">
        <f t="shared" si="123"/>
        <v>2012</v>
      </c>
    </row>
    <row r="1960" spans="1:20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2">
        <f t="shared" si="122"/>
        <v>42167.533159722225</v>
      </c>
      <c r="T1960">
        <f t="shared" si="123"/>
        <v>2015</v>
      </c>
    </row>
    <row r="1961" spans="1:20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2">
        <f t="shared" si="122"/>
        <v>41902.622395833336</v>
      </c>
      <c r="T1961">
        <f t="shared" si="123"/>
        <v>2014</v>
      </c>
    </row>
    <row r="1962" spans="1:20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2">
        <f t="shared" si="122"/>
        <v>42054.849050925928</v>
      </c>
      <c r="T1962">
        <f t="shared" si="123"/>
        <v>2015</v>
      </c>
    </row>
    <row r="1963" spans="1:20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2">
        <f t="shared" si="122"/>
        <v>42760.244212962964</v>
      </c>
      <c r="T1963">
        <f t="shared" si="123"/>
        <v>2017</v>
      </c>
    </row>
    <row r="1964" spans="1:20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2">
        <f t="shared" si="122"/>
        <v>41740.138113425928</v>
      </c>
      <c r="T1964">
        <f t="shared" si="123"/>
        <v>2014</v>
      </c>
    </row>
    <row r="1965" spans="1:20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2">
        <f t="shared" si="122"/>
        <v>41879.913761574076</v>
      </c>
      <c r="T1965">
        <f t="shared" si="123"/>
        <v>2014</v>
      </c>
    </row>
    <row r="1966" spans="1:20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2">
        <f t="shared" si="122"/>
        <v>40939.979618055557</v>
      </c>
      <c r="T1966">
        <f t="shared" si="123"/>
        <v>2012</v>
      </c>
    </row>
    <row r="1967" spans="1:20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2">
        <f t="shared" si="122"/>
        <v>42017.88045138889</v>
      </c>
      <c r="T1967">
        <f t="shared" si="123"/>
        <v>2015</v>
      </c>
    </row>
    <row r="1968" spans="1:20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2">
        <f t="shared" si="122"/>
        <v>41712.762673611112</v>
      </c>
      <c r="T1968">
        <f t="shared" si="123"/>
        <v>2014</v>
      </c>
    </row>
    <row r="1969" spans="1:20" ht="43.2" x14ac:dyDescent="0.3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9">
        <f t="shared" si="120"/>
        <v>0</v>
      </c>
      <c r="P1969">
        <f t="shared" si="121"/>
        <v>300</v>
      </c>
      <c r="Q1969" s="11" t="s">
        <v>8323</v>
      </c>
      <c r="R1969" t="s">
        <v>8335</v>
      </c>
      <c r="S1969" s="12">
        <f t="shared" si="122"/>
        <v>42157.598090277781</v>
      </c>
      <c r="T1969">
        <f t="shared" si="123"/>
        <v>2015</v>
      </c>
    </row>
    <row r="1970" spans="1:20" ht="43.2" x14ac:dyDescent="0.3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9">
        <f t="shared" si="120"/>
        <v>100</v>
      </c>
      <c r="P1970">
        <f t="shared" si="121"/>
        <v>94.74</v>
      </c>
      <c r="Q1970" s="11" t="s">
        <v>8327</v>
      </c>
      <c r="R1970" t="s">
        <v>8331</v>
      </c>
      <c r="S1970" s="12">
        <f t="shared" si="122"/>
        <v>40941.652372685188</v>
      </c>
      <c r="T1970">
        <f t="shared" si="123"/>
        <v>2012</v>
      </c>
    </row>
    <row r="1971" spans="1:20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2">
        <f t="shared" si="122"/>
        <v>41940.598182870373</v>
      </c>
      <c r="T1971">
        <f t="shared" si="123"/>
        <v>2014</v>
      </c>
    </row>
    <row r="1972" spans="1:20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2">
        <f t="shared" si="122"/>
        <v>41807.690081018518</v>
      </c>
      <c r="T1972">
        <f t="shared" si="123"/>
        <v>2014</v>
      </c>
    </row>
    <row r="1973" spans="1:20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2">
        <f t="shared" si="122"/>
        <v>42103.884930555556</v>
      </c>
      <c r="T1973">
        <f t="shared" si="123"/>
        <v>2015</v>
      </c>
    </row>
    <row r="1974" spans="1:20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12">
        <f t="shared" si="122"/>
        <v>41794.124953703707</v>
      </c>
      <c r="T1974">
        <f t="shared" si="123"/>
        <v>2014</v>
      </c>
    </row>
    <row r="1975" spans="1:20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2">
        <f t="shared" si="122"/>
        <v>41692.084143518521</v>
      </c>
      <c r="T1975">
        <f t="shared" si="123"/>
        <v>2014</v>
      </c>
    </row>
    <row r="1976" spans="1:20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2">
        <f t="shared" si="122"/>
        <v>42279.778564814813</v>
      </c>
      <c r="T1976">
        <f t="shared" si="123"/>
        <v>2015</v>
      </c>
    </row>
    <row r="1977" spans="1:20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2">
        <f t="shared" si="122"/>
        <v>42619.635787037041</v>
      </c>
      <c r="T1977">
        <f t="shared" si="123"/>
        <v>2016</v>
      </c>
    </row>
    <row r="1978" spans="1:20" ht="28.8" x14ac:dyDescent="0.3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9">
        <f t="shared" si="120"/>
        <v>101</v>
      </c>
      <c r="P1978">
        <f t="shared" si="121"/>
        <v>35.520000000000003</v>
      </c>
      <c r="Q1978" s="11" t="s">
        <v>8308</v>
      </c>
      <c r="R1978" t="s">
        <v>8315</v>
      </c>
      <c r="S1978" s="12">
        <f t="shared" si="122"/>
        <v>41617.912662037037</v>
      </c>
      <c r="T1978">
        <f t="shared" si="123"/>
        <v>2013</v>
      </c>
    </row>
    <row r="1979" spans="1:20" ht="43.2" x14ac:dyDescent="0.3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9">
        <f t="shared" si="120"/>
        <v>118</v>
      </c>
      <c r="P1979">
        <f t="shared" si="121"/>
        <v>36.24</v>
      </c>
      <c r="Q1979" s="11" t="s">
        <v>8327</v>
      </c>
      <c r="R1979" t="s">
        <v>8338</v>
      </c>
      <c r="S1979" s="12">
        <f t="shared" si="122"/>
        <v>41662.854988425926</v>
      </c>
      <c r="T1979">
        <f t="shared" si="123"/>
        <v>2014</v>
      </c>
    </row>
    <row r="1980" spans="1:20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2">
        <f t="shared" si="122"/>
        <v>40796.001261574071</v>
      </c>
      <c r="T1980">
        <f t="shared" si="123"/>
        <v>2011</v>
      </c>
    </row>
    <row r="1981" spans="1:20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2">
        <f t="shared" si="122"/>
        <v>42290.059594907405</v>
      </c>
      <c r="T1981">
        <f t="shared" si="123"/>
        <v>2015</v>
      </c>
    </row>
    <row r="1982" spans="1:20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2">
        <f t="shared" si="122"/>
        <v>42804.534652777773</v>
      </c>
      <c r="T1982">
        <f t="shared" si="123"/>
        <v>2017</v>
      </c>
    </row>
    <row r="1983" spans="1:20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2">
        <f t="shared" si="122"/>
        <v>42052.802430555559</v>
      </c>
      <c r="T1983">
        <f t="shared" si="123"/>
        <v>2015</v>
      </c>
    </row>
    <row r="1984" spans="1:20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2">
        <f t="shared" si="122"/>
        <v>42690.334317129629</v>
      </c>
      <c r="T1984">
        <f t="shared" si="123"/>
        <v>2016</v>
      </c>
    </row>
    <row r="1985" spans="1:20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2">
        <f t="shared" si="122"/>
        <v>42649.623460648145</v>
      </c>
      <c r="T1985">
        <f t="shared" si="123"/>
        <v>2016</v>
      </c>
    </row>
    <row r="1986" spans="1:20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20"/>
        <v>4</v>
      </c>
      <c r="P1986">
        <f t="shared" si="121"/>
        <v>65.11</v>
      </c>
      <c r="Q1986" s="11" t="s">
        <v>8323</v>
      </c>
      <c r="R1986" t="s">
        <v>8324</v>
      </c>
      <c r="S1986" s="12">
        <f t="shared" si="122"/>
        <v>42359.792233796295</v>
      </c>
      <c r="T1986">
        <f t="shared" si="123"/>
        <v>2015</v>
      </c>
    </row>
    <row r="1987" spans="1:20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124">ROUND(E1987/D1987*100,0)</f>
        <v>293</v>
      </c>
      <c r="P1987">
        <f t="shared" ref="P1987:P2050" si="125">IFERROR(ROUND(E1987/L1987,2),0)</f>
        <v>73.13</v>
      </c>
      <c r="Q1987" s="11" t="s">
        <v>8327</v>
      </c>
      <c r="R1987" t="s">
        <v>8329</v>
      </c>
      <c r="S1987" s="12">
        <f t="shared" ref="S1987:S2050" si="126">(((J1987/60)/60)/24)+DATE(1970,1,1)</f>
        <v>41646.792222222226</v>
      </c>
      <c r="T1987">
        <f t="shared" ref="T1987:T2050" si="127">YEAR(S1987)</f>
        <v>2014</v>
      </c>
    </row>
    <row r="1988" spans="1:20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2">
        <f t="shared" si="126"/>
        <v>41044.988055555557</v>
      </c>
      <c r="T1988">
        <f t="shared" si="127"/>
        <v>2012</v>
      </c>
    </row>
    <row r="1989" spans="1:20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2">
        <f t="shared" si="126"/>
        <v>42565.009097222224</v>
      </c>
      <c r="T1989">
        <f t="shared" si="127"/>
        <v>2016</v>
      </c>
    </row>
    <row r="1990" spans="1:20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2">
        <f t="shared" si="126"/>
        <v>42612.642754629633</v>
      </c>
      <c r="T1990">
        <f t="shared" si="127"/>
        <v>2016</v>
      </c>
    </row>
    <row r="1991" spans="1:20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2">
        <f t="shared" si="126"/>
        <v>41921.770439814813</v>
      </c>
      <c r="T1991">
        <f t="shared" si="127"/>
        <v>2014</v>
      </c>
    </row>
    <row r="1992" spans="1:20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2">
        <f t="shared" si="126"/>
        <v>42773.916180555556</v>
      </c>
      <c r="T1992">
        <f t="shared" si="127"/>
        <v>2017</v>
      </c>
    </row>
    <row r="1993" spans="1:20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2">
        <f t="shared" si="126"/>
        <v>42079.745578703703</v>
      </c>
      <c r="T1993">
        <f t="shared" si="127"/>
        <v>2015</v>
      </c>
    </row>
    <row r="1994" spans="1:20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2">
        <f t="shared" si="126"/>
        <v>40324.662511574075</v>
      </c>
      <c r="T1994">
        <f t="shared" si="127"/>
        <v>2010</v>
      </c>
    </row>
    <row r="1995" spans="1:20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2">
        <f t="shared" si="126"/>
        <v>42629.503483796296</v>
      </c>
      <c r="T1995">
        <f t="shared" si="127"/>
        <v>2016</v>
      </c>
    </row>
    <row r="1996" spans="1:20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2">
        <f t="shared" si="126"/>
        <v>42192.591944444444</v>
      </c>
      <c r="T1996">
        <f t="shared" si="127"/>
        <v>2015</v>
      </c>
    </row>
    <row r="1997" spans="1:20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2">
        <f t="shared" si="126"/>
        <v>42065.084375000006</v>
      </c>
      <c r="T1997">
        <f t="shared" si="127"/>
        <v>2015</v>
      </c>
    </row>
    <row r="1998" spans="1:20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2">
        <f t="shared" si="126"/>
        <v>42275.588715277772</v>
      </c>
      <c r="T1998">
        <f t="shared" si="127"/>
        <v>2015</v>
      </c>
    </row>
    <row r="1999" spans="1:20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2">
        <f t="shared" si="126"/>
        <v>42123.678645833337</v>
      </c>
      <c r="T1999">
        <f t="shared" si="127"/>
        <v>2015</v>
      </c>
    </row>
    <row r="2000" spans="1:20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2">
        <f t="shared" si="126"/>
        <v>41894.91375</v>
      </c>
      <c r="T2000">
        <f t="shared" si="127"/>
        <v>2014</v>
      </c>
    </row>
    <row r="2001" spans="1:20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2">
        <f t="shared" si="126"/>
        <v>41557.949687500004</v>
      </c>
      <c r="T2001">
        <f t="shared" si="127"/>
        <v>2013</v>
      </c>
    </row>
    <row r="2002" spans="1:20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2">
        <f t="shared" si="126"/>
        <v>41932.871990740743</v>
      </c>
      <c r="T2002">
        <f t="shared" si="127"/>
        <v>2014</v>
      </c>
    </row>
    <row r="2003" spans="1:20" ht="43.2" x14ac:dyDescent="0.3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9">
        <f t="shared" si="124"/>
        <v>16</v>
      </c>
      <c r="P2003">
        <f t="shared" si="125"/>
        <v>188.56</v>
      </c>
      <c r="Q2003" s="11" t="s">
        <v>8323</v>
      </c>
      <c r="R2003" t="s">
        <v>8326</v>
      </c>
      <c r="S2003" s="12">
        <f t="shared" si="126"/>
        <v>42159.224432870367</v>
      </c>
      <c r="T2003">
        <f t="shared" si="127"/>
        <v>2015</v>
      </c>
    </row>
    <row r="2004" spans="1:20" ht="43.2" x14ac:dyDescent="0.3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9">
        <f t="shared" si="124"/>
        <v>48</v>
      </c>
      <c r="P2004">
        <f t="shared" si="125"/>
        <v>94.28</v>
      </c>
      <c r="Q2004" s="11" t="s">
        <v>8313</v>
      </c>
      <c r="R2004" t="s">
        <v>8314</v>
      </c>
      <c r="S2004" s="12">
        <f t="shared" si="126"/>
        <v>42159.47256944445</v>
      </c>
      <c r="T2004">
        <f t="shared" si="127"/>
        <v>2015</v>
      </c>
    </row>
    <row r="2005" spans="1:20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2">
        <f t="shared" si="126"/>
        <v>40671.879293981481</v>
      </c>
      <c r="T2005">
        <f t="shared" si="127"/>
        <v>2011</v>
      </c>
    </row>
    <row r="2006" spans="1:20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2">
        <f t="shared" si="126"/>
        <v>42459.15861111111</v>
      </c>
      <c r="T2006">
        <f t="shared" si="127"/>
        <v>2016</v>
      </c>
    </row>
    <row r="2007" spans="1:20" ht="57.6" x14ac:dyDescent="0.3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9">
        <f t="shared" si="124"/>
        <v>109</v>
      </c>
      <c r="P2007">
        <f t="shared" si="125"/>
        <v>34.409999999999997</v>
      </c>
      <c r="Q2007" s="11" t="s">
        <v>8323</v>
      </c>
      <c r="R2007" t="s">
        <v>8326</v>
      </c>
      <c r="S2007" s="12">
        <f t="shared" si="126"/>
        <v>42511.741944444439</v>
      </c>
      <c r="T2007">
        <f t="shared" si="127"/>
        <v>2016</v>
      </c>
    </row>
    <row r="2008" spans="1:20" ht="43.2" x14ac:dyDescent="0.3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9">
        <f t="shared" si="124"/>
        <v>112</v>
      </c>
      <c r="P2008">
        <f t="shared" si="125"/>
        <v>35.130000000000003</v>
      </c>
      <c r="Q2008" s="11" t="s">
        <v>8308</v>
      </c>
      <c r="R2008" t="s">
        <v>8310</v>
      </c>
      <c r="S2008" s="12">
        <f t="shared" si="126"/>
        <v>41932.036851851852</v>
      </c>
      <c r="T2008">
        <f t="shared" si="127"/>
        <v>2014</v>
      </c>
    </row>
    <row r="2009" spans="1:20" ht="43.2" x14ac:dyDescent="0.3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9">
        <f t="shared" si="124"/>
        <v>211</v>
      </c>
      <c r="P2009">
        <f t="shared" si="125"/>
        <v>29.07</v>
      </c>
      <c r="Q2009" s="11" t="s">
        <v>8323</v>
      </c>
      <c r="R2009" t="s">
        <v>8326</v>
      </c>
      <c r="S2009" s="12">
        <f t="shared" si="126"/>
        <v>42105.267488425925</v>
      </c>
      <c r="T2009">
        <f t="shared" si="127"/>
        <v>2015</v>
      </c>
    </row>
    <row r="2010" spans="1:20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2">
        <f t="shared" si="126"/>
        <v>42611.933969907404</v>
      </c>
      <c r="T2010">
        <f t="shared" si="127"/>
        <v>2016</v>
      </c>
    </row>
    <row r="2011" spans="1:20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2">
        <f t="shared" si="126"/>
        <v>41814.785925925928</v>
      </c>
      <c r="T2011">
        <f t="shared" si="127"/>
        <v>2014</v>
      </c>
    </row>
    <row r="2012" spans="1:20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2">
        <f t="shared" si="126"/>
        <v>42733.50136574074</v>
      </c>
      <c r="T2012">
        <f t="shared" si="127"/>
        <v>2016</v>
      </c>
    </row>
    <row r="2013" spans="1:20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2">
        <f t="shared" si="126"/>
        <v>42381.671840277777</v>
      </c>
      <c r="T2013">
        <f t="shared" si="127"/>
        <v>2016</v>
      </c>
    </row>
    <row r="2014" spans="1:20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2">
        <f t="shared" si="126"/>
        <v>42098.291828703703</v>
      </c>
      <c r="T2014">
        <f t="shared" si="127"/>
        <v>2015</v>
      </c>
    </row>
    <row r="2015" spans="1:20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2">
        <f t="shared" si="126"/>
        <v>40811.120324074072</v>
      </c>
      <c r="T2015">
        <f t="shared" si="127"/>
        <v>2011</v>
      </c>
    </row>
    <row r="2016" spans="1:20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2">
        <f t="shared" si="126"/>
        <v>42146.731087962966</v>
      </c>
      <c r="T2016">
        <f t="shared" si="127"/>
        <v>2015</v>
      </c>
    </row>
    <row r="2017" spans="1:20" ht="43.2" x14ac:dyDescent="0.3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9">
        <f t="shared" si="124"/>
        <v>101</v>
      </c>
      <c r="P2017">
        <f t="shared" si="125"/>
        <v>55.33</v>
      </c>
      <c r="Q2017" s="11" t="s">
        <v>8323</v>
      </c>
      <c r="R2017" t="s">
        <v>8326</v>
      </c>
      <c r="S2017" s="12">
        <f t="shared" si="126"/>
        <v>42372.693055555559</v>
      </c>
      <c r="T2017">
        <f t="shared" si="127"/>
        <v>2016</v>
      </c>
    </row>
    <row r="2018" spans="1:20" ht="57.6" x14ac:dyDescent="0.3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9">
        <f t="shared" si="124"/>
        <v>111</v>
      </c>
      <c r="P2018">
        <f t="shared" si="125"/>
        <v>92.22</v>
      </c>
      <c r="Q2018" s="11" t="s">
        <v>8308</v>
      </c>
      <c r="R2018" t="s">
        <v>8340</v>
      </c>
      <c r="S2018" s="12">
        <f t="shared" si="126"/>
        <v>42380.926111111112</v>
      </c>
      <c r="T2018">
        <f t="shared" si="127"/>
        <v>2016</v>
      </c>
    </row>
    <row r="2019" spans="1:20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2">
        <f t="shared" si="126"/>
        <v>41604.996458333335</v>
      </c>
      <c r="T2019">
        <f t="shared" si="127"/>
        <v>2013</v>
      </c>
    </row>
    <row r="2020" spans="1:20" ht="57.6" x14ac:dyDescent="0.3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9">
        <f t="shared" si="124"/>
        <v>8</v>
      </c>
      <c r="P2020">
        <f t="shared" si="125"/>
        <v>45.97</v>
      </c>
      <c r="Q2020" s="11" t="s">
        <v>8311</v>
      </c>
      <c r="R2020" t="s">
        <v>8356</v>
      </c>
      <c r="S2020" s="12">
        <f t="shared" si="126"/>
        <v>42136.297175925924</v>
      </c>
      <c r="T2020">
        <f t="shared" si="127"/>
        <v>2015</v>
      </c>
    </row>
    <row r="2021" spans="1:20" ht="43.2" x14ac:dyDescent="0.3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9">
        <f t="shared" si="124"/>
        <v>110</v>
      </c>
      <c r="P2021">
        <f t="shared" si="125"/>
        <v>31.83</v>
      </c>
      <c r="Q2021" s="11" t="s">
        <v>8327</v>
      </c>
      <c r="R2021" t="s">
        <v>8328</v>
      </c>
      <c r="S2021" s="12">
        <f t="shared" si="126"/>
        <v>41535.90148148148</v>
      </c>
      <c r="T2021">
        <f t="shared" si="127"/>
        <v>2013</v>
      </c>
    </row>
    <row r="2022" spans="1:20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2">
        <f t="shared" si="126"/>
        <v>41724.776539351849</v>
      </c>
      <c r="T2022">
        <f t="shared" si="127"/>
        <v>2014</v>
      </c>
    </row>
    <row r="2023" spans="1:20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2">
        <f t="shared" si="126"/>
        <v>41893.783553240741</v>
      </c>
      <c r="T2023">
        <f t="shared" si="127"/>
        <v>2014</v>
      </c>
    </row>
    <row r="2024" spans="1:20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2">
        <f t="shared" si="126"/>
        <v>42054.024421296301</v>
      </c>
      <c r="T2024">
        <f t="shared" si="127"/>
        <v>2015</v>
      </c>
    </row>
    <row r="2025" spans="1:20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2">
        <f t="shared" si="126"/>
        <v>42675.694236111114</v>
      </c>
      <c r="T2025">
        <f t="shared" si="127"/>
        <v>2016</v>
      </c>
    </row>
    <row r="2026" spans="1:20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2">
        <f t="shared" si="126"/>
        <v>42010.674513888895</v>
      </c>
      <c r="T2026">
        <f t="shared" si="127"/>
        <v>2015</v>
      </c>
    </row>
    <row r="2027" spans="1:20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2">
        <f t="shared" si="126"/>
        <v>42162.729548611111</v>
      </c>
      <c r="T2027">
        <f t="shared" si="127"/>
        <v>2015</v>
      </c>
    </row>
    <row r="2028" spans="1:20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2">
        <f t="shared" si="126"/>
        <v>42647.750092592592</v>
      </c>
      <c r="T2028">
        <f t="shared" si="127"/>
        <v>2016</v>
      </c>
    </row>
    <row r="2029" spans="1:20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2">
        <f t="shared" si="126"/>
        <v>42039.384571759263</v>
      </c>
      <c r="T2029">
        <f t="shared" si="127"/>
        <v>2015</v>
      </c>
    </row>
    <row r="2030" spans="1:20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2">
        <f t="shared" si="126"/>
        <v>42097.786493055552</v>
      </c>
      <c r="T2030">
        <f t="shared" si="127"/>
        <v>2015</v>
      </c>
    </row>
    <row r="2031" spans="1:20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2">
        <f t="shared" si="126"/>
        <v>42203.432129629626</v>
      </c>
      <c r="T2031">
        <f t="shared" si="127"/>
        <v>2015</v>
      </c>
    </row>
    <row r="2032" spans="1:20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2">
        <f t="shared" si="126"/>
        <v>42374.911226851851</v>
      </c>
      <c r="T2032">
        <f t="shared" si="127"/>
        <v>2016</v>
      </c>
    </row>
    <row r="2033" spans="1:20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2">
        <f t="shared" si="126"/>
        <v>42103.399479166663</v>
      </c>
      <c r="T2033">
        <f t="shared" si="127"/>
        <v>2015</v>
      </c>
    </row>
    <row r="2034" spans="1:20" ht="43.2" x14ac:dyDescent="0.3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9">
        <f t="shared" si="124"/>
        <v>103</v>
      </c>
      <c r="P2034">
        <f t="shared" si="125"/>
        <v>43.62</v>
      </c>
      <c r="Q2034" s="11" t="s">
        <v>8327</v>
      </c>
      <c r="R2034" t="s">
        <v>8341</v>
      </c>
      <c r="S2034" s="12">
        <f t="shared" si="126"/>
        <v>41390.757754629631</v>
      </c>
      <c r="T2034">
        <f t="shared" si="127"/>
        <v>2013</v>
      </c>
    </row>
    <row r="2035" spans="1:20" ht="43.2" x14ac:dyDescent="0.3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9">
        <f t="shared" si="124"/>
        <v>161</v>
      </c>
      <c r="P2035">
        <f t="shared" si="125"/>
        <v>76.86</v>
      </c>
      <c r="Q2035" s="11" t="s">
        <v>8327</v>
      </c>
      <c r="R2035" t="s">
        <v>8331</v>
      </c>
      <c r="S2035" s="12">
        <f t="shared" si="126"/>
        <v>42075.171203703707</v>
      </c>
      <c r="T2035">
        <f t="shared" si="127"/>
        <v>2015</v>
      </c>
    </row>
    <row r="2036" spans="1:20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2">
        <f t="shared" si="126"/>
        <v>41571.998379629629</v>
      </c>
      <c r="T2036">
        <f t="shared" si="127"/>
        <v>2013</v>
      </c>
    </row>
    <row r="2037" spans="1:20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2">
        <f t="shared" si="126"/>
        <v>42446.943831018521</v>
      </c>
      <c r="T2037">
        <f t="shared" si="127"/>
        <v>2016</v>
      </c>
    </row>
    <row r="2038" spans="1:20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12">
        <f t="shared" si="126"/>
        <v>42628.690266203703</v>
      </c>
      <c r="T2038">
        <f t="shared" si="127"/>
        <v>2016</v>
      </c>
    </row>
    <row r="2039" spans="1:20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2">
        <f t="shared" si="126"/>
        <v>42780.740277777775</v>
      </c>
      <c r="T2039">
        <f t="shared" si="127"/>
        <v>2017</v>
      </c>
    </row>
    <row r="2040" spans="1:20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2">
        <f t="shared" si="126"/>
        <v>41943.604097222218</v>
      </c>
      <c r="T2040">
        <f t="shared" si="127"/>
        <v>2014</v>
      </c>
    </row>
    <row r="2041" spans="1:20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2">
        <f t="shared" si="126"/>
        <v>42065.887361111112</v>
      </c>
      <c r="T2041">
        <f t="shared" si="127"/>
        <v>2015</v>
      </c>
    </row>
    <row r="2042" spans="1:20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2">
        <f t="shared" si="126"/>
        <v>41631.902766203704</v>
      </c>
      <c r="T2042">
        <f t="shared" si="127"/>
        <v>2013</v>
      </c>
    </row>
    <row r="2043" spans="1:20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2">
        <f t="shared" si="126"/>
        <v>41923.921643518523</v>
      </c>
      <c r="T2043">
        <f t="shared" si="127"/>
        <v>2014</v>
      </c>
    </row>
    <row r="2044" spans="1:20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2">
        <f t="shared" si="126"/>
        <v>42707.895462962959</v>
      </c>
      <c r="T2044">
        <f t="shared" si="127"/>
        <v>2016</v>
      </c>
    </row>
    <row r="2045" spans="1:20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2">
        <f t="shared" si="126"/>
        <v>42016.120613425926</v>
      </c>
      <c r="T2045">
        <f t="shared" si="127"/>
        <v>2015</v>
      </c>
    </row>
    <row r="2046" spans="1:20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2">
        <f t="shared" si="126"/>
        <v>41301.654340277775</v>
      </c>
      <c r="T2046">
        <f t="shared" si="127"/>
        <v>2013</v>
      </c>
    </row>
    <row r="2047" spans="1:20" ht="43.2" x14ac:dyDescent="0.3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9">
        <f t="shared" si="124"/>
        <v>11</v>
      </c>
      <c r="P2047">
        <f t="shared" si="125"/>
        <v>225</v>
      </c>
      <c r="Q2047" s="11" t="s">
        <v>8311</v>
      </c>
      <c r="R2047" t="s">
        <v>8348</v>
      </c>
      <c r="S2047" s="12">
        <f t="shared" si="126"/>
        <v>41832.672685185185</v>
      </c>
      <c r="T2047">
        <f t="shared" si="127"/>
        <v>2014</v>
      </c>
    </row>
    <row r="2048" spans="1:20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2">
        <f t="shared" si="126"/>
        <v>41180.86241898148</v>
      </c>
      <c r="T2048">
        <f t="shared" si="127"/>
        <v>2012</v>
      </c>
    </row>
    <row r="2049" spans="1:20" ht="43.2" x14ac:dyDescent="0.3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9">
        <f t="shared" si="124"/>
        <v>105</v>
      </c>
      <c r="P2049">
        <f t="shared" si="125"/>
        <v>58.33</v>
      </c>
      <c r="Q2049" s="11" t="s">
        <v>8327</v>
      </c>
      <c r="R2049" t="s">
        <v>8331</v>
      </c>
      <c r="S2049" s="12">
        <f t="shared" si="126"/>
        <v>41123.056273148148</v>
      </c>
      <c r="T2049">
        <f t="shared" si="127"/>
        <v>2012</v>
      </c>
    </row>
    <row r="2050" spans="1:20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si="124"/>
        <v>315</v>
      </c>
      <c r="P2050">
        <f t="shared" si="125"/>
        <v>35.799999999999997</v>
      </c>
      <c r="Q2050" s="11" t="s">
        <v>8323</v>
      </c>
      <c r="R2050" t="s">
        <v>8326</v>
      </c>
      <c r="S2050" s="12">
        <f t="shared" si="126"/>
        <v>42479.432291666672</v>
      </c>
      <c r="T2050">
        <f t="shared" si="127"/>
        <v>2016</v>
      </c>
    </row>
    <row r="2051" spans="1:20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128">ROUND(E2051/D2051*100,0)</f>
        <v>26</v>
      </c>
      <c r="P2051">
        <f t="shared" ref="P2051:P2114" si="129">IFERROR(ROUND(E2051/L2051,2),0)</f>
        <v>87.31</v>
      </c>
      <c r="Q2051" s="11" t="s">
        <v>8321</v>
      </c>
      <c r="R2051" t="s">
        <v>8325</v>
      </c>
      <c r="S2051" s="12">
        <f t="shared" ref="S2051:S2114" si="130">(((J2051/60)/60)/24)+DATE(1970,1,1)</f>
        <v>41867.083368055559</v>
      </c>
      <c r="T2051">
        <f t="shared" ref="T2051:T2114" si="131">YEAR(S2051)</f>
        <v>2014</v>
      </c>
    </row>
    <row r="2052" spans="1:20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2">
        <f t="shared" si="130"/>
        <v>42074.935740740737</v>
      </c>
      <c r="T2052">
        <f t="shared" si="131"/>
        <v>2015</v>
      </c>
    </row>
    <row r="2053" spans="1:20" ht="43.2" x14ac:dyDescent="0.3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9">
        <f t="shared" si="128"/>
        <v>46</v>
      </c>
      <c r="P2053">
        <f t="shared" si="129"/>
        <v>34.130000000000003</v>
      </c>
      <c r="Q2053" s="11" t="s">
        <v>8323</v>
      </c>
      <c r="R2053" t="s">
        <v>8324</v>
      </c>
      <c r="S2053" s="12">
        <f t="shared" si="130"/>
        <v>42801.774699074071</v>
      </c>
      <c r="T2053">
        <f t="shared" si="131"/>
        <v>2017</v>
      </c>
    </row>
    <row r="2054" spans="1:20" ht="43.2" x14ac:dyDescent="0.3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9">
        <f t="shared" si="128"/>
        <v>105</v>
      </c>
      <c r="P2054">
        <f t="shared" si="129"/>
        <v>54.14</v>
      </c>
      <c r="Q2054" s="11" t="s">
        <v>8323</v>
      </c>
      <c r="R2054" t="s">
        <v>8326</v>
      </c>
      <c r="S2054" s="12">
        <f t="shared" si="130"/>
        <v>42150.755312499998</v>
      </c>
      <c r="T2054">
        <f t="shared" si="131"/>
        <v>2015</v>
      </c>
    </row>
    <row r="2055" spans="1:20" ht="43.2" x14ac:dyDescent="0.3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9">
        <f t="shared" si="128"/>
        <v>393</v>
      </c>
      <c r="P2055">
        <f t="shared" si="129"/>
        <v>60.38</v>
      </c>
      <c r="Q2055" s="11" t="s">
        <v>8321</v>
      </c>
      <c r="R2055" t="s">
        <v>8343</v>
      </c>
      <c r="S2055" s="12">
        <f t="shared" si="130"/>
        <v>40997.144872685189</v>
      </c>
      <c r="T2055">
        <f t="shared" si="131"/>
        <v>2012</v>
      </c>
    </row>
    <row r="2056" spans="1:20" ht="43.2" x14ac:dyDescent="0.3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9">
        <f t="shared" si="128"/>
        <v>104</v>
      </c>
      <c r="P2056">
        <f t="shared" si="129"/>
        <v>55.89</v>
      </c>
      <c r="Q2056" s="11" t="s">
        <v>8323</v>
      </c>
      <c r="R2056" t="s">
        <v>8326</v>
      </c>
      <c r="S2056" s="12">
        <f t="shared" si="130"/>
        <v>41764.44663194444</v>
      </c>
      <c r="T2056">
        <f t="shared" si="131"/>
        <v>2014</v>
      </c>
    </row>
    <row r="2057" spans="1:20" ht="43.2" x14ac:dyDescent="0.3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9">
        <f t="shared" si="128"/>
        <v>130</v>
      </c>
      <c r="P2057">
        <f t="shared" si="129"/>
        <v>86.94</v>
      </c>
      <c r="Q2057" s="11" t="s">
        <v>8323</v>
      </c>
      <c r="R2057" t="s">
        <v>8326</v>
      </c>
      <c r="S2057" s="12">
        <f t="shared" si="130"/>
        <v>42725.031180555554</v>
      </c>
      <c r="T2057">
        <f t="shared" si="131"/>
        <v>2016</v>
      </c>
    </row>
    <row r="2058" spans="1:20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2">
        <f t="shared" si="130"/>
        <v>42502.807627314818</v>
      </c>
      <c r="T2058">
        <f t="shared" si="131"/>
        <v>2016</v>
      </c>
    </row>
    <row r="2059" spans="1:20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2">
        <f t="shared" si="130"/>
        <v>40070.253819444442</v>
      </c>
      <c r="T2059">
        <f t="shared" si="131"/>
        <v>2009</v>
      </c>
    </row>
    <row r="2060" spans="1:20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2">
        <f t="shared" si="130"/>
        <v>40347.125601851854</v>
      </c>
      <c r="T2060">
        <f t="shared" si="131"/>
        <v>2010</v>
      </c>
    </row>
    <row r="2061" spans="1:20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2">
        <f t="shared" si="130"/>
        <v>42143.461122685185</v>
      </c>
      <c r="T2061">
        <f t="shared" si="131"/>
        <v>2015</v>
      </c>
    </row>
    <row r="2062" spans="1:20" ht="43.2" x14ac:dyDescent="0.3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9">
        <f t="shared" si="128"/>
        <v>21</v>
      </c>
      <c r="P2062">
        <f t="shared" si="129"/>
        <v>25.49</v>
      </c>
      <c r="Q2062" s="11" t="s">
        <v>8319</v>
      </c>
      <c r="R2062" t="s">
        <v>8320</v>
      </c>
      <c r="S2062" s="12">
        <f t="shared" si="130"/>
        <v>42790.885243055556</v>
      </c>
      <c r="T2062">
        <f t="shared" si="131"/>
        <v>2017</v>
      </c>
    </row>
    <row r="2063" spans="1:20" ht="28.8" x14ac:dyDescent="0.3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9">
        <f t="shared" si="128"/>
        <v>104</v>
      </c>
      <c r="P2063">
        <f t="shared" si="129"/>
        <v>77.75</v>
      </c>
      <c r="Q2063" s="11" t="s">
        <v>8327</v>
      </c>
      <c r="R2063" t="s">
        <v>8331</v>
      </c>
      <c r="S2063" s="12">
        <f t="shared" si="130"/>
        <v>41548.00335648148</v>
      </c>
      <c r="T2063">
        <f t="shared" si="131"/>
        <v>2013</v>
      </c>
    </row>
    <row r="2064" spans="1:20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2">
        <f t="shared" si="130"/>
        <v>40764.204375000001</v>
      </c>
      <c r="T2064">
        <f t="shared" si="131"/>
        <v>2011</v>
      </c>
    </row>
    <row r="2065" spans="1:20" ht="28.8" x14ac:dyDescent="0.3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9">
        <f t="shared" si="128"/>
        <v>0</v>
      </c>
      <c r="P2065">
        <f t="shared" si="129"/>
        <v>775</v>
      </c>
      <c r="Q2065" s="11" t="s">
        <v>8323</v>
      </c>
      <c r="R2065" t="s">
        <v>8324</v>
      </c>
      <c r="S2065" s="12">
        <f t="shared" si="130"/>
        <v>42534.649571759262</v>
      </c>
      <c r="T2065">
        <f t="shared" si="131"/>
        <v>2016</v>
      </c>
    </row>
    <row r="2066" spans="1:20" ht="57.6" x14ac:dyDescent="0.3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9">
        <f t="shared" si="128"/>
        <v>111</v>
      </c>
      <c r="P2066">
        <f t="shared" si="129"/>
        <v>67.39</v>
      </c>
      <c r="Q2066" s="11" t="s">
        <v>8311</v>
      </c>
      <c r="R2066" t="s">
        <v>8333</v>
      </c>
      <c r="S2066" s="12">
        <f t="shared" si="130"/>
        <v>41689.917962962965</v>
      </c>
      <c r="T2066">
        <f t="shared" si="131"/>
        <v>2014</v>
      </c>
    </row>
    <row r="2067" spans="1:20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2">
        <f t="shared" si="130"/>
        <v>42420.140277777777</v>
      </c>
      <c r="T2067">
        <f t="shared" si="131"/>
        <v>2016</v>
      </c>
    </row>
    <row r="2068" spans="1:20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2">
        <f t="shared" si="130"/>
        <v>42182.008402777778</v>
      </c>
      <c r="T2068">
        <f t="shared" si="131"/>
        <v>2015</v>
      </c>
    </row>
    <row r="2069" spans="1:20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2">
        <f t="shared" si="130"/>
        <v>42020.806701388887</v>
      </c>
      <c r="T2069">
        <f t="shared" si="131"/>
        <v>2015</v>
      </c>
    </row>
    <row r="2070" spans="1:20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2">
        <f t="shared" si="130"/>
        <v>41205.854537037041</v>
      </c>
      <c r="T2070">
        <f t="shared" si="131"/>
        <v>2012</v>
      </c>
    </row>
    <row r="2071" spans="1:20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2">
        <f t="shared" si="130"/>
        <v>41815.774826388886</v>
      </c>
      <c r="T2071">
        <f t="shared" si="131"/>
        <v>2014</v>
      </c>
    </row>
    <row r="2072" spans="1:20" ht="28.8" x14ac:dyDescent="0.3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9">
        <f t="shared" si="128"/>
        <v>102</v>
      </c>
      <c r="P2072">
        <f t="shared" si="129"/>
        <v>59.04</v>
      </c>
      <c r="Q2072" s="11" t="s">
        <v>8323</v>
      </c>
      <c r="R2072" t="s">
        <v>8335</v>
      </c>
      <c r="S2072" s="12">
        <f t="shared" si="130"/>
        <v>41747.471504629626</v>
      </c>
      <c r="T2072">
        <f t="shared" si="131"/>
        <v>2014</v>
      </c>
    </row>
    <row r="2073" spans="1:20" ht="57.6" x14ac:dyDescent="0.3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9">
        <f t="shared" si="128"/>
        <v>256</v>
      </c>
      <c r="P2073">
        <f t="shared" si="129"/>
        <v>69.77</v>
      </c>
      <c r="Q2073" s="11" t="s">
        <v>8321</v>
      </c>
      <c r="R2073" t="s">
        <v>8322</v>
      </c>
      <c r="S2073" s="12">
        <f t="shared" si="130"/>
        <v>41144.709490740745</v>
      </c>
      <c r="T2073">
        <f t="shared" si="131"/>
        <v>2012</v>
      </c>
    </row>
    <row r="2074" spans="1:20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2">
        <f t="shared" si="130"/>
        <v>42513.110787037032</v>
      </c>
      <c r="T2074">
        <f t="shared" si="131"/>
        <v>2016</v>
      </c>
    </row>
    <row r="2075" spans="1:20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2">
        <f t="shared" si="130"/>
        <v>42068.65552083333</v>
      </c>
      <c r="T2075">
        <f t="shared" si="131"/>
        <v>2015</v>
      </c>
    </row>
    <row r="2076" spans="1:20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2">
        <f t="shared" si="130"/>
        <v>41820.639189814814</v>
      </c>
      <c r="T2076">
        <f t="shared" si="131"/>
        <v>2014</v>
      </c>
    </row>
    <row r="2077" spans="1:20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2">
        <f t="shared" si="130"/>
        <v>41922.741655092592</v>
      </c>
      <c r="T2077">
        <f t="shared" si="131"/>
        <v>2014</v>
      </c>
    </row>
    <row r="2078" spans="1:20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2">
        <f t="shared" si="130"/>
        <v>41753.515856481477</v>
      </c>
      <c r="T2078">
        <f t="shared" si="131"/>
        <v>2014</v>
      </c>
    </row>
    <row r="2079" spans="1:20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2">
        <f t="shared" si="130"/>
        <v>42676.717615740738</v>
      </c>
      <c r="T2079">
        <f t="shared" si="131"/>
        <v>2016</v>
      </c>
    </row>
    <row r="2080" spans="1:20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2">
        <f t="shared" si="130"/>
        <v>42512.58321759259</v>
      </c>
      <c r="T2080">
        <f t="shared" si="131"/>
        <v>2016</v>
      </c>
    </row>
    <row r="2081" spans="1:20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2">
        <f t="shared" si="130"/>
        <v>40666.973541666666</v>
      </c>
      <c r="T2081">
        <f t="shared" si="131"/>
        <v>2011</v>
      </c>
    </row>
    <row r="2082" spans="1:20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2">
        <f t="shared" si="130"/>
        <v>42536.815648148149</v>
      </c>
      <c r="T2082">
        <f t="shared" si="131"/>
        <v>2016</v>
      </c>
    </row>
    <row r="2083" spans="1:20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2">
        <f t="shared" si="130"/>
        <v>41733.737083333333</v>
      </c>
      <c r="T2083">
        <f t="shared" si="131"/>
        <v>2014</v>
      </c>
    </row>
    <row r="2084" spans="1:20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2">
        <f t="shared" si="130"/>
        <v>41927.873784722222</v>
      </c>
      <c r="T2084">
        <f t="shared" si="131"/>
        <v>2014</v>
      </c>
    </row>
    <row r="2085" spans="1:20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2">
        <f t="shared" si="130"/>
        <v>41022.645185185182</v>
      </c>
      <c r="T2085">
        <f t="shared" si="131"/>
        <v>2012</v>
      </c>
    </row>
    <row r="2086" spans="1:20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2">
        <f t="shared" si="130"/>
        <v>40924.650868055556</v>
      </c>
      <c r="T2086">
        <f t="shared" si="131"/>
        <v>2012</v>
      </c>
    </row>
    <row r="2087" spans="1:20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2">
        <f t="shared" si="130"/>
        <v>41917.731736111113</v>
      </c>
      <c r="T2087">
        <f t="shared" si="131"/>
        <v>2014</v>
      </c>
    </row>
    <row r="2088" spans="1:20" ht="43.2" x14ac:dyDescent="0.3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9">
        <f t="shared" si="128"/>
        <v>101</v>
      </c>
      <c r="P2088">
        <f t="shared" si="129"/>
        <v>35.950000000000003</v>
      </c>
      <c r="Q2088" s="11" t="s">
        <v>8323</v>
      </c>
      <c r="R2088" t="s">
        <v>8326</v>
      </c>
      <c r="S2088" s="12">
        <f t="shared" si="130"/>
        <v>42233.763831018514</v>
      </c>
      <c r="T2088">
        <f t="shared" si="131"/>
        <v>2015</v>
      </c>
    </row>
    <row r="2089" spans="1:20" ht="28.8" x14ac:dyDescent="0.3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9">
        <f t="shared" si="128"/>
        <v>101</v>
      </c>
      <c r="P2089">
        <f t="shared" si="129"/>
        <v>75.5</v>
      </c>
      <c r="Q2089" s="11" t="s">
        <v>8323</v>
      </c>
      <c r="R2089" t="s">
        <v>8326</v>
      </c>
      <c r="S2089" s="12">
        <f t="shared" si="130"/>
        <v>41775.858564814815</v>
      </c>
      <c r="T2089">
        <f t="shared" si="131"/>
        <v>2014</v>
      </c>
    </row>
    <row r="2090" spans="1:20" ht="43.2" x14ac:dyDescent="0.3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9">
        <f t="shared" si="128"/>
        <v>116</v>
      </c>
      <c r="P2090">
        <f t="shared" si="129"/>
        <v>48.71</v>
      </c>
      <c r="Q2090" s="11" t="s">
        <v>8327</v>
      </c>
      <c r="R2090" t="s">
        <v>8331</v>
      </c>
      <c r="S2090" s="12">
        <f t="shared" si="130"/>
        <v>42747.219560185185</v>
      </c>
      <c r="T2090">
        <f t="shared" si="131"/>
        <v>2017</v>
      </c>
    </row>
    <row r="2091" spans="1:20" ht="28.8" x14ac:dyDescent="0.3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9">
        <f t="shared" si="128"/>
        <v>15</v>
      </c>
      <c r="P2091">
        <f t="shared" si="129"/>
        <v>30.12</v>
      </c>
      <c r="Q2091" s="11" t="s">
        <v>8323</v>
      </c>
      <c r="R2091" t="s">
        <v>8324</v>
      </c>
      <c r="S2091" s="12">
        <f t="shared" si="130"/>
        <v>42226.651886574073</v>
      </c>
      <c r="T2091">
        <f t="shared" si="131"/>
        <v>2015</v>
      </c>
    </row>
    <row r="2092" spans="1:20" ht="43.2" x14ac:dyDescent="0.3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9">
        <f t="shared" si="128"/>
        <v>126</v>
      </c>
      <c r="P2092">
        <f t="shared" si="129"/>
        <v>71.709999999999994</v>
      </c>
      <c r="Q2092" s="11" t="s">
        <v>8321</v>
      </c>
      <c r="R2092" t="s">
        <v>8343</v>
      </c>
      <c r="S2092" s="12">
        <f t="shared" si="130"/>
        <v>40779.125428240739</v>
      </c>
      <c r="T2092">
        <f t="shared" si="131"/>
        <v>2011</v>
      </c>
    </row>
    <row r="2093" spans="1:20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2">
        <f t="shared" si="130"/>
        <v>42129.541585648149</v>
      </c>
      <c r="T2093">
        <f t="shared" si="131"/>
        <v>2015</v>
      </c>
    </row>
    <row r="2094" spans="1:20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2">
        <f t="shared" si="130"/>
        <v>41270.954351851848</v>
      </c>
      <c r="T2094">
        <f t="shared" si="131"/>
        <v>2012</v>
      </c>
    </row>
    <row r="2095" spans="1:20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2">
        <f t="shared" si="130"/>
        <v>40788.297650462962</v>
      </c>
      <c r="T2095">
        <f t="shared" si="131"/>
        <v>2011</v>
      </c>
    </row>
    <row r="2096" spans="1:20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2">
        <f t="shared" si="130"/>
        <v>41494.963587962964</v>
      </c>
      <c r="T2096">
        <f t="shared" si="131"/>
        <v>2013</v>
      </c>
    </row>
    <row r="2097" spans="1:20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2">
        <f t="shared" si="130"/>
        <v>41026.083298611113</v>
      </c>
      <c r="T2097">
        <f t="shared" si="131"/>
        <v>2012</v>
      </c>
    </row>
    <row r="2098" spans="1:20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2">
        <f t="shared" si="130"/>
        <v>42460.733530092592</v>
      </c>
      <c r="T2098">
        <f t="shared" si="131"/>
        <v>2016</v>
      </c>
    </row>
    <row r="2099" spans="1:20" ht="57.6" x14ac:dyDescent="0.3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9">
        <f t="shared" si="128"/>
        <v>15</v>
      </c>
      <c r="P2099">
        <f t="shared" si="129"/>
        <v>150</v>
      </c>
      <c r="Q2099" s="11" t="s">
        <v>8323</v>
      </c>
      <c r="R2099" t="s">
        <v>8335</v>
      </c>
      <c r="S2099" s="12">
        <f t="shared" si="130"/>
        <v>41793.17219907407</v>
      </c>
      <c r="T2099">
        <f t="shared" si="131"/>
        <v>2014</v>
      </c>
    </row>
    <row r="2100" spans="1:20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12">
        <f t="shared" si="130"/>
        <v>42597.882488425923</v>
      </c>
      <c r="T2100">
        <f t="shared" si="131"/>
        <v>2016</v>
      </c>
    </row>
    <row r="2101" spans="1:20" ht="43.2" x14ac:dyDescent="0.3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9">
        <f t="shared" si="128"/>
        <v>100</v>
      </c>
      <c r="P2101">
        <f t="shared" si="129"/>
        <v>51.72</v>
      </c>
      <c r="Q2101" s="11" t="s">
        <v>8323</v>
      </c>
      <c r="R2101" t="s">
        <v>8326</v>
      </c>
      <c r="S2101" s="12">
        <f t="shared" si="130"/>
        <v>41792.645277777774</v>
      </c>
      <c r="T2101">
        <f t="shared" si="131"/>
        <v>2014</v>
      </c>
    </row>
    <row r="2102" spans="1:20" ht="43.2" x14ac:dyDescent="0.3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2">
        <f t="shared" si="130"/>
        <v>41848.866157407407</v>
      </c>
      <c r="T2102">
        <f t="shared" si="131"/>
        <v>2014</v>
      </c>
    </row>
    <row r="2103" spans="1:20" ht="43.2" x14ac:dyDescent="0.3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9">
        <f t="shared" si="128"/>
        <v>100</v>
      </c>
      <c r="P2103">
        <f t="shared" si="129"/>
        <v>33.33</v>
      </c>
      <c r="Q2103" s="11" t="s">
        <v>8323</v>
      </c>
      <c r="R2103" t="s">
        <v>8326</v>
      </c>
      <c r="S2103" s="12">
        <f t="shared" si="130"/>
        <v>41836.471180555556</v>
      </c>
      <c r="T2103">
        <f t="shared" si="131"/>
        <v>2014</v>
      </c>
    </row>
    <row r="2104" spans="1:20" ht="43.2" x14ac:dyDescent="0.3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9">
        <f t="shared" si="128"/>
        <v>100</v>
      </c>
      <c r="P2104">
        <f t="shared" si="129"/>
        <v>55.56</v>
      </c>
      <c r="Q2104" s="11" t="s">
        <v>8323</v>
      </c>
      <c r="R2104" t="s">
        <v>8335</v>
      </c>
      <c r="S2104" s="12">
        <f t="shared" si="130"/>
        <v>42499.842962962968</v>
      </c>
      <c r="T2104">
        <f t="shared" si="131"/>
        <v>2016</v>
      </c>
    </row>
    <row r="2105" spans="1:20" ht="28.8" x14ac:dyDescent="0.3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9">
        <f t="shared" si="128"/>
        <v>103</v>
      </c>
      <c r="P2105">
        <f t="shared" si="129"/>
        <v>31.91</v>
      </c>
      <c r="Q2105" s="11" t="s">
        <v>8327</v>
      </c>
      <c r="R2105" t="s">
        <v>8336</v>
      </c>
      <c r="S2105" s="12">
        <f t="shared" si="130"/>
        <v>42545.125196759262</v>
      </c>
      <c r="T2105">
        <f t="shared" si="131"/>
        <v>2016</v>
      </c>
    </row>
    <row r="2106" spans="1:20" ht="43.2" x14ac:dyDescent="0.3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9">
        <f t="shared" si="128"/>
        <v>125</v>
      </c>
      <c r="P2106">
        <f t="shared" si="129"/>
        <v>50</v>
      </c>
      <c r="Q2106" s="11" t="s">
        <v>8323</v>
      </c>
      <c r="R2106" t="s">
        <v>8326</v>
      </c>
      <c r="S2106" s="12">
        <f t="shared" si="130"/>
        <v>42722.882361111115</v>
      </c>
      <c r="T2106">
        <f t="shared" si="131"/>
        <v>2016</v>
      </c>
    </row>
    <row r="2107" spans="1:20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2">
        <f t="shared" si="130"/>
        <v>41488.85423611111</v>
      </c>
      <c r="T2107">
        <f t="shared" si="131"/>
        <v>2013</v>
      </c>
    </row>
    <row r="2108" spans="1:20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2">
        <f t="shared" si="130"/>
        <v>41928.904189814813</v>
      </c>
      <c r="T2108">
        <f t="shared" si="131"/>
        <v>2014</v>
      </c>
    </row>
    <row r="2109" spans="1:20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2">
        <f t="shared" si="130"/>
        <v>41100.158877314818</v>
      </c>
      <c r="T2109">
        <f t="shared" si="131"/>
        <v>2012</v>
      </c>
    </row>
    <row r="2110" spans="1:20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2">
        <f t="shared" si="130"/>
        <v>42012.768298611118</v>
      </c>
      <c r="T2110">
        <f t="shared" si="131"/>
        <v>2015</v>
      </c>
    </row>
    <row r="2111" spans="1:20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2">
        <f t="shared" si="130"/>
        <v>42494.061793981484</v>
      </c>
      <c r="T2111">
        <f t="shared" si="131"/>
        <v>2016</v>
      </c>
    </row>
    <row r="2112" spans="1:20" ht="43.2" x14ac:dyDescent="0.3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9">
        <f t="shared" si="128"/>
        <v>29</v>
      </c>
      <c r="P2112">
        <f t="shared" si="129"/>
        <v>61.04</v>
      </c>
      <c r="Q2112" s="11" t="s">
        <v>8327</v>
      </c>
      <c r="R2112" t="s">
        <v>8354</v>
      </c>
      <c r="S2112" s="12">
        <f t="shared" si="130"/>
        <v>40754.729259259257</v>
      </c>
      <c r="T2112">
        <f t="shared" si="131"/>
        <v>2011</v>
      </c>
    </row>
    <row r="2113" spans="1:20" ht="43.2" x14ac:dyDescent="0.3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9">
        <f t="shared" si="128"/>
        <v>42</v>
      </c>
      <c r="P2113">
        <f t="shared" si="129"/>
        <v>77.11</v>
      </c>
      <c r="Q2113" s="11" t="s">
        <v>8321</v>
      </c>
      <c r="R2113" t="s">
        <v>8325</v>
      </c>
      <c r="S2113" s="12">
        <f t="shared" si="130"/>
        <v>42259.542800925927</v>
      </c>
      <c r="T2113">
        <f t="shared" si="131"/>
        <v>2015</v>
      </c>
    </row>
    <row r="2114" spans="1:20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si="128"/>
        <v>49</v>
      </c>
      <c r="P2114">
        <f t="shared" si="129"/>
        <v>47.26</v>
      </c>
      <c r="Q2114" s="11" t="s">
        <v>8323</v>
      </c>
      <c r="R2114" t="s">
        <v>8326</v>
      </c>
      <c r="S2114" s="12">
        <f t="shared" si="130"/>
        <v>42663.468078703707</v>
      </c>
      <c r="T2114">
        <f t="shared" si="131"/>
        <v>2016</v>
      </c>
    </row>
    <row r="2115" spans="1:20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132">ROUND(E2115/D2115*100,0)</f>
        <v>1</v>
      </c>
      <c r="P2115">
        <f t="shared" ref="P2115:P2178" si="133">IFERROR(ROUND(E2115/L2115,2),0)</f>
        <v>292.2</v>
      </c>
      <c r="Q2115" s="11" t="s">
        <v>8308</v>
      </c>
      <c r="R2115" t="s">
        <v>8342</v>
      </c>
      <c r="S2115" s="12">
        <f t="shared" ref="S2115:S2178" si="134">(((J2115/60)/60)/24)+DATE(1970,1,1)</f>
        <v>42140.921064814815</v>
      </c>
      <c r="T2115">
        <f t="shared" ref="T2115:T2178" si="135">YEAR(S2115)</f>
        <v>2015</v>
      </c>
    </row>
    <row r="2116" spans="1:20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2">
        <f t="shared" si="134"/>
        <v>42493.857083333336</v>
      </c>
      <c r="T2116">
        <f t="shared" si="135"/>
        <v>2016</v>
      </c>
    </row>
    <row r="2117" spans="1:20" ht="43.2" x14ac:dyDescent="0.3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9">
        <f t="shared" si="132"/>
        <v>8</v>
      </c>
      <c r="P2117">
        <f t="shared" si="133"/>
        <v>90.94</v>
      </c>
      <c r="Q2117" s="11" t="s">
        <v>8316</v>
      </c>
      <c r="R2117" t="s">
        <v>8344</v>
      </c>
      <c r="S2117" s="12">
        <f t="shared" si="134"/>
        <v>42755.492754629624</v>
      </c>
      <c r="T2117">
        <f t="shared" si="135"/>
        <v>2017</v>
      </c>
    </row>
    <row r="2118" spans="1:20" ht="57.6" x14ac:dyDescent="0.3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9">
        <f t="shared" si="132"/>
        <v>146</v>
      </c>
      <c r="P2118">
        <f t="shared" si="133"/>
        <v>40.42</v>
      </c>
      <c r="Q2118" s="11" t="s">
        <v>8321</v>
      </c>
      <c r="R2118" t="s">
        <v>8322</v>
      </c>
      <c r="S2118" s="12">
        <f t="shared" si="134"/>
        <v>40205.174849537041</v>
      </c>
      <c r="T2118">
        <f t="shared" si="135"/>
        <v>2010</v>
      </c>
    </row>
    <row r="2119" spans="1:20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2">
        <f t="shared" si="134"/>
        <v>42366.192974537036</v>
      </c>
      <c r="T2119">
        <f t="shared" si="135"/>
        <v>2015</v>
      </c>
    </row>
    <row r="2120" spans="1:20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2">
        <f t="shared" si="134"/>
        <v>42706.115405092598</v>
      </c>
      <c r="T2120">
        <f t="shared" si="135"/>
        <v>2016</v>
      </c>
    </row>
    <row r="2121" spans="1:20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2">
        <f t="shared" si="134"/>
        <v>41780.412604166668</v>
      </c>
      <c r="T2121">
        <f t="shared" si="135"/>
        <v>2014</v>
      </c>
    </row>
    <row r="2122" spans="1:20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2">
        <f t="shared" si="134"/>
        <v>42055.972824074073</v>
      </c>
      <c r="T2122">
        <f t="shared" si="135"/>
        <v>2015</v>
      </c>
    </row>
    <row r="2123" spans="1:20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2">
        <f t="shared" si="134"/>
        <v>42658.810277777782</v>
      </c>
      <c r="T2123">
        <f t="shared" si="135"/>
        <v>2016</v>
      </c>
    </row>
    <row r="2124" spans="1:20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2">
        <f t="shared" si="134"/>
        <v>41692.135729166665</v>
      </c>
      <c r="T2124">
        <f t="shared" si="135"/>
        <v>2014</v>
      </c>
    </row>
    <row r="2125" spans="1:20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2">
        <f t="shared" si="134"/>
        <v>41904.851875</v>
      </c>
      <c r="T2125">
        <f t="shared" si="135"/>
        <v>2014</v>
      </c>
    </row>
    <row r="2126" spans="1:20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2">
        <f t="shared" si="134"/>
        <v>42593.011782407411</v>
      </c>
      <c r="T2126">
        <f t="shared" si="135"/>
        <v>2016</v>
      </c>
    </row>
    <row r="2127" spans="1:20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2">
        <f t="shared" si="134"/>
        <v>42597.617418981477</v>
      </c>
      <c r="T2127">
        <f t="shared" si="135"/>
        <v>2016</v>
      </c>
    </row>
    <row r="2128" spans="1:20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2">
        <f t="shared" si="134"/>
        <v>41901.684861111113</v>
      </c>
      <c r="T2128">
        <f t="shared" si="135"/>
        <v>2014</v>
      </c>
    </row>
    <row r="2129" spans="1:20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2">
        <f t="shared" si="134"/>
        <v>41930.975601851853</v>
      </c>
      <c r="T2129">
        <f t="shared" si="135"/>
        <v>2014</v>
      </c>
    </row>
    <row r="2130" spans="1:20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2">
        <f t="shared" si="134"/>
        <v>42801.031412037039</v>
      </c>
      <c r="T2130">
        <f t="shared" si="135"/>
        <v>2017</v>
      </c>
    </row>
    <row r="2131" spans="1:20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2">
        <f t="shared" si="134"/>
        <v>41846.978078703702</v>
      </c>
      <c r="T2131">
        <f t="shared" si="135"/>
        <v>2014</v>
      </c>
    </row>
    <row r="2132" spans="1:20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2">
        <f t="shared" si="134"/>
        <v>42356.750706018516</v>
      </c>
      <c r="T2132">
        <f t="shared" si="135"/>
        <v>2015</v>
      </c>
    </row>
    <row r="2133" spans="1:20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2">
        <f t="shared" si="134"/>
        <v>41963.872361111105</v>
      </c>
      <c r="T2133">
        <f t="shared" si="135"/>
        <v>2014</v>
      </c>
    </row>
    <row r="2134" spans="1:20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2">
        <f t="shared" si="134"/>
        <v>42702.770729166667</v>
      </c>
      <c r="T2134">
        <f t="shared" si="135"/>
        <v>2016</v>
      </c>
    </row>
    <row r="2135" spans="1:20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2">
        <f t="shared" si="134"/>
        <v>42460.98192129629</v>
      </c>
      <c r="T2135">
        <f t="shared" si="135"/>
        <v>2016</v>
      </c>
    </row>
    <row r="2136" spans="1:20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2">
        <f t="shared" si="134"/>
        <v>42234.789884259255</v>
      </c>
      <c r="T2136">
        <f t="shared" si="135"/>
        <v>2015</v>
      </c>
    </row>
    <row r="2137" spans="1:20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2">
        <f t="shared" si="134"/>
        <v>41073.050717592596</v>
      </c>
      <c r="T2137">
        <f t="shared" si="135"/>
        <v>2012</v>
      </c>
    </row>
    <row r="2138" spans="1:20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2">
        <f t="shared" si="134"/>
        <v>42323.17460648148</v>
      </c>
      <c r="T2138">
        <f t="shared" si="135"/>
        <v>2015</v>
      </c>
    </row>
    <row r="2139" spans="1:20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2">
        <f t="shared" si="134"/>
        <v>42273.090740740736</v>
      </c>
      <c r="T2139">
        <f t="shared" si="135"/>
        <v>2015</v>
      </c>
    </row>
    <row r="2140" spans="1:20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2">
        <f t="shared" si="134"/>
        <v>42135.589548611111</v>
      </c>
      <c r="T2140">
        <f t="shared" si="135"/>
        <v>2015</v>
      </c>
    </row>
    <row r="2141" spans="1:20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2">
        <f t="shared" si="134"/>
        <v>42075.979988425926</v>
      </c>
      <c r="T2141">
        <f t="shared" si="135"/>
        <v>2015</v>
      </c>
    </row>
    <row r="2142" spans="1:20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2">
        <f t="shared" si="134"/>
        <v>42136.675196759257</v>
      </c>
      <c r="T2142">
        <f t="shared" si="135"/>
        <v>2015</v>
      </c>
    </row>
    <row r="2143" spans="1:20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2">
        <f t="shared" si="134"/>
        <v>41310.969270833331</v>
      </c>
      <c r="T2143">
        <f t="shared" si="135"/>
        <v>2013</v>
      </c>
    </row>
    <row r="2144" spans="1:20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2">
        <f t="shared" si="134"/>
        <v>40802.733101851853</v>
      </c>
      <c r="T2144">
        <f t="shared" si="135"/>
        <v>2011</v>
      </c>
    </row>
    <row r="2145" spans="1:20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2">
        <f t="shared" si="134"/>
        <v>41885.478842592594</v>
      </c>
      <c r="T2145">
        <f t="shared" si="135"/>
        <v>2014</v>
      </c>
    </row>
    <row r="2146" spans="1:20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2">
        <f t="shared" si="134"/>
        <v>41549.627615740741</v>
      </c>
      <c r="T2146">
        <f t="shared" si="135"/>
        <v>2013</v>
      </c>
    </row>
    <row r="2147" spans="1:20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2">
        <f t="shared" si="134"/>
        <v>41682.805902777778</v>
      </c>
      <c r="T2147">
        <f t="shared" si="135"/>
        <v>2014</v>
      </c>
    </row>
    <row r="2148" spans="1:20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2">
        <f t="shared" si="134"/>
        <v>42676.942164351851</v>
      </c>
      <c r="T2148">
        <f t="shared" si="135"/>
        <v>2016</v>
      </c>
    </row>
    <row r="2149" spans="1:20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2">
        <f t="shared" si="134"/>
        <v>42688.732407407413</v>
      </c>
      <c r="T2149">
        <f t="shared" si="135"/>
        <v>2016</v>
      </c>
    </row>
    <row r="2150" spans="1:20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2">
        <f t="shared" si="134"/>
        <v>42532.052523148144</v>
      </c>
      <c r="T2150">
        <f t="shared" si="135"/>
        <v>2016</v>
      </c>
    </row>
    <row r="2151" spans="1:20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2">
        <f t="shared" si="134"/>
        <v>40557.429733796293</v>
      </c>
      <c r="T2151">
        <f t="shared" si="135"/>
        <v>2011</v>
      </c>
    </row>
    <row r="2152" spans="1:20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2">
        <f t="shared" si="134"/>
        <v>42278.629710648151</v>
      </c>
      <c r="T2152">
        <f t="shared" si="135"/>
        <v>2015</v>
      </c>
    </row>
    <row r="2153" spans="1:20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2">
        <f t="shared" si="134"/>
        <v>42093.860023148154</v>
      </c>
      <c r="T2153">
        <f t="shared" si="135"/>
        <v>2015</v>
      </c>
    </row>
    <row r="2154" spans="1:20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2">
        <f t="shared" si="134"/>
        <v>40638.868611111109</v>
      </c>
      <c r="T2154">
        <f t="shared" si="135"/>
        <v>2011</v>
      </c>
    </row>
    <row r="2155" spans="1:20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2">
        <f t="shared" si="134"/>
        <v>42019.959837962961</v>
      </c>
      <c r="T2155">
        <f t="shared" si="135"/>
        <v>2015</v>
      </c>
    </row>
    <row r="2156" spans="1:20" ht="43.2" x14ac:dyDescent="0.3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9">
        <f t="shared" si="132"/>
        <v>68</v>
      </c>
      <c r="P2156">
        <f t="shared" si="133"/>
        <v>46.59</v>
      </c>
      <c r="Q2156" s="11" t="s">
        <v>8327</v>
      </c>
      <c r="R2156" t="s">
        <v>8350</v>
      </c>
      <c r="S2156" s="12">
        <f t="shared" si="134"/>
        <v>41597.788888888892</v>
      </c>
      <c r="T2156">
        <f t="shared" si="135"/>
        <v>2013</v>
      </c>
    </row>
    <row r="2157" spans="1:20" ht="43.2" x14ac:dyDescent="0.3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9">
        <f t="shared" si="132"/>
        <v>135</v>
      </c>
      <c r="P2157">
        <f t="shared" si="133"/>
        <v>51.96</v>
      </c>
      <c r="Q2157" s="11" t="s">
        <v>8327</v>
      </c>
      <c r="R2157" t="s">
        <v>8328</v>
      </c>
      <c r="S2157" s="12">
        <f t="shared" si="134"/>
        <v>41205.198321759257</v>
      </c>
      <c r="T2157">
        <f t="shared" si="135"/>
        <v>2012</v>
      </c>
    </row>
    <row r="2158" spans="1:20" ht="86.4" x14ac:dyDescent="0.3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9">
        <f t="shared" si="132"/>
        <v>2702</v>
      </c>
      <c r="P2158">
        <f t="shared" si="133"/>
        <v>38.6</v>
      </c>
      <c r="Q2158" s="11" t="s">
        <v>8321</v>
      </c>
      <c r="R2158" t="s">
        <v>8343</v>
      </c>
      <c r="S2158" s="12">
        <f t="shared" si="134"/>
        <v>42604.730567129634</v>
      </c>
      <c r="T2158">
        <f t="shared" si="135"/>
        <v>2016</v>
      </c>
    </row>
    <row r="2159" spans="1:20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2">
        <f t="shared" si="134"/>
        <v>40718.839537037034</v>
      </c>
      <c r="T2159">
        <f t="shared" si="135"/>
        <v>2011</v>
      </c>
    </row>
    <row r="2160" spans="1:20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2">
        <f t="shared" si="134"/>
        <v>41983.110995370371</v>
      </c>
      <c r="T2160">
        <f t="shared" si="135"/>
        <v>2014</v>
      </c>
    </row>
    <row r="2161" spans="1:20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2">
        <f t="shared" si="134"/>
        <v>41694.391840277778</v>
      </c>
      <c r="T2161">
        <f t="shared" si="135"/>
        <v>2014</v>
      </c>
    </row>
    <row r="2162" spans="1:20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2">
        <f t="shared" si="134"/>
        <v>41309.11791666667</v>
      </c>
      <c r="T2162">
        <f t="shared" si="135"/>
        <v>2013</v>
      </c>
    </row>
    <row r="2163" spans="1:20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2">
        <f t="shared" si="134"/>
        <v>42695.7105787037</v>
      </c>
      <c r="T2163">
        <f t="shared" si="135"/>
        <v>2016</v>
      </c>
    </row>
    <row r="2164" spans="1:20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2">
        <f t="shared" si="134"/>
        <v>42082.069560185191</v>
      </c>
      <c r="T2164">
        <f t="shared" si="135"/>
        <v>2015</v>
      </c>
    </row>
    <row r="2165" spans="1:20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2">
        <f t="shared" si="134"/>
        <v>42451.698449074072</v>
      </c>
      <c r="T2165">
        <f t="shared" si="135"/>
        <v>2016</v>
      </c>
    </row>
    <row r="2166" spans="1:20" ht="28.8" x14ac:dyDescent="0.3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9">
        <f t="shared" si="132"/>
        <v>111</v>
      </c>
      <c r="P2166">
        <f t="shared" si="133"/>
        <v>25.58</v>
      </c>
      <c r="Q2166" s="11" t="s">
        <v>8313</v>
      </c>
      <c r="R2166" t="s">
        <v>8314</v>
      </c>
      <c r="S2166" s="12">
        <f t="shared" si="134"/>
        <v>42120.628136574072</v>
      </c>
      <c r="T2166">
        <f t="shared" si="135"/>
        <v>2015</v>
      </c>
    </row>
    <row r="2167" spans="1:20" ht="28.8" x14ac:dyDescent="0.3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9">
        <f t="shared" si="132"/>
        <v>116</v>
      </c>
      <c r="P2167">
        <f t="shared" si="133"/>
        <v>44.33</v>
      </c>
      <c r="Q2167" s="11" t="s">
        <v>8323</v>
      </c>
      <c r="R2167" t="s">
        <v>8326</v>
      </c>
      <c r="S2167" s="12">
        <f t="shared" si="134"/>
        <v>42155.920219907406</v>
      </c>
      <c r="T2167">
        <f t="shared" si="135"/>
        <v>2015</v>
      </c>
    </row>
    <row r="2168" spans="1:20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2">
        <f t="shared" si="134"/>
        <v>41948.552847222221</v>
      </c>
      <c r="T2168">
        <f t="shared" si="135"/>
        <v>2014</v>
      </c>
    </row>
    <row r="2169" spans="1:20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2">
        <f t="shared" si="134"/>
        <v>42193.813530092593</v>
      </c>
      <c r="T2169">
        <f t="shared" si="135"/>
        <v>2015</v>
      </c>
    </row>
    <row r="2170" spans="1:20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2">
        <f t="shared" si="134"/>
        <v>42403.035567129627</v>
      </c>
      <c r="T2170">
        <f t="shared" si="135"/>
        <v>2016</v>
      </c>
    </row>
    <row r="2171" spans="1:20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2">
        <f t="shared" si="134"/>
        <v>42464.958912037036</v>
      </c>
      <c r="T2171">
        <f t="shared" si="135"/>
        <v>2016</v>
      </c>
    </row>
    <row r="2172" spans="1:20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2">
        <f t="shared" si="134"/>
        <v>40987.890740740739</v>
      </c>
      <c r="T2172">
        <f t="shared" si="135"/>
        <v>2012</v>
      </c>
    </row>
    <row r="2173" spans="1:20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2">
        <f t="shared" si="134"/>
        <v>42018.94159722222</v>
      </c>
      <c r="T2173">
        <f t="shared" si="135"/>
        <v>2015</v>
      </c>
    </row>
    <row r="2174" spans="1:20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2">
        <f t="shared" si="134"/>
        <v>42221.656782407401</v>
      </c>
      <c r="T2174">
        <f t="shared" si="135"/>
        <v>2015</v>
      </c>
    </row>
    <row r="2175" spans="1:20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2">
        <f t="shared" si="134"/>
        <v>42463.81385416667</v>
      </c>
      <c r="T2175">
        <f t="shared" si="135"/>
        <v>2016</v>
      </c>
    </row>
    <row r="2176" spans="1:20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2">
        <f t="shared" si="134"/>
        <v>42696.37572916667</v>
      </c>
      <c r="T2176">
        <f t="shared" si="135"/>
        <v>2016</v>
      </c>
    </row>
    <row r="2177" spans="1:20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2">
        <f t="shared" si="134"/>
        <v>42543.788564814815</v>
      </c>
      <c r="T2177">
        <f t="shared" si="135"/>
        <v>2016</v>
      </c>
    </row>
    <row r="2178" spans="1:20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32"/>
        <v>65</v>
      </c>
      <c r="P2178">
        <f t="shared" si="133"/>
        <v>118.36</v>
      </c>
      <c r="Q2178" s="11" t="s">
        <v>8327</v>
      </c>
      <c r="R2178" t="s">
        <v>8330</v>
      </c>
      <c r="S2178" s="12">
        <f t="shared" si="134"/>
        <v>42021.139733796299</v>
      </c>
      <c r="T2178">
        <f t="shared" si="135"/>
        <v>2015</v>
      </c>
    </row>
    <row r="2179" spans="1:20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136">ROUND(E2179/D2179*100,0)</f>
        <v>100</v>
      </c>
      <c r="P2179">
        <f t="shared" ref="P2179:P2242" si="137">IFERROR(ROUND(E2179/L2179,2),0)</f>
        <v>50.04</v>
      </c>
      <c r="Q2179" s="11" t="s">
        <v>8327</v>
      </c>
      <c r="R2179" t="s">
        <v>8331</v>
      </c>
      <c r="S2179" s="12">
        <f t="shared" ref="S2179:S2242" si="138">(((J2179/60)/60)/24)+DATE(1970,1,1)</f>
        <v>41827.906689814816</v>
      </c>
      <c r="T2179">
        <f t="shared" ref="T2179:T2242" si="139">YEAR(S2179)</f>
        <v>2014</v>
      </c>
    </row>
    <row r="2180" spans="1:20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2">
        <f t="shared" si="138"/>
        <v>42248.632199074069</v>
      </c>
      <c r="T2180">
        <f t="shared" si="139"/>
        <v>2015</v>
      </c>
    </row>
    <row r="2181" spans="1:20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2">
        <f t="shared" si="138"/>
        <v>41226.017361111109</v>
      </c>
      <c r="T2181">
        <f t="shared" si="139"/>
        <v>2012</v>
      </c>
    </row>
    <row r="2182" spans="1:20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2">
        <f t="shared" si="138"/>
        <v>41855.777905092589</v>
      </c>
      <c r="T2182">
        <f t="shared" si="139"/>
        <v>2014</v>
      </c>
    </row>
    <row r="2183" spans="1:20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2">
        <f t="shared" si="138"/>
        <v>42551.102314814809</v>
      </c>
      <c r="T2183">
        <f t="shared" si="139"/>
        <v>2016</v>
      </c>
    </row>
    <row r="2184" spans="1:20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2">
        <f t="shared" si="138"/>
        <v>42556.504490740743</v>
      </c>
      <c r="T2184">
        <f t="shared" si="139"/>
        <v>2016</v>
      </c>
    </row>
    <row r="2185" spans="1:20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2">
        <f t="shared" si="138"/>
        <v>42110.153043981481</v>
      </c>
      <c r="T2185">
        <f t="shared" si="139"/>
        <v>2015</v>
      </c>
    </row>
    <row r="2186" spans="1:20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2">
        <f t="shared" si="138"/>
        <v>42783.459398148145</v>
      </c>
      <c r="T2186">
        <f t="shared" si="139"/>
        <v>2017</v>
      </c>
    </row>
    <row r="2187" spans="1:20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2">
        <f t="shared" si="138"/>
        <v>41276.496840277774</v>
      </c>
      <c r="T2187">
        <f t="shared" si="139"/>
        <v>2013</v>
      </c>
    </row>
    <row r="2188" spans="1:20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2">
        <f t="shared" si="138"/>
        <v>41088.691493055558</v>
      </c>
      <c r="T2188">
        <f t="shared" si="139"/>
        <v>2012</v>
      </c>
    </row>
    <row r="2189" spans="1:20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2">
        <f t="shared" si="138"/>
        <v>42113.981446759266</v>
      </c>
      <c r="T2189">
        <f t="shared" si="139"/>
        <v>2015</v>
      </c>
    </row>
    <row r="2190" spans="1:20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2">
        <f t="shared" si="138"/>
        <v>41912.650729166664</v>
      </c>
      <c r="T2190">
        <f t="shared" si="139"/>
        <v>2014</v>
      </c>
    </row>
    <row r="2191" spans="1:20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2">
        <f t="shared" si="138"/>
        <v>42521.654328703706</v>
      </c>
      <c r="T2191">
        <f t="shared" si="139"/>
        <v>2016</v>
      </c>
    </row>
    <row r="2192" spans="1:20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2">
        <f t="shared" si="138"/>
        <v>42450.88282407407</v>
      </c>
      <c r="T2192">
        <f t="shared" si="139"/>
        <v>2016</v>
      </c>
    </row>
    <row r="2193" spans="1:20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2">
        <f t="shared" si="138"/>
        <v>42443.802361111113</v>
      </c>
      <c r="T2193">
        <f t="shared" si="139"/>
        <v>2016</v>
      </c>
    </row>
    <row r="2194" spans="1:20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2">
        <f t="shared" si="138"/>
        <v>40679.743067129632</v>
      </c>
      <c r="T2194">
        <f t="shared" si="139"/>
        <v>2011</v>
      </c>
    </row>
    <row r="2195" spans="1:20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2">
        <f t="shared" si="138"/>
        <v>41767.650347222225</v>
      </c>
      <c r="T2195">
        <f t="shared" si="139"/>
        <v>2014</v>
      </c>
    </row>
    <row r="2196" spans="1:20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2">
        <f t="shared" si="138"/>
        <v>42228.044664351852</v>
      </c>
      <c r="T2196">
        <f t="shared" si="139"/>
        <v>2015</v>
      </c>
    </row>
    <row r="2197" spans="1:20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2">
        <f t="shared" si="138"/>
        <v>41402.558819444443</v>
      </c>
      <c r="T2197">
        <f t="shared" si="139"/>
        <v>2013</v>
      </c>
    </row>
    <row r="2198" spans="1:20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2">
        <f t="shared" si="138"/>
        <v>41145.719305555554</v>
      </c>
      <c r="T2198">
        <f t="shared" si="139"/>
        <v>2012</v>
      </c>
    </row>
    <row r="2199" spans="1:20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2">
        <f t="shared" si="138"/>
        <v>42222.730034722219</v>
      </c>
      <c r="T2199">
        <f t="shared" si="139"/>
        <v>2015</v>
      </c>
    </row>
    <row r="2200" spans="1:20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2">
        <f t="shared" si="138"/>
        <v>41891.96503472222</v>
      </c>
      <c r="T2200">
        <f t="shared" si="139"/>
        <v>2014</v>
      </c>
    </row>
    <row r="2201" spans="1:20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2">
        <f t="shared" si="138"/>
        <v>42608.36583333333</v>
      </c>
      <c r="T2201">
        <f t="shared" si="139"/>
        <v>2016</v>
      </c>
    </row>
    <row r="2202" spans="1:20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2">
        <f t="shared" si="138"/>
        <v>42375.114988425921</v>
      </c>
      <c r="T2202">
        <f t="shared" si="139"/>
        <v>2016</v>
      </c>
    </row>
    <row r="2203" spans="1:20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2">
        <f t="shared" si="138"/>
        <v>40970.750034722223</v>
      </c>
      <c r="T2203">
        <f t="shared" si="139"/>
        <v>2012</v>
      </c>
    </row>
    <row r="2204" spans="1:20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2">
        <f t="shared" si="138"/>
        <v>40750.710104166668</v>
      </c>
      <c r="T2204">
        <f t="shared" si="139"/>
        <v>2011</v>
      </c>
    </row>
    <row r="2205" spans="1:20" ht="43.2" x14ac:dyDescent="0.3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9">
        <f t="shared" si="136"/>
        <v>100</v>
      </c>
      <c r="P2205">
        <f t="shared" si="137"/>
        <v>62.5</v>
      </c>
      <c r="Q2205" s="11" t="s">
        <v>8323</v>
      </c>
      <c r="R2205" t="s">
        <v>8326</v>
      </c>
      <c r="S2205" s="12">
        <f t="shared" si="138"/>
        <v>41788.58997685185</v>
      </c>
      <c r="T2205">
        <f t="shared" si="139"/>
        <v>2014</v>
      </c>
    </row>
    <row r="2206" spans="1:20" ht="43.2" x14ac:dyDescent="0.3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9">
        <f t="shared" si="136"/>
        <v>104</v>
      </c>
      <c r="P2206">
        <f t="shared" si="137"/>
        <v>59.52</v>
      </c>
      <c r="Q2206" s="11" t="s">
        <v>8323</v>
      </c>
      <c r="R2206" t="s">
        <v>8326</v>
      </c>
      <c r="S2206" s="12">
        <f t="shared" si="138"/>
        <v>42277.583472222221</v>
      </c>
      <c r="T2206">
        <f t="shared" si="139"/>
        <v>2015</v>
      </c>
    </row>
    <row r="2207" spans="1:20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2">
        <f t="shared" si="138"/>
        <v>42360.887835648144</v>
      </c>
      <c r="T2207">
        <f t="shared" si="139"/>
        <v>2015</v>
      </c>
    </row>
    <row r="2208" spans="1:20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2">
        <f t="shared" si="138"/>
        <v>42507.29932870371</v>
      </c>
      <c r="T2208">
        <f t="shared" si="139"/>
        <v>2016</v>
      </c>
    </row>
    <row r="2209" spans="1:20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2">
        <f t="shared" si="138"/>
        <v>42026.920428240745</v>
      </c>
      <c r="T2209">
        <f t="shared" si="139"/>
        <v>2015</v>
      </c>
    </row>
    <row r="2210" spans="1:20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2">
        <f t="shared" si="138"/>
        <v>42682.67768518519</v>
      </c>
      <c r="T2210">
        <f t="shared" si="139"/>
        <v>2016</v>
      </c>
    </row>
    <row r="2211" spans="1:20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2">
        <f t="shared" si="138"/>
        <v>42175.816365740742</v>
      </c>
      <c r="T2211">
        <f t="shared" si="139"/>
        <v>2015</v>
      </c>
    </row>
    <row r="2212" spans="1:20" ht="43.2" x14ac:dyDescent="0.3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9">
        <f t="shared" si="136"/>
        <v>4</v>
      </c>
      <c r="P2212">
        <f t="shared" si="137"/>
        <v>175</v>
      </c>
      <c r="Q2212" s="11" t="s">
        <v>8323</v>
      </c>
      <c r="R2212" t="s">
        <v>8326</v>
      </c>
      <c r="S2212" s="12">
        <f t="shared" si="138"/>
        <v>42508.179965277777</v>
      </c>
      <c r="T2212">
        <f t="shared" si="139"/>
        <v>2016</v>
      </c>
    </row>
    <row r="2213" spans="1:20" ht="43.2" x14ac:dyDescent="0.3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9">
        <f t="shared" si="136"/>
        <v>102</v>
      </c>
      <c r="P2213">
        <f t="shared" si="137"/>
        <v>42.24</v>
      </c>
      <c r="Q2213" s="11" t="s">
        <v>8327</v>
      </c>
      <c r="R2213" t="s">
        <v>8328</v>
      </c>
      <c r="S2213" s="12">
        <f t="shared" si="138"/>
        <v>41925.906689814816</v>
      </c>
      <c r="T2213">
        <f t="shared" si="139"/>
        <v>2014</v>
      </c>
    </row>
    <row r="2214" spans="1:20" ht="43.2" x14ac:dyDescent="0.3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9">
        <f t="shared" si="136"/>
        <v>175</v>
      </c>
      <c r="P2214">
        <f t="shared" si="137"/>
        <v>68.06</v>
      </c>
      <c r="Q2214" s="11" t="s">
        <v>8323</v>
      </c>
      <c r="R2214" t="s">
        <v>8326</v>
      </c>
      <c r="S2214" s="12">
        <f t="shared" si="138"/>
        <v>42003.948425925926</v>
      </c>
      <c r="T2214">
        <f t="shared" si="139"/>
        <v>2014</v>
      </c>
    </row>
    <row r="2215" spans="1:20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2">
        <f t="shared" si="138"/>
        <v>42252.277615740735</v>
      </c>
      <c r="T2215">
        <f t="shared" si="139"/>
        <v>2015</v>
      </c>
    </row>
    <row r="2216" spans="1:20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2">
        <f t="shared" si="138"/>
        <v>40644.159259259257</v>
      </c>
      <c r="T2216">
        <f t="shared" si="139"/>
        <v>2011</v>
      </c>
    </row>
    <row r="2217" spans="1:20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2">
        <f t="shared" si="138"/>
        <v>42036.24428240741</v>
      </c>
      <c r="T2217">
        <f t="shared" si="139"/>
        <v>2015</v>
      </c>
    </row>
    <row r="2218" spans="1:20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2">
        <f t="shared" si="138"/>
        <v>41923.354351851849</v>
      </c>
      <c r="T2218">
        <f t="shared" si="139"/>
        <v>2014</v>
      </c>
    </row>
    <row r="2219" spans="1:20" ht="43.2" x14ac:dyDescent="0.3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9">
        <f t="shared" si="136"/>
        <v>2</v>
      </c>
      <c r="P2219">
        <f t="shared" si="137"/>
        <v>202.83</v>
      </c>
      <c r="Q2219" s="11" t="s">
        <v>8319</v>
      </c>
      <c r="R2219" t="s">
        <v>8345</v>
      </c>
      <c r="S2219" s="12">
        <f t="shared" si="138"/>
        <v>42338.675381944442</v>
      </c>
      <c r="T2219">
        <f t="shared" si="139"/>
        <v>2015</v>
      </c>
    </row>
    <row r="2220" spans="1:20" ht="43.2" x14ac:dyDescent="0.3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9">
        <f t="shared" si="136"/>
        <v>5</v>
      </c>
      <c r="P2220">
        <f t="shared" si="137"/>
        <v>71.59</v>
      </c>
      <c r="Q2220" s="11" t="s">
        <v>8316</v>
      </c>
      <c r="R2220" t="s">
        <v>8344</v>
      </c>
      <c r="S2220" s="12">
        <f t="shared" si="138"/>
        <v>42328.779224537036</v>
      </c>
      <c r="T2220">
        <f t="shared" si="139"/>
        <v>2015</v>
      </c>
    </row>
    <row r="2221" spans="1:20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2">
        <f t="shared" si="138"/>
        <v>42011.202581018515</v>
      </c>
      <c r="T2221">
        <f t="shared" si="139"/>
        <v>2015</v>
      </c>
    </row>
    <row r="2222" spans="1:20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2">
        <f t="shared" si="138"/>
        <v>41607.83085648148</v>
      </c>
      <c r="T2222">
        <f t="shared" si="139"/>
        <v>2013</v>
      </c>
    </row>
    <row r="2223" spans="1:20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2">
        <f t="shared" si="138"/>
        <v>41648.396192129629</v>
      </c>
      <c r="T2223">
        <f t="shared" si="139"/>
        <v>2014</v>
      </c>
    </row>
    <row r="2224" spans="1:20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2">
        <f t="shared" si="138"/>
        <v>40088.105393518519</v>
      </c>
      <c r="T2224">
        <f t="shared" si="139"/>
        <v>2009</v>
      </c>
    </row>
    <row r="2225" spans="1:20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2">
        <f t="shared" si="138"/>
        <v>42291.581377314811</v>
      </c>
      <c r="T2225">
        <f t="shared" si="139"/>
        <v>2015</v>
      </c>
    </row>
    <row r="2226" spans="1:20" ht="43.2" x14ac:dyDescent="0.3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9">
        <f t="shared" si="136"/>
        <v>100</v>
      </c>
      <c r="P2226">
        <f t="shared" si="137"/>
        <v>42.86</v>
      </c>
      <c r="Q2226" s="11" t="s">
        <v>8327</v>
      </c>
      <c r="R2226" t="s">
        <v>8338</v>
      </c>
      <c r="S2226" s="12">
        <f t="shared" si="138"/>
        <v>40688.024618055555</v>
      </c>
      <c r="T2226">
        <f t="shared" si="139"/>
        <v>2011</v>
      </c>
    </row>
    <row r="2227" spans="1:20" ht="28.8" x14ac:dyDescent="0.3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9">
        <f t="shared" si="136"/>
        <v>100</v>
      </c>
      <c r="P2227">
        <f t="shared" si="137"/>
        <v>31.58</v>
      </c>
      <c r="Q2227" s="11" t="s">
        <v>8323</v>
      </c>
      <c r="R2227" t="s">
        <v>8326</v>
      </c>
      <c r="S2227" s="12">
        <f t="shared" si="138"/>
        <v>41822.90488425926</v>
      </c>
      <c r="T2227">
        <f t="shared" si="139"/>
        <v>2014</v>
      </c>
    </row>
    <row r="2228" spans="1:20" ht="28.8" x14ac:dyDescent="0.3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9">
        <f t="shared" si="136"/>
        <v>120</v>
      </c>
      <c r="P2228">
        <f t="shared" si="137"/>
        <v>66.67</v>
      </c>
      <c r="Q2228" s="11" t="s">
        <v>8323</v>
      </c>
      <c r="R2228" t="s">
        <v>8326</v>
      </c>
      <c r="S2228" s="12">
        <f t="shared" si="138"/>
        <v>42026.924976851849</v>
      </c>
      <c r="T2228">
        <f t="shared" si="139"/>
        <v>2015</v>
      </c>
    </row>
    <row r="2229" spans="1:20" ht="43.2" x14ac:dyDescent="0.3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9">
        <f t="shared" si="136"/>
        <v>133</v>
      </c>
      <c r="P2229">
        <f t="shared" si="137"/>
        <v>28.57</v>
      </c>
      <c r="Q2229" s="11" t="s">
        <v>8327</v>
      </c>
      <c r="R2229" t="s">
        <v>8328</v>
      </c>
      <c r="S2229" s="12">
        <f t="shared" si="138"/>
        <v>42058.941736111112</v>
      </c>
      <c r="T2229">
        <f t="shared" si="139"/>
        <v>2015</v>
      </c>
    </row>
    <row r="2230" spans="1:20" ht="57.6" x14ac:dyDescent="0.3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136"/>
        <v>141</v>
      </c>
      <c r="P2230">
        <f t="shared" si="137"/>
        <v>52.17</v>
      </c>
      <c r="Q2230" s="11" t="s">
        <v>8323</v>
      </c>
      <c r="R2230" t="s">
        <v>8326</v>
      </c>
      <c r="S2230" s="12">
        <f t="shared" si="138"/>
        <v>42423.050613425927</v>
      </c>
      <c r="T2230">
        <f t="shared" si="139"/>
        <v>2016</v>
      </c>
    </row>
    <row r="2231" spans="1:20" ht="43.2" x14ac:dyDescent="0.3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9">
        <f t="shared" si="136"/>
        <v>171</v>
      </c>
      <c r="P2231">
        <f t="shared" si="137"/>
        <v>52.17</v>
      </c>
      <c r="Q2231" s="11" t="s">
        <v>8323</v>
      </c>
      <c r="R2231" t="s">
        <v>8326</v>
      </c>
      <c r="S2231" s="12">
        <f t="shared" si="138"/>
        <v>42452.916481481487</v>
      </c>
      <c r="T2231">
        <f t="shared" si="139"/>
        <v>2016</v>
      </c>
    </row>
    <row r="2232" spans="1:20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2">
        <f t="shared" si="138"/>
        <v>41808.198518518519</v>
      </c>
      <c r="T2232">
        <f t="shared" si="139"/>
        <v>2014</v>
      </c>
    </row>
    <row r="2233" spans="1:20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2">
        <f t="shared" si="138"/>
        <v>42032.716145833328</v>
      </c>
      <c r="T2233">
        <f t="shared" si="139"/>
        <v>2015</v>
      </c>
    </row>
    <row r="2234" spans="1:20" ht="43.2" x14ac:dyDescent="0.3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9">
        <f t="shared" si="136"/>
        <v>30</v>
      </c>
      <c r="P2234">
        <f t="shared" si="137"/>
        <v>237</v>
      </c>
      <c r="Q2234" s="11" t="s">
        <v>8323</v>
      </c>
      <c r="R2234" t="s">
        <v>8324</v>
      </c>
      <c r="S2234" s="12">
        <f t="shared" si="138"/>
        <v>42006.908692129626</v>
      </c>
      <c r="T2234">
        <f t="shared" si="139"/>
        <v>2015</v>
      </c>
    </row>
    <row r="2235" spans="1:20" ht="43.2" x14ac:dyDescent="0.3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9">
        <f t="shared" si="136"/>
        <v>108</v>
      </c>
      <c r="P2235">
        <f t="shared" si="137"/>
        <v>79</v>
      </c>
      <c r="Q2235" s="11" t="s">
        <v>8323</v>
      </c>
      <c r="R2235" t="s">
        <v>8326</v>
      </c>
      <c r="S2235" s="12">
        <f t="shared" si="138"/>
        <v>41856.715069444443</v>
      </c>
      <c r="T2235">
        <f t="shared" si="139"/>
        <v>2014</v>
      </c>
    </row>
    <row r="2236" spans="1:20" ht="43.2" x14ac:dyDescent="0.3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9">
        <f t="shared" si="136"/>
        <v>119</v>
      </c>
      <c r="P2236">
        <f t="shared" si="137"/>
        <v>27.56</v>
      </c>
      <c r="Q2236" s="11" t="s">
        <v>8327</v>
      </c>
      <c r="R2236" t="s">
        <v>8328</v>
      </c>
      <c r="S2236" s="12">
        <f t="shared" si="138"/>
        <v>41025.874201388891</v>
      </c>
      <c r="T2236">
        <f t="shared" si="139"/>
        <v>2012</v>
      </c>
    </row>
    <row r="2237" spans="1:20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2">
        <f t="shared" si="138"/>
        <v>42255.619351851856</v>
      </c>
      <c r="T2237">
        <f t="shared" si="139"/>
        <v>2015</v>
      </c>
    </row>
    <row r="2238" spans="1:20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2">
        <f t="shared" si="138"/>
        <v>41243.367303240739</v>
      </c>
      <c r="T2238">
        <f t="shared" si="139"/>
        <v>2012</v>
      </c>
    </row>
    <row r="2239" spans="1:20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2">
        <f t="shared" si="138"/>
        <v>41802.757719907408</v>
      </c>
      <c r="T2239">
        <f t="shared" si="139"/>
        <v>2014</v>
      </c>
    </row>
    <row r="2240" spans="1:20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2">
        <f t="shared" si="138"/>
        <v>41974.743148148147</v>
      </c>
      <c r="T2240">
        <f t="shared" si="139"/>
        <v>2014</v>
      </c>
    </row>
    <row r="2241" spans="1:20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2">
        <f t="shared" si="138"/>
        <v>42151.189525462964</v>
      </c>
      <c r="T2241">
        <f t="shared" si="139"/>
        <v>2015</v>
      </c>
    </row>
    <row r="2242" spans="1:20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36"/>
        <v>39</v>
      </c>
      <c r="P2242">
        <f t="shared" si="137"/>
        <v>83.57</v>
      </c>
      <c r="Q2242" s="11" t="s">
        <v>8319</v>
      </c>
      <c r="R2242" t="s">
        <v>8345</v>
      </c>
      <c r="S2242" s="12">
        <f t="shared" si="138"/>
        <v>42240.840289351851</v>
      </c>
      <c r="T2242">
        <f t="shared" si="139"/>
        <v>2015</v>
      </c>
    </row>
    <row r="2243" spans="1:20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ref="O2243:O2306" si="140">ROUND(E2243/D2243*100,0)</f>
        <v>117</v>
      </c>
      <c r="P2243">
        <f t="shared" ref="P2243:P2306" si="141">IFERROR(ROUND(E2243/L2243,2),0)</f>
        <v>44.92</v>
      </c>
      <c r="Q2243" s="11" t="s">
        <v>8323</v>
      </c>
      <c r="R2243" t="s">
        <v>8326</v>
      </c>
      <c r="S2243" s="12">
        <f t="shared" ref="S2243:S2306" si="142">(((J2243/60)/60)/24)+DATE(1970,1,1)</f>
        <v>41837.323009259257</v>
      </c>
      <c r="T2243">
        <f t="shared" ref="T2243:T2306" si="143">YEAR(S2243)</f>
        <v>2014</v>
      </c>
    </row>
    <row r="2244" spans="1:20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2">
        <f t="shared" si="142"/>
        <v>42710.824618055558</v>
      </c>
      <c r="T2244">
        <f t="shared" si="143"/>
        <v>2016</v>
      </c>
    </row>
    <row r="2245" spans="1:20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2">
        <f t="shared" si="142"/>
        <v>42746.096585648149</v>
      </c>
      <c r="T2245">
        <f t="shared" si="143"/>
        <v>2017</v>
      </c>
    </row>
    <row r="2246" spans="1:20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2">
        <f t="shared" si="142"/>
        <v>41842.828680555554</v>
      </c>
      <c r="T2246">
        <f t="shared" si="143"/>
        <v>2014</v>
      </c>
    </row>
    <row r="2247" spans="1:20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2">
        <f t="shared" si="142"/>
        <v>42061.154930555553</v>
      </c>
      <c r="T2247">
        <f t="shared" si="143"/>
        <v>2015</v>
      </c>
    </row>
    <row r="2248" spans="1:20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2">
        <f t="shared" si="142"/>
        <v>41881.453587962962</v>
      </c>
      <c r="T2248">
        <f t="shared" si="143"/>
        <v>2014</v>
      </c>
    </row>
    <row r="2249" spans="1:20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2">
        <f t="shared" si="142"/>
        <v>42531.980694444443</v>
      </c>
      <c r="T2249">
        <f t="shared" si="143"/>
        <v>2016</v>
      </c>
    </row>
    <row r="2250" spans="1:20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2">
        <f t="shared" si="142"/>
        <v>41930.218657407408</v>
      </c>
      <c r="T2250">
        <f t="shared" si="143"/>
        <v>2014</v>
      </c>
    </row>
    <row r="2251" spans="1:20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2">
        <f t="shared" si="142"/>
        <v>42505.955925925926</v>
      </c>
      <c r="T2251">
        <f t="shared" si="143"/>
        <v>2016</v>
      </c>
    </row>
    <row r="2252" spans="1:20" ht="43.2" x14ac:dyDescent="0.3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9">
        <f t="shared" si="140"/>
        <v>6</v>
      </c>
      <c r="P2252">
        <f t="shared" si="141"/>
        <v>163.57</v>
      </c>
      <c r="Q2252" s="11" t="s">
        <v>8323</v>
      </c>
      <c r="R2252" t="s">
        <v>8324</v>
      </c>
      <c r="S2252" s="12">
        <f t="shared" si="142"/>
        <v>42787.862430555557</v>
      </c>
      <c r="T2252">
        <f t="shared" si="143"/>
        <v>2017</v>
      </c>
    </row>
    <row r="2253" spans="1:20" ht="28.8" x14ac:dyDescent="0.3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9">
        <f t="shared" si="140"/>
        <v>11</v>
      </c>
      <c r="P2253">
        <f t="shared" si="141"/>
        <v>286.25</v>
      </c>
      <c r="Q2253" s="11" t="s">
        <v>8323</v>
      </c>
      <c r="R2253" t="s">
        <v>8335</v>
      </c>
      <c r="S2253" s="12">
        <f t="shared" si="142"/>
        <v>42009.493263888886</v>
      </c>
      <c r="T2253">
        <f t="shared" si="143"/>
        <v>2015</v>
      </c>
    </row>
    <row r="2254" spans="1:20" ht="28.8" x14ac:dyDescent="0.3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9">
        <f t="shared" si="140"/>
        <v>115</v>
      </c>
      <c r="P2254">
        <f t="shared" si="141"/>
        <v>57.25</v>
      </c>
      <c r="Q2254" s="11" t="s">
        <v>8327</v>
      </c>
      <c r="R2254" t="s">
        <v>8328</v>
      </c>
      <c r="S2254" s="12">
        <f t="shared" si="142"/>
        <v>40920.904895833337</v>
      </c>
      <c r="T2254">
        <f t="shared" si="143"/>
        <v>2012</v>
      </c>
    </row>
    <row r="2255" spans="1:20" ht="43.2" x14ac:dyDescent="0.3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9">
        <f t="shared" si="140"/>
        <v>115</v>
      </c>
      <c r="P2255">
        <f t="shared" si="141"/>
        <v>18.77</v>
      </c>
      <c r="Q2255" s="11" t="s">
        <v>8323</v>
      </c>
      <c r="R2255" t="s">
        <v>8326</v>
      </c>
      <c r="S2255" s="12">
        <f t="shared" si="142"/>
        <v>42103.535254629634</v>
      </c>
      <c r="T2255">
        <f t="shared" si="143"/>
        <v>2015</v>
      </c>
    </row>
    <row r="2256" spans="1:20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2">
        <f t="shared" si="142"/>
        <v>41850.863252314812</v>
      </c>
      <c r="T2256">
        <f t="shared" si="143"/>
        <v>2014</v>
      </c>
    </row>
    <row r="2257" spans="1:20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2">
        <f t="shared" si="142"/>
        <v>41884.599849537037</v>
      </c>
      <c r="T2257">
        <f t="shared" si="143"/>
        <v>2014</v>
      </c>
    </row>
    <row r="2258" spans="1:20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2">
        <f t="shared" si="142"/>
        <v>41031.82163194444</v>
      </c>
      <c r="T2258">
        <f t="shared" si="143"/>
        <v>2012</v>
      </c>
    </row>
    <row r="2259" spans="1:20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2">
        <f t="shared" si="142"/>
        <v>42611.613564814819</v>
      </c>
      <c r="T2259">
        <f t="shared" si="143"/>
        <v>2016</v>
      </c>
    </row>
    <row r="2260" spans="1:20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2">
        <f t="shared" si="142"/>
        <v>41974.791990740734</v>
      </c>
      <c r="T2260">
        <f t="shared" si="143"/>
        <v>2014</v>
      </c>
    </row>
    <row r="2261" spans="1:20" ht="43.2" x14ac:dyDescent="0.3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9">
        <f t="shared" si="140"/>
        <v>103</v>
      </c>
      <c r="P2261">
        <f t="shared" si="141"/>
        <v>33.24</v>
      </c>
      <c r="Q2261" s="11" t="s">
        <v>8327</v>
      </c>
      <c r="R2261" t="s">
        <v>8329</v>
      </c>
      <c r="S2261" s="12">
        <f t="shared" si="142"/>
        <v>40997.257222222222</v>
      </c>
      <c r="T2261">
        <f t="shared" si="143"/>
        <v>2012</v>
      </c>
    </row>
    <row r="2262" spans="1:20" ht="28.8" x14ac:dyDescent="0.3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9">
        <f t="shared" si="140"/>
        <v>113</v>
      </c>
      <c r="P2262">
        <f t="shared" si="141"/>
        <v>66.47</v>
      </c>
      <c r="Q2262" s="11" t="s">
        <v>8327</v>
      </c>
      <c r="R2262" t="s">
        <v>8331</v>
      </c>
      <c r="S2262" s="12">
        <f t="shared" si="142"/>
        <v>41321.339583333334</v>
      </c>
      <c r="T2262">
        <f t="shared" si="143"/>
        <v>2013</v>
      </c>
    </row>
    <row r="2263" spans="1:20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2">
        <f t="shared" si="142"/>
        <v>42661.132245370376</v>
      </c>
      <c r="T2263">
        <f t="shared" si="143"/>
        <v>2016</v>
      </c>
    </row>
    <row r="2264" spans="1:20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2">
        <f t="shared" si="142"/>
        <v>42595.585358796292</v>
      </c>
      <c r="T2264">
        <f t="shared" si="143"/>
        <v>2016</v>
      </c>
    </row>
    <row r="2265" spans="1:20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2">
        <f t="shared" si="142"/>
        <v>41865.878657407404</v>
      </c>
      <c r="T2265">
        <f t="shared" si="143"/>
        <v>2014</v>
      </c>
    </row>
    <row r="2266" spans="1:20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2">
        <f t="shared" si="142"/>
        <v>42073.660694444443</v>
      </c>
      <c r="T2266">
        <f t="shared" si="143"/>
        <v>2015</v>
      </c>
    </row>
    <row r="2267" spans="1:20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2">
        <f t="shared" si="142"/>
        <v>41059.118993055556</v>
      </c>
      <c r="T2267">
        <f t="shared" si="143"/>
        <v>2012</v>
      </c>
    </row>
    <row r="2268" spans="1:20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2">
        <f t="shared" si="142"/>
        <v>42572.61681712963</v>
      </c>
      <c r="T2268">
        <f t="shared" si="143"/>
        <v>2016</v>
      </c>
    </row>
    <row r="2269" spans="1:20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2">
        <f t="shared" si="142"/>
        <v>42374.651504629626</v>
      </c>
      <c r="T2269">
        <f t="shared" si="143"/>
        <v>2016</v>
      </c>
    </row>
    <row r="2270" spans="1:20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2">
        <f t="shared" si="142"/>
        <v>42499.039629629624</v>
      </c>
      <c r="T2270">
        <f t="shared" si="143"/>
        <v>2016</v>
      </c>
    </row>
    <row r="2271" spans="1:20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2">
        <f t="shared" si="142"/>
        <v>41830.545694444445</v>
      </c>
      <c r="T2271">
        <f t="shared" si="143"/>
        <v>2014</v>
      </c>
    </row>
    <row r="2272" spans="1:20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2">
        <f t="shared" si="142"/>
        <v>40670.507326388892</v>
      </c>
      <c r="T2272">
        <f t="shared" si="143"/>
        <v>2011</v>
      </c>
    </row>
    <row r="2273" spans="1:20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2">
        <f t="shared" si="142"/>
        <v>41869.740671296298</v>
      </c>
      <c r="T2273">
        <f t="shared" si="143"/>
        <v>2014</v>
      </c>
    </row>
    <row r="2274" spans="1:20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2">
        <f t="shared" si="142"/>
        <v>42481.376597222217</v>
      </c>
      <c r="T2274">
        <f t="shared" si="143"/>
        <v>2016</v>
      </c>
    </row>
    <row r="2275" spans="1:20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2">
        <f t="shared" si="142"/>
        <v>41065.858067129629</v>
      </c>
      <c r="T2275">
        <f t="shared" si="143"/>
        <v>2012</v>
      </c>
    </row>
    <row r="2276" spans="1:20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2">
        <f t="shared" si="142"/>
        <v>42107.067557870367</v>
      </c>
      <c r="T2276">
        <f t="shared" si="143"/>
        <v>2015</v>
      </c>
    </row>
    <row r="2277" spans="1:20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2">
        <f t="shared" si="142"/>
        <v>42538.968310185184</v>
      </c>
      <c r="T2277">
        <f t="shared" si="143"/>
        <v>2016</v>
      </c>
    </row>
    <row r="2278" spans="1:20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2">
        <f t="shared" si="142"/>
        <v>42159.649583333332</v>
      </c>
      <c r="T2278">
        <f t="shared" si="143"/>
        <v>2015</v>
      </c>
    </row>
    <row r="2279" spans="1:20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2">
        <f t="shared" si="142"/>
        <v>41866.79886574074</v>
      </c>
      <c r="T2279">
        <f t="shared" si="143"/>
        <v>2014</v>
      </c>
    </row>
    <row r="2280" spans="1:20" ht="43.2" x14ac:dyDescent="0.3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9">
        <f t="shared" si="140"/>
        <v>0</v>
      </c>
      <c r="P2280">
        <f t="shared" si="141"/>
        <v>550</v>
      </c>
      <c r="Q2280" s="11" t="s">
        <v>8308</v>
      </c>
      <c r="R2280" t="s">
        <v>8340</v>
      </c>
      <c r="S2280" s="12">
        <f t="shared" si="142"/>
        <v>42241.798206018517</v>
      </c>
      <c r="T2280">
        <f t="shared" si="143"/>
        <v>2015</v>
      </c>
    </row>
    <row r="2281" spans="1:20" ht="43.2" x14ac:dyDescent="0.3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9">
        <f t="shared" si="140"/>
        <v>100</v>
      </c>
      <c r="P2281">
        <f t="shared" si="141"/>
        <v>73.33</v>
      </c>
      <c r="Q2281" s="11" t="s">
        <v>8323</v>
      </c>
      <c r="R2281" t="s">
        <v>8335</v>
      </c>
      <c r="S2281" s="12">
        <f t="shared" si="142"/>
        <v>42445.598136574074</v>
      </c>
      <c r="T2281">
        <f t="shared" si="143"/>
        <v>2016</v>
      </c>
    </row>
    <row r="2282" spans="1:20" ht="43.2" x14ac:dyDescent="0.3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9">
        <f t="shared" si="140"/>
        <v>110</v>
      </c>
      <c r="P2282">
        <f t="shared" si="141"/>
        <v>100</v>
      </c>
      <c r="Q2282" s="11" t="s">
        <v>8327</v>
      </c>
      <c r="R2282" t="s">
        <v>8341</v>
      </c>
      <c r="S2282" s="12">
        <f t="shared" si="142"/>
        <v>40696.648784722223</v>
      </c>
      <c r="T2282">
        <f t="shared" si="143"/>
        <v>2011</v>
      </c>
    </row>
    <row r="2283" spans="1:20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2">
        <f t="shared" si="142"/>
        <v>41740.493657407409</v>
      </c>
      <c r="T2283">
        <f t="shared" si="143"/>
        <v>2014</v>
      </c>
    </row>
    <row r="2284" spans="1:20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2">
        <f t="shared" si="142"/>
        <v>41872.802928240737</v>
      </c>
      <c r="T2284">
        <f t="shared" si="143"/>
        <v>2014</v>
      </c>
    </row>
    <row r="2285" spans="1:20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2">
        <f t="shared" si="142"/>
        <v>41464.934386574074</v>
      </c>
      <c r="T2285">
        <f t="shared" si="143"/>
        <v>2013</v>
      </c>
    </row>
    <row r="2286" spans="1:20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2">
        <f t="shared" si="142"/>
        <v>42056.091631944444</v>
      </c>
      <c r="T2286">
        <f t="shared" si="143"/>
        <v>2015</v>
      </c>
    </row>
    <row r="2287" spans="1:20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2">
        <f t="shared" si="142"/>
        <v>42135.810694444444</v>
      </c>
      <c r="T2287">
        <f t="shared" si="143"/>
        <v>2015</v>
      </c>
    </row>
    <row r="2288" spans="1:20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2">
        <f t="shared" si="142"/>
        <v>41785.707708333335</v>
      </c>
      <c r="T2288">
        <f t="shared" si="143"/>
        <v>2014</v>
      </c>
    </row>
    <row r="2289" spans="1:20" ht="43.2" x14ac:dyDescent="0.3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9">
        <f t="shared" si="140"/>
        <v>108</v>
      </c>
      <c r="P2289">
        <f t="shared" si="141"/>
        <v>43.28</v>
      </c>
      <c r="Q2289" s="11" t="s">
        <v>8323</v>
      </c>
      <c r="R2289" t="s">
        <v>8326</v>
      </c>
      <c r="S2289" s="12">
        <f t="shared" si="142"/>
        <v>42016.832465277781</v>
      </c>
      <c r="T2289">
        <f t="shared" si="143"/>
        <v>2015</v>
      </c>
    </row>
    <row r="2290" spans="1:20" ht="43.2" x14ac:dyDescent="0.3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9">
        <f t="shared" si="140"/>
        <v>166</v>
      </c>
      <c r="P2290">
        <f t="shared" si="141"/>
        <v>31.82</v>
      </c>
      <c r="Q2290" s="11" t="s">
        <v>8327</v>
      </c>
      <c r="R2290" t="s">
        <v>8331</v>
      </c>
      <c r="S2290" s="12">
        <f t="shared" si="142"/>
        <v>41547.662997685184</v>
      </c>
      <c r="T2290">
        <f t="shared" si="143"/>
        <v>2013</v>
      </c>
    </row>
    <row r="2291" spans="1:20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2">
        <f t="shared" si="142"/>
        <v>41987.818969907406</v>
      </c>
      <c r="T2291">
        <f t="shared" si="143"/>
        <v>2014</v>
      </c>
    </row>
    <row r="2292" spans="1:20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2">
        <f t="shared" si="142"/>
        <v>42006.02207175926</v>
      </c>
      <c r="T2292">
        <f t="shared" si="143"/>
        <v>2015</v>
      </c>
    </row>
    <row r="2293" spans="1:20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2">
        <f t="shared" si="142"/>
        <v>42098.216238425928</v>
      </c>
      <c r="T2293">
        <f t="shared" si="143"/>
        <v>2015</v>
      </c>
    </row>
    <row r="2294" spans="1:20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2">
        <f t="shared" si="142"/>
        <v>42402.889027777783</v>
      </c>
      <c r="T2294">
        <f t="shared" si="143"/>
        <v>2016</v>
      </c>
    </row>
    <row r="2295" spans="1:20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2">
        <f t="shared" si="142"/>
        <v>41841.820486111108</v>
      </c>
      <c r="T2295">
        <f t="shared" si="143"/>
        <v>2014</v>
      </c>
    </row>
    <row r="2296" spans="1:20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2">
        <f t="shared" si="142"/>
        <v>42649.562118055561</v>
      </c>
      <c r="T2296">
        <f t="shared" si="143"/>
        <v>2016</v>
      </c>
    </row>
    <row r="2297" spans="1:20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2">
        <f t="shared" si="142"/>
        <v>42682.451921296291</v>
      </c>
      <c r="T2297">
        <f t="shared" si="143"/>
        <v>2016</v>
      </c>
    </row>
    <row r="2298" spans="1:20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2">
        <f t="shared" si="142"/>
        <v>42475.057164351849</v>
      </c>
      <c r="T2298">
        <f t="shared" si="143"/>
        <v>2016</v>
      </c>
    </row>
    <row r="2299" spans="1:20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2">
        <f t="shared" si="142"/>
        <v>41744.745208333334</v>
      </c>
      <c r="T2299">
        <f t="shared" si="143"/>
        <v>2014</v>
      </c>
    </row>
    <row r="2300" spans="1:20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2">
        <f t="shared" si="142"/>
        <v>40378.893206018518</v>
      </c>
      <c r="T2300">
        <f t="shared" si="143"/>
        <v>2010</v>
      </c>
    </row>
    <row r="2301" spans="1:20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2">
        <f t="shared" si="142"/>
        <v>41403.000856481485</v>
      </c>
      <c r="T2301">
        <f t="shared" si="143"/>
        <v>2013</v>
      </c>
    </row>
    <row r="2302" spans="1:20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2">
        <f t="shared" si="142"/>
        <v>41766.072500000002</v>
      </c>
      <c r="T2302">
        <f t="shared" si="143"/>
        <v>2014</v>
      </c>
    </row>
    <row r="2303" spans="1:20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2">
        <f t="shared" si="142"/>
        <v>42184.209537037037</v>
      </c>
      <c r="T2303">
        <f t="shared" si="143"/>
        <v>2015</v>
      </c>
    </row>
    <row r="2304" spans="1:20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2">
        <f t="shared" si="142"/>
        <v>42419.91942129629</v>
      </c>
      <c r="T2304">
        <f t="shared" si="143"/>
        <v>2016</v>
      </c>
    </row>
    <row r="2305" spans="1:20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12">
        <f t="shared" si="142"/>
        <v>41736.549791666665</v>
      </c>
      <c r="T2305">
        <f t="shared" si="143"/>
        <v>2014</v>
      </c>
    </row>
    <row r="2306" spans="1:20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si="140"/>
        <v>18</v>
      </c>
      <c r="P2306">
        <f t="shared" si="141"/>
        <v>81.540000000000006</v>
      </c>
      <c r="Q2306" s="11" t="s">
        <v>8323</v>
      </c>
      <c r="R2306" t="s">
        <v>8326</v>
      </c>
      <c r="S2306" s="12">
        <f t="shared" si="142"/>
        <v>41833.660995370366</v>
      </c>
      <c r="T2306">
        <f t="shared" si="143"/>
        <v>2014</v>
      </c>
    </row>
    <row r="2307" spans="1:20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144">ROUND(E2307/D2307*100,0)</f>
        <v>50</v>
      </c>
      <c r="P2307">
        <f t="shared" ref="P2307:P2370" si="145">IFERROR(ROUND(E2307/L2307,2),0)</f>
        <v>117.56</v>
      </c>
      <c r="Q2307" s="11" t="s">
        <v>8308</v>
      </c>
      <c r="R2307" t="s">
        <v>8340</v>
      </c>
      <c r="S2307" s="12">
        <f t="shared" ref="S2307:S2370" si="146">(((J2307/60)/60)/24)+DATE(1970,1,1)</f>
        <v>42482.624699074076</v>
      </c>
      <c r="T2307">
        <f t="shared" ref="T2307:T2370" si="147">YEAR(S2307)</f>
        <v>2016</v>
      </c>
    </row>
    <row r="2308" spans="1:20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2">
        <f t="shared" si="146"/>
        <v>42017.967442129629</v>
      </c>
      <c r="T2308">
        <f t="shared" si="147"/>
        <v>2015</v>
      </c>
    </row>
    <row r="2309" spans="1:20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2">
        <f t="shared" si="146"/>
        <v>41832.852627314816</v>
      </c>
      <c r="T2309">
        <f t="shared" si="147"/>
        <v>2014</v>
      </c>
    </row>
    <row r="2310" spans="1:20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2">
        <f t="shared" si="146"/>
        <v>41808.991944444446</v>
      </c>
      <c r="T2310">
        <f t="shared" si="147"/>
        <v>2014</v>
      </c>
    </row>
    <row r="2311" spans="1:20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2">
        <f t="shared" si="146"/>
        <v>40565.032511574071</v>
      </c>
      <c r="T2311">
        <f t="shared" si="147"/>
        <v>2011</v>
      </c>
    </row>
    <row r="2312" spans="1:20" ht="43.2" x14ac:dyDescent="0.3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9">
        <f t="shared" si="144"/>
        <v>11</v>
      </c>
      <c r="P2312">
        <f t="shared" si="145"/>
        <v>525</v>
      </c>
      <c r="Q2312" s="11" t="s">
        <v>8327</v>
      </c>
      <c r="R2312" t="s">
        <v>8330</v>
      </c>
      <c r="S2312" s="12">
        <f t="shared" si="146"/>
        <v>41852.646226851852</v>
      </c>
      <c r="T2312">
        <f t="shared" si="147"/>
        <v>2014</v>
      </c>
    </row>
    <row r="2313" spans="1:20" ht="28.8" x14ac:dyDescent="0.3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9">
        <f t="shared" si="144"/>
        <v>105</v>
      </c>
      <c r="P2313">
        <f t="shared" si="145"/>
        <v>38.89</v>
      </c>
      <c r="Q2313" s="11" t="s">
        <v>8327</v>
      </c>
      <c r="R2313" t="s">
        <v>8331</v>
      </c>
      <c r="S2313" s="12">
        <f t="shared" si="146"/>
        <v>41288.68712962963</v>
      </c>
      <c r="T2313">
        <f t="shared" si="147"/>
        <v>2013</v>
      </c>
    </row>
    <row r="2314" spans="1:20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2">
        <f t="shared" si="146"/>
        <v>41303.044016203705</v>
      </c>
      <c r="T2314">
        <f t="shared" si="147"/>
        <v>2013</v>
      </c>
    </row>
    <row r="2315" spans="1:20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2">
        <f t="shared" si="146"/>
        <v>41620.90047453704</v>
      </c>
      <c r="T2315">
        <f t="shared" si="147"/>
        <v>2013</v>
      </c>
    </row>
    <row r="2316" spans="1:20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2">
        <f t="shared" si="146"/>
        <v>40977.948009259257</v>
      </c>
      <c r="T2316">
        <f t="shared" si="147"/>
        <v>2012</v>
      </c>
    </row>
    <row r="2317" spans="1:20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2">
        <f t="shared" si="146"/>
        <v>41969.199756944443</v>
      </c>
      <c r="T2317">
        <f t="shared" si="147"/>
        <v>2014</v>
      </c>
    </row>
    <row r="2318" spans="1:20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2">
        <f t="shared" si="146"/>
        <v>42219.180393518516</v>
      </c>
      <c r="T2318">
        <f t="shared" si="147"/>
        <v>2015</v>
      </c>
    </row>
    <row r="2319" spans="1:20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2">
        <f t="shared" si="146"/>
        <v>40821.183136574073</v>
      </c>
      <c r="T2319">
        <f t="shared" si="147"/>
        <v>2011</v>
      </c>
    </row>
    <row r="2320" spans="1:20" ht="72" x14ac:dyDescent="0.3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9">
        <f t="shared" si="144"/>
        <v>4</v>
      </c>
      <c r="P2320">
        <f t="shared" si="145"/>
        <v>61.18</v>
      </c>
      <c r="Q2320" s="11" t="s">
        <v>8323</v>
      </c>
      <c r="R2320" t="s">
        <v>8324</v>
      </c>
      <c r="S2320" s="12">
        <f t="shared" si="146"/>
        <v>42427.01807870371</v>
      </c>
      <c r="T2320">
        <f t="shared" si="147"/>
        <v>2016</v>
      </c>
    </row>
    <row r="2321" spans="1:20" ht="57.6" x14ac:dyDescent="0.3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9">
        <f t="shared" si="144"/>
        <v>12</v>
      </c>
      <c r="P2321">
        <f t="shared" si="145"/>
        <v>346.67</v>
      </c>
      <c r="Q2321" s="11" t="s">
        <v>8327</v>
      </c>
      <c r="R2321" t="s">
        <v>8350</v>
      </c>
      <c r="S2321" s="12">
        <f t="shared" si="146"/>
        <v>41342.845567129632</v>
      </c>
      <c r="T2321">
        <f t="shared" si="147"/>
        <v>2013</v>
      </c>
    </row>
    <row r="2322" spans="1:20" ht="43.2" x14ac:dyDescent="0.3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9">
        <f t="shared" si="144"/>
        <v>104</v>
      </c>
      <c r="P2322">
        <f t="shared" si="145"/>
        <v>38.520000000000003</v>
      </c>
      <c r="Q2322" s="11" t="s">
        <v>8327</v>
      </c>
      <c r="R2322" t="s">
        <v>8331</v>
      </c>
      <c r="S2322" s="12">
        <f t="shared" si="146"/>
        <v>40636.673900462964</v>
      </c>
      <c r="T2322">
        <f t="shared" si="147"/>
        <v>2011</v>
      </c>
    </row>
    <row r="2323" spans="1:20" ht="28.8" x14ac:dyDescent="0.3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9">
        <f t="shared" si="144"/>
        <v>104</v>
      </c>
      <c r="P2323">
        <f t="shared" si="145"/>
        <v>86.67</v>
      </c>
      <c r="Q2323" s="11" t="s">
        <v>8327</v>
      </c>
      <c r="R2323" t="s">
        <v>8331</v>
      </c>
      <c r="S2323" s="12">
        <f t="shared" si="146"/>
        <v>41443.643541666665</v>
      </c>
      <c r="T2323">
        <f t="shared" si="147"/>
        <v>2013</v>
      </c>
    </row>
    <row r="2324" spans="1:20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2">
        <f t="shared" si="146"/>
        <v>41394.074467592596</v>
      </c>
      <c r="T2324">
        <f t="shared" si="147"/>
        <v>2013</v>
      </c>
    </row>
    <row r="2325" spans="1:20" ht="43.2" x14ac:dyDescent="0.3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9">
        <f t="shared" si="144"/>
        <v>104</v>
      </c>
      <c r="P2325">
        <f t="shared" si="145"/>
        <v>38.33</v>
      </c>
      <c r="Q2325" s="11" t="s">
        <v>8323</v>
      </c>
      <c r="R2325" t="s">
        <v>8326</v>
      </c>
      <c r="S2325" s="12">
        <f t="shared" si="146"/>
        <v>41855.548101851848</v>
      </c>
      <c r="T2325">
        <f t="shared" si="147"/>
        <v>2014</v>
      </c>
    </row>
    <row r="2326" spans="1:20" ht="57.6" x14ac:dyDescent="0.3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9">
        <f t="shared" si="144"/>
        <v>104</v>
      </c>
      <c r="P2326">
        <f t="shared" si="145"/>
        <v>43.13</v>
      </c>
      <c r="Q2326" s="11" t="s">
        <v>8323</v>
      </c>
      <c r="R2326" t="s">
        <v>8326</v>
      </c>
      <c r="S2326" s="12">
        <f t="shared" si="146"/>
        <v>42194.096157407403</v>
      </c>
      <c r="T2326">
        <f t="shared" si="147"/>
        <v>2015</v>
      </c>
    </row>
    <row r="2327" spans="1:20" ht="43.2" x14ac:dyDescent="0.3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9">
        <f t="shared" si="144"/>
        <v>104</v>
      </c>
      <c r="P2327">
        <f t="shared" si="145"/>
        <v>36.96</v>
      </c>
      <c r="Q2327" s="11" t="s">
        <v>8323</v>
      </c>
      <c r="R2327" t="s">
        <v>8326</v>
      </c>
      <c r="S2327" s="12">
        <f t="shared" si="146"/>
        <v>42185.556157407409</v>
      </c>
      <c r="T2327">
        <f t="shared" si="147"/>
        <v>2015</v>
      </c>
    </row>
    <row r="2328" spans="1:20" ht="43.2" x14ac:dyDescent="0.3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9">
        <f t="shared" si="144"/>
        <v>115</v>
      </c>
      <c r="P2328">
        <f t="shared" si="145"/>
        <v>32.340000000000003</v>
      </c>
      <c r="Q2328" s="11" t="s">
        <v>8313</v>
      </c>
      <c r="R2328" t="s">
        <v>8314</v>
      </c>
      <c r="S2328" s="12">
        <f t="shared" si="146"/>
        <v>42772.776076388895</v>
      </c>
      <c r="T2328">
        <f t="shared" si="147"/>
        <v>2017</v>
      </c>
    </row>
    <row r="2329" spans="1:20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2">
        <f t="shared" si="146"/>
        <v>41023.07471064815</v>
      </c>
      <c r="T2329">
        <f t="shared" si="147"/>
        <v>2012</v>
      </c>
    </row>
    <row r="2330" spans="1:20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2">
        <f t="shared" si="146"/>
        <v>41026.996099537035</v>
      </c>
      <c r="T2330">
        <f t="shared" si="147"/>
        <v>2012</v>
      </c>
    </row>
    <row r="2331" spans="1:20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2">
        <f t="shared" si="146"/>
        <v>41876.815787037034</v>
      </c>
      <c r="T2331">
        <f t="shared" si="147"/>
        <v>2014</v>
      </c>
    </row>
    <row r="2332" spans="1:20" ht="43.2" x14ac:dyDescent="0.3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9">
        <f t="shared" si="144"/>
        <v>1</v>
      </c>
      <c r="P2332">
        <f t="shared" si="145"/>
        <v>342</v>
      </c>
      <c r="Q2332" s="11" t="s">
        <v>8308</v>
      </c>
      <c r="R2332" t="s">
        <v>8342</v>
      </c>
      <c r="S2332" s="12">
        <f t="shared" si="146"/>
        <v>42528.626620370371</v>
      </c>
      <c r="T2332">
        <f t="shared" si="147"/>
        <v>2016</v>
      </c>
    </row>
    <row r="2333" spans="1:20" ht="43.2" x14ac:dyDescent="0.3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9">
        <f t="shared" si="144"/>
        <v>3</v>
      </c>
      <c r="P2333">
        <f t="shared" si="145"/>
        <v>114</v>
      </c>
      <c r="Q2333" s="11" t="s">
        <v>8316</v>
      </c>
      <c r="R2333" t="s">
        <v>8334</v>
      </c>
      <c r="S2333" s="12">
        <f t="shared" si="146"/>
        <v>42413.671006944445</v>
      </c>
      <c r="T2333">
        <f t="shared" si="147"/>
        <v>2016</v>
      </c>
    </row>
    <row r="2334" spans="1:20" ht="57.6" x14ac:dyDescent="0.3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9">
        <f t="shared" si="144"/>
        <v>103</v>
      </c>
      <c r="P2334">
        <f t="shared" si="145"/>
        <v>44.61</v>
      </c>
      <c r="Q2334" s="11" t="s">
        <v>8327</v>
      </c>
      <c r="R2334" t="s">
        <v>8338</v>
      </c>
      <c r="S2334" s="12">
        <f t="shared" si="146"/>
        <v>40313.930543981485</v>
      </c>
      <c r="T2334">
        <f t="shared" si="147"/>
        <v>2010</v>
      </c>
    </row>
    <row r="2335" spans="1:20" ht="43.2" x14ac:dyDescent="0.3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9">
        <f t="shared" si="144"/>
        <v>1</v>
      </c>
      <c r="P2335">
        <f t="shared" si="145"/>
        <v>205</v>
      </c>
      <c r="Q2335" s="11" t="s">
        <v>8323</v>
      </c>
      <c r="R2335" t="s">
        <v>8335</v>
      </c>
      <c r="S2335" s="12">
        <f t="shared" si="146"/>
        <v>41831.722777777781</v>
      </c>
      <c r="T2335">
        <f t="shared" si="147"/>
        <v>2014</v>
      </c>
    </row>
    <row r="2336" spans="1:20" ht="43.2" x14ac:dyDescent="0.3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9">
        <f t="shared" si="144"/>
        <v>103</v>
      </c>
      <c r="P2336">
        <f t="shared" si="145"/>
        <v>102.5</v>
      </c>
      <c r="Q2336" s="11" t="s">
        <v>8327</v>
      </c>
      <c r="R2336" t="s">
        <v>8331</v>
      </c>
      <c r="S2336" s="12">
        <f t="shared" si="146"/>
        <v>41675.149525462963</v>
      </c>
      <c r="T2336">
        <f t="shared" si="147"/>
        <v>2014</v>
      </c>
    </row>
    <row r="2337" spans="1:20" ht="43.2" x14ac:dyDescent="0.3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9">
        <f t="shared" si="144"/>
        <v>114</v>
      </c>
      <c r="P2337">
        <f t="shared" si="145"/>
        <v>37.96</v>
      </c>
      <c r="Q2337" s="11" t="s">
        <v>8323</v>
      </c>
      <c r="R2337" t="s">
        <v>8326</v>
      </c>
      <c r="S2337" s="12">
        <f t="shared" si="146"/>
        <v>42026.176180555558</v>
      </c>
      <c r="T2337">
        <f t="shared" si="147"/>
        <v>2015</v>
      </c>
    </row>
    <row r="2338" spans="1:20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2">
        <f t="shared" si="146"/>
        <v>42119.822476851856</v>
      </c>
      <c r="T2338">
        <f t="shared" si="147"/>
        <v>2015</v>
      </c>
    </row>
    <row r="2339" spans="1:20" x14ac:dyDescent="0.3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9">
        <f t="shared" si="144"/>
        <v>2</v>
      </c>
      <c r="P2339">
        <f t="shared" si="145"/>
        <v>510</v>
      </c>
      <c r="Q2339" s="11" t="s">
        <v>8313</v>
      </c>
      <c r="R2339" t="s">
        <v>8351</v>
      </c>
      <c r="S2339" s="12">
        <f t="shared" si="146"/>
        <v>42240.857222222221</v>
      </c>
      <c r="T2339">
        <f t="shared" si="147"/>
        <v>2015</v>
      </c>
    </row>
    <row r="2340" spans="1:20" ht="43.2" x14ac:dyDescent="0.3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9">
        <f t="shared" si="144"/>
        <v>6</v>
      </c>
      <c r="P2340">
        <f t="shared" si="145"/>
        <v>340</v>
      </c>
      <c r="Q2340" s="11" t="s">
        <v>8319</v>
      </c>
      <c r="R2340" t="s">
        <v>8345</v>
      </c>
      <c r="S2340" s="12">
        <f t="shared" si="146"/>
        <v>42605.053993055553</v>
      </c>
      <c r="T2340">
        <f t="shared" si="147"/>
        <v>2016</v>
      </c>
    </row>
    <row r="2341" spans="1:20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2">
        <f t="shared" si="146"/>
        <v>42223.394363425927</v>
      </c>
      <c r="T2341">
        <f t="shared" si="147"/>
        <v>2015</v>
      </c>
    </row>
    <row r="2342" spans="1:20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2">
        <f t="shared" si="146"/>
        <v>40946.882245370369</v>
      </c>
      <c r="T2342">
        <f t="shared" si="147"/>
        <v>2012</v>
      </c>
    </row>
    <row r="2343" spans="1:20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2">
        <f t="shared" si="146"/>
        <v>41082.069467592592</v>
      </c>
      <c r="T2343">
        <f t="shared" si="147"/>
        <v>2012</v>
      </c>
    </row>
    <row r="2344" spans="1:20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2">
        <f t="shared" si="146"/>
        <v>42205.718888888892</v>
      </c>
      <c r="T2344">
        <f t="shared" si="147"/>
        <v>2015</v>
      </c>
    </row>
    <row r="2345" spans="1:20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2">
        <f t="shared" si="146"/>
        <v>42515.866446759261</v>
      </c>
      <c r="T2345">
        <f t="shared" si="147"/>
        <v>2016</v>
      </c>
    </row>
    <row r="2346" spans="1:20" ht="43.2" x14ac:dyDescent="0.3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9">
        <f t="shared" si="144"/>
        <v>67</v>
      </c>
      <c r="P2346">
        <f t="shared" si="145"/>
        <v>63.13</v>
      </c>
      <c r="Q2346" s="11" t="s">
        <v>8323</v>
      </c>
      <c r="R2346" t="s">
        <v>8326</v>
      </c>
      <c r="S2346" s="12">
        <f t="shared" si="146"/>
        <v>42143.917743055557</v>
      </c>
      <c r="T2346">
        <f t="shared" si="147"/>
        <v>2015</v>
      </c>
    </row>
    <row r="2347" spans="1:20" ht="43.2" x14ac:dyDescent="0.3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9">
        <f t="shared" si="144"/>
        <v>202</v>
      </c>
      <c r="P2347">
        <f t="shared" si="145"/>
        <v>59.41</v>
      </c>
      <c r="Q2347" s="11" t="s">
        <v>8323</v>
      </c>
      <c r="R2347" t="s">
        <v>8326</v>
      </c>
      <c r="S2347" s="12">
        <f t="shared" si="146"/>
        <v>42220.79487268519</v>
      </c>
      <c r="T2347">
        <f t="shared" si="147"/>
        <v>2015</v>
      </c>
    </row>
    <row r="2348" spans="1:20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2">
        <f t="shared" si="146"/>
        <v>40948.042233796295</v>
      </c>
      <c r="T2348">
        <f t="shared" si="147"/>
        <v>2012</v>
      </c>
    </row>
    <row r="2349" spans="1:20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2">
        <f t="shared" si="146"/>
        <v>42373.252280092594</v>
      </c>
      <c r="T2349">
        <f t="shared" si="147"/>
        <v>2016</v>
      </c>
    </row>
    <row r="2350" spans="1:20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2">
        <f t="shared" si="146"/>
        <v>42236.623252314821</v>
      </c>
      <c r="T2350">
        <f t="shared" si="147"/>
        <v>2015</v>
      </c>
    </row>
    <row r="2351" spans="1:20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2">
        <f t="shared" si="146"/>
        <v>42430.566898148143</v>
      </c>
      <c r="T2351">
        <f t="shared" si="147"/>
        <v>2016</v>
      </c>
    </row>
    <row r="2352" spans="1:20" x14ac:dyDescent="0.3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9">
        <f t="shared" si="144"/>
        <v>100</v>
      </c>
      <c r="P2352">
        <f t="shared" si="145"/>
        <v>45.59</v>
      </c>
      <c r="Q2352" s="11" t="s">
        <v>8323</v>
      </c>
      <c r="R2352" t="s">
        <v>8324</v>
      </c>
      <c r="S2352" s="12">
        <f t="shared" si="146"/>
        <v>42390.838738425926</v>
      </c>
      <c r="T2352">
        <f t="shared" si="147"/>
        <v>2016</v>
      </c>
    </row>
    <row r="2353" spans="1:20" ht="57.6" x14ac:dyDescent="0.3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9">
        <f t="shared" si="144"/>
        <v>1254</v>
      </c>
      <c r="P2353">
        <f t="shared" si="145"/>
        <v>27.86</v>
      </c>
      <c r="Q2353" s="11" t="s">
        <v>8327</v>
      </c>
      <c r="R2353" t="s">
        <v>8338</v>
      </c>
      <c r="S2353" s="12">
        <f t="shared" si="146"/>
        <v>42459.693865740745</v>
      </c>
      <c r="T2353">
        <f t="shared" si="147"/>
        <v>2016</v>
      </c>
    </row>
    <row r="2354" spans="1:20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2">
        <f t="shared" si="146"/>
        <v>40967.614849537036</v>
      </c>
      <c r="T2354">
        <f t="shared" si="147"/>
        <v>2012</v>
      </c>
    </row>
    <row r="2355" spans="1:20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2">
        <f t="shared" si="146"/>
        <v>40788.786539351851</v>
      </c>
      <c r="T2355">
        <f t="shared" si="147"/>
        <v>2011</v>
      </c>
    </row>
    <row r="2356" spans="1:20" ht="43.2" x14ac:dyDescent="0.3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9">
        <f t="shared" si="144"/>
        <v>100</v>
      </c>
      <c r="P2356">
        <f t="shared" si="145"/>
        <v>40.04</v>
      </c>
      <c r="Q2356" s="11" t="s">
        <v>8327</v>
      </c>
      <c r="R2356" t="s">
        <v>8331</v>
      </c>
      <c r="S2356" s="12">
        <f t="shared" si="146"/>
        <v>41067.827418981484</v>
      </c>
      <c r="T2356">
        <f t="shared" si="147"/>
        <v>2012</v>
      </c>
    </row>
    <row r="2357" spans="1:20" ht="43.2" x14ac:dyDescent="0.3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9">
        <f t="shared" si="144"/>
        <v>100</v>
      </c>
      <c r="P2357">
        <f t="shared" si="145"/>
        <v>40.04</v>
      </c>
      <c r="Q2357" s="11" t="s">
        <v>8327</v>
      </c>
      <c r="R2357" t="s">
        <v>8328</v>
      </c>
      <c r="S2357" s="12">
        <f t="shared" si="146"/>
        <v>40711.782210648147</v>
      </c>
      <c r="T2357">
        <f t="shared" si="147"/>
        <v>2011</v>
      </c>
    </row>
    <row r="2358" spans="1:20" x14ac:dyDescent="0.3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9">
        <f t="shared" si="144"/>
        <v>125</v>
      </c>
      <c r="P2358">
        <f t="shared" si="145"/>
        <v>37.07</v>
      </c>
      <c r="Q2358" s="11" t="s">
        <v>8327</v>
      </c>
      <c r="R2358" t="s">
        <v>8331</v>
      </c>
      <c r="S2358" s="12">
        <f t="shared" si="146"/>
        <v>41409.00037037037</v>
      </c>
      <c r="T2358">
        <f t="shared" si="147"/>
        <v>2013</v>
      </c>
    </row>
    <row r="2359" spans="1:20" ht="43.2" x14ac:dyDescent="0.3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9">
        <f t="shared" si="144"/>
        <v>125</v>
      </c>
      <c r="P2359">
        <f t="shared" si="145"/>
        <v>91</v>
      </c>
      <c r="Q2359" s="11" t="s">
        <v>8308</v>
      </c>
      <c r="R2359" t="s">
        <v>8340</v>
      </c>
      <c r="S2359" s="12">
        <f t="shared" si="146"/>
        <v>42319.035833333335</v>
      </c>
      <c r="T2359">
        <f t="shared" si="147"/>
        <v>2015</v>
      </c>
    </row>
    <row r="2360" spans="1:20" ht="43.2" x14ac:dyDescent="0.3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9">
        <f t="shared" si="144"/>
        <v>133</v>
      </c>
      <c r="P2360">
        <f t="shared" si="145"/>
        <v>52.68</v>
      </c>
      <c r="Q2360" s="11" t="s">
        <v>8327</v>
      </c>
      <c r="R2360" t="s">
        <v>8331</v>
      </c>
      <c r="S2360" s="12">
        <f t="shared" si="146"/>
        <v>41655.709305555552</v>
      </c>
      <c r="T2360">
        <f t="shared" si="147"/>
        <v>2014</v>
      </c>
    </row>
    <row r="2361" spans="1:20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2">
        <f t="shared" si="146"/>
        <v>41877.221886574072</v>
      </c>
      <c r="T2361">
        <f t="shared" si="147"/>
        <v>2014</v>
      </c>
    </row>
    <row r="2362" spans="1:20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2">
        <f t="shared" si="146"/>
        <v>42207.259918981479</v>
      </c>
      <c r="T2362">
        <f t="shared" si="147"/>
        <v>2015</v>
      </c>
    </row>
    <row r="2363" spans="1:20" ht="43.2" x14ac:dyDescent="0.3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9">
        <f t="shared" si="144"/>
        <v>1</v>
      </c>
      <c r="P2363">
        <f t="shared" si="145"/>
        <v>35.71</v>
      </c>
      <c r="Q2363" s="11" t="s">
        <v>8319</v>
      </c>
      <c r="R2363" t="s">
        <v>8357</v>
      </c>
      <c r="S2363" s="12">
        <f t="shared" si="146"/>
        <v>42058.809594907405</v>
      </c>
      <c r="T2363">
        <f t="shared" si="147"/>
        <v>2015</v>
      </c>
    </row>
    <row r="2364" spans="1:20" ht="43.2" x14ac:dyDescent="0.3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9">
        <f t="shared" si="144"/>
        <v>10</v>
      </c>
      <c r="P2364">
        <f t="shared" si="145"/>
        <v>142.86000000000001</v>
      </c>
      <c r="Q2364" s="11" t="s">
        <v>8323</v>
      </c>
      <c r="R2364" t="s">
        <v>8326</v>
      </c>
      <c r="S2364" s="12">
        <f t="shared" si="146"/>
        <v>42308.211215277777</v>
      </c>
      <c r="T2364">
        <f t="shared" si="147"/>
        <v>2015</v>
      </c>
    </row>
    <row r="2365" spans="1:20" ht="43.2" x14ac:dyDescent="0.3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9">
        <f t="shared" si="144"/>
        <v>100</v>
      </c>
      <c r="P2365">
        <f t="shared" si="145"/>
        <v>71.430000000000007</v>
      </c>
      <c r="Q2365" s="11" t="s">
        <v>8321</v>
      </c>
      <c r="R2365" t="s">
        <v>8322</v>
      </c>
      <c r="S2365" s="12">
        <f t="shared" si="146"/>
        <v>42112.036712962959</v>
      </c>
      <c r="T2365">
        <f t="shared" si="147"/>
        <v>2015</v>
      </c>
    </row>
    <row r="2366" spans="1:20" ht="86.4" x14ac:dyDescent="0.3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9">
        <f t="shared" si="144"/>
        <v>100</v>
      </c>
      <c r="P2366">
        <f t="shared" si="145"/>
        <v>52.63</v>
      </c>
      <c r="Q2366" s="11" t="s">
        <v>8327</v>
      </c>
      <c r="R2366" t="s">
        <v>8331</v>
      </c>
      <c r="S2366" s="12">
        <f t="shared" si="146"/>
        <v>42523.333310185189</v>
      </c>
      <c r="T2366">
        <f t="shared" si="147"/>
        <v>2016</v>
      </c>
    </row>
    <row r="2367" spans="1:20" ht="43.2" x14ac:dyDescent="0.3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9">
        <f t="shared" si="144"/>
        <v>100</v>
      </c>
      <c r="P2367">
        <f t="shared" si="145"/>
        <v>76.92</v>
      </c>
      <c r="Q2367" s="11" t="s">
        <v>8327</v>
      </c>
      <c r="R2367" t="s">
        <v>8331</v>
      </c>
      <c r="S2367" s="12">
        <f t="shared" si="146"/>
        <v>42082.580092592587</v>
      </c>
      <c r="T2367">
        <f t="shared" si="147"/>
        <v>2015</v>
      </c>
    </row>
    <row r="2368" spans="1:20" ht="57.6" x14ac:dyDescent="0.3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9">
        <f t="shared" si="144"/>
        <v>100</v>
      </c>
      <c r="P2368">
        <f t="shared" si="145"/>
        <v>28.57</v>
      </c>
      <c r="Q2368" s="11" t="s">
        <v>8323</v>
      </c>
      <c r="R2368" t="s">
        <v>8326</v>
      </c>
      <c r="S2368" s="12">
        <f t="shared" si="146"/>
        <v>41875.922858796301</v>
      </c>
      <c r="T2368">
        <f t="shared" si="147"/>
        <v>2014</v>
      </c>
    </row>
    <row r="2369" spans="1:20" ht="28.8" x14ac:dyDescent="0.3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9">
        <f t="shared" si="144"/>
        <v>100</v>
      </c>
      <c r="P2369">
        <f t="shared" si="145"/>
        <v>41.67</v>
      </c>
      <c r="Q2369" s="11" t="s">
        <v>8323</v>
      </c>
      <c r="R2369" t="s">
        <v>8335</v>
      </c>
      <c r="S2369" s="12">
        <f t="shared" si="146"/>
        <v>42403.998217592598</v>
      </c>
      <c r="T2369">
        <f t="shared" si="147"/>
        <v>2016</v>
      </c>
    </row>
    <row r="2370" spans="1:20" ht="43.2" x14ac:dyDescent="0.3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9">
        <f t="shared" si="144"/>
        <v>100</v>
      </c>
      <c r="P2370">
        <f t="shared" si="145"/>
        <v>35.71</v>
      </c>
      <c r="Q2370" s="11" t="s">
        <v>8323</v>
      </c>
      <c r="R2370" t="s">
        <v>8324</v>
      </c>
      <c r="S2370" s="12">
        <f t="shared" si="146"/>
        <v>42511.362048611118</v>
      </c>
      <c r="T2370">
        <f t="shared" si="147"/>
        <v>2016</v>
      </c>
    </row>
    <row r="2371" spans="1:20" ht="43.2" x14ac:dyDescent="0.3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9">
        <f t="shared" ref="O2371:O2434" si="148">ROUND(E2371/D2371*100,0)</f>
        <v>100</v>
      </c>
      <c r="P2371">
        <f t="shared" ref="P2371:P2434" si="149">IFERROR(ROUND(E2371/L2371,2),0)</f>
        <v>41.67</v>
      </c>
      <c r="Q2371" s="11" t="s">
        <v>8323</v>
      </c>
      <c r="R2371" t="s">
        <v>8326</v>
      </c>
      <c r="S2371" s="12">
        <f t="shared" ref="S2371:S2434" si="150">(((J2371/60)/60)/24)+DATE(1970,1,1)</f>
        <v>41829.977326388893</v>
      </c>
      <c r="T2371">
        <f t="shared" ref="T2371:T2434" si="151">YEAR(S2371)</f>
        <v>2014</v>
      </c>
    </row>
    <row r="2372" spans="1:20" ht="43.2" x14ac:dyDescent="0.3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9">
        <f t="shared" si="148"/>
        <v>100</v>
      </c>
      <c r="P2372">
        <f t="shared" si="149"/>
        <v>125</v>
      </c>
      <c r="Q2372" s="11" t="s">
        <v>8323</v>
      </c>
      <c r="R2372" t="s">
        <v>8326</v>
      </c>
      <c r="S2372" s="12">
        <f t="shared" si="150"/>
        <v>42297.748738425929</v>
      </c>
      <c r="T2372">
        <f t="shared" si="151"/>
        <v>2015</v>
      </c>
    </row>
    <row r="2373" spans="1:20" ht="43.2" x14ac:dyDescent="0.3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9">
        <f t="shared" si="148"/>
        <v>100</v>
      </c>
      <c r="P2373">
        <f t="shared" si="149"/>
        <v>58.82</v>
      </c>
      <c r="Q2373" s="11" t="s">
        <v>8323</v>
      </c>
      <c r="R2373" t="s">
        <v>8326</v>
      </c>
      <c r="S2373" s="12">
        <f t="shared" si="150"/>
        <v>42057.536944444444</v>
      </c>
      <c r="T2373">
        <f t="shared" si="151"/>
        <v>2015</v>
      </c>
    </row>
    <row r="2374" spans="1:20" ht="43.2" x14ac:dyDescent="0.3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9">
        <f t="shared" si="148"/>
        <v>100</v>
      </c>
      <c r="P2374">
        <f t="shared" si="149"/>
        <v>41.67</v>
      </c>
      <c r="Q2374" s="11" t="s">
        <v>8323</v>
      </c>
      <c r="R2374" t="s">
        <v>8326</v>
      </c>
      <c r="S2374" s="12">
        <f t="shared" si="150"/>
        <v>42059.453923611116</v>
      </c>
      <c r="T2374">
        <f t="shared" si="151"/>
        <v>2015</v>
      </c>
    </row>
    <row r="2375" spans="1:20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2">
        <f t="shared" si="150"/>
        <v>42011.551180555558</v>
      </c>
      <c r="T2375">
        <f t="shared" si="151"/>
        <v>2015</v>
      </c>
    </row>
    <row r="2376" spans="1:20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2">
        <f t="shared" si="150"/>
        <v>42045.86336805555</v>
      </c>
      <c r="T2376">
        <f t="shared" si="151"/>
        <v>2015</v>
      </c>
    </row>
    <row r="2377" spans="1:20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2">
        <f t="shared" si="150"/>
        <v>42188.803622685184</v>
      </c>
      <c r="T2377">
        <f t="shared" si="151"/>
        <v>2015</v>
      </c>
    </row>
    <row r="2378" spans="1:20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2">
        <f t="shared" si="150"/>
        <v>42612.656493055561</v>
      </c>
      <c r="T2378">
        <f t="shared" si="151"/>
        <v>2016</v>
      </c>
    </row>
    <row r="2379" spans="1:20" ht="43.2" x14ac:dyDescent="0.3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9">
        <f t="shared" si="148"/>
        <v>13</v>
      </c>
      <c r="P2379">
        <f t="shared" si="149"/>
        <v>57.65</v>
      </c>
      <c r="Q2379" s="11" t="s">
        <v>8323</v>
      </c>
      <c r="R2379" t="s">
        <v>8335</v>
      </c>
      <c r="S2379" s="12">
        <f t="shared" si="150"/>
        <v>41815.815046296295</v>
      </c>
      <c r="T2379">
        <f t="shared" si="151"/>
        <v>2014</v>
      </c>
    </row>
    <row r="2380" spans="1:20" ht="43.2" x14ac:dyDescent="0.3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9">
        <f t="shared" si="148"/>
        <v>109</v>
      </c>
      <c r="P2380">
        <f t="shared" si="149"/>
        <v>75.38</v>
      </c>
      <c r="Q2380" s="11" t="s">
        <v>8327</v>
      </c>
      <c r="R2380" t="s">
        <v>8331</v>
      </c>
      <c r="S2380" s="12">
        <f t="shared" si="150"/>
        <v>41382.096180555556</v>
      </c>
      <c r="T2380">
        <f t="shared" si="151"/>
        <v>2013</v>
      </c>
    </row>
    <row r="2381" spans="1:20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2">
        <f t="shared" si="150"/>
        <v>41863.734895833331</v>
      </c>
      <c r="T2381">
        <f t="shared" si="151"/>
        <v>2014</v>
      </c>
    </row>
    <row r="2382" spans="1:20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2">
        <f t="shared" si="150"/>
        <v>42726.491643518515</v>
      </c>
      <c r="T2382">
        <f t="shared" si="151"/>
        <v>2016</v>
      </c>
    </row>
    <row r="2383" spans="1:20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2">
        <f t="shared" si="150"/>
        <v>41922.640590277777</v>
      </c>
      <c r="T2383">
        <f t="shared" si="151"/>
        <v>2014</v>
      </c>
    </row>
    <row r="2384" spans="1:20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2">
        <f t="shared" si="150"/>
        <v>42304.829409722224</v>
      </c>
      <c r="T2384">
        <f t="shared" si="151"/>
        <v>2015</v>
      </c>
    </row>
    <row r="2385" spans="1:20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2">
        <f t="shared" si="150"/>
        <v>42405.090300925927</v>
      </c>
      <c r="T2385">
        <f t="shared" si="151"/>
        <v>2016</v>
      </c>
    </row>
    <row r="2386" spans="1:20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2">
        <f t="shared" si="150"/>
        <v>42002.817488425921</v>
      </c>
      <c r="T2386">
        <f t="shared" si="151"/>
        <v>2014</v>
      </c>
    </row>
    <row r="2387" spans="1:20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2">
        <f t="shared" si="150"/>
        <v>41852.527222222219</v>
      </c>
      <c r="T2387">
        <f t="shared" si="151"/>
        <v>2014</v>
      </c>
    </row>
    <row r="2388" spans="1:20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2">
        <f t="shared" si="150"/>
        <v>42027.839733796296</v>
      </c>
      <c r="T2388">
        <f t="shared" si="151"/>
        <v>2015</v>
      </c>
    </row>
    <row r="2389" spans="1:20" ht="57.6" x14ac:dyDescent="0.3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9">
        <f t="shared" si="148"/>
        <v>31</v>
      </c>
      <c r="P2389">
        <f t="shared" si="149"/>
        <v>66.14</v>
      </c>
      <c r="Q2389" s="11" t="s">
        <v>8323</v>
      </c>
      <c r="R2389" t="s">
        <v>8335</v>
      </c>
      <c r="S2389" s="12">
        <f t="shared" si="150"/>
        <v>41975.700636574074</v>
      </c>
      <c r="T2389">
        <f t="shared" si="151"/>
        <v>2014</v>
      </c>
    </row>
    <row r="2390" spans="1:20" ht="43.2" x14ac:dyDescent="0.3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9">
        <f t="shared" si="148"/>
        <v>110</v>
      </c>
      <c r="P2390">
        <f t="shared" si="149"/>
        <v>44.1</v>
      </c>
      <c r="Q2390" s="11" t="s">
        <v>8308</v>
      </c>
      <c r="R2390" t="s">
        <v>8315</v>
      </c>
      <c r="S2390" s="12">
        <f t="shared" si="150"/>
        <v>41953.966053240743</v>
      </c>
      <c r="T2390">
        <f t="shared" si="151"/>
        <v>2014</v>
      </c>
    </row>
    <row r="2391" spans="1:20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2">
        <f t="shared" si="150"/>
        <v>41795.528101851851</v>
      </c>
      <c r="T2391">
        <f t="shared" si="151"/>
        <v>2014</v>
      </c>
    </row>
    <row r="2392" spans="1:20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2">
        <f t="shared" si="150"/>
        <v>41151.708321759259</v>
      </c>
      <c r="T2392">
        <f t="shared" si="151"/>
        <v>2012</v>
      </c>
    </row>
    <row r="2393" spans="1:20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2">
        <f t="shared" si="150"/>
        <v>42140.712314814817</v>
      </c>
      <c r="T2393">
        <f t="shared" si="151"/>
        <v>2015</v>
      </c>
    </row>
    <row r="2394" spans="1:20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2">
        <f t="shared" si="150"/>
        <v>42752.144976851851</v>
      </c>
      <c r="T2394">
        <f t="shared" si="151"/>
        <v>2017</v>
      </c>
    </row>
    <row r="2395" spans="1:20" x14ac:dyDescent="0.3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9">
        <f t="shared" si="148"/>
        <v>6</v>
      </c>
      <c r="P2395">
        <f t="shared" si="149"/>
        <v>60.73</v>
      </c>
      <c r="Q2395" s="11" t="s">
        <v>8319</v>
      </c>
      <c r="R2395" t="s">
        <v>8345</v>
      </c>
      <c r="S2395" s="12">
        <f t="shared" si="150"/>
        <v>42109.709629629629</v>
      </c>
      <c r="T2395">
        <f t="shared" si="151"/>
        <v>2015</v>
      </c>
    </row>
    <row r="2396" spans="1:20" ht="43.2" x14ac:dyDescent="0.3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9">
        <f t="shared" si="148"/>
        <v>152</v>
      </c>
      <c r="P2396">
        <f t="shared" si="149"/>
        <v>27.61</v>
      </c>
      <c r="Q2396" s="11" t="s">
        <v>8327</v>
      </c>
      <c r="R2396" t="s">
        <v>8331</v>
      </c>
      <c r="S2396" s="12">
        <f t="shared" si="150"/>
        <v>41282.017962962964</v>
      </c>
      <c r="T2396">
        <f t="shared" si="151"/>
        <v>2013</v>
      </c>
    </row>
    <row r="2397" spans="1:20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2">
        <f t="shared" si="150"/>
        <v>41760.909039351849</v>
      </c>
      <c r="T2397">
        <f t="shared" si="151"/>
        <v>2014</v>
      </c>
    </row>
    <row r="2398" spans="1:20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2">
        <f t="shared" si="150"/>
        <v>42391.942094907412</v>
      </c>
      <c r="T2398">
        <f t="shared" si="151"/>
        <v>2016</v>
      </c>
    </row>
    <row r="2399" spans="1:20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2">
        <f t="shared" si="150"/>
        <v>42114.818935185183</v>
      </c>
      <c r="T2399">
        <f t="shared" si="151"/>
        <v>2015</v>
      </c>
    </row>
    <row r="2400" spans="1:20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2">
        <f t="shared" si="150"/>
        <v>41958.550659722227</v>
      </c>
      <c r="T2400">
        <f t="shared" si="151"/>
        <v>2014</v>
      </c>
    </row>
    <row r="2401" spans="1:20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2">
        <f t="shared" si="150"/>
        <v>41802.62090277778</v>
      </c>
      <c r="T2401">
        <f t="shared" si="151"/>
        <v>2014</v>
      </c>
    </row>
    <row r="2402" spans="1:20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2">
        <f t="shared" si="150"/>
        <v>42077.666377314818</v>
      </c>
      <c r="T2402">
        <f t="shared" si="151"/>
        <v>2015</v>
      </c>
    </row>
    <row r="2403" spans="1:20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2">
        <f t="shared" si="150"/>
        <v>41303.593923611108</v>
      </c>
      <c r="T2403">
        <f t="shared" si="151"/>
        <v>2013</v>
      </c>
    </row>
    <row r="2404" spans="1:20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2">
        <f t="shared" si="150"/>
        <v>40587.75675925926</v>
      </c>
      <c r="T2404">
        <f t="shared" si="151"/>
        <v>2011</v>
      </c>
    </row>
    <row r="2405" spans="1:20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2">
        <f t="shared" si="150"/>
        <v>42553.926527777774</v>
      </c>
      <c r="T2405">
        <f t="shared" si="151"/>
        <v>2016</v>
      </c>
    </row>
    <row r="2406" spans="1:20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2">
        <f t="shared" si="150"/>
        <v>42768.833645833336</v>
      </c>
      <c r="T2406">
        <f t="shared" si="151"/>
        <v>2017</v>
      </c>
    </row>
    <row r="2407" spans="1:20" ht="43.2" x14ac:dyDescent="0.3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9">
        <f t="shared" si="148"/>
        <v>21</v>
      </c>
      <c r="P2407">
        <f t="shared" si="149"/>
        <v>35.799999999999997</v>
      </c>
      <c r="Q2407" s="11" t="s">
        <v>8313</v>
      </c>
      <c r="R2407" t="s">
        <v>8314</v>
      </c>
      <c r="S2407" s="12">
        <f t="shared" si="150"/>
        <v>41905.979629629634</v>
      </c>
      <c r="T2407">
        <f t="shared" si="151"/>
        <v>2014</v>
      </c>
    </row>
    <row r="2408" spans="1:20" ht="43.2" x14ac:dyDescent="0.3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9">
        <f t="shared" si="148"/>
        <v>31</v>
      </c>
      <c r="P2408">
        <f t="shared" si="149"/>
        <v>47.11</v>
      </c>
      <c r="Q2408" s="11" t="s">
        <v>8311</v>
      </c>
      <c r="R2408" t="s">
        <v>8352</v>
      </c>
      <c r="S2408" s="12">
        <f t="shared" si="150"/>
        <v>41520.561041666668</v>
      </c>
      <c r="T2408">
        <f t="shared" si="151"/>
        <v>2013</v>
      </c>
    </row>
    <row r="2409" spans="1:20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2">
        <f t="shared" si="150"/>
        <v>41975.930601851855</v>
      </c>
      <c r="T2409">
        <f t="shared" si="151"/>
        <v>2014</v>
      </c>
    </row>
    <row r="2410" spans="1:20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2">
        <f t="shared" si="150"/>
        <v>40829.873657407406</v>
      </c>
      <c r="T2410">
        <f t="shared" si="151"/>
        <v>2011</v>
      </c>
    </row>
    <row r="2411" spans="1:20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2">
        <f t="shared" si="150"/>
        <v>42192.933958333335</v>
      </c>
      <c r="T2411">
        <f t="shared" si="151"/>
        <v>2015</v>
      </c>
    </row>
    <row r="2412" spans="1:20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2">
        <f t="shared" si="150"/>
        <v>42468.84174768519</v>
      </c>
      <c r="T2412">
        <f t="shared" si="151"/>
        <v>2016</v>
      </c>
    </row>
    <row r="2413" spans="1:20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2">
        <f t="shared" si="150"/>
        <v>41326.911319444444</v>
      </c>
      <c r="T2413">
        <f t="shared" si="151"/>
        <v>2013</v>
      </c>
    </row>
    <row r="2414" spans="1:20" ht="43.2" x14ac:dyDescent="0.3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9">
        <f t="shared" si="148"/>
        <v>1</v>
      </c>
      <c r="P2414">
        <f t="shared" si="149"/>
        <v>80.45</v>
      </c>
      <c r="Q2414" s="11" t="s">
        <v>8308</v>
      </c>
      <c r="R2414" t="s">
        <v>8315</v>
      </c>
      <c r="S2414" s="12">
        <f t="shared" si="150"/>
        <v>41953.158854166672</v>
      </c>
      <c r="T2414">
        <f t="shared" si="151"/>
        <v>2014</v>
      </c>
    </row>
    <row r="2415" spans="1:20" ht="28.8" x14ac:dyDescent="0.3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9">
        <f t="shared" si="148"/>
        <v>885</v>
      </c>
      <c r="P2415">
        <f t="shared" si="149"/>
        <v>35.4</v>
      </c>
      <c r="Q2415" s="11" t="s">
        <v>8313</v>
      </c>
      <c r="R2415" t="s">
        <v>8314</v>
      </c>
      <c r="S2415" s="12">
        <f t="shared" si="150"/>
        <v>42410.982002314813</v>
      </c>
      <c r="T2415">
        <f t="shared" si="151"/>
        <v>2016</v>
      </c>
    </row>
    <row r="2416" spans="1:20" ht="43.2" x14ac:dyDescent="0.3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9">
        <f t="shared" si="148"/>
        <v>4</v>
      </c>
      <c r="P2416">
        <f t="shared" si="149"/>
        <v>55.06</v>
      </c>
      <c r="Q2416" s="11" t="s">
        <v>8323</v>
      </c>
      <c r="R2416" t="s">
        <v>8335</v>
      </c>
      <c r="S2416" s="12">
        <f t="shared" si="150"/>
        <v>41982.737071759257</v>
      </c>
      <c r="T2416">
        <f t="shared" si="151"/>
        <v>2014</v>
      </c>
    </row>
    <row r="2417" spans="1:20" ht="57.6" x14ac:dyDescent="0.3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9">
        <f t="shared" si="148"/>
        <v>11</v>
      </c>
      <c r="P2417">
        <f t="shared" si="149"/>
        <v>51.82</v>
      </c>
      <c r="Q2417" s="11" t="s">
        <v>8308</v>
      </c>
      <c r="R2417" t="s">
        <v>8310</v>
      </c>
      <c r="S2417" s="12">
        <f t="shared" si="150"/>
        <v>42082.802812499998</v>
      </c>
      <c r="T2417">
        <f t="shared" si="151"/>
        <v>2015</v>
      </c>
    </row>
    <row r="2418" spans="1:20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2">
        <f t="shared" si="150"/>
        <v>41779.648506944446</v>
      </c>
      <c r="T2418">
        <f t="shared" si="151"/>
        <v>2014</v>
      </c>
    </row>
    <row r="2419" spans="1:20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2">
        <f t="shared" si="150"/>
        <v>42779.610289351855</v>
      </c>
      <c r="T2419">
        <f t="shared" si="151"/>
        <v>2017</v>
      </c>
    </row>
    <row r="2420" spans="1:20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2">
        <f t="shared" si="150"/>
        <v>42208.628692129627</v>
      </c>
      <c r="T2420">
        <f t="shared" si="151"/>
        <v>2015</v>
      </c>
    </row>
    <row r="2421" spans="1:20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2">
        <f t="shared" si="150"/>
        <v>41816.812094907407</v>
      </c>
      <c r="T2421">
        <f t="shared" si="151"/>
        <v>2014</v>
      </c>
    </row>
    <row r="2422" spans="1:20" ht="43.2" x14ac:dyDescent="0.3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9">
        <f t="shared" si="148"/>
        <v>109</v>
      </c>
      <c r="P2422">
        <f t="shared" si="149"/>
        <v>46.05</v>
      </c>
      <c r="Q2422" s="11" t="s">
        <v>8323</v>
      </c>
      <c r="R2422" t="s">
        <v>8326</v>
      </c>
      <c r="S2422" s="12">
        <f t="shared" si="150"/>
        <v>42523.248715277776</v>
      </c>
      <c r="T2422">
        <f t="shared" si="151"/>
        <v>2016</v>
      </c>
    </row>
    <row r="2423" spans="1:20" ht="28.8" x14ac:dyDescent="0.3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9">
        <f t="shared" si="148"/>
        <v>219</v>
      </c>
      <c r="P2423">
        <f t="shared" si="149"/>
        <v>62.5</v>
      </c>
      <c r="Q2423" s="11" t="s">
        <v>8327</v>
      </c>
      <c r="R2423" t="s">
        <v>8331</v>
      </c>
      <c r="S2423" s="12">
        <f t="shared" si="150"/>
        <v>42184.646863425922</v>
      </c>
      <c r="T2423">
        <f t="shared" si="151"/>
        <v>2015</v>
      </c>
    </row>
    <row r="2424" spans="1:20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2">
        <f t="shared" si="150"/>
        <v>41780.785729166666</v>
      </c>
      <c r="T2424">
        <f t="shared" si="151"/>
        <v>2014</v>
      </c>
    </row>
    <row r="2425" spans="1:20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2">
        <f t="shared" si="150"/>
        <v>42521.291504629626</v>
      </c>
      <c r="T2425">
        <f t="shared" si="151"/>
        <v>2016</v>
      </c>
    </row>
    <row r="2426" spans="1:20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2">
        <f t="shared" si="150"/>
        <v>42524.318703703699</v>
      </c>
      <c r="T2426">
        <f t="shared" si="151"/>
        <v>2016</v>
      </c>
    </row>
    <row r="2427" spans="1:20" ht="57.6" x14ac:dyDescent="0.3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9">
        <f t="shared" si="148"/>
        <v>2</v>
      </c>
      <c r="P2427">
        <f t="shared" si="149"/>
        <v>50.65</v>
      </c>
      <c r="Q2427" s="11" t="s">
        <v>8308</v>
      </c>
      <c r="R2427" t="s">
        <v>8310</v>
      </c>
      <c r="S2427" s="12">
        <f t="shared" si="150"/>
        <v>42060.913877314815</v>
      </c>
      <c r="T2427">
        <f t="shared" si="151"/>
        <v>2015</v>
      </c>
    </row>
    <row r="2428" spans="1:20" ht="43.2" x14ac:dyDescent="0.3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9">
        <f t="shared" si="148"/>
        <v>3</v>
      </c>
      <c r="P2428">
        <f t="shared" si="149"/>
        <v>61.5</v>
      </c>
      <c r="Q2428" s="11" t="s">
        <v>8321</v>
      </c>
      <c r="R2428" t="s">
        <v>8339</v>
      </c>
      <c r="S2428" s="12">
        <f t="shared" si="150"/>
        <v>41869.698136574072</v>
      </c>
      <c r="T2428">
        <f t="shared" si="151"/>
        <v>2014</v>
      </c>
    </row>
    <row r="2429" spans="1:20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2">
        <f t="shared" si="150"/>
        <v>40958.717268518521</v>
      </c>
      <c r="T2429">
        <f t="shared" si="151"/>
        <v>2012</v>
      </c>
    </row>
    <row r="2430" spans="1:20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2">
        <f t="shared" si="150"/>
        <v>41766.718009259261</v>
      </c>
      <c r="T2430">
        <f t="shared" si="151"/>
        <v>2014</v>
      </c>
    </row>
    <row r="2431" spans="1:20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2">
        <f t="shared" si="150"/>
        <v>42268.625856481478</v>
      </c>
      <c r="T2431">
        <f t="shared" si="151"/>
        <v>2015</v>
      </c>
    </row>
    <row r="2432" spans="1:20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2">
        <f t="shared" si="150"/>
        <v>42191.023530092592</v>
      </c>
      <c r="T2432">
        <f t="shared" si="151"/>
        <v>2015</v>
      </c>
    </row>
    <row r="2433" spans="1:20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2">
        <f t="shared" si="150"/>
        <v>42172.439571759256</v>
      </c>
      <c r="T2433">
        <f t="shared" si="151"/>
        <v>2015</v>
      </c>
    </row>
    <row r="2434" spans="1:20" ht="43.2" x14ac:dyDescent="0.3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9">
        <f t="shared" si="148"/>
        <v>21</v>
      </c>
      <c r="P2434">
        <f t="shared" si="149"/>
        <v>56.67</v>
      </c>
      <c r="Q2434" s="11" t="s">
        <v>8327</v>
      </c>
      <c r="R2434" t="s">
        <v>8330</v>
      </c>
      <c r="S2434" s="12">
        <f t="shared" si="150"/>
        <v>42175.948981481488</v>
      </c>
      <c r="T2434">
        <f t="shared" si="151"/>
        <v>2015</v>
      </c>
    </row>
    <row r="2435" spans="1:20" ht="28.8" x14ac:dyDescent="0.3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9">
        <f t="shared" ref="O2435:O2498" si="152">ROUND(E2435/D2435*100,0)</f>
        <v>34</v>
      </c>
      <c r="P2435">
        <f t="shared" ref="P2435:P2498" si="153">IFERROR(ROUND(E2435/L2435,2),0)</f>
        <v>121.43</v>
      </c>
      <c r="Q2435" s="11" t="s">
        <v>8308</v>
      </c>
      <c r="R2435" t="s">
        <v>8342</v>
      </c>
      <c r="S2435" s="12">
        <f t="shared" ref="S2435:S2498" si="154">(((J2435/60)/60)/24)+DATE(1970,1,1)</f>
        <v>41948.00209490741</v>
      </c>
      <c r="T2435">
        <f t="shared" ref="T2435:T2498" si="155">YEAR(S2435)</f>
        <v>2014</v>
      </c>
    </row>
    <row r="2436" spans="1:20" ht="43.2" x14ac:dyDescent="0.3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9">
        <f t="shared" si="152"/>
        <v>39</v>
      </c>
      <c r="P2436">
        <f t="shared" si="153"/>
        <v>40.479999999999997</v>
      </c>
      <c r="Q2436" s="11" t="s">
        <v>8316</v>
      </c>
      <c r="R2436" t="s">
        <v>8334</v>
      </c>
      <c r="S2436" s="12">
        <f t="shared" si="154"/>
        <v>41572.229849537034</v>
      </c>
      <c r="T2436">
        <f t="shared" si="155"/>
        <v>2013</v>
      </c>
    </row>
    <row r="2437" spans="1:20" ht="57.6" x14ac:dyDescent="0.3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9">
        <f t="shared" si="152"/>
        <v>100</v>
      </c>
      <c r="P2437">
        <f t="shared" si="153"/>
        <v>40.479999999999997</v>
      </c>
      <c r="Q2437" s="11" t="s">
        <v>8323</v>
      </c>
      <c r="R2437" t="s">
        <v>8326</v>
      </c>
      <c r="S2437" s="12">
        <f t="shared" si="154"/>
        <v>42307.908379629633</v>
      </c>
      <c r="T2437">
        <f t="shared" si="155"/>
        <v>2015</v>
      </c>
    </row>
    <row r="2438" spans="1:20" ht="43.2" x14ac:dyDescent="0.3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9">
        <f t="shared" si="152"/>
        <v>113</v>
      </c>
      <c r="P2438">
        <f t="shared" si="153"/>
        <v>34</v>
      </c>
      <c r="Q2438" s="11" t="s">
        <v>8327</v>
      </c>
      <c r="R2438" t="s">
        <v>8328</v>
      </c>
      <c r="S2438" s="12">
        <f t="shared" si="154"/>
        <v>41034.72216435185</v>
      </c>
      <c r="T2438">
        <f t="shared" si="155"/>
        <v>2012</v>
      </c>
    </row>
    <row r="2439" spans="1:20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2">
        <f t="shared" si="154"/>
        <v>42248.627013888887</v>
      </c>
      <c r="T2439">
        <f t="shared" si="155"/>
        <v>2015</v>
      </c>
    </row>
    <row r="2440" spans="1:20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2">
        <f t="shared" si="154"/>
        <v>42379.74418981481</v>
      </c>
      <c r="T2440">
        <f t="shared" si="155"/>
        <v>2016</v>
      </c>
    </row>
    <row r="2441" spans="1:20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2">
        <f t="shared" si="154"/>
        <v>42711.950798611113</v>
      </c>
      <c r="T2441">
        <f t="shared" si="155"/>
        <v>2016</v>
      </c>
    </row>
    <row r="2442" spans="1:20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2">
        <f t="shared" si="154"/>
        <v>40938.062476851854</v>
      </c>
      <c r="T2442">
        <f t="shared" si="155"/>
        <v>2012</v>
      </c>
    </row>
    <row r="2443" spans="1:20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2">
        <f t="shared" si="154"/>
        <v>42639.549479166672</v>
      </c>
      <c r="T2443">
        <f t="shared" si="155"/>
        <v>2016</v>
      </c>
    </row>
    <row r="2444" spans="1:20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2">
        <f t="shared" si="154"/>
        <v>42744.416030092587</v>
      </c>
      <c r="T2444">
        <f t="shared" si="155"/>
        <v>2017</v>
      </c>
    </row>
    <row r="2445" spans="1:20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2">
        <f t="shared" si="154"/>
        <v>42487.62700231481</v>
      </c>
      <c r="T2445">
        <f t="shared" si="155"/>
        <v>2016</v>
      </c>
    </row>
    <row r="2446" spans="1:20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2">
        <f t="shared" si="154"/>
        <v>40590.766886574071</v>
      </c>
      <c r="T2446">
        <f t="shared" si="155"/>
        <v>2011</v>
      </c>
    </row>
    <row r="2447" spans="1:20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2">
        <f t="shared" si="154"/>
        <v>41378.69976851852</v>
      </c>
      <c r="T2447">
        <f t="shared" si="155"/>
        <v>2013</v>
      </c>
    </row>
    <row r="2448" spans="1:20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2">
        <f t="shared" si="154"/>
        <v>42409.241747685184</v>
      </c>
      <c r="T2448">
        <f t="shared" si="155"/>
        <v>2016</v>
      </c>
    </row>
    <row r="2449" spans="1:20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2">
        <f t="shared" si="154"/>
        <v>41074.834965277776</v>
      </c>
      <c r="T2449">
        <f t="shared" si="155"/>
        <v>2012</v>
      </c>
    </row>
    <row r="2450" spans="1:20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2">
        <f t="shared" si="154"/>
        <v>41177.060381944444</v>
      </c>
      <c r="T2450">
        <f t="shared" si="155"/>
        <v>2012</v>
      </c>
    </row>
    <row r="2451" spans="1:20" ht="57.6" x14ac:dyDescent="0.3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9">
        <f t="shared" si="152"/>
        <v>33</v>
      </c>
      <c r="P2451">
        <f t="shared" si="153"/>
        <v>50.88</v>
      </c>
      <c r="Q2451" s="11" t="s">
        <v>8323</v>
      </c>
      <c r="R2451" t="s">
        <v>8326</v>
      </c>
      <c r="S2451" s="12">
        <f t="shared" si="154"/>
        <v>42193.482291666667</v>
      </c>
      <c r="T2451">
        <f t="shared" si="155"/>
        <v>2015</v>
      </c>
    </row>
    <row r="2452" spans="1:20" ht="43.2" x14ac:dyDescent="0.3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9">
        <f t="shared" si="152"/>
        <v>148</v>
      </c>
      <c r="P2452">
        <f t="shared" si="153"/>
        <v>54.27</v>
      </c>
      <c r="Q2452" s="11" t="s">
        <v>8311</v>
      </c>
      <c r="R2452" t="s">
        <v>8333</v>
      </c>
      <c r="S2452" s="12">
        <f t="shared" si="154"/>
        <v>40990.709317129629</v>
      </c>
      <c r="T2452">
        <f t="shared" si="155"/>
        <v>2012</v>
      </c>
    </row>
    <row r="2453" spans="1:20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2">
        <f t="shared" si="154"/>
        <v>40906.787581018521</v>
      </c>
      <c r="T2453">
        <f t="shared" si="155"/>
        <v>2011</v>
      </c>
    </row>
    <row r="2454" spans="1:20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2">
        <f t="shared" si="154"/>
        <v>41176.684907407405</v>
      </c>
      <c r="T2454">
        <f t="shared" si="155"/>
        <v>2012</v>
      </c>
    </row>
    <row r="2455" spans="1:20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2">
        <f t="shared" si="154"/>
        <v>41074.727037037039</v>
      </c>
      <c r="T2455">
        <f t="shared" si="155"/>
        <v>2012</v>
      </c>
    </row>
    <row r="2456" spans="1:20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2">
        <f t="shared" si="154"/>
        <v>42468.374606481477</v>
      </c>
      <c r="T2456">
        <f t="shared" si="155"/>
        <v>2016</v>
      </c>
    </row>
    <row r="2457" spans="1:20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2">
        <f t="shared" si="154"/>
        <v>41796.531701388885</v>
      </c>
      <c r="T2457">
        <f t="shared" si="155"/>
        <v>2014</v>
      </c>
    </row>
    <row r="2458" spans="1:20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2">
        <f t="shared" si="154"/>
        <v>40102.918055555558</v>
      </c>
      <c r="T2458">
        <f t="shared" si="155"/>
        <v>2009</v>
      </c>
    </row>
    <row r="2459" spans="1:20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2">
        <f t="shared" si="154"/>
        <v>42673.625868055555</v>
      </c>
      <c r="T2459">
        <f t="shared" si="155"/>
        <v>2016</v>
      </c>
    </row>
    <row r="2460" spans="1:20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2">
        <f t="shared" si="154"/>
        <v>42548.449861111112</v>
      </c>
      <c r="T2460">
        <f t="shared" si="155"/>
        <v>2016</v>
      </c>
    </row>
    <row r="2461" spans="1:20" ht="43.2" x14ac:dyDescent="0.3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9">
        <f t="shared" si="152"/>
        <v>27</v>
      </c>
      <c r="P2461">
        <f t="shared" si="153"/>
        <v>42.16</v>
      </c>
      <c r="Q2461" s="11" t="s">
        <v>8311</v>
      </c>
      <c r="R2461" t="s">
        <v>8356</v>
      </c>
      <c r="S2461" s="12">
        <f t="shared" si="154"/>
        <v>41850.781377314815</v>
      </c>
      <c r="T2461">
        <f t="shared" si="155"/>
        <v>2014</v>
      </c>
    </row>
    <row r="2462" spans="1:20" ht="43.2" x14ac:dyDescent="0.3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9">
        <f t="shared" si="152"/>
        <v>134</v>
      </c>
      <c r="P2462">
        <f t="shared" si="153"/>
        <v>53.4</v>
      </c>
      <c r="Q2462" s="11" t="s">
        <v>8319</v>
      </c>
      <c r="R2462" t="s">
        <v>8320</v>
      </c>
      <c r="S2462" s="12">
        <f t="shared" si="154"/>
        <v>42338.84375</v>
      </c>
      <c r="T2462">
        <f t="shared" si="155"/>
        <v>2015</v>
      </c>
    </row>
    <row r="2463" spans="1:20" ht="43.2" x14ac:dyDescent="0.3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9">
        <f t="shared" si="152"/>
        <v>1</v>
      </c>
      <c r="P2463">
        <f t="shared" si="153"/>
        <v>200</v>
      </c>
      <c r="Q2463" s="11" t="s">
        <v>8319</v>
      </c>
      <c r="R2463" t="s">
        <v>8345</v>
      </c>
      <c r="S2463" s="12">
        <f t="shared" si="154"/>
        <v>41820.914641203701</v>
      </c>
      <c r="T2463">
        <f t="shared" si="155"/>
        <v>2014</v>
      </c>
    </row>
    <row r="2464" spans="1:20" ht="43.2" x14ac:dyDescent="0.3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9">
        <f t="shared" si="152"/>
        <v>3</v>
      </c>
      <c r="P2464">
        <f t="shared" si="153"/>
        <v>800</v>
      </c>
      <c r="Q2464" s="11" t="s">
        <v>8323</v>
      </c>
      <c r="R2464" t="s">
        <v>8326</v>
      </c>
      <c r="S2464" s="12">
        <f t="shared" si="154"/>
        <v>42693.031828703708</v>
      </c>
      <c r="T2464">
        <f t="shared" si="155"/>
        <v>2016</v>
      </c>
    </row>
    <row r="2465" spans="1:20" ht="43.2" x14ac:dyDescent="0.3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9">
        <f t="shared" si="152"/>
        <v>16</v>
      </c>
      <c r="P2465">
        <f t="shared" si="153"/>
        <v>160</v>
      </c>
      <c r="Q2465" s="11" t="s">
        <v>8321</v>
      </c>
      <c r="R2465" t="s">
        <v>8325</v>
      </c>
      <c r="S2465" s="12">
        <f t="shared" si="154"/>
        <v>42182.234456018516</v>
      </c>
      <c r="T2465">
        <f t="shared" si="155"/>
        <v>2015</v>
      </c>
    </row>
    <row r="2466" spans="1:20" ht="43.2" x14ac:dyDescent="0.3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9">
        <f t="shared" si="152"/>
        <v>18</v>
      </c>
      <c r="P2466">
        <f t="shared" si="153"/>
        <v>88.89</v>
      </c>
      <c r="Q2466" s="11" t="s">
        <v>8311</v>
      </c>
      <c r="R2466" t="s">
        <v>8348</v>
      </c>
      <c r="S2466" s="12">
        <f t="shared" si="154"/>
        <v>42192.675821759258</v>
      </c>
      <c r="T2466">
        <f t="shared" si="155"/>
        <v>2015</v>
      </c>
    </row>
    <row r="2467" spans="1:20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2">
        <f t="shared" si="154"/>
        <v>42506.709375000006</v>
      </c>
      <c r="T2467">
        <f t="shared" si="155"/>
        <v>2016</v>
      </c>
    </row>
    <row r="2468" spans="1:20" ht="43.2" x14ac:dyDescent="0.3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9">
        <f t="shared" si="152"/>
        <v>133</v>
      </c>
      <c r="P2468">
        <f t="shared" si="153"/>
        <v>57.14</v>
      </c>
      <c r="Q2468" s="11" t="s">
        <v>8321</v>
      </c>
      <c r="R2468" t="s">
        <v>8332</v>
      </c>
      <c r="S2468" s="12">
        <f t="shared" si="154"/>
        <v>42318.025011574078</v>
      </c>
      <c r="T2468">
        <f t="shared" si="155"/>
        <v>2015</v>
      </c>
    </row>
    <row r="2469" spans="1:20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2">
        <f t="shared" si="154"/>
        <v>40991.708055555559</v>
      </c>
      <c r="T2469">
        <f t="shared" si="155"/>
        <v>2012</v>
      </c>
    </row>
    <row r="2470" spans="1:20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2">
        <f t="shared" si="154"/>
        <v>42566.948414351849</v>
      </c>
      <c r="T2470">
        <f t="shared" si="155"/>
        <v>2016</v>
      </c>
    </row>
    <row r="2471" spans="1:20" ht="43.2" x14ac:dyDescent="0.3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9">
        <f t="shared" si="152"/>
        <v>4</v>
      </c>
      <c r="P2471">
        <f t="shared" si="153"/>
        <v>56.79</v>
      </c>
      <c r="Q2471" s="11" t="s">
        <v>8323</v>
      </c>
      <c r="R2471" t="s">
        <v>8324</v>
      </c>
      <c r="S2471" s="12">
        <f t="shared" si="154"/>
        <v>42114.825532407413</v>
      </c>
      <c r="T2471">
        <f t="shared" si="155"/>
        <v>2015</v>
      </c>
    </row>
    <row r="2472" spans="1:20" ht="43.2" x14ac:dyDescent="0.3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9">
        <f t="shared" si="152"/>
        <v>53</v>
      </c>
      <c r="P2472">
        <f t="shared" si="153"/>
        <v>88.33</v>
      </c>
      <c r="Q2472" s="11" t="s">
        <v>8323</v>
      </c>
      <c r="R2472" t="s">
        <v>8326</v>
      </c>
      <c r="S2472" s="12">
        <f t="shared" si="154"/>
        <v>42534.933321759265</v>
      </c>
      <c r="T2472">
        <f t="shared" si="155"/>
        <v>2016</v>
      </c>
    </row>
    <row r="2473" spans="1:20" ht="43.2" x14ac:dyDescent="0.3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9">
        <f t="shared" si="152"/>
        <v>106</v>
      </c>
      <c r="P2473">
        <f t="shared" si="153"/>
        <v>88.33</v>
      </c>
      <c r="Q2473" s="11" t="s">
        <v>8323</v>
      </c>
      <c r="R2473" t="s">
        <v>8335</v>
      </c>
      <c r="S2473" s="12">
        <f t="shared" si="154"/>
        <v>41872.291238425925</v>
      </c>
      <c r="T2473">
        <f t="shared" si="155"/>
        <v>2014</v>
      </c>
    </row>
    <row r="2474" spans="1:20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2">
        <f t="shared" si="154"/>
        <v>42121.249814814815</v>
      </c>
      <c r="T2474">
        <f t="shared" si="155"/>
        <v>2015</v>
      </c>
    </row>
    <row r="2475" spans="1:20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2">
        <f t="shared" si="154"/>
        <v>42191.70175925926</v>
      </c>
      <c r="T2475">
        <f t="shared" si="155"/>
        <v>2015</v>
      </c>
    </row>
    <row r="2476" spans="1:20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2">
        <f t="shared" si="154"/>
        <v>41222.991400462961</v>
      </c>
      <c r="T2476">
        <f t="shared" si="155"/>
        <v>2012</v>
      </c>
    </row>
    <row r="2477" spans="1:20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2">
        <f t="shared" si="154"/>
        <v>41817.59542824074</v>
      </c>
      <c r="T2477">
        <f t="shared" si="155"/>
        <v>2014</v>
      </c>
    </row>
    <row r="2478" spans="1:20" ht="43.2" x14ac:dyDescent="0.3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9">
        <f t="shared" si="152"/>
        <v>104</v>
      </c>
      <c r="P2478">
        <f t="shared" si="153"/>
        <v>97.5</v>
      </c>
      <c r="Q2478" s="11" t="s">
        <v>8323</v>
      </c>
      <c r="R2478" t="s">
        <v>8326</v>
      </c>
      <c r="S2478" s="12">
        <f t="shared" si="154"/>
        <v>41780.712893518517</v>
      </c>
      <c r="T2478">
        <f t="shared" si="155"/>
        <v>2014</v>
      </c>
    </row>
    <row r="2479" spans="1:20" ht="43.2" x14ac:dyDescent="0.3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9">
        <f t="shared" si="152"/>
        <v>130</v>
      </c>
      <c r="P2479">
        <f t="shared" si="153"/>
        <v>23.64</v>
      </c>
      <c r="Q2479" s="11" t="s">
        <v>8323</v>
      </c>
      <c r="R2479" t="s">
        <v>8326</v>
      </c>
      <c r="S2479" s="12">
        <f t="shared" si="154"/>
        <v>42023.634976851856</v>
      </c>
      <c r="T2479">
        <f t="shared" si="155"/>
        <v>2015</v>
      </c>
    </row>
    <row r="2480" spans="1:20" ht="43.2" x14ac:dyDescent="0.3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9">
        <f t="shared" si="152"/>
        <v>130</v>
      </c>
      <c r="P2480">
        <f t="shared" si="153"/>
        <v>28.89</v>
      </c>
      <c r="Q2480" s="11" t="s">
        <v>8323</v>
      </c>
      <c r="R2480" t="s">
        <v>8326</v>
      </c>
      <c r="S2480" s="12">
        <f t="shared" si="154"/>
        <v>42093.786840277782</v>
      </c>
      <c r="T2480">
        <f t="shared" si="155"/>
        <v>2015</v>
      </c>
    </row>
    <row r="2481" spans="1:20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2">
        <f t="shared" si="154"/>
        <v>42310.968518518523</v>
      </c>
      <c r="T2481">
        <f t="shared" si="155"/>
        <v>2015</v>
      </c>
    </row>
    <row r="2482" spans="1:20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2">
        <f t="shared" si="154"/>
        <v>41788.587083333332</v>
      </c>
      <c r="T2482">
        <f t="shared" si="155"/>
        <v>2014</v>
      </c>
    </row>
    <row r="2483" spans="1:20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2">
        <f t="shared" si="154"/>
        <v>42037.083564814813</v>
      </c>
      <c r="T2483">
        <f t="shared" si="155"/>
        <v>2015</v>
      </c>
    </row>
    <row r="2484" spans="1:20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2">
        <f t="shared" si="154"/>
        <v>40668.814699074072</v>
      </c>
      <c r="T2484">
        <f t="shared" si="155"/>
        <v>2011</v>
      </c>
    </row>
    <row r="2485" spans="1:20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2">
        <f t="shared" si="154"/>
        <v>41663.569340277776</v>
      </c>
      <c r="T2485">
        <f t="shared" si="155"/>
        <v>2014</v>
      </c>
    </row>
    <row r="2486" spans="1:20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2">
        <f t="shared" si="154"/>
        <v>42808.781689814816</v>
      </c>
      <c r="T2486">
        <f t="shared" si="155"/>
        <v>2017</v>
      </c>
    </row>
    <row r="2487" spans="1:20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2">
        <f t="shared" si="154"/>
        <v>42136.270787037036</v>
      </c>
      <c r="T2487">
        <f t="shared" si="155"/>
        <v>2015</v>
      </c>
    </row>
    <row r="2488" spans="1:20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2">
        <f t="shared" si="154"/>
        <v>42036.704525462963</v>
      </c>
      <c r="T2488">
        <f t="shared" si="155"/>
        <v>2015</v>
      </c>
    </row>
    <row r="2489" spans="1:20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2">
        <f t="shared" si="154"/>
        <v>42353.761759259258</v>
      </c>
      <c r="T2489">
        <f t="shared" si="155"/>
        <v>2015</v>
      </c>
    </row>
    <row r="2490" spans="1:20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2">
        <f t="shared" si="154"/>
        <v>41453.688530092593</v>
      </c>
      <c r="T2490">
        <f t="shared" si="155"/>
        <v>2013</v>
      </c>
    </row>
    <row r="2491" spans="1:20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2">
        <f t="shared" si="154"/>
        <v>41732.479675925926</v>
      </c>
      <c r="T2491">
        <f t="shared" si="155"/>
        <v>2014</v>
      </c>
    </row>
    <row r="2492" spans="1:20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2">
        <f t="shared" si="154"/>
        <v>42596.644699074073</v>
      </c>
      <c r="T2492">
        <f t="shared" si="155"/>
        <v>2016</v>
      </c>
    </row>
    <row r="2493" spans="1:20" ht="57.6" x14ac:dyDescent="0.3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9">
        <f t="shared" si="152"/>
        <v>15</v>
      </c>
      <c r="P2493">
        <f t="shared" si="153"/>
        <v>83.33</v>
      </c>
      <c r="Q2493" s="11" t="s">
        <v>8323</v>
      </c>
      <c r="R2493" t="s">
        <v>8326</v>
      </c>
      <c r="S2493" s="12">
        <f t="shared" si="154"/>
        <v>41746.189409722225</v>
      </c>
      <c r="T2493">
        <f t="shared" si="155"/>
        <v>2014</v>
      </c>
    </row>
    <row r="2494" spans="1:20" ht="43.2" x14ac:dyDescent="0.3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9">
        <f t="shared" si="152"/>
        <v>75</v>
      </c>
      <c r="P2494">
        <f t="shared" si="153"/>
        <v>35.71</v>
      </c>
      <c r="Q2494" s="11" t="s">
        <v>8327</v>
      </c>
      <c r="R2494" t="s">
        <v>8328</v>
      </c>
      <c r="S2494" s="12">
        <f t="shared" si="154"/>
        <v>42713.941099537042</v>
      </c>
      <c r="T2494">
        <f t="shared" si="155"/>
        <v>2016</v>
      </c>
    </row>
    <row r="2495" spans="1:20" ht="28.8" x14ac:dyDescent="0.3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9">
        <f t="shared" si="152"/>
        <v>125</v>
      </c>
      <c r="P2495">
        <f t="shared" si="153"/>
        <v>27.78</v>
      </c>
      <c r="Q2495" s="11" t="s">
        <v>8327</v>
      </c>
      <c r="R2495" t="s">
        <v>8328</v>
      </c>
      <c r="S2495" s="12">
        <f t="shared" si="154"/>
        <v>41024.985972222225</v>
      </c>
      <c r="T2495">
        <f t="shared" si="155"/>
        <v>2012</v>
      </c>
    </row>
    <row r="2496" spans="1:20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2">
        <f t="shared" si="154"/>
        <v>41973.847962962958</v>
      </c>
      <c r="T2496">
        <f t="shared" si="155"/>
        <v>2014</v>
      </c>
    </row>
    <row r="2497" spans="1:20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2">
        <f t="shared" si="154"/>
        <v>42443.989050925928</v>
      </c>
      <c r="T2497">
        <f t="shared" si="155"/>
        <v>2016</v>
      </c>
    </row>
    <row r="2498" spans="1:20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152"/>
        <v>27</v>
      </c>
      <c r="P2498">
        <f t="shared" si="153"/>
        <v>35</v>
      </c>
      <c r="Q2498" s="11" t="s">
        <v>8323</v>
      </c>
      <c r="R2498" t="s">
        <v>8326</v>
      </c>
      <c r="S2498" s="12">
        <f t="shared" si="154"/>
        <v>42283.552951388891</v>
      </c>
      <c r="T2498">
        <f t="shared" si="155"/>
        <v>2015</v>
      </c>
    </row>
    <row r="2499" spans="1:20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1" t="s">
        <v>8316</v>
      </c>
      <c r="R2499" t="s">
        <v>8334</v>
      </c>
      <c r="S2499" s="12">
        <f t="shared" ref="S2499:S2562" si="158">(((J2499/60)/60)/24)+DATE(1970,1,1)</f>
        <v>40952.636979166666</v>
      </c>
      <c r="T2499">
        <f t="shared" ref="T2499:T2562" si="159">YEAR(S2499)</f>
        <v>2012</v>
      </c>
    </row>
    <row r="2500" spans="1:20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2">
        <f t="shared" si="158"/>
        <v>41030.719756944447</v>
      </c>
      <c r="T2500">
        <f t="shared" si="159"/>
        <v>2012</v>
      </c>
    </row>
    <row r="2501" spans="1:20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2">
        <f t="shared" si="158"/>
        <v>41368.583726851852</v>
      </c>
      <c r="T2501">
        <f t="shared" si="159"/>
        <v>2013</v>
      </c>
    </row>
    <row r="2502" spans="1:20" ht="43.2" x14ac:dyDescent="0.3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9">
        <f t="shared" si="156"/>
        <v>37</v>
      </c>
      <c r="P2502">
        <f t="shared" si="157"/>
        <v>91.25</v>
      </c>
      <c r="Q2502" s="11" t="s">
        <v>8323</v>
      </c>
      <c r="R2502" t="s">
        <v>8326</v>
      </c>
      <c r="S2502" s="12">
        <f t="shared" si="158"/>
        <v>41890.086805555555</v>
      </c>
      <c r="T2502">
        <f t="shared" si="159"/>
        <v>2014</v>
      </c>
    </row>
    <row r="2503" spans="1:20" ht="43.2" x14ac:dyDescent="0.3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9">
        <f t="shared" si="156"/>
        <v>104</v>
      </c>
      <c r="P2503">
        <f t="shared" si="157"/>
        <v>36.5</v>
      </c>
      <c r="Q2503" s="11" t="s">
        <v>8323</v>
      </c>
      <c r="R2503" t="s">
        <v>8326</v>
      </c>
      <c r="S2503" s="12">
        <f t="shared" si="158"/>
        <v>41780.525937500002</v>
      </c>
      <c r="T2503">
        <f t="shared" si="159"/>
        <v>2014</v>
      </c>
    </row>
    <row r="2504" spans="1:20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2">
        <f t="shared" si="158"/>
        <v>42565.480983796297</v>
      </c>
      <c r="T2504">
        <f t="shared" si="159"/>
        <v>2016</v>
      </c>
    </row>
    <row r="2505" spans="1:20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2">
        <f t="shared" si="158"/>
        <v>41947.940740740742</v>
      </c>
      <c r="T2505">
        <f t="shared" si="159"/>
        <v>2014</v>
      </c>
    </row>
    <row r="2506" spans="1:20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2">
        <f t="shared" si="158"/>
        <v>41509.426585648151</v>
      </c>
      <c r="T2506">
        <f t="shared" si="159"/>
        <v>2013</v>
      </c>
    </row>
    <row r="2507" spans="1:20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2">
        <f t="shared" si="158"/>
        <v>42147.741840277777</v>
      </c>
      <c r="T2507">
        <f t="shared" si="159"/>
        <v>2015</v>
      </c>
    </row>
    <row r="2508" spans="1:20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2">
        <f t="shared" si="158"/>
        <v>42121.675763888896</v>
      </c>
      <c r="T2508">
        <f t="shared" si="159"/>
        <v>2015</v>
      </c>
    </row>
    <row r="2509" spans="1:20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2">
        <f t="shared" si="158"/>
        <v>42609.442465277782</v>
      </c>
      <c r="T2509">
        <f t="shared" si="159"/>
        <v>2016</v>
      </c>
    </row>
    <row r="2510" spans="1:20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2">
        <f t="shared" si="158"/>
        <v>42600.756041666667</v>
      </c>
      <c r="T2510">
        <f t="shared" si="159"/>
        <v>2016</v>
      </c>
    </row>
    <row r="2511" spans="1:20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2">
        <f t="shared" si="158"/>
        <v>41940.658645833333</v>
      </c>
      <c r="T2511">
        <f t="shared" si="159"/>
        <v>2014</v>
      </c>
    </row>
    <row r="2512" spans="1:20" ht="43.2" x14ac:dyDescent="0.3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9">
        <f t="shared" si="156"/>
        <v>57</v>
      </c>
      <c r="P2512">
        <f t="shared" si="157"/>
        <v>59.58</v>
      </c>
      <c r="Q2512" s="11" t="s">
        <v>8323</v>
      </c>
      <c r="R2512" t="s">
        <v>8326</v>
      </c>
      <c r="S2512" s="12">
        <f t="shared" si="158"/>
        <v>42061.963263888887</v>
      </c>
      <c r="T2512">
        <f t="shared" si="159"/>
        <v>2015</v>
      </c>
    </row>
    <row r="2513" spans="1:20" ht="28.8" x14ac:dyDescent="0.3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9">
        <f t="shared" si="156"/>
        <v>60</v>
      </c>
      <c r="P2513">
        <f t="shared" si="157"/>
        <v>65</v>
      </c>
      <c r="Q2513" s="11" t="s">
        <v>8323</v>
      </c>
      <c r="R2513" t="s">
        <v>8324</v>
      </c>
      <c r="S2513" s="12">
        <f t="shared" si="158"/>
        <v>42141.741307870368</v>
      </c>
      <c r="T2513">
        <f t="shared" si="159"/>
        <v>2015</v>
      </c>
    </row>
    <row r="2514" spans="1:20" ht="28.8" x14ac:dyDescent="0.3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9">
        <f t="shared" si="156"/>
        <v>119</v>
      </c>
      <c r="P2514">
        <f t="shared" si="157"/>
        <v>27.5</v>
      </c>
      <c r="Q2514" s="11" t="s">
        <v>8323</v>
      </c>
      <c r="R2514" t="s">
        <v>8326</v>
      </c>
      <c r="S2514" s="12">
        <f t="shared" si="158"/>
        <v>42101.423541666663</v>
      </c>
      <c r="T2514">
        <f t="shared" si="159"/>
        <v>2015</v>
      </c>
    </row>
    <row r="2515" spans="1:20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2">
        <f t="shared" si="158"/>
        <v>42294.808124999996</v>
      </c>
      <c r="T2515">
        <f t="shared" si="159"/>
        <v>2015</v>
      </c>
    </row>
    <row r="2516" spans="1:20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2">
        <f t="shared" si="158"/>
        <v>42445.866979166662</v>
      </c>
      <c r="T2516">
        <f t="shared" si="159"/>
        <v>2016</v>
      </c>
    </row>
    <row r="2517" spans="1:20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2">
        <f t="shared" si="158"/>
        <v>42373.712418981479</v>
      </c>
      <c r="T2517">
        <f t="shared" si="159"/>
        <v>2016</v>
      </c>
    </row>
    <row r="2518" spans="1:20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2">
        <f t="shared" si="158"/>
        <v>42141.541134259256</v>
      </c>
      <c r="T2518">
        <f t="shared" si="159"/>
        <v>2015</v>
      </c>
    </row>
    <row r="2519" spans="1:20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2">
        <f t="shared" si="158"/>
        <v>41821.698599537034</v>
      </c>
      <c r="T2519">
        <f t="shared" si="159"/>
        <v>2014</v>
      </c>
    </row>
    <row r="2520" spans="1:20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2">
        <f t="shared" si="158"/>
        <v>41365.904594907406</v>
      </c>
      <c r="T2520">
        <f t="shared" si="159"/>
        <v>2013</v>
      </c>
    </row>
    <row r="2521" spans="1:20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2">
        <f t="shared" si="158"/>
        <v>42173.843240740738</v>
      </c>
      <c r="T2521">
        <f t="shared" si="159"/>
        <v>2015</v>
      </c>
    </row>
    <row r="2522" spans="1:20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2">
        <f t="shared" si="158"/>
        <v>41116.758125</v>
      </c>
      <c r="T2522">
        <f t="shared" si="159"/>
        <v>2012</v>
      </c>
    </row>
    <row r="2523" spans="1:20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2">
        <f t="shared" si="158"/>
        <v>42643.632858796293</v>
      </c>
      <c r="T2523">
        <f t="shared" si="159"/>
        <v>2016</v>
      </c>
    </row>
    <row r="2524" spans="1:20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2">
        <f t="shared" si="158"/>
        <v>42489.772326388891</v>
      </c>
      <c r="T2524">
        <f t="shared" si="159"/>
        <v>2016</v>
      </c>
    </row>
    <row r="2525" spans="1:20" ht="43.2" x14ac:dyDescent="0.3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9">
        <f t="shared" si="156"/>
        <v>5</v>
      </c>
      <c r="P2525">
        <f t="shared" si="157"/>
        <v>27.36</v>
      </c>
      <c r="Q2525" s="11" t="s">
        <v>8308</v>
      </c>
      <c r="R2525" t="s">
        <v>8310</v>
      </c>
      <c r="S2525" s="12">
        <f t="shared" si="158"/>
        <v>42090.831273148149</v>
      </c>
      <c r="T2525">
        <f t="shared" si="159"/>
        <v>2015</v>
      </c>
    </row>
    <row r="2526" spans="1:20" ht="43.2" x14ac:dyDescent="0.3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9">
        <f t="shared" si="156"/>
        <v>137</v>
      </c>
      <c r="P2526">
        <f t="shared" si="157"/>
        <v>45.6</v>
      </c>
      <c r="Q2526" s="11" t="s">
        <v>8321</v>
      </c>
      <c r="R2526" t="s">
        <v>8322</v>
      </c>
      <c r="S2526" s="12">
        <f t="shared" si="158"/>
        <v>42543.862777777773</v>
      </c>
      <c r="T2526">
        <f t="shared" si="159"/>
        <v>2016</v>
      </c>
    </row>
    <row r="2527" spans="1:20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2">
        <f t="shared" si="158"/>
        <v>40671.637511574074</v>
      </c>
      <c r="T2527">
        <f t="shared" si="159"/>
        <v>2011</v>
      </c>
    </row>
    <row r="2528" spans="1:20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2">
        <f t="shared" si="158"/>
        <v>41053.772858796299</v>
      </c>
      <c r="T2528">
        <f t="shared" si="159"/>
        <v>2012</v>
      </c>
    </row>
    <row r="2529" spans="1:20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2">
        <f t="shared" si="158"/>
        <v>40379.23096064815</v>
      </c>
      <c r="T2529">
        <f t="shared" si="159"/>
        <v>2010</v>
      </c>
    </row>
    <row r="2530" spans="1:20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2">
        <f t="shared" si="158"/>
        <v>42479.566388888896</v>
      </c>
      <c r="T2530">
        <f t="shared" si="159"/>
        <v>2016</v>
      </c>
    </row>
    <row r="2531" spans="1:20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2">
        <f t="shared" si="158"/>
        <v>42525.153055555551</v>
      </c>
      <c r="T2531">
        <f t="shared" si="159"/>
        <v>2016</v>
      </c>
    </row>
    <row r="2532" spans="1:20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2">
        <f t="shared" si="158"/>
        <v>41778.766724537039</v>
      </c>
      <c r="T2532">
        <f t="shared" si="159"/>
        <v>2014</v>
      </c>
    </row>
    <row r="2533" spans="1:20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2">
        <f t="shared" si="158"/>
        <v>41852.665798611109</v>
      </c>
      <c r="T2533">
        <f t="shared" si="159"/>
        <v>2014</v>
      </c>
    </row>
    <row r="2534" spans="1:20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2">
        <f t="shared" si="158"/>
        <v>42058.792476851857</v>
      </c>
      <c r="T2534">
        <f t="shared" si="159"/>
        <v>2015</v>
      </c>
    </row>
    <row r="2535" spans="1:20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2">
        <f t="shared" si="158"/>
        <v>42425.970092592594</v>
      </c>
      <c r="T2535">
        <f t="shared" si="159"/>
        <v>2016</v>
      </c>
    </row>
    <row r="2536" spans="1:20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2">
        <f t="shared" si="158"/>
        <v>42382.843287037031</v>
      </c>
      <c r="T2536">
        <f t="shared" si="159"/>
        <v>2016</v>
      </c>
    </row>
    <row r="2537" spans="1:20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2">
        <f t="shared" si="158"/>
        <v>41900.243159722224</v>
      </c>
      <c r="T2537">
        <f t="shared" si="159"/>
        <v>2014</v>
      </c>
    </row>
    <row r="2538" spans="1:20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2">
        <f t="shared" si="158"/>
        <v>42758.368078703701</v>
      </c>
      <c r="T2538">
        <f t="shared" si="159"/>
        <v>2017</v>
      </c>
    </row>
    <row r="2539" spans="1:20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2">
        <f t="shared" si="158"/>
        <v>42177.761782407411</v>
      </c>
      <c r="T2539">
        <f t="shared" si="159"/>
        <v>2015</v>
      </c>
    </row>
    <row r="2540" spans="1:20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2">
        <f t="shared" si="158"/>
        <v>42088.723692129628</v>
      </c>
      <c r="T2540">
        <f t="shared" si="159"/>
        <v>2015</v>
      </c>
    </row>
    <row r="2541" spans="1:20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2">
        <f t="shared" si="158"/>
        <v>42142.768819444449</v>
      </c>
      <c r="T2541">
        <f t="shared" si="159"/>
        <v>2015</v>
      </c>
    </row>
    <row r="2542" spans="1:20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2">
        <f t="shared" si="158"/>
        <v>41807.118495370371</v>
      </c>
      <c r="T2542">
        <f t="shared" si="159"/>
        <v>2014</v>
      </c>
    </row>
    <row r="2543" spans="1:20" ht="43.2" x14ac:dyDescent="0.3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9">
        <f t="shared" si="156"/>
        <v>13</v>
      </c>
      <c r="P2543">
        <f t="shared" si="157"/>
        <v>93</v>
      </c>
      <c r="Q2543" s="11" t="s">
        <v>8323</v>
      </c>
      <c r="R2543" t="s">
        <v>8326</v>
      </c>
      <c r="S2543" s="12">
        <f t="shared" si="158"/>
        <v>42265.683182870373</v>
      </c>
      <c r="T2543">
        <f t="shared" si="159"/>
        <v>2015</v>
      </c>
    </row>
    <row r="2544" spans="1:20" ht="43.2" x14ac:dyDescent="0.3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9">
        <f t="shared" si="156"/>
        <v>14</v>
      </c>
      <c r="P2544">
        <f t="shared" si="157"/>
        <v>65.099999999999994</v>
      </c>
      <c r="Q2544" s="11" t="s">
        <v>8313</v>
      </c>
      <c r="R2544" t="s">
        <v>8314</v>
      </c>
      <c r="S2544" s="12">
        <f t="shared" si="158"/>
        <v>42025.357094907406</v>
      </c>
      <c r="T2544">
        <f t="shared" si="159"/>
        <v>2015</v>
      </c>
    </row>
    <row r="2545" spans="1:20" ht="57.6" x14ac:dyDescent="0.3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9">
        <f t="shared" si="156"/>
        <v>7</v>
      </c>
      <c r="P2545">
        <f t="shared" si="157"/>
        <v>216.67</v>
      </c>
      <c r="Q2545" s="11" t="s">
        <v>8327</v>
      </c>
      <c r="R2545" t="s">
        <v>8330</v>
      </c>
      <c r="S2545" s="12">
        <f t="shared" si="158"/>
        <v>42129.82540509259</v>
      </c>
      <c r="T2545">
        <f t="shared" si="159"/>
        <v>2015</v>
      </c>
    </row>
    <row r="2546" spans="1:20" ht="43.2" x14ac:dyDescent="0.3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9">
        <f t="shared" si="156"/>
        <v>11</v>
      </c>
      <c r="P2546">
        <f t="shared" si="157"/>
        <v>108.33</v>
      </c>
      <c r="Q2546" s="11" t="s">
        <v>8323</v>
      </c>
      <c r="R2546" t="s">
        <v>8326</v>
      </c>
      <c r="S2546" s="12">
        <f t="shared" si="158"/>
        <v>42672.955138888887</v>
      </c>
      <c r="T2546">
        <f t="shared" si="159"/>
        <v>2016</v>
      </c>
    </row>
    <row r="2547" spans="1:20" ht="28.8" x14ac:dyDescent="0.3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9">
        <f t="shared" si="156"/>
        <v>13</v>
      </c>
      <c r="P2547">
        <f t="shared" si="157"/>
        <v>65</v>
      </c>
      <c r="Q2547" s="11" t="s">
        <v>8311</v>
      </c>
      <c r="R2547" t="s">
        <v>8349</v>
      </c>
      <c r="S2547" s="12">
        <f t="shared" si="158"/>
        <v>42140.879259259258</v>
      </c>
      <c r="T2547">
        <f t="shared" si="159"/>
        <v>2015</v>
      </c>
    </row>
    <row r="2548" spans="1:20" ht="43.2" x14ac:dyDescent="0.3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9">
        <f t="shared" si="156"/>
        <v>27</v>
      </c>
      <c r="P2548">
        <f t="shared" si="157"/>
        <v>46.43</v>
      </c>
      <c r="Q2548" s="11" t="s">
        <v>8323</v>
      </c>
      <c r="R2548" t="s">
        <v>8326</v>
      </c>
      <c r="S2548" s="12">
        <f t="shared" si="158"/>
        <v>41841.651597222226</v>
      </c>
      <c r="T2548">
        <f t="shared" si="159"/>
        <v>2014</v>
      </c>
    </row>
    <row r="2549" spans="1:20" ht="43.2" x14ac:dyDescent="0.3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9">
        <f t="shared" si="156"/>
        <v>130</v>
      </c>
      <c r="P2549">
        <f t="shared" si="157"/>
        <v>50</v>
      </c>
      <c r="Q2549" s="11" t="s">
        <v>8323</v>
      </c>
      <c r="R2549" t="s">
        <v>8326</v>
      </c>
      <c r="S2549" s="12">
        <f t="shared" si="158"/>
        <v>42053.106111111112</v>
      </c>
      <c r="T2549">
        <f t="shared" si="159"/>
        <v>2015</v>
      </c>
    </row>
    <row r="2550" spans="1:20" ht="57.6" x14ac:dyDescent="0.3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9">
        <f t="shared" si="156"/>
        <v>130</v>
      </c>
      <c r="P2550">
        <f t="shared" si="157"/>
        <v>46.43</v>
      </c>
      <c r="Q2550" s="11" t="s">
        <v>8323</v>
      </c>
      <c r="R2550" t="s">
        <v>8326</v>
      </c>
      <c r="S2550" s="12">
        <f t="shared" si="158"/>
        <v>42053.733078703706</v>
      </c>
      <c r="T2550">
        <f t="shared" si="159"/>
        <v>2015</v>
      </c>
    </row>
    <row r="2551" spans="1:20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2">
        <f t="shared" si="158"/>
        <v>42111.684027777781</v>
      </c>
      <c r="T2551">
        <f t="shared" si="159"/>
        <v>2015</v>
      </c>
    </row>
    <row r="2552" spans="1:20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2">
        <f t="shared" si="158"/>
        <v>42803.579224537039</v>
      </c>
      <c r="T2552">
        <f t="shared" si="159"/>
        <v>2017</v>
      </c>
    </row>
    <row r="2553" spans="1:20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2">
        <f t="shared" si="158"/>
        <v>41037.829918981479</v>
      </c>
      <c r="T2553">
        <f t="shared" si="159"/>
        <v>2012</v>
      </c>
    </row>
    <row r="2554" spans="1:20" ht="43.2" x14ac:dyDescent="0.3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9">
        <f t="shared" si="156"/>
        <v>21</v>
      </c>
      <c r="P2554">
        <f t="shared" si="157"/>
        <v>45.79</v>
      </c>
      <c r="Q2554" s="11" t="s">
        <v>8323</v>
      </c>
      <c r="R2554" t="s">
        <v>8326</v>
      </c>
      <c r="S2554" s="12">
        <f t="shared" si="158"/>
        <v>42640.278171296297</v>
      </c>
      <c r="T2554">
        <f t="shared" si="159"/>
        <v>2016</v>
      </c>
    </row>
    <row r="2555" spans="1:20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2">
        <f t="shared" si="158"/>
        <v>41816.950370370374</v>
      </c>
      <c r="T2555">
        <f t="shared" si="159"/>
        <v>2014</v>
      </c>
    </row>
    <row r="2556" spans="1:20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2">
        <f t="shared" si="158"/>
        <v>42399.707407407404</v>
      </c>
      <c r="T2556">
        <f t="shared" si="159"/>
        <v>2016</v>
      </c>
    </row>
    <row r="2557" spans="1:20" ht="43.2" x14ac:dyDescent="0.3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9">
        <f t="shared" si="156"/>
        <v>128</v>
      </c>
      <c r="P2557">
        <f t="shared" si="157"/>
        <v>21.37</v>
      </c>
      <c r="Q2557" s="11" t="s">
        <v>8327</v>
      </c>
      <c r="R2557" t="s">
        <v>8329</v>
      </c>
      <c r="S2557" s="12">
        <f t="shared" si="158"/>
        <v>42692.109328703707</v>
      </c>
      <c r="T2557">
        <f t="shared" si="159"/>
        <v>2016</v>
      </c>
    </row>
    <row r="2558" spans="1:20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2">
        <f t="shared" si="158"/>
        <v>41841.762743055559</v>
      </c>
      <c r="T2558">
        <f t="shared" si="159"/>
        <v>2014</v>
      </c>
    </row>
    <row r="2559" spans="1:20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2">
        <f t="shared" si="158"/>
        <v>41156.958993055552</v>
      </c>
      <c r="T2559">
        <f t="shared" si="159"/>
        <v>2012</v>
      </c>
    </row>
    <row r="2560" spans="1:20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2">
        <f t="shared" si="158"/>
        <v>42025.637939814813</v>
      </c>
      <c r="T2560">
        <f t="shared" si="159"/>
        <v>2015</v>
      </c>
    </row>
    <row r="2561" spans="1:20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2">
        <f t="shared" si="158"/>
        <v>40893.992962962962</v>
      </c>
      <c r="T2561">
        <f t="shared" si="159"/>
        <v>2011</v>
      </c>
    </row>
    <row r="2562" spans="1:20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156"/>
        <v>128</v>
      </c>
      <c r="P2562">
        <f t="shared" si="157"/>
        <v>29.05</v>
      </c>
      <c r="Q2562" s="11" t="s">
        <v>8323</v>
      </c>
      <c r="R2562" t="s">
        <v>8326</v>
      </c>
      <c r="S2562" s="12">
        <f t="shared" si="158"/>
        <v>42789.462430555555</v>
      </c>
      <c r="T2562">
        <f t="shared" si="159"/>
        <v>2017</v>
      </c>
    </row>
    <row r="2563" spans="1:20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160">ROUND(E2563/D2563*100,0)</f>
        <v>1</v>
      </c>
      <c r="P2563">
        <f t="shared" ref="P2563:P2626" si="161">IFERROR(ROUND(E2563/L2563,2),0)</f>
        <v>24.5</v>
      </c>
      <c r="Q2563" s="11" t="s">
        <v>8308</v>
      </c>
      <c r="R2563" t="s">
        <v>8318</v>
      </c>
      <c r="S2563" s="12">
        <f t="shared" ref="S2563:S2626" si="162">(((J2563/60)/60)/24)+DATE(1970,1,1)</f>
        <v>41890.511319444442</v>
      </c>
      <c r="T2563">
        <f t="shared" ref="T2563:T2626" si="163">YEAR(S2563)</f>
        <v>2014</v>
      </c>
    </row>
    <row r="2564" spans="1:20" ht="57.6" x14ac:dyDescent="0.3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9">
        <f t="shared" si="160"/>
        <v>1</v>
      </c>
      <c r="P2564">
        <f t="shared" si="161"/>
        <v>90.86</v>
      </c>
      <c r="Q2564" s="11" t="s">
        <v>8308</v>
      </c>
      <c r="R2564" t="s">
        <v>8310</v>
      </c>
      <c r="S2564" s="12">
        <f t="shared" si="162"/>
        <v>41913.521064814813</v>
      </c>
      <c r="T2564">
        <f t="shared" si="163"/>
        <v>2014</v>
      </c>
    </row>
    <row r="2565" spans="1:20" ht="28.8" x14ac:dyDescent="0.3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9">
        <f t="shared" si="160"/>
        <v>106</v>
      </c>
      <c r="P2565">
        <f t="shared" si="161"/>
        <v>70.67</v>
      </c>
      <c r="Q2565" s="11" t="s">
        <v>8323</v>
      </c>
      <c r="R2565" t="s">
        <v>8324</v>
      </c>
      <c r="S2565" s="12">
        <f t="shared" si="162"/>
        <v>42465.16851851852</v>
      </c>
      <c r="T2565">
        <f t="shared" si="163"/>
        <v>2016</v>
      </c>
    </row>
    <row r="2566" spans="1:20" ht="43.2" x14ac:dyDescent="0.3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9">
        <f t="shared" si="160"/>
        <v>127</v>
      </c>
      <c r="P2566">
        <f t="shared" si="161"/>
        <v>37.409999999999997</v>
      </c>
      <c r="Q2566" s="11" t="s">
        <v>8321</v>
      </c>
      <c r="R2566" t="s">
        <v>8343</v>
      </c>
      <c r="S2566" s="12">
        <f t="shared" si="162"/>
        <v>40730.896354166667</v>
      </c>
      <c r="T2566">
        <f t="shared" si="163"/>
        <v>2011</v>
      </c>
    </row>
    <row r="2567" spans="1:20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2">
        <f t="shared" si="162"/>
        <v>42801.43104166667</v>
      </c>
      <c r="T2567">
        <f t="shared" si="163"/>
        <v>2017</v>
      </c>
    </row>
    <row r="2568" spans="1:20" ht="43.2" x14ac:dyDescent="0.3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9">
        <f t="shared" si="160"/>
        <v>127</v>
      </c>
      <c r="P2568">
        <f t="shared" si="161"/>
        <v>22.61</v>
      </c>
      <c r="Q2568" s="11" t="s">
        <v>8323</v>
      </c>
      <c r="R2568" t="s">
        <v>8326</v>
      </c>
      <c r="S2568" s="12">
        <f t="shared" si="162"/>
        <v>42503.539976851855</v>
      </c>
      <c r="T2568">
        <f t="shared" si="163"/>
        <v>2016</v>
      </c>
    </row>
    <row r="2569" spans="1:20" ht="43.2" x14ac:dyDescent="0.3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9">
        <f t="shared" si="160"/>
        <v>181</v>
      </c>
      <c r="P2569">
        <f t="shared" si="161"/>
        <v>33.32</v>
      </c>
      <c r="Q2569" s="11" t="s">
        <v>8327</v>
      </c>
      <c r="R2569" t="s">
        <v>8331</v>
      </c>
      <c r="S2569" s="12">
        <f t="shared" si="162"/>
        <v>42198.750254629631</v>
      </c>
      <c r="T2569">
        <f t="shared" si="163"/>
        <v>2015</v>
      </c>
    </row>
    <row r="2570" spans="1:20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2">
        <f t="shared" si="162"/>
        <v>40918.738935185182</v>
      </c>
      <c r="T2570">
        <f t="shared" si="163"/>
        <v>2012</v>
      </c>
    </row>
    <row r="2571" spans="1:20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2">
        <f t="shared" si="162"/>
        <v>42480.479861111111</v>
      </c>
      <c r="T2571">
        <f t="shared" si="163"/>
        <v>2016</v>
      </c>
    </row>
    <row r="2572" spans="1:20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2">
        <f t="shared" si="162"/>
        <v>42289.761192129634</v>
      </c>
      <c r="T2572">
        <f t="shared" si="163"/>
        <v>2015</v>
      </c>
    </row>
    <row r="2573" spans="1:20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2">
        <f t="shared" si="162"/>
        <v>42447.103518518517</v>
      </c>
      <c r="T2573">
        <f t="shared" si="163"/>
        <v>2016</v>
      </c>
    </row>
    <row r="2574" spans="1:20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2">
        <f t="shared" si="162"/>
        <v>42115.853888888887</v>
      </c>
      <c r="T2574">
        <f t="shared" si="163"/>
        <v>2015</v>
      </c>
    </row>
    <row r="2575" spans="1:20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2">
        <f t="shared" si="162"/>
        <v>42345.951539351852</v>
      </c>
      <c r="T2575">
        <f t="shared" si="163"/>
        <v>2015</v>
      </c>
    </row>
    <row r="2576" spans="1:20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2">
        <f t="shared" si="162"/>
        <v>42701.908807870372</v>
      </c>
      <c r="T2576">
        <f t="shared" si="163"/>
        <v>2016</v>
      </c>
    </row>
    <row r="2577" spans="1:20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2">
        <f t="shared" si="162"/>
        <v>42606.056863425925</v>
      </c>
      <c r="T2577">
        <f t="shared" si="163"/>
        <v>2016</v>
      </c>
    </row>
    <row r="2578" spans="1:20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2">
        <f t="shared" si="162"/>
        <v>42535.492280092592</v>
      </c>
      <c r="T2578">
        <f t="shared" si="163"/>
        <v>2016</v>
      </c>
    </row>
    <row r="2579" spans="1:20" ht="43.2" x14ac:dyDescent="0.3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9">
        <f t="shared" si="160"/>
        <v>11</v>
      </c>
      <c r="P2579">
        <f t="shared" si="161"/>
        <v>51.67</v>
      </c>
      <c r="Q2579" s="11" t="s">
        <v>8323</v>
      </c>
      <c r="R2579" t="s">
        <v>8326</v>
      </c>
      <c r="S2579" s="12">
        <f t="shared" si="162"/>
        <v>41983.752847222218</v>
      </c>
      <c r="T2579">
        <f t="shared" si="163"/>
        <v>2014</v>
      </c>
    </row>
    <row r="2580" spans="1:20" ht="43.2" x14ac:dyDescent="0.3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9">
        <f t="shared" si="160"/>
        <v>48</v>
      </c>
      <c r="P2580">
        <f t="shared" si="161"/>
        <v>62</v>
      </c>
      <c r="Q2580" s="11" t="s">
        <v>8323</v>
      </c>
      <c r="R2580" t="s">
        <v>8326</v>
      </c>
      <c r="S2580" s="12">
        <f t="shared" si="162"/>
        <v>41830.858344907407</v>
      </c>
      <c r="T2580">
        <f t="shared" si="163"/>
        <v>2014</v>
      </c>
    </row>
    <row r="2581" spans="1:20" x14ac:dyDescent="0.3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9">
        <f t="shared" si="160"/>
        <v>103</v>
      </c>
      <c r="P2581">
        <f t="shared" si="161"/>
        <v>56.36</v>
      </c>
      <c r="Q2581" s="11" t="s">
        <v>8327</v>
      </c>
      <c r="R2581" t="s">
        <v>8328</v>
      </c>
      <c r="S2581" s="12">
        <f t="shared" si="162"/>
        <v>40960.861562500002</v>
      </c>
      <c r="T2581">
        <f t="shared" si="163"/>
        <v>2012</v>
      </c>
    </row>
    <row r="2582" spans="1:20" x14ac:dyDescent="0.3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9">
        <f t="shared" si="160"/>
        <v>124</v>
      </c>
      <c r="P2582">
        <f t="shared" si="161"/>
        <v>38.75</v>
      </c>
      <c r="Q2582" s="11" t="s">
        <v>8327</v>
      </c>
      <c r="R2582" t="s">
        <v>8331</v>
      </c>
      <c r="S2582" s="12">
        <f t="shared" si="162"/>
        <v>41072.739953703705</v>
      </c>
      <c r="T2582">
        <f t="shared" si="163"/>
        <v>2012</v>
      </c>
    </row>
    <row r="2583" spans="1:20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2">
        <f t="shared" si="162"/>
        <v>42544.814328703709</v>
      </c>
      <c r="T2583">
        <f t="shared" si="163"/>
        <v>2016</v>
      </c>
    </row>
    <row r="2584" spans="1:20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2">
        <f t="shared" si="162"/>
        <v>42466.826180555552</v>
      </c>
      <c r="T2584">
        <f t="shared" si="163"/>
        <v>2016</v>
      </c>
    </row>
    <row r="2585" spans="1:20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2">
        <f t="shared" si="162"/>
        <v>42415.398032407407</v>
      </c>
      <c r="T2585">
        <f t="shared" si="163"/>
        <v>2016</v>
      </c>
    </row>
    <row r="2586" spans="1:20" ht="43.2" x14ac:dyDescent="0.3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9">
        <f t="shared" si="160"/>
        <v>2</v>
      </c>
      <c r="P2586">
        <f t="shared" si="161"/>
        <v>67.78</v>
      </c>
      <c r="Q2586" s="11" t="s">
        <v>8323</v>
      </c>
      <c r="R2586" t="s">
        <v>8324</v>
      </c>
      <c r="S2586" s="12">
        <f t="shared" si="162"/>
        <v>42246.883784722217</v>
      </c>
      <c r="T2586">
        <f t="shared" si="163"/>
        <v>2015</v>
      </c>
    </row>
    <row r="2587" spans="1:20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2">
        <f t="shared" si="162"/>
        <v>41192.758506944447</v>
      </c>
      <c r="T2587">
        <f t="shared" si="163"/>
        <v>2012</v>
      </c>
    </row>
    <row r="2588" spans="1:20" ht="43.2" x14ac:dyDescent="0.3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9">
        <f t="shared" si="160"/>
        <v>122</v>
      </c>
      <c r="P2588">
        <f t="shared" si="161"/>
        <v>27.73</v>
      </c>
      <c r="Q2588" s="11" t="s">
        <v>8323</v>
      </c>
      <c r="R2588" t="s">
        <v>8326</v>
      </c>
      <c r="S2588" s="12">
        <f t="shared" si="162"/>
        <v>42278.453668981485</v>
      </c>
      <c r="T2588">
        <f t="shared" si="163"/>
        <v>2015</v>
      </c>
    </row>
    <row r="2589" spans="1:20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2">
        <f t="shared" si="162"/>
        <v>42152.503495370373</v>
      </c>
      <c r="T2589">
        <f t="shared" si="163"/>
        <v>2015</v>
      </c>
    </row>
    <row r="2590" spans="1:20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2">
        <f t="shared" si="162"/>
        <v>41499.546759259261</v>
      </c>
      <c r="T2590">
        <f t="shared" si="163"/>
        <v>2013</v>
      </c>
    </row>
    <row r="2591" spans="1:20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2">
        <f t="shared" si="162"/>
        <v>41023.227731481478</v>
      </c>
      <c r="T2591">
        <f t="shared" si="163"/>
        <v>2012</v>
      </c>
    </row>
    <row r="2592" spans="1:20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2">
        <f t="shared" si="162"/>
        <v>41882.585648148146</v>
      </c>
      <c r="T2592">
        <f t="shared" si="163"/>
        <v>2014</v>
      </c>
    </row>
    <row r="2593" spans="1:20" ht="43.2" x14ac:dyDescent="0.3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9">
        <f t="shared" si="160"/>
        <v>0</v>
      </c>
      <c r="P2593">
        <f t="shared" si="161"/>
        <v>201.67</v>
      </c>
      <c r="Q2593" s="11" t="s">
        <v>8323</v>
      </c>
      <c r="R2593" t="s">
        <v>8324</v>
      </c>
      <c r="S2593" s="12">
        <f t="shared" si="162"/>
        <v>42255.791909722218</v>
      </c>
      <c r="T2593">
        <f t="shared" si="163"/>
        <v>2015</v>
      </c>
    </row>
    <row r="2594" spans="1:20" ht="72" x14ac:dyDescent="0.3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9">
        <f t="shared" si="160"/>
        <v>242</v>
      </c>
      <c r="P2594">
        <f t="shared" si="161"/>
        <v>24.2</v>
      </c>
      <c r="Q2594" s="11" t="s">
        <v>8323</v>
      </c>
      <c r="R2594" t="s">
        <v>8326</v>
      </c>
      <c r="S2594" s="12">
        <f t="shared" si="162"/>
        <v>42107.621018518519</v>
      </c>
      <c r="T2594">
        <f t="shared" si="163"/>
        <v>2015</v>
      </c>
    </row>
    <row r="2595" spans="1:20" ht="43.2" x14ac:dyDescent="0.3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9">
        <f t="shared" si="160"/>
        <v>242</v>
      </c>
      <c r="P2595">
        <f t="shared" si="161"/>
        <v>43.21</v>
      </c>
      <c r="Q2595" s="11" t="s">
        <v>8323</v>
      </c>
      <c r="R2595" t="s">
        <v>8326</v>
      </c>
      <c r="S2595" s="12">
        <f t="shared" si="162"/>
        <v>42559.776724537034</v>
      </c>
      <c r="T2595">
        <f t="shared" si="163"/>
        <v>2016</v>
      </c>
    </row>
    <row r="2596" spans="1:20" ht="43.2" x14ac:dyDescent="0.3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9">
        <f t="shared" si="160"/>
        <v>6</v>
      </c>
      <c r="P2596">
        <f t="shared" si="161"/>
        <v>50.08</v>
      </c>
      <c r="Q2596" s="11" t="s">
        <v>8316</v>
      </c>
      <c r="R2596" t="s">
        <v>8334</v>
      </c>
      <c r="S2596" s="12">
        <f t="shared" si="162"/>
        <v>42340.701504629629</v>
      </c>
      <c r="T2596">
        <f t="shared" si="163"/>
        <v>2015</v>
      </c>
    </row>
    <row r="2597" spans="1:20" ht="43.2" x14ac:dyDescent="0.3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9">
        <f t="shared" si="160"/>
        <v>100</v>
      </c>
      <c r="P2597">
        <f t="shared" si="161"/>
        <v>46.23</v>
      </c>
      <c r="Q2597" s="11" t="s">
        <v>8321</v>
      </c>
      <c r="R2597" t="s">
        <v>8322</v>
      </c>
      <c r="S2597" s="12">
        <f t="shared" si="162"/>
        <v>42211.951284722221</v>
      </c>
      <c r="T2597">
        <f t="shared" si="163"/>
        <v>2015</v>
      </c>
    </row>
    <row r="2598" spans="1:20" ht="43.2" x14ac:dyDescent="0.3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9">
        <f t="shared" si="160"/>
        <v>3</v>
      </c>
      <c r="P2598">
        <f t="shared" si="161"/>
        <v>75</v>
      </c>
      <c r="Q2598" s="11" t="s">
        <v>8311</v>
      </c>
      <c r="R2598" t="s">
        <v>8348</v>
      </c>
      <c r="S2598" s="12">
        <f t="shared" si="162"/>
        <v>42457.871516203704</v>
      </c>
      <c r="T2598">
        <f t="shared" si="163"/>
        <v>2016</v>
      </c>
    </row>
    <row r="2599" spans="1:20" ht="43.2" x14ac:dyDescent="0.3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9">
        <f t="shared" si="160"/>
        <v>100</v>
      </c>
      <c r="P2599">
        <f t="shared" si="161"/>
        <v>27.27</v>
      </c>
      <c r="Q2599" s="11" t="s">
        <v>8321</v>
      </c>
      <c r="R2599" t="s">
        <v>8332</v>
      </c>
      <c r="S2599" s="12">
        <f t="shared" si="162"/>
        <v>41995.752986111111</v>
      </c>
      <c r="T2599">
        <f t="shared" si="163"/>
        <v>2014</v>
      </c>
    </row>
    <row r="2600" spans="1:20" ht="28.8" x14ac:dyDescent="0.3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9">
        <f t="shared" si="160"/>
        <v>120</v>
      </c>
      <c r="P2600">
        <f t="shared" si="161"/>
        <v>60</v>
      </c>
      <c r="Q2600" s="11" t="s">
        <v>8321</v>
      </c>
      <c r="R2600" t="s">
        <v>8343</v>
      </c>
      <c r="S2600" s="12">
        <f t="shared" si="162"/>
        <v>40612.695208333331</v>
      </c>
      <c r="T2600">
        <f t="shared" si="163"/>
        <v>2011</v>
      </c>
    </row>
    <row r="2601" spans="1:20" ht="43.2" x14ac:dyDescent="0.3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9">
        <f t="shared" si="160"/>
        <v>120</v>
      </c>
      <c r="P2601">
        <f t="shared" si="161"/>
        <v>42.86</v>
      </c>
      <c r="Q2601" s="11" t="s">
        <v>8321</v>
      </c>
      <c r="R2601" t="s">
        <v>8322</v>
      </c>
      <c r="S2601" s="12">
        <f t="shared" si="162"/>
        <v>41657.985081018516</v>
      </c>
      <c r="T2601">
        <f t="shared" si="163"/>
        <v>2014</v>
      </c>
    </row>
    <row r="2602" spans="1:20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2">
        <f t="shared" si="162"/>
        <v>42689.853090277778</v>
      </c>
      <c r="T2602">
        <f t="shared" si="163"/>
        <v>2016</v>
      </c>
    </row>
    <row r="2603" spans="1:20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2">
        <f t="shared" si="162"/>
        <v>41235.054560185185</v>
      </c>
      <c r="T2603">
        <f t="shared" si="163"/>
        <v>2012</v>
      </c>
    </row>
    <row r="2604" spans="1:20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2">
        <f t="shared" si="162"/>
        <v>41881.361342592594</v>
      </c>
      <c r="T2604">
        <f t="shared" si="163"/>
        <v>2014</v>
      </c>
    </row>
    <row r="2605" spans="1:20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2">
        <f t="shared" si="162"/>
        <v>41858.355393518519</v>
      </c>
      <c r="T2605">
        <f t="shared" si="163"/>
        <v>2014</v>
      </c>
    </row>
    <row r="2606" spans="1:20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2">
        <f t="shared" si="162"/>
        <v>41877.638298611113</v>
      </c>
      <c r="T2606">
        <f t="shared" si="163"/>
        <v>2014</v>
      </c>
    </row>
    <row r="2607" spans="1:20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2">
        <f t="shared" si="162"/>
        <v>41835.639155092591</v>
      </c>
      <c r="T2607">
        <f t="shared" si="163"/>
        <v>2014</v>
      </c>
    </row>
    <row r="2608" spans="1:20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2">
        <f t="shared" si="162"/>
        <v>42737.663877314815</v>
      </c>
      <c r="T2608">
        <f t="shared" si="163"/>
        <v>2017</v>
      </c>
    </row>
    <row r="2609" spans="1:20" ht="43.2" x14ac:dyDescent="0.3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9">
        <f t="shared" si="160"/>
        <v>12</v>
      </c>
      <c r="P2609">
        <f t="shared" si="161"/>
        <v>24.46</v>
      </c>
      <c r="Q2609" s="11" t="s">
        <v>8323</v>
      </c>
      <c r="R2609" t="s">
        <v>8335</v>
      </c>
      <c r="S2609" s="12">
        <f t="shared" si="162"/>
        <v>42010.968240740738</v>
      </c>
      <c r="T2609">
        <f t="shared" si="163"/>
        <v>2015</v>
      </c>
    </row>
    <row r="2610" spans="1:20" ht="43.2" x14ac:dyDescent="0.3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9">
        <f t="shared" si="160"/>
        <v>20</v>
      </c>
      <c r="P2610">
        <f t="shared" si="161"/>
        <v>25.52</v>
      </c>
      <c r="Q2610" s="11" t="s">
        <v>8323</v>
      </c>
      <c r="R2610" t="s">
        <v>8324</v>
      </c>
      <c r="S2610" s="12">
        <f t="shared" si="162"/>
        <v>42630.922893518517</v>
      </c>
      <c r="T2610">
        <f t="shared" si="163"/>
        <v>2016</v>
      </c>
    </row>
    <row r="2611" spans="1:20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2">
        <f t="shared" si="162"/>
        <v>42498.341122685189</v>
      </c>
      <c r="T2611">
        <f t="shared" si="163"/>
        <v>2016</v>
      </c>
    </row>
    <row r="2612" spans="1:20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2">
        <f t="shared" si="162"/>
        <v>41926.854166666664</v>
      </c>
      <c r="T2612">
        <f t="shared" si="163"/>
        <v>2014</v>
      </c>
    </row>
    <row r="2613" spans="1:20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2">
        <f t="shared" si="162"/>
        <v>42170.728460648148</v>
      </c>
      <c r="T2613">
        <f t="shared" si="163"/>
        <v>2015</v>
      </c>
    </row>
    <row r="2614" spans="1:20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2">
        <f t="shared" si="162"/>
        <v>42338.963912037041</v>
      </c>
      <c r="T2614">
        <f t="shared" si="163"/>
        <v>2015</v>
      </c>
    </row>
    <row r="2615" spans="1:20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2">
        <f t="shared" si="162"/>
        <v>41779.045937499999</v>
      </c>
      <c r="T2615">
        <f t="shared" si="163"/>
        <v>2014</v>
      </c>
    </row>
    <row r="2616" spans="1:20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2">
        <f t="shared" si="162"/>
        <v>42238.726631944446</v>
      </c>
      <c r="T2616">
        <f t="shared" si="163"/>
        <v>2015</v>
      </c>
    </row>
    <row r="2617" spans="1:20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2">
        <f t="shared" si="162"/>
        <v>41311.126481481479</v>
      </c>
      <c r="T2617">
        <f t="shared" si="163"/>
        <v>2013</v>
      </c>
    </row>
    <row r="2618" spans="1:20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2">
        <f t="shared" si="162"/>
        <v>42232.702546296292</v>
      </c>
      <c r="T2618">
        <f t="shared" si="163"/>
        <v>2015</v>
      </c>
    </row>
    <row r="2619" spans="1:20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2">
        <f t="shared" si="162"/>
        <v>41779.724224537036</v>
      </c>
      <c r="T2619">
        <f t="shared" si="163"/>
        <v>2014</v>
      </c>
    </row>
    <row r="2620" spans="1:20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2">
        <f t="shared" si="162"/>
        <v>42045.84238425926</v>
      </c>
      <c r="T2620">
        <f t="shared" si="163"/>
        <v>2015</v>
      </c>
    </row>
    <row r="2621" spans="1:20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2">
        <f t="shared" si="162"/>
        <v>42199.648912037039</v>
      </c>
      <c r="T2621">
        <f t="shared" si="163"/>
        <v>2015</v>
      </c>
    </row>
    <row r="2622" spans="1:20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2">
        <f t="shared" si="162"/>
        <v>42619.802488425921</v>
      </c>
      <c r="T2622">
        <f t="shared" si="163"/>
        <v>2016</v>
      </c>
    </row>
    <row r="2623" spans="1:20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2">
        <f t="shared" si="162"/>
        <v>42360.487210648149</v>
      </c>
      <c r="T2623">
        <f t="shared" si="163"/>
        <v>2015</v>
      </c>
    </row>
    <row r="2624" spans="1:20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2">
        <f t="shared" si="162"/>
        <v>41596.913437499999</v>
      </c>
      <c r="T2624">
        <f t="shared" si="163"/>
        <v>2013</v>
      </c>
    </row>
    <row r="2625" spans="1:20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2">
        <f t="shared" si="162"/>
        <v>41765.938657407409</v>
      </c>
      <c r="T2625">
        <f t="shared" si="163"/>
        <v>2014</v>
      </c>
    </row>
    <row r="2626" spans="1:20" ht="43.2" x14ac:dyDescent="0.3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9">
        <f t="shared" si="160"/>
        <v>0</v>
      </c>
      <c r="P2626">
        <f t="shared" si="161"/>
        <v>50.91</v>
      </c>
      <c r="Q2626" s="11" t="s">
        <v>8316</v>
      </c>
      <c r="R2626" t="s">
        <v>8334</v>
      </c>
      <c r="S2626" s="12">
        <f t="shared" si="162"/>
        <v>41255.833611111113</v>
      </c>
      <c r="T2626">
        <f t="shared" si="163"/>
        <v>2012</v>
      </c>
    </row>
    <row r="2627" spans="1:20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164">ROUND(E2627/D2627*100,0)</f>
        <v>10</v>
      </c>
      <c r="P2627">
        <f t="shared" ref="P2627:P2690" si="165">IFERROR(ROUND(E2627/L2627,2),0)</f>
        <v>62.22</v>
      </c>
      <c r="Q2627" s="11" t="s">
        <v>8327</v>
      </c>
      <c r="R2627" t="s">
        <v>8330</v>
      </c>
      <c r="S2627" s="12">
        <f t="shared" ref="S2627:S2690" si="166">(((J2627/60)/60)/24)+DATE(1970,1,1)</f>
        <v>41845.968159722222</v>
      </c>
      <c r="T2627">
        <f t="shared" ref="T2627:T2690" si="167">YEAR(S2627)</f>
        <v>2014</v>
      </c>
    </row>
    <row r="2628" spans="1:20" ht="43.2" x14ac:dyDescent="0.3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9">
        <f t="shared" si="164"/>
        <v>22</v>
      </c>
      <c r="P2628">
        <f t="shared" si="165"/>
        <v>56</v>
      </c>
      <c r="Q2628" s="11" t="s">
        <v>8321</v>
      </c>
      <c r="R2628" t="s">
        <v>8325</v>
      </c>
      <c r="S2628" s="12">
        <f t="shared" si="166"/>
        <v>41900.505312499998</v>
      </c>
      <c r="T2628">
        <f t="shared" si="167"/>
        <v>2014</v>
      </c>
    </row>
    <row r="2629" spans="1:20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2">
        <f t="shared" si="166"/>
        <v>40981.710243055553</v>
      </c>
      <c r="T2629">
        <f t="shared" si="167"/>
        <v>2012</v>
      </c>
    </row>
    <row r="2630" spans="1:20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2">
        <f t="shared" si="166"/>
        <v>42628.650208333333</v>
      </c>
      <c r="T2630">
        <f t="shared" si="167"/>
        <v>2016</v>
      </c>
    </row>
    <row r="2631" spans="1:20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2">
        <f t="shared" si="166"/>
        <v>40687.285844907405</v>
      </c>
      <c r="T2631">
        <f t="shared" si="167"/>
        <v>2011</v>
      </c>
    </row>
    <row r="2632" spans="1:20" ht="28.8" x14ac:dyDescent="0.3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9">
        <f t="shared" si="164"/>
        <v>11</v>
      </c>
      <c r="P2632">
        <f t="shared" si="165"/>
        <v>69.13</v>
      </c>
      <c r="Q2632" s="11" t="s">
        <v>8313</v>
      </c>
      <c r="R2632" t="s">
        <v>8314</v>
      </c>
      <c r="S2632" s="12">
        <f t="shared" si="166"/>
        <v>41880.068437499998</v>
      </c>
      <c r="T2632">
        <f t="shared" si="167"/>
        <v>2014</v>
      </c>
    </row>
    <row r="2633" spans="1:20" ht="43.2" x14ac:dyDescent="0.3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9">
        <f t="shared" si="164"/>
        <v>28</v>
      </c>
      <c r="P2633">
        <f t="shared" si="165"/>
        <v>55.3</v>
      </c>
      <c r="Q2633" s="11" t="s">
        <v>8308</v>
      </c>
      <c r="R2633" t="s">
        <v>8310</v>
      </c>
      <c r="S2633" s="12">
        <f t="shared" si="166"/>
        <v>41971.866574074069</v>
      </c>
      <c r="T2633">
        <f t="shared" si="167"/>
        <v>2014</v>
      </c>
    </row>
    <row r="2634" spans="1:20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2">
        <f t="shared" si="166"/>
        <v>42193.650671296295</v>
      </c>
      <c r="T2634">
        <f t="shared" si="167"/>
        <v>2015</v>
      </c>
    </row>
    <row r="2635" spans="1:20" ht="43.2" x14ac:dyDescent="0.3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9">
        <f t="shared" si="164"/>
        <v>5</v>
      </c>
      <c r="P2635">
        <f t="shared" si="165"/>
        <v>183.33</v>
      </c>
      <c r="Q2635" s="11" t="s">
        <v>8323</v>
      </c>
      <c r="R2635" t="s">
        <v>8326</v>
      </c>
      <c r="S2635" s="12">
        <f t="shared" si="166"/>
        <v>42258.646504629629</v>
      </c>
      <c r="T2635">
        <f t="shared" si="167"/>
        <v>2015</v>
      </c>
    </row>
    <row r="2636" spans="1:20" ht="43.2" x14ac:dyDescent="0.3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9">
        <f t="shared" si="164"/>
        <v>11</v>
      </c>
      <c r="P2636">
        <f t="shared" si="165"/>
        <v>45.83</v>
      </c>
      <c r="Q2636" s="11" t="s">
        <v>8323</v>
      </c>
      <c r="R2636" t="s">
        <v>8326</v>
      </c>
      <c r="S2636" s="12">
        <f t="shared" si="166"/>
        <v>42233.671747685185</v>
      </c>
      <c r="T2636">
        <f t="shared" si="167"/>
        <v>2015</v>
      </c>
    </row>
    <row r="2637" spans="1:20" ht="43.2" x14ac:dyDescent="0.3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9">
        <f t="shared" si="164"/>
        <v>11</v>
      </c>
      <c r="P2637">
        <f t="shared" si="165"/>
        <v>39.29</v>
      </c>
      <c r="Q2637" s="11" t="s">
        <v>8311</v>
      </c>
      <c r="R2637" t="s">
        <v>8356</v>
      </c>
      <c r="S2637" s="12">
        <f t="shared" si="166"/>
        <v>40855.765092592592</v>
      </c>
      <c r="T2637">
        <f t="shared" si="167"/>
        <v>2011</v>
      </c>
    </row>
    <row r="2638" spans="1:20" ht="43.2" x14ac:dyDescent="0.3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9">
        <f t="shared" si="164"/>
        <v>110</v>
      </c>
      <c r="P2638">
        <f t="shared" si="165"/>
        <v>50</v>
      </c>
      <c r="Q2638" s="11" t="s">
        <v>8327</v>
      </c>
      <c r="R2638" t="s">
        <v>8331</v>
      </c>
      <c r="S2638" s="12">
        <f t="shared" si="166"/>
        <v>41246.874814814815</v>
      </c>
      <c r="T2638">
        <f t="shared" si="167"/>
        <v>2012</v>
      </c>
    </row>
    <row r="2639" spans="1:20" ht="43.2" x14ac:dyDescent="0.3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9">
        <f t="shared" si="164"/>
        <v>110</v>
      </c>
      <c r="P2639">
        <f t="shared" si="165"/>
        <v>55</v>
      </c>
      <c r="Q2639" s="11" t="s">
        <v>8323</v>
      </c>
      <c r="R2639" t="s">
        <v>8326</v>
      </c>
      <c r="S2639" s="12">
        <f t="shared" si="166"/>
        <v>42020.846666666665</v>
      </c>
      <c r="T2639">
        <f t="shared" si="167"/>
        <v>2015</v>
      </c>
    </row>
    <row r="2640" spans="1:20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2">
        <f t="shared" si="166"/>
        <v>42452.781828703708</v>
      </c>
      <c r="T2640">
        <f t="shared" si="167"/>
        <v>2016</v>
      </c>
    </row>
    <row r="2641" spans="1:20" ht="43.2" x14ac:dyDescent="0.3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9">
        <f t="shared" si="164"/>
        <v>109</v>
      </c>
      <c r="P2641">
        <f t="shared" si="165"/>
        <v>36.33</v>
      </c>
      <c r="Q2641" s="11" t="s">
        <v>8323</v>
      </c>
      <c r="R2641" t="s">
        <v>8326</v>
      </c>
      <c r="S2641" s="12">
        <f t="shared" si="166"/>
        <v>41779.310034722221</v>
      </c>
      <c r="T2641">
        <f t="shared" si="167"/>
        <v>2014</v>
      </c>
    </row>
    <row r="2642" spans="1:20" ht="43.2" x14ac:dyDescent="0.3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9">
        <f t="shared" si="164"/>
        <v>156</v>
      </c>
      <c r="P2642">
        <f t="shared" si="165"/>
        <v>28.68</v>
      </c>
      <c r="Q2642" s="11" t="s">
        <v>8327</v>
      </c>
      <c r="R2642" t="s">
        <v>8331</v>
      </c>
      <c r="S2642" s="12">
        <f t="shared" si="166"/>
        <v>41120.882881944446</v>
      </c>
      <c r="T2642">
        <f t="shared" si="167"/>
        <v>2012</v>
      </c>
    </row>
    <row r="2643" spans="1:20" ht="57.6" x14ac:dyDescent="0.3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9">
        <f t="shared" si="164"/>
        <v>218</v>
      </c>
      <c r="P2643">
        <f t="shared" si="165"/>
        <v>19.46</v>
      </c>
      <c r="Q2643" s="11" t="s">
        <v>8327</v>
      </c>
      <c r="R2643" t="s">
        <v>8336</v>
      </c>
      <c r="S2643" s="12">
        <f t="shared" si="166"/>
        <v>42609.311990740738</v>
      </c>
      <c r="T2643">
        <f t="shared" si="167"/>
        <v>2016</v>
      </c>
    </row>
    <row r="2644" spans="1:20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2">
        <f t="shared" si="166"/>
        <v>42762.545810185184</v>
      </c>
      <c r="T2644">
        <f t="shared" si="167"/>
        <v>2017</v>
      </c>
    </row>
    <row r="2645" spans="1:20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2">
        <f t="shared" si="166"/>
        <v>42289.94049768518</v>
      </c>
      <c r="T2645">
        <f t="shared" si="167"/>
        <v>2015</v>
      </c>
    </row>
    <row r="2646" spans="1:20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2">
        <f t="shared" si="166"/>
        <v>42788.565208333333</v>
      </c>
      <c r="T2646">
        <f t="shared" si="167"/>
        <v>2017</v>
      </c>
    </row>
    <row r="2647" spans="1:20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2">
        <f t="shared" si="166"/>
        <v>41990.585486111115</v>
      </c>
      <c r="T2647">
        <f t="shared" si="167"/>
        <v>2014</v>
      </c>
    </row>
    <row r="2648" spans="1:20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2">
        <f t="shared" si="166"/>
        <v>41914.100289351853</v>
      </c>
      <c r="T2648">
        <f t="shared" si="167"/>
        <v>2014</v>
      </c>
    </row>
    <row r="2649" spans="1:20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2">
        <f t="shared" si="166"/>
        <v>41927.848900462966</v>
      </c>
      <c r="T2649">
        <f t="shared" si="167"/>
        <v>2014</v>
      </c>
    </row>
    <row r="2650" spans="1:20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2">
        <f t="shared" si="166"/>
        <v>41723.9533912037</v>
      </c>
      <c r="T2650">
        <f t="shared" si="167"/>
        <v>2014</v>
      </c>
    </row>
    <row r="2651" spans="1:20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2">
        <f t="shared" si="166"/>
        <v>42294.628449074073</v>
      </c>
      <c r="T2651">
        <f t="shared" si="167"/>
        <v>2015</v>
      </c>
    </row>
    <row r="2652" spans="1:20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2">
        <f t="shared" si="166"/>
        <v>42214.6956712963</v>
      </c>
      <c r="T2652">
        <f t="shared" si="167"/>
        <v>2015</v>
      </c>
    </row>
    <row r="2653" spans="1:20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2">
        <f t="shared" si="166"/>
        <v>42555.671944444446</v>
      </c>
      <c r="T2653">
        <f t="shared" si="167"/>
        <v>2016</v>
      </c>
    </row>
    <row r="2654" spans="1:20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2">
        <f t="shared" si="166"/>
        <v>42452.815659722226</v>
      </c>
      <c r="T2654">
        <f t="shared" si="167"/>
        <v>2016</v>
      </c>
    </row>
    <row r="2655" spans="1:20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2">
        <f t="shared" si="166"/>
        <v>42405.702349537038</v>
      </c>
      <c r="T2655">
        <f t="shared" si="167"/>
        <v>2016</v>
      </c>
    </row>
    <row r="2656" spans="1:20" ht="43.2" x14ac:dyDescent="0.3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9">
        <f t="shared" si="164"/>
        <v>105</v>
      </c>
      <c r="P2656">
        <f t="shared" si="165"/>
        <v>75</v>
      </c>
      <c r="Q2656" s="11" t="s">
        <v>8323</v>
      </c>
      <c r="R2656" t="s">
        <v>8335</v>
      </c>
      <c r="S2656" s="12">
        <f t="shared" si="166"/>
        <v>42458.127175925925</v>
      </c>
      <c r="T2656">
        <f t="shared" si="167"/>
        <v>2016</v>
      </c>
    </row>
    <row r="2657" spans="1:20" ht="57.6" x14ac:dyDescent="0.3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9">
        <f t="shared" si="164"/>
        <v>175</v>
      </c>
      <c r="P2657">
        <f t="shared" si="165"/>
        <v>29.17</v>
      </c>
      <c r="Q2657" s="11" t="s">
        <v>8323</v>
      </c>
      <c r="R2657" t="s">
        <v>8326</v>
      </c>
      <c r="S2657" s="12">
        <f t="shared" si="166"/>
        <v>41889.768229166664</v>
      </c>
      <c r="T2657">
        <f t="shared" si="167"/>
        <v>2014</v>
      </c>
    </row>
    <row r="2658" spans="1:20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2">
        <f t="shared" si="166"/>
        <v>42615.121921296297</v>
      </c>
      <c r="T2658">
        <f t="shared" si="167"/>
        <v>2016</v>
      </c>
    </row>
    <row r="2659" spans="1:20" ht="57.6" x14ac:dyDescent="0.3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9">
        <f t="shared" si="164"/>
        <v>3</v>
      </c>
      <c r="P2659">
        <f t="shared" si="165"/>
        <v>65</v>
      </c>
      <c r="Q2659" s="11" t="s">
        <v>8327</v>
      </c>
      <c r="R2659" t="s">
        <v>8350</v>
      </c>
      <c r="S2659" s="12">
        <f t="shared" si="166"/>
        <v>41081.69027777778</v>
      </c>
      <c r="T2659">
        <f t="shared" si="167"/>
        <v>2012</v>
      </c>
    </row>
    <row r="2660" spans="1:20" ht="43.2" x14ac:dyDescent="0.3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9">
        <f t="shared" si="164"/>
        <v>3</v>
      </c>
      <c r="P2660">
        <f t="shared" si="165"/>
        <v>47.27</v>
      </c>
      <c r="Q2660" s="11" t="s">
        <v>8323</v>
      </c>
      <c r="R2660" t="s">
        <v>8326</v>
      </c>
      <c r="S2660" s="12">
        <f t="shared" si="166"/>
        <v>42679.958472222221</v>
      </c>
      <c r="T2660">
        <f t="shared" si="167"/>
        <v>2016</v>
      </c>
    </row>
    <row r="2661" spans="1:20" ht="57.6" x14ac:dyDescent="0.3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9">
        <f t="shared" si="164"/>
        <v>104</v>
      </c>
      <c r="P2661">
        <f t="shared" si="165"/>
        <v>32.5</v>
      </c>
      <c r="Q2661" s="11" t="s">
        <v>8327</v>
      </c>
      <c r="R2661" t="s">
        <v>8331</v>
      </c>
      <c r="S2661" s="12">
        <f t="shared" si="166"/>
        <v>42504.801388888889</v>
      </c>
      <c r="T2661">
        <f t="shared" si="167"/>
        <v>2016</v>
      </c>
    </row>
    <row r="2662" spans="1:20" ht="57.6" x14ac:dyDescent="0.3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9">
        <f t="shared" si="164"/>
        <v>104</v>
      </c>
      <c r="P2662">
        <f t="shared" si="165"/>
        <v>47.27</v>
      </c>
      <c r="Q2662" s="11" t="s">
        <v>8327</v>
      </c>
      <c r="R2662" t="s">
        <v>8331</v>
      </c>
      <c r="S2662" s="12">
        <f t="shared" si="166"/>
        <v>42430.702210648145</v>
      </c>
      <c r="T2662">
        <f t="shared" si="167"/>
        <v>2016</v>
      </c>
    </row>
    <row r="2663" spans="1:20" ht="43.2" x14ac:dyDescent="0.3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9">
        <f t="shared" si="164"/>
        <v>104</v>
      </c>
      <c r="P2663">
        <f t="shared" si="165"/>
        <v>57.78</v>
      </c>
      <c r="Q2663" s="11" t="s">
        <v>8323</v>
      </c>
      <c r="R2663" t="s">
        <v>8326</v>
      </c>
      <c r="S2663" s="12">
        <f t="shared" si="166"/>
        <v>41828.646319444444</v>
      </c>
      <c r="T2663">
        <f t="shared" si="167"/>
        <v>2014</v>
      </c>
    </row>
    <row r="2664" spans="1:20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2">
        <f t="shared" si="166"/>
        <v>40122.751620370371</v>
      </c>
      <c r="T2664">
        <f t="shared" si="167"/>
        <v>2009</v>
      </c>
    </row>
    <row r="2665" spans="1:20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2">
        <f t="shared" si="166"/>
        <v>40542.839282407411</v>
      </c>
      <c r="T2665">
        <f t="shared" si="167"/>
        <v>2010</v>
      </c>
    </row>
    <row r="2666" spans="1:20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2">
        <f t="shared" si="166"/>
        <v>42548.876192129625</v>
      </c>
      <c r="T2666">
        <f t="shared" si="167"/>
        <v>2016</v>
      </c>
    </row>
    <row r="2667" spans="1:20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2">
        <f t="shared" si="166"/>
        <v>42398.195972222224</v>
      </c>
      <c r="T2667">
        <f t="shared" si="167"/>
        <v>2016</v>
      </c>
    </row>
    <row r="2668" spans="1:20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2">
        <f t="shared" si="166"/>
        <v>42017.927418981482</v>
      </c>
      <c r="T2668">
        <f t="shared" si="167"/>
        <v>2015</v>
      </c>
    </row>
    <row r="2669" spans="1:20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2">
        <f t="shared" si="166"/>
        <v>42179.898472222223</v>
      </c>
      <c r="T2669">
        <f t="shared" si="167"/>
        <v>2015</v>
      </c>
    </row>
    <row r="2670" spans="1:20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2">
        <f t="shared" si="166"/>
        <v>42531.195277777777</v>
      </c>
      <c r="T2670">
        <f t="shared" si="167"/>
        <v>2016</v>
      </c>
    </row>
    <row r="2671" spans="1:20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2">
        <f t="shared" si="166"/>
        <v>42139.816840277781</v>
      </c>
      <c r="T2671">
        <f t="shared" si="167"/>
        <v>2015</v>
      </c>
    </row>
    <row r="2672" spans="1:20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2">
        <f t="shared" si="166"/>
        <v>42535.049849537041</v>
      </c>
      <c r="T2672">
        <f t="shared" si="167"/>
        <v>2016</v>
      </c>
    </row>
    <row r="2673" spans="1:20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2">
        <f t="shared" si="166"/>
        <v>42705.690347222218</v>
      </c>
      <c r="T2673">
        <f t="shared" si="167"/>
        <v>2016</v>
      </c>
    </row>
    <row r="2674" spans="1:20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2">
        <f t="shared" si="166"/>
        <v>40706.297442129631</v>
      </c>
      <c r="T2674">
        <f t="shared" si="167"/>
        <v>2011</v>
      </c>
    </row>
    <row r="2675" spans="1:20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2">
        <f t="shared" si="166"/>
        <v>42593.865405092598</v>
      </c>
      <c r="T2675">
        <f t="shared" si="167"/>
        <v>2016</v>
      </c>
    </row>
    <row r="2676" spans="1:20" ht="72" x14ac:dyDescent="0.3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9">
        <f t="shared" si="164"/>
        <v>1</v>
      </c>
      <c r="P2676">
        <f t="shared" si="165"/>
        <v>500</v>
      </c>
      <c r="Q2676" s="11" t="s">
        <v>8323</v>
      </c>
      <c r="R2676" t="s">
        <v>8335</v>
      </c>
      <c r="S2676" s="12">
        <f t="shared" si="166"/>
        <v>42333.695821759262</v>
      </c>
      <c r="T2676">
        <f t="shared" si="167"/>
        <v>2015</v>
      </c>
    </row>
    <row r="2677" spans="1:20" ht="43.2" x14ac:dyDescent="0.3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9">
        <f t="shared" si="164"/>
        <v>9</v>
      </c>
      <c r="P2677">
        <f t="shared" si="165"/>
        <v>29.41</v>
      </c>
      <c r="Q2677" s="11" t="s">
        <v>8323</v>
      </c>
      <c r="R2677" t="s">
        <v>8326</v>
      </c>
      <c r="S2677" s="12">
        <f t="shared" si="166"/>
        <v>41869.714166666665</v>
      </c>
      <c r="T2677">
        <f t="shared" si="167"/>
        <v>2014</v>
      </c>
    </row>
    <row r="2678" spans="1:20" ht="43.2" x14ac:dyDescent="0.3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9">
        <f t="shared" si="164"/>
        <v>100</v>
      </c>
      <c r="P2678">
        <f t="shared" si="165"/>
        <v>71.430000000000007</v>
      </c>
      <c r="Q2678" s="11" t="s">
        <v>8321</v>
      </c>
      <c r="R2678" t="s">
        <v>8343</v>
      </c>
      <c r="S2678" s="12">
        <f t="shared" si="166"/>
        <v>40648.757939814815</v>
      </c>
      <c r="T2678">
        <f t="shared" si="167"/>
        <v>2011</v>
      </c>
    </row>
    <row r="2679" spans="1:20" ht="43.2" x14ac:dyDescent="0.3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9">
        <f t="shared" si="164"/>
        <v>100</v>
      </c>
      <c r="P2679">
        <f t="shared" si="165"/>
        <v>500</v>
      </c>
      <c r="Q2679" s="11" t="s">
        <v>8321</v>
      </c>
      <c r="R2679" t="s">
        <v>8337</v>
      </c>
      <c r="S2679" s="12">
        <f t="shared" si="166"/>
        <v>42187.920972222222</v>
      </c>
      <c r="T2679">
        <f t="shared" si="167"/>
        <v>2015</v>
      </c>
    </row>
    <row r="2680" spans="1:20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2">
        <f t="shared" si="166"/>
        <v>42097.874155092592</v>
      </c>
      <c r="T2680">
        <f t="shared" si="167"/>
        <v>2015</v>
      </c>
    </row>
    <row r="2681" spans="1:20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2">
        <f t="shared" si="166"/>
        <v>42752.827199074076</v>
      </c>
      <c r="T2681">
        <f t="shared" si="167"/>
        <v>2017</v>
      </c>
    </row>
    <row r="2682" spans="1:20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2">
        <f t="shared" si="166"/>
        <v>42446.845543981486</v>
      </c>
      <c r="T2682">
        <f t="shared" si="167"/>
        <v>2016</v>
      </c>
    </row>
    <row r="2683" spans="1:20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2">
        <f t="shared" si="166"/>
        <v>42146.570393518516</v>
      </c>
      <c r="T2683">
        <f t="shared" si="167"/>
        <v>2015</v>
      </c>
    </row>
    <row r="2684" spans="1:20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2">
        <f t="shared" si="166"/>
        <v>42430.762222222227</v>
      </c>
      <c r="T2684">
        <f t="shared" si="167"/>
        <v>2016</v>
      </c>
    </row>
    <row r="2685" spans="1:20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2">
        <f t="shared" si="166"/>
        <v>42381.478981481487</v>
      </c>
      <c r="T2685">
        <f t="shared" si="167"/>
        <v>2016</v>
      </c>
    </row>
    <row r="2686" spans="1:20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12">
        <f t="shared" si="166"/>
        <v>42173.466863425929</v>
      </c>
      <c r="T2686">
        <f t="shared" si="167"/>
        <v>2015</v>
      </c>
    </row>
    <row r="2687" spans="1:20" ht="43.2" x14ac:dyDescent="0.3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9">
        <f t="shared" si="164"/>
        <v>143</v>
      </c>
      <c r="P2687">
        <f t="shared" si="165"/>
        <v>25</v>
      </c>
      <c r="Q2687" s="11" t="s">
        <v>8327</v>
      </c>
      <c r="R2687" t="s">
        <v>8331</v>
      </c>
      <c r="S2687" s="12">
        <f t="shared" si="166"/>
        <v>40576.539664351854</v>
      </c>
      <c r="T2687">
        <f t="shared" si="167"/>
        <v>2011</v>
      </c>
    </row>
    <row r="2688" spans="1:20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2">
        <f t="shared" si="166"/>
        <v>41950.26694444444</v>
      </c>
      <c r="T2688">
        <f t="shared" si="167"/>
        <v>2014</v>
      </c>
    </row>
    <row r="2689" spans="1:20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2">
        <f t="shared" si="166"/>
        <v>42024.86513888889</v>
      </c>
      <c r="T2689">
        <f t="shared" si="167"/>
        <v>2015</v>
      </c>
    </row>
    <row r="2690" spans="1:20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164"/>
        <v>2</v>
      </c>
      <c r="P2690">
        <f t="shared" si="165"/>
        <v>163.33000000000001</v>
      </c>
      <c r="Q2690" s="11" t="s">
        <v>8323</v>
      </c>
      <c r="R2690" t="s">
        <v>8326</v>
      </c>
      <c r="S2690" s="12">
        <f t="shared" si="166"/>
        <v>42523.739212962959</v>
      </c>
      <c r="T2690">
        <f t="shared" si="167"/>
        <v>2016</v>
      </c>
    </row>
    <row r="2691" spans="1:20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ref="O2691:O2754" si="168">ROUND(E2691/D2691*100,0)</f>
        <v>10</v>
      </c>
      <c r="P2691">
        <f t="shared" ref="P2691:P2754" si="169">IFERROR(ROUND(E2691/L2691,2),0)</f>
        <v>37.54</v>
      </c>
      <c r="Q2691" s="11" t="s">
        <v>8323</v>
      </c>
      <c r="R2691" t="s">
        <v>8326</v>
      </c>
      <c r="S2691" s="12">
        <f t="shared" ref="S2691:S2754" si="170">(((J2691/60)/60)/24)+DATE(1970,1,1)</f>
        <v>42467.548541666663</v>
      </c>
      <c r="T2691">
        <f t="shared" ref="T2691:T2754" si="171">YEAR(S2691)</f>
        <v>2016</v>
      </c>
    </row>
    <row r="2692" spans="1:20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2">
        <f t="shared" si="170"/>
        <v>42427.721006944441</v>
      </c>
      <c r="T2692">
        <f t="shared" si="171"/>
        <v>2016</v>
      </c>
    </row>
    <row r="2693" spans="1:20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2">
        <f t="shared" si="170"/>
        <v>42704.086053240739</v>
      </c>
      <c r="T2693">
        <f t="shared" si="171"/>
        <v>2016</v>
      </c>
    </row>
    <row r="2694" spans="1:20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2">
        <f t="shared" si="170"/>
        <v>42746.261782407411</v>
      </c>
      <c r="T2694">
        <f t="shared" si="171"/>
        <v>2017</v>
      </c>
    </row>
    <row r="2695" spans="1:20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2">
        <f t="shared" si="170"/>
        <v>42410.017199074078</v>
      </c>
      <c r="T2695">
        <f t="shared" si="171"/>
        <v>2016</v>
      </c>
    </row>
    <row r="2696" spans="1:20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2">
        <f t="shared" si="170"/>
        <v>42726.192916666667</v>
      </c>
      <c r="T2696">
        <f t="shared" si="171"/>
        <v>2016</v>
      </c>
    </row>
    <row r="2697" spans="1:20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2">
        <f t="shared" si="170"/>
        <v>42140.421319444446</v>
      </c>
      <c r="T2697">
        <f t="shared" si="171"/>
        <v>2015</v>
      </c>
    </row>
    <row r="2698" spans="1:20" ht="57.6" x14ac:dyDescent="0.3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9">
        <f t="shared" si="168"/>
        <v>12</v>
      </c>
      <c r="P2698">
        <f t="shared" si="169"/>
        <v>60</v>
      </c>
      <c r="Q2698" s="11" t="s">
        <v>8308</v>
      </c>
      <c r="R2698" t="s">
        <v>8310</v>
      </c>
      <c r="S2698" s="12">
        <f t="shared" si="170"/>
        <v>42411.828287037039</v>
      </c>
      <c r="T2698">
        <f t="shared" si="171"/>
        <v>2016</v>
      </c>
    </row>
    <row r="2699" spans="1:20" ht="28.8" x14ac:dyDescent="0.3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9">
        <f t="shared" si="168"/>
        <v>64</v>
      </c>
      <c r="P2699">
        <f t="shared" si="169"/>
        <v>40</v>
      </c>
      <c r="Q2699" s="11" t="s">
        <v>8321</v>
      </c>
      <c r="R2699" t="s">
        <v>8339</v>
      </c>
      <c r="S2699" s="12">
        <f t="shared" si="170"/>
        <v>42107.703877314809</v>
      </c>
      <c r="T2699">
        <f t="shared" si="171"/>
        <v>2015</v>
      </c>
    </row>
    <row r="2700" spans="1:20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2">
        <f t="shared" si="170"/>
        <v>41156.963344907403</v>
      </c>
      <c r="T2700">
        <f t="shared" si="171"/>
        <v>2012</v>
      </c>
    </row>
    <row r="2701" spans="1:20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2">
        <f t="shared" si="170"/>
        <v>42100.723738425921</v>
      </c>
      <c r="T2701">
        <f t="shared" si="171"/>
        <v>2015</v>
      </c>
    </row>
    <row r="2702" spans="1:20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2">
        <f t="shared" si="170"/>
        <v>42433.761886574073</v>
      </c>
      <c r="T2702">
        <f t="shared" si="171"/>
        <v>2016</v>
      </c>
    </row>
    <row r="2703" spans="1:20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2">
        <f t="shared" si="170"/>
        <v>42437.924988425926</v>
      </c>
      <c r="T2703">
        <f t="shared" si="171"/>
        <v>2016</v>
      </c>
    </row>
    <row r="2704" spans="1:20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2">
        <f t="shared" si="170"/>
        <v>41974.738576388889</v>
      </c>
      <c r="T2704">
        <f t="shared" si="171"/>
        <v>2014</v>
      </c>
    </row>
    <row r="2705" spans="1:20" ht="43.2" x14ac:dyDescent="0.3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9">
        <f t="shared" si="168"/>
        <v>1</v>
      </c>
      <c r="P2705">
        <f t="shared" si="169"/>
        <v>57.88</v>
      </c>
      <c r="Q2705" s="11" t="s">
        <v>8308</v>
      </c>
      <c r="R2705" t="s">
        <v>8342</v>
      </c>
      <c r="S2705" s="12">
        <f t="shared" si="170"/>
        <v>41989.853692129633</v>
      </c>
      <c r="T2705">
        <f t="shared" si="171"/>
        <v>2014</v>
      </c>
    </row>
    <row r="2706" spans="1:20" ht="28.8" x14ac:dyDescent="0.3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9">
        <f t="shared" si="168"/>
        <v>116</v>
      </c>
      <c r="P2706">
        <f t="shared" si="169"/>
        <v>35.619999999999997</v>
      </c>
      <c r="Q2706" s="11" t="s">
        <v>8327</v>
      </c>
      <c r="R2706" t="s">
        <v>8331</v>
      </c>
      <c r="S2706" s="12">
        <f t="shared" si="170"/>
        <v>42240.852534722217</v>
      </c>
      <c r="T2706">
        <f t="shared" si="171"/>
        <v>2015</v>
      </c>
    </row>
    <row r="2707" spans="1:20" ht="43.2" x14ac:dyDescent="0.3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9">
        <f t="shared" si="168"/>
        <v>2</v>
      </c>
      <c r="P2707">
        <f t="shared" si="169"/>
        <v>76.67</v>
      </c>
      <c r="Q2707" s="11" t="s">
        <v>8319</v>
      </c>
      <c r="R2707" t="s">
        <v>8345</v>
      </c>
      <c r="S2707" s="12">
        <f t="shared" si="170"/>
        <v>42204.875868055555</v>
      </c>
      <c r="T2707">
        <f t="shared" si="171"/>
        <v>2015</v>
      </c>
    </row>
    <row r="2708" spans="1:20" ht="43.2" x14ac:dyDescent="0.3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9">
        <f t="shared" si="168"/>
        <v>3</v>
      </c>
      <c r="P2708">
        <f t="shared" si="169"/>
        <v>35.380000000000003</v>
      </c>
      <c r="Q2708" s="11" t="s">
        <v>8319</v>
      </c>
      <c r="R2708" t="s">
        <v>8345</v>
      </c>
      <c r="S2708" s="12">
        <f t="shared" si="170"/>
        <v>42198.695138888885</v>
      </c>
      <c r="T2708">
        <f t="shared" si="171"/>
        <v>2015</v>
      </c>
    </row>
    <row r="2709" spans="1:20" ht="57.6" x14ac:dyDescent="0.3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9">
        <f t="shared" si="168"/>
        <v>8</v>
      </c>
      <c r="P2709">
        <f t="shared" si="169"/>
        <v>38.33</v>
      </c>
      <c r="Q2709" s="11" t="s">
        <v>8323</v>
      </c>
      <c r="R2709" t="s">
        <v>8326</v>
      </c>
      <c r="S2709" s="12">
        <f t="shared" si="170"/>
        <v>41904.650578703702</v>
      </c>
      <c r="T2709">
        <f t="shared" si="171"/>
        <v>2014</v>
      </c>
    </row>
    <row r="2710" spans="1:20" ht="43.2" x14ac:dyDescent="0.3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9">
        <f t="shared" si="168"/>
        <v>131</v>
      </c>
      <c r="P2710">
        <f t="shared" si="169"/>
        <v>21.9</v>
      </c>
      <c r="Q2710" s="11" t="s">
        <v>8321</v>
      </c>
      <c r="R2710" t="s">
        <v>8343</v>
      </c>
      <c r="S2710" s="12">
        <f t="shared" si="170"/>
        <v>40935.005104166667</v>
      </c>
      <c r="T2710">
        <f t="shared" si="171"/>
        <v>2012</v>
      </c>
    </row>
    <row r="2711" spans="1:20" ht="43.2" x14ac:dyDescent="0.3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9">
        <f t="shared" si="168"/>
        <v>153</v>
      </c>
      <c r="P2711">
        <f t="shared" si="169"/>
        <v>30.67</v>
      </c>
      <c r="Q2711" s="11" t="s">
        <v>8321</v>
      </c>
      <c r="R2711" t="s">
        <v>8343</v>
      </c>
      <c r="S2711" s="12">
        <f t="shared" si="170"/>
        <v>40844.691643518519</v>
      </c>
      <c r="T2711">
        <f t="shared" si="171"/>
        <v>2011</v>
      </c>
    </row>
    <row r="2712" spans="1:20" ht="57.6" x14ac:dyDescent="0.3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9">
        <f t="shared" si="168"/>
        <v>184</v>
      </c>
      <c r="P2712">
        <f t="shared" si="169"/>
        <v>30.67</v>
      </c>
      <c r="Q2712" s="11" t="s">
        <v>8323</v>
      </c>
      <c r="R2712" t="s">
        <v>8326</v>
      </c>
      <c r="S2712" s="12">
        <f t="shared" si="170"/>
        <v>42383.793124999997</v>
      </c>
      <c r="T2712">
        <f t="shared" si="171"/>
        <v>2016</v>
      </c>
    </row>
    <row r="2713" spans="1:20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2">
        <f t="shared" si="170"/>
        <v>42090.909016203703</v>
      </c>
      <c r="T2713">
        <f t="shared" si="171"/>
        <v>2015</v>
      </c>
    </row>
    <row r="2714" spans="1:20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2">
        <f t="shared" si="170"/>
        <v>42601.827141203699</v>
      </c>
      <c r="T2714">
        <f t="shared" si="171"/>
        <v>2016</v>
      </c>
    </row>
    <row r="2715" spans="1:20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2">
        <f t="shared" si="170"/>
        <v>42775.964212962965</v>
      </c>
      <c r="T2715">
        <f t="shared" si="171"/>
        <v>2017</v>
      </c>
    </row>
    <row r="2716" spans="1:20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2">
        <f t="shared" si="170"/>
        <v>42047.724444444444</v>
      </c>
      <c r="T2716">
        <f t="shared" si="171"/>
        <v>2015</v>
      </c>
    </row>
    <row r="2717" spans="1:20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2">
        <f t="shared" si="170"/>
        <v>41829.935717592591</v>
      </c>
      <c r="T2717">
        <f t="shared" si="171"/>
        <v>2014</v>
      </c>
    </row>
    <row r="2718" spans="1:20" ht="57.6" x14ac:dyDescent="0.3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9">
        <f t="shared" si="168"/>
        <v>18</v>
      </c>
      <c r="P2718">
        <f t="shared" si="169"/>
        <v>64.290000000000006</v>
      </c>
      <c r="Q2718" s="11" t="s">
        <v>8323</v>
      </c>
      <c r="R2718" t="s">
        <v>8326</v>
      </c>
      <c r="S2718" s="12">
        <f t="shared" si="170"/>
        <v>41795.598923611113</v>
      </c>
      <c r="T2718">
        <f t="shared" si="171"/>
        <v>2014</v>
      </c>
    </row>
    <row r="2719" spans="1:20" ht="43.2" x14ac:dyDescent="0.3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9">
        <f t="shared" si="168"/>
        <v>113</v>
      </c>
      <c r="P2719">
        <f t="shared" si="169"/>
        <v>30</v>
      </c>
      <c r="Q2719" s="11" t="s">
        <v>8323</v>
      </c>
      <c r="R2719" t="s">
        <v>8326</v>
      </c>
      <c r="S2719" s="12">
        <f t="shared" si="170"/>
        <v>42064.785613425927</v>
      </c>
      <c r="T2719">
        <f t="shared" si="171"/>
        <v>2015</v>
      </c>
    </row>
    <row r="2720" spans="1:20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2">
        <f t="shared" si="170"/>
        <v>42622.456238425926</v>
      </c>
      <c r="T2720">
        <f t="shared" si="171"/>
        <v>2016</v>
      </c>
    </row>
    <row r="2721" spans="1:20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2">
        <f t="shared" si="170"/>
        <v>42067.722372685181</v>
      </c>
      <c r="T2721">
        <f t="shared" si="171"/>
        <v>2015</v>
      </c>
    </row>
    <row r="2722" spans="1:20" ht="43.2" x14ac:dyDescent="0.3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9">
        <f t="shared" si="168"/>
        <v>18</v>
      </c>
      <c r="P2722">
        <f t="shared" si="169"/>
        <v>44</v>
      </c>
      <c r="Q2722" s="11" t="s">
        <v>8323</v>
      </c>
      <c r="R2722" t="s">
        <v>8326</v>
      </c>
      <c r="S2722" s="12">
        <f t="shared" si="170"/>
        <v>41982.87364583333</v>
      </c>
      <c r="T2722">
        <f t="shared" si="171"/>
        <v>2014</v>
      </c>
    </row>
    <row r="2723" spans="1:20" ht="57.6" x14ac:dyDescent="0.3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9">
        <f t="shared" si="168"/>
        <v>110</v>
      </c>
      <c r="P2723">
        <f t="shared" si="169"/>
        <v>24.44</v>
      </c>
      <c r="Q2723" s="11" t="s">
        <v>8323</v>
      </c>
      <c r="R2723" t="s">
        <v>8326</v>
      </c>
      <c r="S2723" s="12">
        <f t="shared" si="170"/>
        <v>42213.505474537036</v>
      </c>
      <c r="T2723">
        <f t="shared" si="171"/>
        <v>2015</v>
      </c>
    </row>
    <row r="2724" spans="1:20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2">
        <f t="shared" si="170"/>
        <v>42245.234340277777</v>
      </c>
      <c r="T2724">
        <f t="shared" si="171"/>
        <v>2015</v>
      </c>
    </row>
    <row r="2725" spans="1:20" ht="43.2" x14ac:dyDescent="0.3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9">
        <f t="shared" si="168"/>
        <v>4</v>
      </c>
      <c r="P2725">
        <f t="shared" si="169"/>
        <v>145</v>
      </c>
      <c r="Q2725" s="11" t="s">
        <v>8308</v>
      </c>
      <c r="R2725" t="s">
        <v>8342</v>
      </c>
      <c r="S2725" s="12">
        <f t="shared" si="170"/>
        <v>42027.056793981479</v>
      </c>
      <c r="T2725">
        <f t="shared" si="171"/>
        <v>2015</v>
      </c>
    </row>
    <row r="2726" spans="1:20" ht="43.2" x14ac:dyDescent="0.3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9">
        <f t="shared" si="168"/>
        <v>16</v>
      </c>
      <c r="P2726">
        <f t="shared" si="169"/>
        <v>43.5</v>
      </c>
      <c r="Q2726" s="11" t="s">
        <v>8321</v>
      </c>
      <c r="R2726" t="s">
        <v>8325</v>
      </c>
      <c r="S2726" s="12">
        <f t="shared" si="170"/>
        <v>41835.126805555556</v>
      </c>
      <c r="T2726">
        <f t="shared" si="171"/>
        <v>2014</v>
      </c>
    </row>
    <row r="2727" spans="1:20" ht="28.8" x14ac:dyDescent="0.3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9">
        <f t="shared" si="168"/>
        <v>109</v>
      </c>
      <c r="P2727">
        <f t="shared" si="169"/>
        <v>31.07</v>
      </c>
      <c r="Q2727" s="11" t="s">
        <v>8327</v>
      </c>
      <c r="R2727" t="s">
        <v>8331</v>
      </c>
      <c r="S2727" s="12">
        <f t="shared" si="170"/>
        <v>41619.998310185183</v>
      </c>
      <c r="T2727">
        <f t="shared" si="171"/>
        <v>2013</v>
      </c>
    </row>
    <row r="2728" spans="1:20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2">
        <f t="shared" si="170"/>
        <v>42703.917824074073</v>
      </c>
      <c r="T2728">
        <f t="shared" si="171"/>
        <v>2016</v>
      </c>
    </row>
    <row r="2729" spans="1:20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2">
        <f t="shared" si="170"/>
        <v>41863.260381944441</v>
      </c>
      <c r="T2729">
        <f t="shared" si="171"/>
        <v>2014</v>
      </c>
    </row>
    <row r="2730" spans="1:20" ht="43.2" x14ac:dyDescent="0.3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9">
        <f t="shared" si="168"/>
        <v>34</v>
      </c>
      <c r="P2730">
        <f t="shared" si="169"/>
        <v>33.08</v>
      </c>
      <c r="Q2730" s="11" t="s">
        <v>8323</v>
      </c>
      <c r="R2730" t="s">
        <v>8326</v>
      </c>
      <c r="S2730" s="12">
        <f t="shared" si="170"/>
        <v>42022.661527777775</v>
      </c>
      <c r="T2730">
        <f t="shared" si="171"/>
        <v>2015</v>
      </c>
    </row>
    <row r="2731" spans="1:20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12">
        <f t="shared" si="170"/>
        <v>42081.515335648146</v>
      </c>
      <c r="T2731">
        <f t="shared" si="171"/>
        <v>2015</v>
      </c>
    </row>
    <row r="2732" spans="1:20" ht="43.2" x14ac:dyDescent="0.3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9">
        <f t="shared" si="168"/>
        <v>108</v>
      </c>
      <c r="P2732">
        <f t="shared" si="169"/>
        <v>47.78</v>
      </c>
      <c r="Q2732" s="11" t="s">
        <v>8319</v>
      </c>
      <c r="R2732" t="s">
        <v>8320</v>
      </c>
      <c r="S2732" s="12">
        <f t="shared" si="170"/>
        <v>42607.316122685181</v>
      </c>
      <c r="T2732">
        <f t="shared" si="171"/>
        <v>2016</v>
      </c>
    </row>
    <row r="2733" spans="1:20" ht="43.2" x14ac:dyDescent="0.3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9">
        <f t="shared" si="168"/>
        <v>129</v>
      </c>
      <c r="P2733">
        <f t="shared" si="169"/>
        <v>30.71</v>
      </c>
      <c r="Q2733" s="11" t="s">
        <v>8323</v>
      </c>
      <c r="R2733" t="s">
        <v>8326</v>
      </c>
      <c r="S2733" s="12">
        <f t="shared" si="170"/>
        <v>42309.191307870366</v>
      </c>
      <c r="T2733">
        <f t="shared" si="171"/>
        <v>2015</v>
      </c>
    </row>
    <row r="2734" spans="1:20" ht="43.2" x14ac:dyDescent="0.3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9">
        <f t="shared" si="168"/>
        <v>143</v>
      </c>
      <c r="P2734">
        <f t="shared" si="169"/>
        <v>21.5</v>
      </c>
      <c r="Q2734" s="11" t="s">
        <v>8323</v>
      </c>
      <c r="R2734" t="s">
        <v>8326</v>
      </c>
      <c r="S2734" s="12">
        <f t="shared" si="170"/>
        <v>42160.651817129634</v>
      </c>
      <c r="T2734">
        <f t="shared" si="171"/>
        <v>2015</v>
      </c>
    </row>
    <row r="2735" spans="1:20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2">
        <f t="shared" si="170"/>
        <v>42089.901574074072</v>
      </c>
      <c r="T2735">
        <f t="shared" si="171"/>
        <v>2015</v>
      </c>
    </row>
    <row r="2736" spans="1:20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2">
        <f t="shared" si="170"/>
        <v>42083.069884259254</v>
      </c>
      <c r="T2736">
        <f t="shared" si="171"/>
        <v>2015</v>
      </c>
    </row>
    <row r="2737" spans="1:20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2">
        <f t="shared" si="170"/>
        <v>41975.676111111112</v>
      </c>
      <c r="T2737">
        <f t="shared" si="171"/>
        <v>2014</v>
      </c>
    </row>
    <row r="2738" spans="1:20" ht="43.2" x14ac:dyDescent="0.3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9">
        <f t="shared" si="168"/>
        <v>0</v>
      </c>
      <c r="P2738">
        <f t="shared" si="169"/>
        <v>60.71</v>
      </c>
      <c r="Q2738" s="11" t="s">
        <v>8316</v>
      </c>
      <c r="R2738" t="s">
        <v>8344</v>
      </c>
      <c r="S2738" s="12">
        <f t="shared" si="170"/>
        <v>42094.667256944449</v>
      </c>
      <c r="T2738">
        <f t="shared" si="171"/>
        <v>2015</v>
      </c>
    </row>
    <row r="2739" spans="1:20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12">
        <f t="shared" si="170"/>
        <v>41577.045428240745</v>
      </c>
      <c r="T2739">
        <f t="shared" si="171"/>
        <v>2013</v>
      </c>
    </row>
    <row r="2740" spans="1:20" ht="43.2" x14ac:dyDescent="0.3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9">
        <f t="shared" si="168"/>
        <v>24</v>
      </c>
      <c r="P2740">
        <f t="shared" si="169"/>
        <v>53.13</v>
      </c>
      <c r="Q2740" s="11" t="s">
        <v>8323</v>
      </c>
      <c r="R2740" t="s">
        <v>8326</v>
      </c>
      <c r="S2740" s="12">
        <f t="shared" si="170"/>
        <v>42306.848854166667</v>
      </c>
      <c r="T2740">
        <f t="shared" si="171"/>
        <v>2015</v>
      </c>
    </row>
    <row r="2741" spans="1:20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12">
        <f t="shared" si="170"/>
        <v>42299.776770833334</v>
      </c>
      <c r="T2741">
        <f t="shared" si="171"/>
        <v>2015</v>
      </c>
    </row>
    <row r="2742" spans="1:20" ht="43.2" x14ac:dyDescent="0.3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9">
        <f t="shared" si="168"/>
        <v>106</v>
      </c>
      <c r="P2742">
        <f t="shared" si="169"/>
        <v>53.13</v>
      </c>
      <c r="Q2742" s="11" t="s">
        <v>8321</v>
      </c>
      <c r="R2742" t="s">
        <v>8343</v>
      </c>
      <c r="S2742" s="12">
        <f t="shared" si="170"/>
        <v>40706.135208333333</v>
      </c>
      <c r="T2742">
        <f t="shared" si="171"/>
        <v>2011</v>
      </c>
    </row>
    <row r="2743" spans="1:20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2">
        <f t="shared" si="170"/>
        <v>41276.846817129634</v>
      </c>
      <c r="T2743">
        <f t="shared" si="171"/>
        <v>2013</v>
      </c>
    </row>
    <row r="2744" spans="1:20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2">
        <f t="shared" si="170"/>
        <v>42147.729930555557</v>
      </c>
      <c r="T2744">
        <f t="shared" si="171"/>
        <v>2015</v>
      </c>
    </row>
    <row r="2745" spans="1:20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2">
        <f t="shared" si="170"/>
        <v>42601.851678240739</v>
      </c>
      <c r="T2745">
        <f t="shared" si="171"/>
        <v>2016</v>
      </c>
    </row>
    <row r="2746" spans="1:20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2">
        <f t="shared" si="170"/>
        <v>42111.71665509259</v>
      </c>
      <c r="T2746">
        <f t="shared" si="171"/>
        <v>2015</v>
      </c>
    </row>
    <row r="2747" spans="1:20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2">
        <f t="shared" si="170"/>
        <v>40192.542233796295</v>
      </c>
      <c r="T2747">
        <f t="shared" si="171"/>
        <v>2010</v>
      </c>
    </row>
    <row r="2748" spans="1:20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2">
        <f t="shared" si="170"/>
        <v>42526.871331018512</v>
      </c>
      <c r="T2748">
        <f t="shared" si="171"/>
        <v>2016</v>
      </c>
    </row>
    <row r="2749" spans="1:20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2">
        <f t="shared" si="170"/>
        <v>42293.809212962966</v>
      </c>
      <c r="T2749">
        <f t="shared" si="171"/>
        <v>2015</v>
      </c>
    </row>
    <row r="2750" spans="1:20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2">
        <f t="shared" si="170"/>
        <v>42257.014965277776</v>
      </c>
      <c r="T2750">
        <f t="shared" si="171"/>
        <v>2015</v>
      </c>
    </row>
    <row r="2751" spans="1:20" ht="43.2" x14ac:dyDescent="0.3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9">
        <f t="shared" si="168"/>
        <v>1</v>
      </c>
      <c r="P2751">
        <f t="shared" si="169"/>
        <v>410</v>
      </c>
      <c r="Q2751" s="11" t="s">
        <v>8316</v>
      </c>
      <c r="R2751" t="s">
        <v>8334</v>
      </c>
      <c r="S2751" s="12">
        <f t="shared" si="170"/>
        <v>41793.659525462965</v>
      </c>
      <c r="T2751">
        <f t="shared" si="171"/>
        <v>2014</v>
      </c>
    </row>
    <row r="2752" spans="1:20" ht="43.2" x14ac:dyDescent="0.3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9">
        <f t="shared" si="168"/>
        <v>24</v>
      </c>
      <c r="P2752">
        <f t="shared" si="169"/>
        <v>41</v>
      </c>
      <c r="Q2752" s="11" t="s">
        <v>8323</v>
      </c>
      <c r="R2752" t="s">
        <v>8326</v>
      </c>
      <c r="S2752" s="12">
        <f t="shared" si="170"/>
        <v>42770.290590277778</v>
      </c>
      <c r="T2752">
        <f t="shared" si="171"/>
        <v>2017</v>
      </c>
    </row>
    <row r="2753" spans="1:20" ht="28.8" x14ac:dyDescent="0.3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9">
        <f t="shared" si="168"/>
        <v>117</v>
      </c>
      <c r="P2753">
        <f t="shared" si="169"/>
        <v>51.25</v>
      </c>
      <c r="Q2753" s="11" t="s">
        <v>8321</v>
      </c>
      <c r="R2753" t="s">
        <v>8332</v>
      </c>
      <c r="S2753" s="12">
        <f t="shared" si="170"/>
        <v>41989.91134259259</v>
      </c>
      <c r="T2753">
        <f t="shared" si="171"/>
        <v>2014</v>
      </c>
    </row>
    <row r="2754" spans="1:20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168"/>
        <v>136</v>
      </c>
      <c r="P2754">
        <f t="shared" si="169"/>
        <v>15.15</v>
      </c>
      <c r="Q2754" s="11" t="s">
        <v>8323</v>
      </c>
      <c r="R2754" t="s">
        <v>8326</v>
      </c>
      <c r="S2754" s="12">
        <f t="shared" si="170"/>
        <v>42461.689745370371</v>
      </c>
      <c r="T2754">
        <f t="shared" si="171"/>
        <v>2016</v>
      </c>
    </row>
    <row r="2755" spans="1:20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172">ROUND(E2755/D2755*100,0)</f>
        <v>1</v>
      </c>
      <c r="P2755">
        <f t="shared" ref="P2755:P2818" si="173">IFERROR(ROUND(E2755/L2755,2),0)</f>
        <v>45.33</v>
      </c>
      <c r="Q2755" s="11" t="s">
        <v>8308</v>
      </c>
      <c r="R2755" t="s">
        <v>8310</v>
      </c>
      <c r="S2755" s="12">
        <f t="shared" ref="S2755:S2818" si="174">(((J2755/60)/60)/24)+DATE(1970,1,1)</f>
        <v>41935.221585648149</v>
      </c>
      <c r="T2755">
        <f t="shared" ref="T2755:T2818" si="175">YEAR(S2755)</f>
        <v>2014</v>
      </c>
    </row>
    <row r="2756" spans="1:20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2">
        <f t="shared" si="174"/>
        <v>42534.284710648149</v>
      </c>
      <c r="T2756">
        <f t="shared" si="175"/>
        <v>2016</v>
      </c>
    </row>
    <row r="2757" spans="1:20" ht="43.2" x14ac:dyDescent="0.3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9">
        <f t="shared" si="172"/>
        <v>3</v>
      </c>
      <c r="P2757">
        <f t="shared" si="173"/>
        <v>13</v>
      </c>
      <c r="Q2757" s="11" t="s">
        <v>8308</v>
      </c>
      <c r="R2757" t="s">
        <v>8310</v>
      </c>
      <c r="S2757" s="12">
        <f t="shared" si="174"/>
        <v>42715.688437500001</v>
      </c>
      <c r="T2757">
        <f t="shared" si="175"/>
        <v>2016</v>
      </c>
    </row>
    <row r="2758" spans="1:20" ht="43.2" x14ac:dyDescent="0.3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9">
        <f t="shared" si="172"/>
        <v>8</v>
      </c>
      <c r="P2758">
        <f t="shared" si="173"/>
        <v>80.599999999999994</v>
      </c>
      <c r="Q2758" s="11" t="s">
        <v>8311</v>
      </c>
      <c r="R2758" t="s">
        <v>8348</v>
      </c>
      <c r="S2758" s="12">
        <f t="shared" si="174"/>
        <v>41961.813518518517</v>
      </c>
      <c r="T2758">
        <f t="shared" si="175"/>
        <v>2014</v>
      </c>
    </row>
    <row r="2759" spans="1:20" ht="43.2" x14ac:dyDescent="0.3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9">
        <f t="shared" si="172"/>
        <v>13</v>
      </c>
      <c r="P2759">
        <f t="shared" si="173"/>
        <v>80.599999999999994</v>
      </c>
      <c r="Q2759" s="11" t="s">
        <v>8321</v>
      </c>
      <c r="R2759" t="s">
        <v>8337</v>
      </c>
      <c r="S2759" s="12">
        <f t="shared" si="174"/>
        <v>41788.381909722222</v>
      </c>
      <c r="T2759">
        <f t="shared" si="175"/>
        <v>2014</v>
      </c>
    </row>
    <row r="2760" spans="1:20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2">
        <f t="shared" si="174"/>
        <v>42410.93105324074</v>
      </c>
      <c r="T2760">
        <f t="shared" si="175"/>
        <v>2016</v>
      </c>
    </row>
    <row r="2761" spans="1:20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2">
        <f t="shared" si="174"/>
        <v>42067.991238425922</v>
      </c>
      <c r="T2761">
        <f t="shared" si="175"/>
        <v>2015</v>
      </c>
    </row>
    <row r="2762" spans="1:20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2">
        <f t="shared" si="174"/>
        <v>42136.035405092596</v>
      </c>
      <c r="T2762">
        <f t="shared" si="175"/>
        <v>2015</v>
      </c>
    </row>
    <row r="2763" spans="1:20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2">
        <f t="shared" si="174"/>
        <v>41107.726782407408</v>
      </c>
      <c r="T2763">
        <f t="shared" si="175"/>
        <v>2012</v>
      </c>
    </row>
    <row r="2764" spans="1:20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2">
        <f t="shared" si="174"/>
        <v>40995.024317129632</v>
      </c>
      <c r="T2764">
        <f t="shared" si="175"/>
        <v>2012</v>
      </c>
    </row>
    <row r="2765" spans="1:20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2">
        <f t="shared" si="174"/>
        <v>40436.68408564815</v>
      </c>
      <c r="T2765">
        <f t="shared" si="175"/>
        <v>2010</v>
      </c>
    </row>
    <row r="2766" spans="1:20" ht="43.2" x14ac:dyDescent="0.3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9">
        <f t="shared" si="172"/>
        <v>11</v>
      </c>
      <c r="P2766">
        <f t="shared" si="173"/>
        <v>80</v>
      </c>
      <c r="Q2766" s="11" t="s">
        <v>8323</v>
      </c>
      <c r="R2766" t="s">
        <v>8326</v>
      </c>
      <c r="S2766" s="12">
        <f t="shared" si="174"/>
        <v>42750.530312499999</v>
      </c>
      <c r="T2766">
        <f t="shared" si="175"/>
        <v>2017</v>
      </c>
    </row>
    <row r="2767" spans="1:20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2">
        <f t="shared" si="174"/>
        <v>42374.655081018514</v>
      </c>
      <c r="T2767">
        <f t="shared" si="175"/>
        <v>2016</v>
      </c>
    </row>
    <row r="2768" spans="1:20" ht="43.2" x14ac:dyDescent="0.3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9">
        <f t="shared" si="172"/>
        <v>100</v>
      </c>
      <c r="P2768">
        <f t="shared" si="173"/>
        <v>30.77</v>
      </c>
      <c r="Q2768" s="11" t="s">
        <v>8323</v>
      </c>
      <c r="R2768" t="s">
        <v>8326</v>
      </c>
      <c r="S2768" s="12">
        <f t="shared" si="174"/>
        <v>42689.214988425927</v>
      </c>
      <c r="T2768">
        <f t="shared" si="175"/>
        <v>2016</v>
      </c>
    </row>
    <row r="2769" spans="1:20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2">
        <f t="shared" si="174"/>
        <v>42151.905717592599</v>
      </c>
      <c r="T2769">
        <f t="shared" si="175"/>
        <v>2015</v>
      </c>
    </row>
    <row r="2770" spans="1:20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2">
        <f t="shared" si="174"/>
        <v>41654.946759259255</v>
      </c>
      <c r="T2770">
        <f t="shared" si="175"/>
        <v>2014</v>
      </c>
    </row>
    <row r="2771" spans="1:20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2">
        <f t="shared" si="174"/>
        <v>40514.107615740737</v>
      </c>
      <c r="T2771">
        <f t="shared" si="175"/>
        <v>2010</v>
      </c>
    </row>
    <row r="2772" spans="1:20" ht="43.2" x14ac:dyDescent="0.3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9">
        <f t="shared" si="172"/>
        <v>19</v>
      </c>
      <c r="P2772">
        <f t="shared" si="173"/>
        <v>64.17</v>
      </c>
      <c r="Q2772" s="11" t="s">
        <v>8323</v>
      </c>
      <c r="R2772" t="s">
        <v>8326</v>
      </c>
      <c r="S2772" s="12">
        <f t="shared" si="174"/>
        <v>42093.588263888887</v>
      </c>
      <c r="T2772">
        <f t="shared" si="175"/>
        <v>2015</v>
      </c>
    </row>
    <row r="2773" spans="1:20" ht="43.2" x14ac:dyDescent="0.3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9">
        <f t="shared" si="172"/>
        <v>128</v>
      </c>
      <c r="P2773">
        <f t="shared" si="173"/>
        <v>27.5</v>
      </c>
      <c r="Q2773" s="11" t="s">
        <v>8323</v>
      </c>
      <c r="R2773" t="s">
        <v>8326</v>
      </c>
      <c r="S2773" s="12">
        <f t="shared" si="174"/>
        <v>42535.97865740741</v>
      </c>
      <c r="T2773">
        <f t="shared" si="175"/>
        <v>2016</v>
      </c>
    </row>
    <row r="2774" spans="1:20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2">
        <f t="shared" si="174"/>
        <v>41799.725289351853</v>
      </c>
      <c r="T2774">
        <f t="shared" si="175"/>
        <v>2014</v>
      </c>
    </row>
    <row r="2775" spans="1:20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2">
        <f t="shared" si="174"/>
        <v>42401.945219907408</v>
      </c>
      <c r="T2775">
        <f t="shared" si="175"/>
        <v>2016</v>
      </c>
    </row>
    <row r="2776" spans="1:20" ht="43.2" x14ac:dyDescent="0.3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9">
        <f t="shared" si="172"/>
        <v>11</v>
      </c>
      <c r="P2776">
        <f t="shared" si="173"/>
        <v>42.22</v>
      </c>
      <c r="Q2776" s="11" t="s">
        <v>8313</v>
      </c>
      <c r="R2776" t="s">
        <v>8314</v>
      </c>
      <c r="S2776" s="12">
        <f t="shared" si="174"/>
        <v>42029.907858796301</v>
      </c>
      <c r="T2776">
        <f t="shared" si="175"/>
        <v>2015</v>
      </c>
    </row>
    <row r="2777" spans="1:20" ht="43.2" x14ac:dyDescent="0.3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9">
        <f t="shared" si="172"/>
        <v>19</v>
      </c>
      <c r="P2777">
        <f t="shared" si="173"/>
        <v>47.5</v>
      </c>
      <c r="Q2777" s="11" t="s">
        <v>8311</v>
      </c>
      <c r="R2777" t="s">
        <v>8356</v>
      </c>
      <c r="S2777" s="12">
        <f t="shared" si="174"/>
        <v>41117.900729166664</v>
      </c>
      <c r="T2777">
        <f t="shared" si="175"/>
        <v>2012</v>
      </c>
    </row>
    <row r="2778" spans="1:20" ht="43.2" x14ac:dyDescent="0.3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9">
        <f t="shared" si="172"/>
        <v>58</v>
      </c>
      <c r="P2778">
        <f t="shared" si="173"/>
        <v>54.29</v>
      </c>
      <c r="Q2778" s="11" t="s">
        <v>8321</v>
      </c>
      <c r="R2778" t="s">
        <v>8325</v>
      </c>
      <c r="S2778" s="12">
        <f t="shared" si="174"/>
        <v>42023.818622685183</v>
      </c>
      <c r="T2778">
        <f t="shared" si="175"/>
        <v>2015</v>
      </c>
    </row>
    <row r="2779" spans="1:20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2">
        <f t="shared" si="174"/>
        <v>42625.635636574079</v>
      </c>
      <c r="T2779">
        <f t="shared" si="175"/>
        <v>2016</v>
      </c>
    </row>
    <row r="2780" spans="1:20" ht="43.2" x14ac:dyDescent="0.3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9">
        <f t="shared" si="172"/>
        <v>0</v>
      </c>
      <c r="P2780">
        <f t="shared" si="173"/>
        <v>53.71</v>
      </c>
      <c r="Q2780" s="11" t="s">
        <v>8323</v>
      </c>
      <c r="R2780" t="s">
        <v>8324</v>
      </c>
      <c r="S2780" s="12">
        <f t="shared" si="174"/>
        <v>41940.028287037036</v>
      </c>
      <c r="T2780">
        <f t="shared" si="175"/>
        <v>2014</v>
      </c>
    </row>
    <row r="2781" spans="1:20" ht="28.8" x14ac:dyDescent="0.3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9">
        <f t="shared" si="172"/>
        <v>125</v>
      </c>
      <c r="P2781">
        <f t="shared" si="173"/>
        <v>41.78</v>
      </c>
      <c r="Q2781" s="11" t="s">
        <v>8321</v>
      </c>
      <c r="R2781" t="s">
        <v>8322</v>
      </c>
      <c r="S2781" s="12">
        <f t="shared" si="174"/>
        <v>42425.576898148152</v>
      </c>
      <c r="T2781">
        <f t="shared" si="175"/>
        <v>2016</v>
      </c>
    </row>
    <row r="2782" spans="1:20" ht="43.2" x14ac:dyDescent="0.3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9">
        <f t="shared" si="172"/>
        <v>4</v>
      </c>
      <c r="P2782">
        <f t="shared" si="173"/>
        <v>93.75</v>
      </c>
      <c r="Q2782" s="11" t="s">
        <v>8323</v>
      </c>
      <c r="R2782" t="s">
        <v>8326</v>
      </c>
      <c r="S2782" s="12">
        <f t="shared" si="174"/>
        <v>42808.640231481477</v>
      </c>
      <c r="T2782">
        <f t="shared" si="175"/>
        <v>2017</v>
      </c>
    </row>
    <row r="2783" spans="1:20" ht="43.2" x14ac:dyDescent="0.3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9">
        <f t="shared" si="172"/>
        <v>6</v>
      </c>
      <c r="P2783">
        <f t="shared" si="173"/>
        <v>41.67</v>
      </c>
      <c r="Q2783" s="11" t="s">
        <v>8327</v>
      </c>
      <c r="R2783" t="s">
        <v>8350</v>
      </c>
      <c r="S2783" s="12">
        <f t="shared" si="174"/>
        <v>40937.679560185185</v>
      </c>
      <c r="T2783">
        <f t="shared" si="175"/>
        <v>2012</v>
      </c>
    </row>
    <row r="2784" spans="1:20" ht="43.2" x14ac:dyDescent="0.3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9">
        <f t="shared" si="172"/>
        <v>125</v>
      </c>
      <c r="P2784">
        <f t="shared" si="173"/>
        <v>53.57</v>
      </c>
      <c r="Q2784" s="11" t="s">
        <v>8311</v>
      </c>
      <c r="R2784" t="s">
        <v>8333</v>
      </c>
      <c r="S2784" s="12">
        <f t="shared" si="174"/>
        <v>41799.814340277779</v>
      </c>
      <c r="T2784">
        <f t="shared" si="175"/>
        <v>2014</v>
      </c>
    </row>
    <row r="2785" spans="1:20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2">
        <f t="shared" si="174"/>
        <v>42529.022013888884</v>
      </c>
      <c r="T2785">
        <f t="shared" si="175"/>
        <v>2016</v>
      </c>
    </row>
    <row r="2786" spans="1:20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2">
        <f t="shared" si="174"/>
        <v>42334.468935185185</v>
      </c>
      <c r="T2786">
        <f t="shared" si="175"/>
        <v>2015</v>
      </c>
    </row>
    <row r="2787" spans="1:20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2">
        <f t="shared" si="174"/>
        <v>42517.003368055557</v>
      </c>
      <c r="T2787">
        <f t="shared" si="175"/>
        <v>2016</v>
      </c>
    </row>
    <row r="2788" spans="1:20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2">
        <f t="shared" si="174"/>
        <v>41791.057314814818</v>
      </c>
      <c r="T2788">
        <f t="shared" si="175"/>
        <v>2014</v>
      </c>
    </row>
    <row r="2789" spans="1:20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2">
        <f t="shared" si="174"/>
        <v>42041.205000000002</v>
      </c>
      <c r="T2789">
        <f t="shared" si="175"/>
        <v>2015</v>
      </c>
    </row>
    <row r="2790" spans="1:20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2">
        <f t="shared" si="174"/>
        <v>42371.355729166666</v>
      </c>
      <c r="T2790">
        <f t="shared" si="175"/>
        <v>2016</v>
      </c>
    </row>
    <row r="2791" spans="1:20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2">
        <f t="shared" si="174"/>
        <v>42195.643865740742</v>
      </c>
      <c r="T2791">
        <f t="shared" si="175"/>
        <v>2015</v>
      </c>
    </row>
    <row r="2792" spans="1:20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2">
        <f t="shared" si="174"/>
        <v>41614.563194444447</v>
      </c>
      <c r="T2792">
        <f t="shared" si="175"/>
        <v>2013</v>
      </c>
    </row>
    <row r="2793" spans="1:20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2">
        <f t="shared" si="174"/>
        <v>42788.2502662037</v>
      </c>
      <c r="T2793">
        <f t="shared" si="175"/>
        <v>2017</v>
      </c>
    </row>
    <row r="2794" spans="1:20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2">
        <f t="shared" si="174"/>
        <v>41933.586157407408</v>
      </c>
      <c r="T2794">
        <f t="shared" si="175"/>
        <v>2014</v>
      </c>
    </row>
    <row r="2795" spans="1:20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172"/>
        <v>1</v>
      </c>
      <c r="P2795">
        <f t="shared" si="173"/>
        <v>71.599999999999994</v>
      </c>
      <c r="Q2795" s="11" t="s">
        <v>8308</v>
      </c>
      <c r="R2795" t="s">
        <v>8315</v>
      </c>
      <c r="S2795" s="12">
        <f t="shared" si="174"/>
        <v>42695.624340277776</v>
      </c>
      <c r="T2795">
        <f t="shared" si="175"/>
        <v>2016</v>
      </c>
    </row>
    <row r="2796" spans="1:20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12">
        <f t="shared" si="174"/>
        <v>41833.089756944442</v>
      </c>
      <c r="T2796">
        <f t="shared" si="175"/>
        <v>2014</v>
      </c>
    </row>
    <row r="2797" spans="1:20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2">
        <f t="shared" si="174"/>
        <v>42230.662731481483</v>
      </c>
      <c r="T2797">
        <f t="shared" si="175"/>
        <v>2015</v>
      </c>
    </row>
    <row r="2798" spans="1:20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2">
        <f t="shared" si="174"/>
        <v>41989.913136574076</v>
      </c>
      <c r="T2798">
        <f t="shared" si="175"/>
        <v>2014</v>
      </c>
    </row>
    <row r="2799" spans="1:20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12">
        <f t="shared" si="174"/>
        <v>41663.780300925922</v>
      </c>
      <c r="T2799">
        <f t="shared" si="175"/>
        <v>2014</v>
      </c>
    </row>
    <row r="2800" spans="1:20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12">
        <f t="shared" si="174"/>
        <v>42167.534791666665</v>
      </c>
      <c r="T2800">
        <f t="shared" si="175"/>
        <v>2015</v>
      </c>
    </row>
    <row r="2801" spans="1:20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172"/>
        <v>0</v>
      </c>
      <c r="P2801">
        <f t="shared" si="173"/>
        <v>116.67</v>
      </c>
      <c r="Q2801" s="11" t="s">
        <v>8308</v>
      </c>
      <c r="R2801" t="s">
        <v>8342</v>
      </c>
      <c r="S2801" s="12">
        <f t="shared" si="174"/>
        <v>42474.637824074074</v>
      </c>
      <c r="T2801">
        <f t="shared" si="175"/>
        <v>2016</v>
      </c>
    </row>
    <row r="2802" spans="1:20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172"/>
        <v>4</v>
      </c>
      <c r="P2802">
        <f t="shared" si="173"/>
        <v>26.92</v>
      </c>
      <c r="Q2802" s="11" t="s">
        <v>8311</v>
      </c>
      <c r="R2802" t="s">
        <v>8349</v>
      </c>
      <c r="S2802" s="12">
        <f t="shared" si="174"/>
        <v>41671.936863425923</v>
      </c>
      <c r="T2802">
        <f t="shared" si="175"/>
        <v>2014</v>
      </c>
    </row>
    <row r="2803" spans="1:20" ht="43.2" x14ac:dyDescent="0.3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9">
        <f t="shared" si="172"/>
        <v>16</v>
      </c>
      <c r="P2803">
        <f t="shared" si="173"/>
        <v>29.17</v>
      </c>
      <c r="Q2803" s="11" t="s">
        <v>8323</v>
      </c>
      <c r="R2803" t="s">
        <v>8326</v>
      </c>
      <c r="S2803" s="12">
        <f t="shared" si="174"/>
        <v>42041.581307870365</v>
      </c>
      <c r="T2803">
        <f t="shared" si="175"/>
        <v>2015</v>
      </c>
    </row>
    <row r="2804" spans="1:20" ht="43.2" x14ac:dyDescent="0.3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9">
        <f t="shared" si="172"/>
        <v>140</v>
      </c>
      <c r="P2804">
        <f t="shared" si="173"/>
        <v>35</v>
      </c>
      <c r="Q2804" s="11" t="s">
        <v>8323</v>
      </c>
      <c r="R2804" t="s">
        <v>8326</v>
      </c>
      <c r="S2804" s="12">
        <f t="shared" si="174"/>
        <v>42088.911354166667</v>
      </c>
      <c r="T2804">
        <f t="shared" si="175"/>
        <v>2015</v>
      </c>
    </row>
    <row r="2805" spans="1:20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2">
        <f t="shared" si="174"/>
        <v>41963.050127314811</v>
      </c>
      <c r="T2805">
        <f t="shared" si="175"/>
        <v>2014</v>
      </c>
    </row>
    <row r="2806" spans="1:20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12">
        <f t="shared" si="174"/>
        <v>42556.690706018519</v>
      </c>
      <c r="T2806">
        <f t="shared" si="175"/>
        <v>2016</v>
      </c>
    </row>
    <row r="2807" spans="1:20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12">
        <f t="shared" si="174"/>
        <v>40312.915578703702</v>
      </c>
      <c r="T2807">
        <f t="shared" si="175"/>
        <v>2010</v>
      </c>
    </row>
    <row r="2808" spans="1:20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12">
        <f t="shared" si="174"/>
        <v>42532.774745370371</v>
      </c>
      <c r="T2808">
        <f t="shared" si="175"/>
        <v>2016</v>
      </c>
    </row>
    <row r="2809" spans="1:20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2">
        <f t="shared" si="174"/>
        <v>41918.880833333329</v>
      </c>
      <c r="T2809">
        <f t="shared" si="175"/>
        <v>2014</v>
      </c>
    </row>
    <row r="2810" spans="1:20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12">
        <f t="shared" si="174"/>
        <v>42200.542268518519</v>
      </c>
      <c r="T2810">
        <f t="shared" si="175"/>
        <v>2015</v>
      </c>
    </row>
    <row r="2811" spans="1:20" ht="28.8" x14ac:dyDescent="0.3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9">
        <f t="shared" si="172"/>
        <v>0</v>
      </c>
      <c r="P2811">
        <f t="shared" si="173"/>
        <v>55.83</v>
      </c>
      <c r="Q2811" s="11" t="s">
        <v>8323</v>
      </c>
      <c r="R2811" t="s">
        <v>8324</v>
      </c>
      <c r="S2811" s="12">
        <f t="shared" si="174"/>
        <v>42245.274699074071</v>
      </c>
      <c r="T2811">
        <f t="shared" si="175"/>
        <v>2015</v>
      </c>
    </row>
    <row r="2812" spans="1:20" ht="43.2" x14ac:dyDescent="0.3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9">
        <f t="shared" si="172"/>
        <v>1</v>
      </c>
      <c r="P2812">
        <f t="shared" si="173"/>
        <v>55.83</v>
      </c>
      <c r="Q2812" s="11" t="s">
        <v>8319</v>
      </c>
      <c r="R2812" t="s">
        <v>8345</v>
      </c>
      <c r="S2812" s="12">
        <f t="shared" si="174"/>
        <v>42536.862800925926</v>
      </c>
      <c r="T2812">
        <f t="shared" si="175"/>
        <v>2016</v>
      </c>
    </row>
    <row r="2813" spans="1:20" ht="43.2" x14ac:dyDescent="0.3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9">
        <f t="shared" si="172"/>
        <v>1</v>
      </c>
      <c r="P2813">
        <f t="shared" si="173"/>
        <v>67</v>
      </c>
      <c r="Q2813" s="11" t="s">
        <v>8321</v>
      </c>
      <c r="R2813" t="s">
        <v>8339</v>
      </c>
      <c r="S2813" s="12">
        <f t="shared" si="174"/>
        <v>40949.98364583333</v>
      </c>
      <c r="T2813">
        <f t="shared" si="175"/>
        <v>2012</v>
      </c>
    </row>
    <row r="2814" spans="1:20" ht="43.2" x14ac:dyDescent="0.3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9">
        <f t="shared" si="172"/>
        <v>7</v>
      </c>
      <c r="P2814">
        <f t="shared" si="173"/>
        <v>83.75</v>
      </c>
      <c r="Q2814" s="11" t="s">
        <v>8313</v>
      </c>
      <c r="R2814" t="s">
        <v>8314</v>
      </c>
      <c r="S2814" s="12">
        <f t="shared" si="174"/>
        <v>41905.95684027778</v>
      </c>
      <c r="T2814">
        <f t="shared" si="175"/>
        <v>2014</v>
      </c>
    </row>
    <row r="2815" spans="1:20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2">
        <f t="shared" si="174"/>
        <v>42690.733437499999</v>
      </c>
      <c r="T2815">
        <f t="shared" si="175"/>
        <v>2016</v>
      </c>
    </row>
    <row r="2816" spans="1:20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2">
        <f t="shared" si="174"/>
        <v>41934.959756944445</v>
      </c>
      <c r="T2816">
        <f t="shared" si="175"/>
        <v>2014</v>
      </c>
    </row>
    <row r="2817" spans="1:20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2">
        <f t="shared" si="174"/>
        <v>41288.942928240744</v>
      </c>
      <c r="T2817">
        <f t="shared" si="175"/>
        <v>2013</v>
      </c>
    </row>
    <row r="2818" spans="1:20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172"/>
        <v>11</v>
      </c>
      <c r="P2818">
        <f t="shared" si="173"/>
        <v>81.58</v>
      </c>
      <c r="Q2818" s="11" t="s">
        <v>8308</v>
      </c>
      <c r="R2818" t="s">
        <v>8342</v>
      </c>
      <c r="S2818" s="12">
        <f t="shared" si="174"/>
        <v>42318.925532407404</v>
      </c>
      <c r="T2818">
        <f t="shared" si="175"/>
        <v>2015</v>
      </c>
    </row>
    <row r="2819" spans="1:20" ht="43.2" x14ac:dyDescent="0.3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9">
        <f t="shared" ref="O2819:O2882" si="176">ROUND(E2819/D2819*100,0)</f>
        <v>3</v>
      </c>
      <c r="P2819">
        <f t="shared" ref="P2819:P2882" si="177">IFERROR(ROUND(E2819/L2819,2),0)</f>
        <v>32.5</v>
      </c>
      <c r="Q2819" s="11" t="s">
        <v>8321</v>
      </c>
      <c r="R2819" t="s">
        <v>8325</v>
      </c>
      <c r="S2819" s="12">
        <f t="shared" ref="S2819:S2882" si="178">(((J2819/60)/60)/24)+DATE(1970,1,1)</f>
        <v>42216.977812500001</v>
      </c>
      <c r="T2819">
        <f t="shared" ref="T2819:T2882" si="179">YEAR(S2819)</f>
        <v>2015</v>
      </c>
    </row>
    <row r="2820" spans="1:20" ht="43.2" x14ac:dyDescent="0.3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9">
        <f t="shared" si="176"/>
        <v>4</v>
      </c>
      <c r="P2820">
        <f t="shared" si="177"/>
        <v>108.33</v>
      </c>
      <c r="Q2820" s="11" t="s">
        <v>8321</v>
      </c>
      <c r="R2820" t="s">
        <v>8325</v>
      </c>
      <c r="S2820" s="12">
        <f t="shared" si="178"/>
        <v>42052.83530092593</v>
      </c>
      <c r="T2820">
        <f t="shared" si="179"/>
        <v>2015</v>
      </c>
    </row>
    <row r="2821" spans="1:20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2">
        <f t="shared" si="178"/>
        <v>41577.561284722222</v>
      </c>
      <c r="T2821">
        <f t="shared" si="179"/>
        <v>2013</v>
      </c>
    </row>
    <row r="2822" spans="1:20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2">
        <f t="shared" si="178"/>
        <v>42223.108865740738</v>
      </c>
      <c r="T2822">
        <f t="shared" si="179"/>
        <v>2015</v>
      </c>
    </row>
    <row r="2823" spans="1:20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2">
        <f t="shared" si="178"/>
        <v>41947.063645833332</v>
      </c>
      <c r="T2823">
        <f t="shared" si="179"/>
        <v>2014</v>
      </c>
    </row>
    <row r="2824" spans="1:20" ht="43.2" x14ac:dyDescent="0.3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9">
        <f t="shared" si="176"/>
        <v>32</v>
      </c>
      <c r="P2824">
        <f t="shared" si="177"/>
        <v>29.09</v>
      </c>
      <c r="Q2824" s="11" t="s">
        <v>8323</v>
      </c>
      <c r="R2824" t="s">
        <v>8326</v>
      </c>
      <c r="S2824" s="12">
        <f t="shared" si="178"/>
        <v>42493.546851851846</v>
      </c>
      <c r="T2824">
        <f t="shared" si="179"/>
        <v>2016</v>
      </c>
    </row>
    <row r="2825" spans="1:20" ht="43.2" x14ac:dyDescent="0.3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9">
        <f t="shared" si="176"/>
        <v>160</v>
      </c>
      <c r="P2825">
        <f t="shared" si="177"/>
        <v>40</v>
      </c>
      <c r="Q2825" s="11" t="s">
        <v>8323</v>
      </c>
      <c r="R2825" t="s">
        <v>8326</v>
      </c>
      <c r="S2825" s="12">
        <f t="shared" si="178"/>
        <v>42460.94222222222</v>
      </c>
      <c r="T2825">
        <f t="shared" si="179"/>
        <v>2016</v>
      </c>
    </row>
    <row r="2826" spans="1:20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2">
        <f t="shared" si="178"/>
        <v>42194.751678240747</v>
      </c>
      <c r="T2826">
        <f t="shared" si="179"/>
        <v>2015</v>
      </c>
    </row>
    <row r="2827" spans="1:20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2">
        <f t="shared" si="178"/>
        <v>42278.664965277778</v>
      </c>
      <c r="T2827">
        <f t="shared" si="179"/>
        <v>2015</v>
      </c>
    </row>
    <row r="2828" spans="1:20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2">
        <f t="shared" si="178"/>
        <v>41921.279976851853</v>
      </c>
      <c r="T2828">
        <f t="shared" si="179"/>
        <v>2014</v>
      </c>
    </row>
    <row r="2829" spans="1:20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2">
        <f t="shared" si="178"/>
        <v>41858.007071759261</v>
      </c>
      <c r="T2829">
        <f t="shared" si="179"/>
        <v>2014</v>
      </c>
    </row>
    <row r="2830" spans="1:20" ht="43.2" x14ac:dyDescent="0.3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9">
        <f t="shared" si="176"/>
        <v>0</v>
      </c>
      <c r="P2830">
        <f t="shared" si="177"/>
        <v>103.33</v>
      </c>
      <c r="Q2830" s="11" t="s">
        <v>8316</v>
      </c>
      <c r="R2830" t="s">
        <v>8334</v>
      </c>
      <c r="S2830" s="12">
        <f t="shared" si="178"/>
        <v>42712.300567129627</v>
      </c>
      <c r="T2830">
        <f t="shared" si="179"/>
        <v>2016</v>
      </c>
    </row>
    <row r="2831" spans="1:20" ht="28.8" x14ac:dyDescent="0.3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9">
        <f t="shared" si="176"/>
        <v>1</v>
      </c>
      <c r="P2831">
        <f t="shared" si="177"/>
        <v>34.44</v>
      </c>
      <c r="Q2831" s="11" t="s">
        <v>8319</v>
      </c>
      <c r="R2831" t="s">
        <v>8345</v>
      </c>
      <c r="S2831" s="12">
        <f t="shared" si="178"/>
        <v>41909.892453703702</v>
      </c>
      <c r="T2831">
        <f t="shared" si="179"/>
        <v>2014</v>
      </c>
    </row>
    <row r="2832" spans="1:20" ht="57.6" x14ac:dyDescent="0.3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9">
        <f t="shared" si="176"/>
        <v>103</v>
      </c>
      <c r="P2832">
        <f t="shared" si="177"/>
        <v>28.18</v>
      </c>
      <c r="Q2832" s="11" t="s">
        <v>8327</v>
      </c>
      <c r="R2832" t="s">
        <v>8331</v>
      </c>
      <c r="S2832" s="12">
        <f t="shared" si="178"/>
        <v>40927.473460648151</v>
      </c>
      <c r="T2832">
        <f t="shared" si="179"/>
        <v>2012</v>
      </c>
    </row>
    <row r="2833" spans="1:20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2">
        <f t="shared" si="178"/>
        <v>42045.031851851847</v>
      </c>
      <c r="T2833">
        <f t="shared" si="179"/>
        <v>2015</v>
      </c>
    </row>
    <row r="2834" spans="1:20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2">
        <f t="shared" si="178"/>
        <v>41857.854189814818</v>
      </c>
      <c r="T2834">
        <f t="shared" si="179"/>
        <v>2014</v>
      </c>
    </row>
    <row r="2835" spans="1:20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2">
        <f t="shared" si="178"/>
        <v>40759.860532407409</v>
      </c>
      <c r="T2835">
        <f t="shared" si="179"/>
        <v>2011</v>
      </c>
    </row>
    <row r="2836" spans="1:20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2">
        <f t="shared" si="178"/>
        <v>42177.491388888884</v>
      </c>
      <c r="T2836">
        <f t="shared" si="179"/>
        <v>2015</v>
      </c>
    </row>
    <row r="2837" spans="1:20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2">
        <f t="shared" si="178"/>
        <v>42631.769513888896</v>
      </c>
      <c r="T2837">
        <f t="shared" si="179"/>
        <v>2016</v>
      </c>
    </row>
    <row r="2838" spans="1:20" ht="43.2" x14ac:dyDescent="0.3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9">
        <f t="shared" si="176"/>
        <v>12</v>
      </c>
      <c r="P2838">
        <f t="shared" si="177"/>
        <v>75.25</v>
      </c>
      <c r="Q2838" s="11" t="s">
        <v>8323</v>
      </c>
      <c r="R2838" t="s">
        <v>8326</v>
      </c>
      <c r="S2838" s="12">
        <f t="shared" si="178"/>
        <v>41869.798726851855</v>
      </c>
      <c r="T2838">
        <f t="shared" si="179"/>
        <v>2014</v>
      </c>
    </row>
    <row r="2839" spans="1:20" ht="28.8" x14ac:dyDescent="0.3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9">
        <f t="shared" si="176"/>
        <v>100</v>
      </c>
      <c r="P2839">
        <f t="shared" si="177"/>
        <v>37.630000000000003</v>
      </c>
      <c r="Q2839" s="11" t="s">
        <v>8327</v>
      </c>
      <c r="R2839" t="s">
        <v>8331</v>
      </c>
      <c r="S2839" s="12">
        <f t="shared" si="178"/>
        <v>41169.845590277779</v>
      </c>
      <c r="T2839">
        <f t="shared" si="179"/>
        <v>2012</v>
      </c>
    </row>
    <row r="2840" spans="1:20" ht="43.2" x14ac:dyDescent="0.3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9">
        <f t="shared" si="176"/>
        <v>241</v>
      </c>
      <c r="P2840">
        <f t="shared" si="177"/>
        <v>23.15</v>
      </c>
      <c r="Q2840" s="11" t="s">
        <v>8327</v>
      </c>
      <c r="R2840" t="s">
        <v>8328</v>
      </c>
      <c r="S2840" s="12">
        <f t="shared" si="178"/>
        <v>40772.848749999997</v>
      </c>
      <c r="T2840">
        <f t="shared" si="179"/>
        <v>2011</v>
      </c>
    </row>
    <row r="2841" spans="1:20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2">
        <f t="shared" si="178"/>
        <v>41831.716874999998</v>
      </c>
      <c r="T2841">
        <f t="shared" si="179"/>
        <v>2014</v>
      </c>
    </row>
    <row r="2842" spans="1:20" ht="43.2" x14ac:dyDescent="0.3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9">
        <f t="shared" si="176"/>
        <v>3</v>
      </c>
      <c r="P2842">
        <f t="shared" si="177"/>
        <v>300</v>
      </c>
      <c r="Q2842" s="11" t="s">
        <v>8308</v>
      </c>
      <c r="R2842" t="s">
        <v>8342</v>
      </c>
      <c r="S2842" s="12">
        <f t="shared" si="178"/>
        <v>42327.825289351851</v>
      </c>
      <c r="T2842">
        <f t="shared" si="179"/>
        <v>2015</v>
      </c>
    </row>
    <row r="2843" spans="1:20" ht="43.2" x14ac:dyDescent="0.3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9">
        <f t="shared" si="176"/>
        <v>3</v>
      </c>
      <c r="P2843">
        <f t="shared" si="177"/>
        <v>300</v>
      </c>
      <c r="Q2843" s="11" t="s">
        <v>8323</v>
      </c>
      <c r="R2843" t="s">
        <v>8324</v>
      </c>
      <c r="S2843" s="12">
        <f t="shared" si="178"/>
        <v>42496.447071759263</v>
      </c>
      <c r="T2843">
        <f t="shared" si="179"/>
        <v>2016</v>
      </c>
    </row>
    <row r="2844" spans="1:20" ht="57.6" x14ac:dyDescent="0.3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9">
        <f t="shared" si="176"/>
        <v>12</v>
      </c>
      <c r="P2844">
        <f t="shared" si="177"/>
        <v>25</v>
      </c>
      <c r="Q2844" s="11" t="s">
        <v>8323</v>
      </c>
      <c r="R2844" t="s">
        <v>8324</v>
      </c>
      <c r="S2844" s="12">
        <f t="shared" si="178"/>
        <v>42171.383530092593</v>
      </c>
      <c r="T2844">
        <f t="shared" si="179"/>
        <v>2015</v>
      </c>
    </row>
    <row r="2845" spans="1:20" ht="57.6" x14ac:dyDescent="0.3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9">
        <f t="shared" si="176"/>
        <v>50</v>
      </c>
      <c r="P2845">
        <f t="shared" si="177"/>
        <v>60</v>
      </c>
      <c r="Q2845" s="11" t="s">
        <v>8323</v>
      </c>
      <c r="R2845" t="s">
        <v>8326</v>
      </c>
      <c r="S2845" s="12">
        <f t="shared" si="178"/>
        <v>42370.007766203707</v>
      </c>
      <c r="T2845">
        <f t="shared" si="179"/>
        <v>2016</v>
      </c>
    </row>
    <row r="2846" spans="1:20" ht="43.2" x14ac:dyDescent="0.3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9">
        <f t="shared" si="176"/>
        <v>60</v>
      </c>
      <c r="P2846">
        <f t="shared" si="177"/>
        <v>60</v>
      </c>
      <c r="Q2846" s="11" t="s">
        <v>8323</v>
      </c>
      <c r="R2846" t="s">
        <v>8326</v>
      </c>
      <c r="S2846" s="12">
        <f t="shared" si="178"/>
        <v>42305.670914351853</v>
      </c>
      <c r="T2846">
        <f t="shared" si="179"/>
        <v>2015</v>
      </c>
    </row>
    <row r="2847" spans="1:20" ht="43.2" x14ac:dyDescent="0.3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9">
        <f t="shared" si="176"/>
        <v>100</v>
      </c>
      <c r="P2847">
        <f t="shared" si="177"/>
        <v>18.75</v>
      </c>
      <c r="Q2847" s="11" t="s">
        <v>8327</v>
      </c>
      <c r="R2847" t="s">
        <v>8336</v>
      </c>
      <c r="S2847" s="12">
        <f t="shared" si="178"/>
        <v>42078.792048611111</v>
      </c>
      <c r="T2847">
        <f t="shared" si="179"/>
        <v>2015</v>
      </c>
    </row>
    <row r="2848" spans="1:20" ht="43.2" x14ac:dyDescent="0.3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9">
        <f t="shared" si="176"/>
        <v>100</v>
      </c>
      <c r="P2848">
        <f t="shared" si="177"/>
        <v>30</v>
      </c>
      <c r="Q2848" s="11" t="s">
        <v>8327</v>
      </c>
      <c r="R2848" t="s">
        <v>8336</v>
      </c>
      <c r="S2848" s="12">
        <f t="shared" si="178"/>
        <v>42021.832280092596</v>
      </c>
      <c r="T2848">
        <f t="shared" si="179"/>
        <v>2015</v>
      </c>
    </row>
    <row r="2849" spans="1:20" ht="28.8" x14ac:dyDescent="0.3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9">
        <f t="shared" si="176"/>
        <v>100</v>
      </c>
      <c r="P2849">
        <f t="shared" si="177"/>
        <v>27.27</v>
      </c>
      <c r="Q2849" s="11" t="s">
        <v>8327</v>
      </c>
      <c r="R2849" t="s">
        <v>8331</v>
      </c>
      <c r="S2849" s="12">
        <f t="shared" si="178"/>
        <v>41634.797013888885</v>
      </c>
      <c r="T2849">
        <f t="shared" si="179"/>
        <v>2013</v>
      </c>
    </row>
    <row r="2850" spans="1:20" ht="43.2" x14ac:dyDescent="0.3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9">
        <f t="shared" si="176"/>
        <v>100</v>
      </c>
      <c r="P2850">
        <f t="shared" si="177"/>
        <v>27.27</v>
      </c>
      <c r="Q2850" s="11" t="s">
        <v>8327</v>
      </c>
      <c r="R2850" t="s">
        <v>8328</v>
      </c>
      <c r="S2850" s="12">
        <f t="shared" si="178"/>
        <v>41365.928159722222</v>
      </c>
      <c r="T2850">
        <f t="shared" si="179"/>
        <v>2013</v>
      </c>
    </row>
    <row r="2851" spans="1:20" ht="43.2" x14ac:dyDescent="0.3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9">
        <f t="shared" si="176"/>
        <v>100</v>
      </c>
      <c r="P2851">
        <f t="shared" si="177"/>
        <v>30</v>
      </c>
      <c r="Q2851" s="11" t="s">
        <v>8323</v>
      </c>
      <c r="R2851" t="s">
        <v>8335</v>
      </c>
      <c r="S2851" s="12">
        <f t="shared" si="178"/>
        <v>42013.15253472222</v>
      </c>
      <c r="T2851">
        <f t="shared" si="179"/>
        <v>2015</v>
      </c>
    </row>
    <row r="2852" spans="1:20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2">
        <f t="shared" si="178"/>
        <v>42634.900046296301</v>
      </c>
      <c r="T2852">
        <f t="shared" si="179"/>
        <v>2016</v>
      </c>
    </row>
    <row r="2853" spans="1:20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2">
        <f t="shared" si="178"/>
        <v>42637.016736111109</v>
      </c>
      <c r="T2853">
        <f t="shared" si="179"/>
        <v>2016</v>
      </c>
    </row>
    <row r="2854" spans="1:20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2">
        <f t="shared" si="178"/>
        <v>41880.788842592592</v>
      </c>
      <c r="T2854">
        <f t="shared" si="179"/>
        <v>2014</v>
      </c>
    </row>
    <row r="2855" spans="1:20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2">
        <f t="shared" si="178"/>
        <v>42747.506689814814</v>
      </c>
      <c r="T2855">
        <f t="shared" si="179"/>
        <v>2017</v>
      </c>
    </row>
    <row r="2856" spans="1:20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2">
        <f t="shared" si="178"/>
        <v>42673.66788194445</v>
      </c>
      <c r="T2856">
        <f t="shared" si="179"/>
        <v>2016</v>
      </c>
    </row>
    <row r="2857" spans="1:20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2">
        <f t="shared" si="178"/>
        <v>41839.212951388887</v>
      </c>
      <c r="T2857">
        <f t="shared" si="179"/>
        <v>2014</v>
      </c>
    </row>
    <row r="2858" spans="1:20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12">
        <f t="shared" si="178"/>
        <v>42282.770231481481</v>
      </c>
      <c r="T2858">
        <f t="shared" si="179"/>
        <v>2015</v>
      </c>
    </row>
    <row r="2859" spans="1:20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2">
        <f t="shared" si="178"/>
        <v>42592.750555555554</v>
      </c>
      <c r="T2859">
        <f t="shared" si="179"/>
        <v>2016</v>
      </c>
    </row>
    <row r="2860" spans="1:20" ht="57.6" x14ac:dyDescent="0.3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9">
        <f t="shared" si="176"/>
        <v>3</v>
      </c>
      <c r="P2860">
        <f t="shared" si="177"/>
        <v>57</v>
      </c>
      <c r="Q2860" s="11" t="s">
        <v>8323</v>
      </c>
      <c r="R2860" t="s">
        <v>8326</v>
      </c>
      <c r="S2860" s="12">
        <f t="shared" si="178"/>
        <v>41779.695092592592</v>
      </c>
      <c r="T2860">
        <f t="shared" si="179"/>
        <v>2014</v>
      </c>
    </row>
    <row r="2861" spans="1:20" ht="43.2" x14ac:dyDescent="0.3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9">
        <f t="shared" si="176"/>
        <v>14</v>
      </c>
      <c r="P2861">
        <f t="shared" si="177"/>
        <v>71.25</v>
      </c>
      <c r="Q2861" s="11" t="s">
        <v>8323</v>
      </c>
      <c r="R2861" t="s">
        <v>8326</v>
      </c>
      <c r="S2861" s="12">
        <f t="shared" si="178"/>
        <v>42414.235879629632</v>
      </c>
      <c r="T2861">
        <f t="shared" si="179"/>
        <v>2016</v>
      </c>
    </row>
    <row r="2862" spans="1:20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2">
        <f t="shared" si="178"/>
        <v>42716.7424537037</v>
      </c>
      <c r="T2862">
        <f t="shared" si="179"/>
        <v>2016</v>
      </c>
    </row>
    <row r="2863" spans="1:20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2">
        <f t="shared" si="178"/>
        <v>42244.776666666665</v>
      </c>
      <c r="T2863">
        <f t="shared" si="179"/>
        <v>2015</v>
      </c>
    </row>
    <row r="2864" spans="1:20" ht="43.2" x14ac:dyDescent="0.3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9">
        <f t="shared" si="176"/>
        <v>0</v>
      </c>
      <c r="P2864">
        <f t="shared" si="177"/>
        <v>40</v>
      </c>
      <c r="Q2864" s="11" t="s">
        <v>8313</v>
      </c>
      <c r="R2864" t="s">
        <v>8351</v>
      </c>
      <c r="S2864" s="12">
        <f t="shared" si="178"/>
        <v>41780.050092592595</v>
      </c>
      <c r="T2864">
        <f t="shared" si="179"/>
        <v>2014</v>
      </c>
    </row>
    <row r="2865" spans="1:20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176"/>
        <v>1</v>
      </c>
      <c r="P2865">
        <f t="shared" si="177"/>
        <v>93.33</v>
      </c>
      <c r="Q2865" s="11" t="s">
        <v>8308</v>
      </c>
      <c r="R2865" t="s">
        <v>8310</v>
      </c>
      <c r="S2865" s="12">
        <f t="shared" si="178"/>
        <v>42424.749490740738</v>
      </c>
      <c r="T2865">
        <f t="shared" si="179"/>
        <v>2016</v>
      </c>
    </row>
    <row r="2866" spans="1:20" ht="43.2" x14ac:dyDescent="0.3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9">
        <f t="shared" si="176"/>
        <v>2</v>
      </c>
      <c r="P2866">
        <f t="shared" si="177"/>
        <v>93.33</v>
      </c>
      <c r="Q2866" s="11" t="s">
        <v>8323</v>
      </c>
      <c r="R2866" t="s">
        <v>8324</v>
      </c>
      <c r="S2866" s="12">
        <f t="shared" si="178"/>
        <v>42031.011249999996</v>
      </c>
      <c r="T2866">
        <f t="shared" si="179"/>
        <v>2015</v>
      </c>
    </row>
    <row r="2867" spans="1:20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176"/>
        <v>9</v>
      </c>
      <c r="P2867">
        <f t="shared" si="177"/>
        <v>35</v>
      </c>
      <c r="Q2867" s="11" t="s">
        <v>8327</v>
      </c>
      <c r="R2867" t="s">
        <v>8330</v>
      </c>
      <c r="S2867" s="12">
        <f t="shared" si="178"/>
        <v>42803.920277777783</v>
      </c>
      <c r="T2867">
        <f t="shared" si="179"/>
        <v>2017</v>
      </c>
    </row>
    <row r="2868" spans="1:20" ht="43.2" x14ac:dyDescent="0.3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9">
        <f t="shared" si="176"/>
        <v>37</v>
      </c>
      <c r="P2868">
        <f t="shared" si="177"/>
        <v>35</v>
      </c>
      <c r="Q2868" s="11" t="s">
        <v>8327</v>
      </c>
      <c r="R2868" t="s">
        <v>8328</v>
      </c>
      <c r="S2868" s="12">
        <f t="shared" si="178"/>
        <v>40646.099097222221</v>
      </c>
      <c r="T2868">
        <f t="shared" si="179"/>
        <v>2011</v>
      </c>
    </row>
    <row r="2869" spans="1:20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12">
        <f t="shared" si="178"/>
        <v>42378.478344907402</v>
      </c>
      <c r="T2869">
        <f t="shared" si="179"/>
        <v>2016</v>
      </c>
    </row>
    <row r="2870" spans="1:20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2">
        <f t="shared" si="178"/>
        <v>41887.383356481485</v>
      </c>
      <c r="T2870">
        <f t="shared" si="179"/>
        <v>2014</v>
      </c>
    </row>
    <row r="2871" spans="1:20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2">
        <f t="shared" si="178"/>
        <v>42382.189710648148</v>
      </c>
      <c r="T2871">
        <f t="shared" si="179"/>
        <v>2016</v>
      </c>
    </row>
    <row r="2872" spans="1:20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176"/>
        <v>0</v>
      </c>
      <c r="P2872">
        <f t="shared" si="177"/>
        <v>23.08</v>
      </c>
      <c r="Q2872" s="11" t="s">
        <v>8319</v>
      </c>
      <c r="R2872" t="s">
        <v>8345</v>
      </c>
      <c r="S2872" s="12">
        <f t="shared" si="178"/>
        <v>41837.829895833333</v>
      </c>
      <c r="T2872">
        <f t="shared" si="179"/>
        <v>2014</v>
      </c>
    </row>
    <row r="2873" spans="1:20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12">
        <f t="shared" si="178"/>
        <v>42312.874594907407</v>
      </c>
      <c r="T2873">
        <f t="shared" si="179"/>
        <v>2015</v>
      </c>
    </row>
    <row r="2874" spans="1:20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2">
        <f t="shared" si="178"/>
        <v>42436.211701388893</v>
      </c>
      <c r="T2874">
        <f t="shared" si="179"/>
        <v>2016</v>
      </c>
    </row>
    <row r="2875" spans="1:20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12">
        <f t="shared" si="178"/>
        <v>42361.043703703705</v>
      </c>
      <c r="T2875">
        <f t="shared" si="179"/>
        <v>2015</v>
      </c>
    </row>
    <row r="2876" spans="1:20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2">
        <f t="shared" si="178"/>
        <v>42415.883425925931</v>
      </c>
      <c r="T2876">
        <f t="shared" si="179"/>
        <v>2016</v>
      </c>
    </row>
    <row r="2877" spans="1:20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12">
        <f t="shared" si="178"/>
        <v>42095.374675925923</v>
      </c>
      <c r="T2877">
        <f t="shared" si="179"/>
        <v>2015</v>
      </c>
    </row>
    <row r="2878" spans="1:20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2">
        <f t="shared" si="178"/>
        <v>42401.610983796301</v>
      </c>
      <c r="T2878">
        <f t="shared" si="179"/>
        <v>2016</v>
      </c>
    </row>
    <row r="2879" spans="1:20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2">
        <f t="shared" si="178"/>
        <v>42722.84474537037</v>
      </c>
      <c r="T2879">
        <f t="shared" si="179"/>
        <v>2016</v>
      </c>
    </row>
    <row r="2880" spans="1:20" ht="43.2" x14ac:dyDescent="0.3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9">
        <f t="shared" si="176"/>
        <v>0</v>
      </c>
      <c r="P2880">
        <f t="shared" si="177"/>
        <v>54</v>
      </c>
      <c r="Q2880" s="11" t="s">
        <v>8308</v>
      </c>
      <c r="R2880" t="s">
        <v>8342</v>
      </c>
      <c r="S2880" s="12">
        <f t="shared" si="178"/>
        <v>42360.932152777779</v>
      </c>
      <c r="T2880">
        <f t="shared" si="179"/>
        <v>2015</v>
      </c>
    </row>
    <row r="2881" spans="1:20" ht="43.2" x14ac:dyDescent="0.3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9">
        <f t="shared" si="176"/>
        <v>6</v>
      </c>
      <c r="P2881">
        <f t="shared" si="177"/>
        <v>45</v>
      </c>
      <c r="Q2881" s="11" t="s">
        <v>8316</v>
      </c>
      <c r="R2881" t="s">
        <v>8344</v>
      </c>
      <c r="S2881" s="12">
        <f t="shared" si="178"/>
        <v>42327.671631944439</v>
      </c>
      <c r="T2881">
        <f t="shared" si="179"/>
        <v>2015</v>
      </c>
    </row>
    <row r="2882" spans="1:20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si="176"/>
        <v>18</v>
      </c>
      <c r="P2882">
        <f t="shared" si="177"/>
        <v>45</v>
      </c>
      <c r="Q2882" s="11" t="s">
        <v>8323</v>
      </c>
      <c r="R2882" t="s">
        <v>8326</v>
      </c>
      <c r="S2882" s="12">
        <f t="shared" si="178"/>
        <v>41813.938715277778</v>
      </c>
      <c r="T2882">
        <f t="shared" si="179"/>
        <v>2014</v>
      </c>
    </row>
    <row r="2883" spans="1:20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ref="O2883:O2946" si="180">ROUND(E2883/D2883*100,0)</f>
        <v>108</v>
      </c>
      <c r="P2883">
        <f t="shared" ref="P2883:P2946" si="181">IFERROR(ROUND(E2883/L2883,2),0)</f>
        <v>38.57</v>
      </c>
      <c r="Q2883" s="11" t="s">
        <v>8323</v>
      </c>
      <c r="R2883" t="s">
        <v>8326</v>
      </c>
      <c r="S2883" s="12">
        <f t="shared" ref="S2883:S2946" si="182">(((J2883/60)/60)/24)+DATE(1970,1,1)</f>
        <v>42571.626192129625</v>
      </c>
      <c r="T2883">
        <f t="shared" ref="T2883:T2946" si="183">YEAR(S2883)</f>
        <v>2016</v>
      </c>
    </row>
    <row r="2884" spans="1:20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2">
        <f t="shared" si="182"/>
        <v>41844.874421296299</v>
      </c>
      <c r="T2884">
        <f t="shared" si="183"/>
        <v>2014</v>
      </c>
    </row>
    <row r="2885" spans="1:20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2">
        <f t="shared" si="182"/>
        <v>42480.800648148142</v>
      </c>
      <c r="T2885">
        <f t="shared" si="183"/>
        <v>2016</v>
      </c>
    </row>
    <row r="2886" spans="1:20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2">
        <f t="shared" si="182"/>
        <v>42499.731701388882</v>
      </c>
      <c r="T2886">
        <f t="shared" si="183"/>
        <v>2016</v>
      </c>
    </row>
    <row r="2887" spans="1:20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2">
        <f t="shared" si="182"/>
        <v>42741.848379629635</v>
      </c>
      <c r="T2887">
        <f t="shared" si="183"/>
        <v>2017</v>
      </c>
    </row>
    <row r="2888" spans="1:20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2">
        <f t="shared" si="182"/>
        <v>42528.987696759257</v>
      </c>
      <c r="T2888">
        <f t="shared" si="183"/>
        <v>2016</v>
      </c>
    </row>
    <row r="2889" spans="1:20" ht="43.2" x14ac:dyDescent="0.3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9">
        <f t="shared" si="180"/>
        <v>1</v>
      </c>
      <c r="P2889">
        <f t="shared" si="181"/>
        <v>26</v>
      </c>
      <c r="Q2889" s="11" t="s">
        <v>8308</v>
      </c>
      <c r="R2889" t="s">
        <v>8310</v>
      </c>
      <c r="S2889" s="12">
        <f t="shared" si="182"/>
        <v>42158.028310185182</v>
      </c>
      <c r="T2889">
        <f t="shared" si="183"/>
        <v>2015</v>
      </c>
    </row>
    <row r="2890" spans="1:20" ht="43.2" x14ac:dyDescent="0.3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9">
        <f t="shared" si="180"/>
        <v>1</v>
      </c>
      <c r="P2890">
        <f t="shared" si="181"/>
        <v>28.89</v>
      </c>
      <c r="Q2890" s="11" t="s">
        <v>8308</v>
      </c>
      <c r="R2890" t="s">
        <v>8318</v>
      </c>
      <c r="S2890" s="12">
        <f t="shared" si="182"/>
        <v>41828.789942129632</v>
      </c>
      <c r="T2890">
        <f t="shared" si="183"/>
        <v>2014</v>
      </c>
    </row>
    <row r="2891" spans="1:20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2">
        <f t="shared" si="182"/>
        <v>41842.031597222223</v>
      </c>
      <c r="T2891">
        <f t="shared" si="183"/>
        <v>2014</v>
      </c>
    </row>
    <row r="2892" spans="1:20" ht="43.2" x14ac:dyDescent="0.3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9">
        <f t="shared" si="180"/>
        <v>5</v>
      </c>
      <c r="P2892">
        <f t="shared" si="181"/>
        <v>65</v>
      </c>
      <c r="Q2892" s="11" t="s">
        <v>8323</v>
      </c>
      <c r="R2892" t="s">
        <v>8326</v>
      </c>
      <c r="S2892" s="12">
        <f t="shared" si="182"/>
        <v>41829.73715277778</v>
      </c>
      <c r="T2892">
        <f t="shared" si="183"/>
        <v>2014</v>
      </c>
    </row>
    <row r="2893" spans="1:20" ht="28.8" x14ac:dyDescent="0.3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9">
        <f t="shared" si="180"/>
        <v>33</v>
      </c>
      <c r="P2893">
        <f t="shared" si="181"/>
        <v>37.14</v>
      </c>
      <c r="Q2893" s="11" t="s">
        <v>8323</v>
      </c>
      <c r="R2893" t="s">
        <v>8326</v>
      </c>
      <c r="S2893" s="12">
        <f t="shared" si="182"/>
        <v>42056.1324537037</v>
      </c>
      <c r="T2893">
        <f t="shared" si="183"/>
        <v>2015</v>
      </c>
    </row>
    <row r="2894" spans="1:20" ht="43.2" x14ac:dyDescent="0.3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9">
        <f t="shared" si="180"/>
        <v>52</v>
      </c>
      <c r="P2894">
        <f t="shared" si="181"/>
        <v>17.329999999999998</v>
      </c>
      <c r="Q2894" s="11" t="s">
        <v>8311</v>
      </c>
      <c r="R2894" t="s">
        <v>8356</v>
      </c>
      <c r="S2894" s="12">
        <f t="shared" si="182"/>
        <v>42072.790821759263</v>
      </c>
      <c r="T2894">
        <f t="shared" si="183"/>
        <v>2015</v>
      </c>
    </row>
    <row r="2895" spans="1:20" ht="43.2" x14ac:dyDescent="0.3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9">
        <f t="shared" si="180"/>
        <v>104</v>
      </c>
      <c r="P2895">
        <f t="shared" si="181"/>
        <v>21.67</v>
      </c>
      <c r="Q2895" s="11" t="s">
        <v>8321</v>
      </c>
      <c r="R2895" t="s">
        <v>8343</v>
      </c>
      <c r="S2895" s="12">
        <f t="shared" si="182"/>
        <v>41716.717847222222</v>
      </c>
      <c r="T2895">
        <f t="shared" si="183"/>
        <v>2014</v>
      </c>
    </row>
    <row r="2896" spans="1:20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2">
        <f t="shared" si="182"/>
        <v>42138.692627314813</v>
      </c>
      <c r="T2896">
        <f t="shared" si="183"/>
        <v>2015</v>
      </c>
    </row>
    <row r="2897" spans="1:20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2">
        <f t="shared" si="182"/>
        <v>42800.753333333334</v>
      </c>
      <c r="T2897">
        <f t="shared" si="183"/>
        <v>2017</v>
      </c>
    </row>
    <row r="2898" spans="1:20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2">
        <f t="shared" si="182"/>
        <v>41220.933124999996</v>
      </c>
      <c r="T2898">
        <f t="shared" si="183"/>
        <v>2012</v>
      </c>
    </row>
    <row r="2899" spans="1:20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2">
        <f t="shared" si="182"/>
        <v>42317.954571759255</v>
      </c>
      <c r="T2899">
        <f t="shared" si="183"/>
        <v>2015</v>
      </c>
    </row>
    <row r="2900" spans="1:20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2">
        <f t="shared" si="182"/>
        <v>42461.596273148149</v>
      </c>
      <c r="T2900">
        <f t="shared" si="183"/>
        <v>2016</v>
      </c>
    </row>
    <row r="2901" spans="1:20" ht="43.2" x14ac:dyDescent="0.3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9">
        <f t="shared" si="180"/>
        <v>13</v>
      </c>
      <c r="P2901">
        <f t="shared" si="181"/>
        <v>50.2</v>
      </c>
      <c r="Q2901" s="11" t="s">
        <v>8323</v>
      </c>
      <c r="R2901" t="s">
        <v>8326</v>
      </c>
      <c r="S2901" s="12">
        <f t="shared" si="182"/>
        <v>42509.814108796301</v>
      </c>
      <c r="T2901">
        <f t="shared" si="183"/>
        <v>2016</v>
      </c>
    </row>
    <row r="2902" spans="1:20" ht="43.2" x14ac:dyDescent="0.3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9">
        <f t="shared" si="180"/>
        <v>100</v>
      </c>
      <c r="P2902">
        <f t="shared" si="181"/>
        <v>31.38</v>
      </c>
      <c r="Q2902" s="11" t="s">
        <v>8323</v>
      </c>
      <c r="R2902" t="s">
        <v>8326</v>
      </c>
      <c r="S2902" s="12">
        <f t="shared" si="182"/>
        <v>42075.807395833333</v>
      </c>
      <c r="T2902">
        <f t="shared" si="183"/>
        <v>2015</v>
      </c>
    </row>
    <row r="2903" spans="1:20" ht="43.2" x14ac:dyDescent="0.3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9">
        <f t="shared" si="180"/>
        <v>0</v>
      </c>
      <c r="P2903">
        <f t="shared" si="181"/>
        <v>250</v>
      </c>
      <c r="Q2903" s="11" t="s">
        <v>8321</v>
      </c>
      <c r="R2903" t="s">
        <v>8339</v>
      </c>
      <c r="S2903" s="12">
        <f t="shared" si="182"/>
        <v>41466.552314814813</v>
      </c>
      <c r="T2903">
        <f t="shared" si="183"/>
        <v>2013</v>
      </c>
    </row>
    <row r="2904" spans="1:20" ht="43.2" x14ac:dyDescent="0.3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9">
        <f t="shared" si="180"/>
        <v>0</v>
      </c>
      <c r="P2904">
        <f t="shared" si="181"/>
        <v>62.5</v>
      </c>
      <c r="Q2904" s="11" t="s">
        <v>8319</v>
      </c>
      <c r="R2904" t="s">
        <v>8345</v>
      </c>
      <c r="S2904" s="12">
        <f t="shared" si="182"/>
        <v>42449.341678240744</v>
      </c>
      <c r="T2904">
        <f t="shared" si="183"/>
        <v>2016</v>
      </c>
    </row>
    <row r="2905" spans="1:20" ht="43.2" x14ac:dyDescent="0.3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9">
        <f t="shared" si="180"/>
        <v>0</v>
      </c>
      <c r="P2905">
        <f t="shared" si="181"/>
        <v>250</v>
      </c>
      <c r="Q2905" s="11" t="s">
        <v>8308</v>
      </c>
      <c r="R2905" t="s">
        <v>8310</v>
      </c>
      <c r="S2905" s="12">
        <f t="shared" si="182"/>
        <v>42702.809201388889</v>
      </c>
      <c r="T2905">
        <f t="shared" si="183"/>
        <v>2016</v>
      </c>
    </row>
    <row r="2906" spans="1:20" ht="43.2" x14ac:dyDescent="0.3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9">
        <f t="shared" si="180"/>
        <v>0</v>
      </c>
      <c r="P2906">
        <f t="shared" si="181"/>
        <v>250</v>
      </c>
      <c r="Q2906" s="11" t="s">
        <v>8346</v>
      </c>
      <c r="R2906" t="s">
        <v>8347</v>
      </c>
      <c r="S2906" s="12">
        <f t="shared" si="182"/>
        <v>42579.708437499998</v>
      </c>
      <c r="T2906">
        <f t="shared" si="183"/>
        <v>2016</v>
      </c>
    </row>
    <row r="2907" spans="1:20" ht="43.2" x14ac:dyDescent="0.3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9">
        <f t="shared" si="180"/>
        <v>1</v>
      </c>
      <c r="P2907">
        <f t="shared" si="181"/>
        <v>125</v>
      </c>
      <c r="Q2907" s="11" t="s">
        <v>8321</v>
      </c>
      <c r="R2907" t="s">
        <v>8325</v>
      </c>
      <c r="S2907" s="12">
        <f t="shared" si="182"/>
        <v>42106.666018518517</v>
      </c>
      <c r="T2907">
        <f t="shared" si="183"/>
        <v>2015</v>
      </c>
    </row>
    <row r="2908" spans="1:20" ht="43.2" x14ac:dyDescent="0.3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3</v>
      </c>
      <c r="P2908">
        <f t="shared" si="181"/>
        <v>35.71</v>
      </c>
      <c r="Q2908" s="11" t="s">
        <v>8323</v>
      </c>
      <c r="R2908" t="s">
        <v>8326</v>
      </c>
      <c r="S2908" s="12">
        <f t="shared" si="182"/>
        <v>41866.640648148146</v>
      </c>
      <c r="T2908">
        <f t="shared" si="183"/>
        <v>2014</v>
      </c>
    </row>
    <row r="2909" spans="1:20" ht="43.2" x14ac:dyDescent="0.3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9">
        <f t="shared" si="180"/>
        <v>3</v>
      </c>
      <c r="P2909">
        <f t="shared" si="181"/>
        <v>250</v>
      </c>
      <c r="Q2909" s="11" t="s">
        <v>8308</v>
      </c>
      <c r="R2909" t="s">
        <v>8342</v>
      </c>
      <c r="S2909" s="12">
        <f t="shared" si="182"/>
        <v>41946.232175925928</v>
      </c>
      <c r="T2909">
        <f t="shared" si="183"/>
        <v>2014</v>
      </c>
    </row>
    <row r="2910" spans="1:20" ht="43.2" x14ac:dyDescent="0.3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9">
        <f t="shared" si="180"/>
        <v>5</v>
      </c>
      <c r="P2910">
        <f t="shared" si="181"/>
        <v>83.33</v>
      </c>
      <c r="Q2910" s="11" t="s">
        <v>8321</v>
      </c>
      <c r="R2910" t="s">
        <v>8325</v>
      </c>
      <c r="S2910" s="12">
        <f t="shared" si="182"/>
        <v>42239.441412037035</v>
      </c>
      <c r="T2910">
        <f t="shared" si="183"/>
        <v>2015</v>
      </c>
    </row>
    <row r="2911" spans="1:20" ht="57.6" x14ac:dyDescent="0.3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9">
        <f t="shared" si="180"/>
        <v>5</v>
      </c>
      <c r="P2911">
        <f t="shared" si="181"/>
        <v>62.5</v>
      </c>
      <c r="Q2911" s="11" t="s">
        <v>8323</v>
      </c>
      <c r="R2911" t="s">
        <v>8326</v>
      </c>
      <c r="S2911" s="12">
        <f t="shared" si="182"/>
        <v>42151.237685185188</v>
      </c>
      <c r="T2911">
        <f t="shared" si="183"/>
        <v>2015</v>
      </c>
    </row>
    <row r="2912" spans="1:20" ht="43.2" x14ac:dyDescent="0.3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9">
        <f t="shared" si="180"/>
        <v>25</v>
      </c>
      <c r="P2912">
        <f t="shared" si="181"/>
        <v>50</v>
      </c>
      <c r="Q2912" s="11" t="s">
        <v>8321</v>
      </c>
      <c r="R2912" t="s">
        <v>8325</v>
      </c>
      <c r="S2912" s="12">
        <f t="shared" si="182"/>
        <v>42297.110300925924</v>
      </c>
      <c r="T2912">
        <f t="shared" si="183"/>
        <v>2015</v>
      </c>
    </row>
    <row r="2913" spans="1:20" ht="43.2" x14ac:dyDescent="0.3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9">
        <f t="shared" si="180"/>
        <v>25</v>
      </c>
      <c r="P2913">
        <f t="shared" si="181"/>
        <v>41.67</v>
      </c>
      <c r="Q2913" s="11" t="s">
        <v>8323</v>
      </c>
      <c r="R2913" t="s">
        <v>8335</v>
      </c>
      <c r="S2913" s="12">
        <f t="shared" si="182"/>
        <v>42242.988680555558</v>
      </c>
      <c r="T2913">
        <f t="shared" si="183"/>
        <v>2015</v>
      </c>
    </row>
    <row r="2914" spans="1:20" ht="43.2" x14ac:dyDescent="0.3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9">
        <f t="shared" si="180"/>
        <v>100</v>
      </c>
      <c r="P2914">
        <f t="shared" si="181"/>
        <v>27.78</v>
      </c>
      <c r="Q2914" s="11" t="s">
        <v>8323</v>
      </c>
      <c r="R2914" t="s">
        <v>8326</v>
      </c>
      <c r="S2914" s="12">
        <f t="shared" si="182"/>
        <v>42437.398680555561</v>
      </c>
      <c r="T2914">
        <f t="shared" si="183"/>
        <v>2016</v>
      </c>
    </row>
    <row r="2915" spans="1:20" ht="43.2" x14ac:dyDescent="0.3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9">
        <f t="shared" si="180"/>
        <v>100</v>
      </c>
      <c r="P2915">
        <f t="shared" si="181"/>
        <v>31.25</v>
      </c>
      <c r="Q2915" s="11" t="s">
        <v>8323</v>
      </c>
      <c r="R2915" t="s">
        <v>8326</v>
      </c>
      <c r="S2915" s="12">
        <f t="shared" si="182"/>
        <v>42124.841111111105</v>
      </c>
      <c r="T2915">
        <f t="shared" si="183"/>
        <v>2015</v>
      </c>
    </row>
    <row r="2916" spans="1:20" ht="57.6" x14ac:dyDescent="0.3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9">
        <f t="shared" si="180"/>
        <v>100</v>
      </c>
      <c r="P2916">
        <f t="shared" si="181"/>
        <v>11.36</v>
      </c>
      <c r="Q2916" s="11" t="s">
        <v>8323</v>
      </c>
      <c r="R2916" t="s">
        <v>8326</v>
      </c>
      <c r="S2916" s="12">
        <f t="shared" si="182"/>
        <v>41971.881076388891</v>
      </c>
      <c r="T2916">
        <f t="shared" si="183"/>
        <v>2014</v>
      </c>
    </row>
    <row r="2917" spans="1:20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2">
        <f t="shared" si="182"/>
        <v>42348.9215625</v>
      </c>
      <c r="T2917">
        <f t="shared" si="183"/>
        <v>2015</v>
      </c>
    </row>
    <row r="2918" spans="1:20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2">
        <f t="shared" si="182"/>
        <v>42479.22210648148</v>
      </c>
      <c r="T2918">
        <f t="shared" si="183"/>
        <v>2016</v>
      </c>
    </row>
    <row r="2919" spans="1:20" ht="43.2" x14ac:dyDescent="0.3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9">
        <f t="shared" si="180"/>
        <v>2</v>
      </c>
      <c r="P2919">
        <f t="shared" si="181"/>
        <v>48.2</v>
      </c>
      <c r="Q2919" s="11" t="s">
        <v>8311</v>
      </c>
      <c r="R2919" t="s">
        <v>8348</v>
      </c>
      <c r="S2919" s="12">
        <f t="shared" si="182"/>
        <v>42032.510243055556</v>
      </c>
      <c r="T2919">
        <f t="shared" si="183"/>
        <v>2015</v>
      </c>
    </row>
    <row r="2920" spans="1:20" ht="43.2" x14ac:dyDescent="0.3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9">
        <f t="shared" si="180"/>
        <v>3</v>
      </c>
      <c r="P2920">
        <f t="shared" si="181"/>
        <v>30.13</v>
      </c>
      <c r="Q2920" s="11" t="s">
        <v>8327</v>
      </c>
      <c r="R2920" t="s">
        <v>8354</v>
      </c>
      <c r="S2920" s="12">
        <f t="shared" si="182"/>
        <v>41409.040011574078</v>
      </c>
      <c r="T2920">
        <f t="shared" si="183"/>
        <v>2013</v>
      </c>
    </row>
    <row r="2921" spans="1:20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2">
        <f t="shared" si="182"/>
        <v>42142.514016203699</v>
      </c>
      <c r="T2921">
        <f t="shared" si="183"/>
        <v>2015</v>
      </c>
    </row>
    <row r="2922" spans="1:20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180"/>
        <v>3</v>
      </c>
      <c r="P2922">
        <f t="shared" si="181"/>
        <v>40</v>
      </c>
      <c r="Q2922" s="11" t="s">
        <v>8308</v>
      </c>
      <c r="R2922" t="s">
        <v>8310</v>
      </c>
      <c r="S2922" s="12">
        <f t="shared" si="182"/>
        <v>42303.878414351857</v>
      </c>
      <c r="T2922">
        <f t="shared" si="183"/>
        <v>2015</v>
      </c>
    </row>
    <row r="2923" spans="1:20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12">
        <f t="shared" si="182"/>
        <v>42122.732499999998</v>
      </c>
      <c r="T2923">
        <f t="shared" si="183"/>
        <v>2015</v>
      </c>
    </row>
    <row r="2924" spans="1:20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2">
        <f t="shared" si="182"/>
        <v>42113.875567129624</v>
      </c>
      <c r="T2924">
        <f t="shared" si="183"/>
        <v>2015</v>
      </c>
    </row>
    <row r="2925" spans="1:20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12">
        <f t="shared" si="182"/>
        <v>41926.482731481483</v>
      </c>
      <c r="T2925">
        <f t="shared" si="183"/>
        <v>2014</v>
      </c>
    </row>
    <row r="2926" spans="1:20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12">
        <f t="shared" si="182"/>
        <v>42409.024305555555</v>
      </c>
      <c r="T2926">
        <f t="shared" si="183"/>
        <v>2016</v>
      </c>
    </row>
    <row r="2927" spans="1:20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2">
        <f t="shared" si="182"/>
        <v>41642.751458333332</v>
      </c>
      <c r="T2927">
        <f t="shared" si="183"/>
        <v>2014</v>
      </c>
    </row>
    <row r="2928" spans="1:20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180"/>
        <v>6</v>
      </c>
      <c r="P2928">
        <f t="shared" si="181"/>
        <v>29.25</v>
      </c>
      <c r="Q2928" s="11" t="s">
        <v>8308</v>
      </c>
      <c r="R2928" t="s">
        <v>8310</v>
      </c>
      <c r="S2928" s="12">
        <f t="shared" si="182"/>
        <v>41977.040185185186</v>
      </c>
      <c r="T2928">
        <f t="shared" si="183"/>
        <v>2014</v>
      </c>
    </row>
    <row r="2929" spans="1:20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2">
        <f t="shared" si="182"/>
        <v>42639.441932870366</v>
      </c>
      <c r="T2929">
        <f t="shared" si="183"/>
        <v>2016</v>
      </c>
    </row>
    <row r="2930" spans="1:20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12">
        <f t="shared" si="182"/>
        <v>42665.451736111107</v>
      </c>
      <c r="T2930">
        <f t="shared" si="183"/>
        <v>2016</v>
      </c>
    </row>
    <row r="2931" spans="1:20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12">
        <f t="shared" si="182"/>
        <v>42660.552465277782</v>
      </c>
      <c r="T2931">
        <f t="shared" si="183"/>
        <v>2016</v>
      </c>
    </row>
    <row r="2932" spans="1:20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12">
        <f t="shared" si="182"/>
        <v>42042.676226851851</v>
      </c>
      <c r="T2932">
        <f t="shared" si="183"/>
        <v>2015</v>
      </c>
    </row>
    <row r="2933" spans="1:20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12">
        <f t="shared" si="182"/>
        <v>40956.553530092591</v>
      </c>
      <c r="T2933">
        <f t="shared" si="183"/>
        <v>2012</v>
      </c>
    </row>
    <row r="2934" spans="1:20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12">
        <f t="shared" si="182"/>
        <v>42328.727141203708</v>
      </c>
      <c r="T2934">
        <f t="shared" si="183"/>
        <v>2015</v>
      </c>
    </row>
    <row r="2935" spans="1:20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2">
        <f t="shared" si="182"/>
        <v>42111.709027777775</v>
      </c>
      <c r="T2935">
        <f t="shared" si="183"/>
        <v>2015</v>
      </c>
    </row>
    <row r="2936" spans="1:20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12">
        <f t="shared" si="182"/>
        <v>41922.783229166671</v>
      </c>
      <c r="T2936">
        <f t="shared" si="183"/>
        <v>2014</v>
      </c>
    </row>
    <row r="2937" spans="1:20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12">
        <f t="shared" si="182"/>
        <v>40332.886712962965</v>
      </c>
      <c r="T2937">
        <f t="shared" si="183"/>
        <v>2010</v>
      </c>
    </row>
    <row r="2938" spans="1:20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12">
        <f t="shared" si="182"/>
        <v>42800.720127314817</v>
      </c>
      <c r="T2938">
        <f t="shared" si="183"/>
        <v>2017</v>
      </c>
    </row>
    <row r="2939" spans="1:20" ht="43.2" x14ac:dyDescent="0.3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9">
        <f t="shared" si="180"/>
        <v>38</v>
      </c>
      <c r="P2939">
        <f t="shared" si="181"/>
        <v>56.25</v>
      </c>
      <c r="Q2939" s="11" t="s">
        <v>8323</v>
      </c>
      <c r="R2939" t="s">
        <v>8326</v>
      </c>
      <c r="S2939" s="12">
        <f t="shared" si="182"/>
        <v>42074.219699074078</v>
      </c>
      <c r="T2939">
        <f t="shared" si="183"/>
        <v>2015</v>
      </c>
    </row>
    <row r="2940" spans="1:20" ht="43.2" x14ac:dyDescent="0.3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9">
        <f t="shared" si="180"/>
        <v>225</v>
      </c>
      <c r="P2940">
        <f t="shared" si="181"/>
        <v>75</v>
      </c>
      <c r="Q2940" s="11" t="s">
        <v>8323</v>
      </c>
      <c r="R2940" t="s">
        <v>8326</v>
      </c>
      <c r="S2940" s="12">
        <f t="shared" si="182"/>
        <v>42503.740868055553</v>
      </c>
      <c r="T2940">
        <f t="shared" si="183"/>
        <v>2016</v>
      </c>
    </row>
    <row r="2941" spans="1:20" ht="43.2" x14ac:dyDescent="0.3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9">
        <f t="shared" si="180"/>
        <v>2</v>
      </c>
      <c r="P2941">
        <f t="shared" si="181"/>
        <v>74.33</v>
      </c>
      <c r="Q2941" s="11" t="s">
        <v>8311</v>
      </c>
      <c r="R2941" t="s">
        <v>8349</v>
      </c>
      <c r="S2941" s="12">
        <f t="shared" si="182"/>
        <v>42786.000023148154</v>
      </c>
      <c r="T2941">
        <f t="shared" si="183"/>
        <v>2017</v>
      </c>
    </row>
    <row r="2942" spans="1:20" ht="57.6" x14ac:dyDescent="0.3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9">
        <f t="shared" si="180"/>
        <v>4</v>
      </c>
      <c r="P2942">
        <f t="shared" si="181"/>
        <v>24.78</v>
      </c>
      <c r="Q2942" s="11" t="s">
        <v>8308</v>
      </c>
      <c r="R2942" t="s">
        <v>8342</v>
      </c>
      <c r="S2942" s="12">
        <f t="shared" si="182"/>
        <v>42377.554756944446</v>
      </c>
      <c r="T2942">
        <f t="shared" si="183"/>
        <v>2016</v>
      </c>
    </row>
    <row r="2943" spans="1:20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12">
        <f t="shared" si="182"/>
        <v>42561.829421296294</v>
      </c>
      <c r="T2943">
        <f t="shared" si="183"/>
        <v>2016</v>
      </c>
    </row>
    <row r="2944" spans="1:20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180"/>
        <v>4</v>
      </c>
      <c r="P2944">
        <f t="shared" si="181"/>
        <v>54</v>
      </c>
      <c r="Q2944" s="11" t="s">
        <v>8327</v>
      </c>
      <c r="R2944" t="s">
        <v>8330</v>
      </c>
      <c r="S2944" s="12">
        <f t="shared" si="182"/>
        <v>42806.863946759258</v>
      </c>
      <c r="T2944">
        <f t="shared" si="183"/>
        <v>2017</v>
      </c>
    </row>
    <row r="2945" spans="1:20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12">
        <f t="shared" si="182"/>
        <v>42053.672824074078</v>
      </c>
      <c r="T2945">
        <f t="shared" si="183"/>
        <v>2015</v>
      </c>
    </row>
    <row r="2946" spans="1:20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si="180"/>
        <v>11</v>
      </c>
      <c r="P2946">
        <f t="shared" si="181"/>
        <v>72</v>
      </c>
      <c r="Q2946" s="11" t="s">
        <v>8323</v>
      </c>
      <c r="R2946" t="s">
        <v>8326</v>
      </c>
      <c r="S2946" s="12">
        <f t="shared" si="182"/>
        <v>41990.612546296295</v>
      </c>
      <c r="T2946">
        <f t="shared" si="183"/>
        <v>2014</v>
      </c>
    </row>
    <row r="2947" spans="1:20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ref="O2947:O3010" si="184">ROUND(E2947/D2947*100,0)</f>
        <v>0</v>
      </c>
      <c r="P2947">
        <f t="shared" ref="P2947:P3010" si="185">IFERROR(ROUND(E2947/L2947,2),0)</f>
        <v>71.67</v>
      </c>
      <c r="Q2947" s="11" t="s">
        <v>8321</v>
      </c>
      <c r="R2947" t="s">
        <v>8339</v>
      </c>
      <c r="S2947" s="12">
        <f t="shared" ref="S2947:S3010" si="186">(((J2947/60)/60)/24)+DATE(1970,1,1)</f>
        <v>40882.481666666667</v>
      </c>
      <c r="T2947">
        <f t="shared" ref="T2947:T3010" si="187">YEAR(S2947)</f>
        <v>2011</v>
      </c>
    </row>
    <row r="2948" spans="1:20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2">
        <f t="shared" si="186"/>
        <v>40247.886006944449</v>
      </c>
      <c r="T2948">
        <f t="shared" si="187"/>
        <v>2010</v>
      </c>
    </row>
    <row r="2949" spans="1:20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2">
        <f t="shared" si="186"/>
        <v>42768.97084490741</v>
      </c>
      <c r="T2949">
        <f t="shared" si="187"/>
        <v>2017</v>
      </c>
    </row>
    <row r="2950" spans="1:20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2">
        <f t="shared" si="186"/>
        <v>41975.642974537041</v>
      </c>
      <c r="T2950">
        <f t="shared" si="187"/>
        <v>2014</v>
      </c>
    </row>
    <row r="2951" spans="1:20" ht="43.2" x14ac:dyDescent="0.3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9">
        <f t="shared" si="184"/>
        <v>1</v>
      </c>
      <c r="P2951">
        <f t="shared" si="185"/>
        <v>16.309999999999999</v>
      </c>
      <c r="Q2951" s="11" t="s">
        <v>8316</v>
      </c>
      <c r="R2951" t="s">
        <v>8344</v>
      </c>
      <c r="S2951" s="12">
        <f t="shared" si="186"/>
        <v>42155.129652777774</v>
      </c>
      <c r="T2951">
        <f t="shared" si="187"/>
        <v>2015</v>
      </c>
    </row>
    <row r="2952" spans="1:20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2">
        <f t="shared" si="186"/>
        <v>42598.053113425922</v>
      </c>
      <c r="T2952">
        <f t="shared" si="187"/>
        <v>2016</v>
      </c>
    </row>
    <row r="2953" spans="1:20" ht="72" x14ac:dyDescent="0.3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9">
        <f t="shared" si="184"/>
        <v>4</v>
      </c>
      <c r="P2953">
        <f t="shared" si="185"/>
        <v>30.29</v>
      </c>
      <c r="Q2953" s="11" t="s">
        <v>8308</v>
      </c>
      <c r="R2953" t="s">
        <v>8310</v>
      </c>
      <c r="S2953" s="12">
        <f t="shared" si="186"/>
        <v>42538.75680555556</v>
      </c>
      <c r="T2953">
        <f t="shared" si="187"/>
        <v>2016</v>
      </c>
    </row>
    <row r="2954" spans="1:20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2">
        <f t="shared" si="186"/>
        <v>42601.854699074072</v>
      </c>
      <c r="T2954">
        <f t="shared" si="187"/>
        <v>2016</v>
      </c>
    </row>
    <row r="2955" spans="1:20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2">
        <f t="shared" si="186"/>
        <v>41981.067523148144</v>
      </c>
      <c r="T2955">
        <f t="shared" si="187"/>
        <v>2014</v>
      </c>
    </row>
    <row r="2956" spans="1:20" ht="43.2" x14ac:dyDescent="0.3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9">
        <f t="shared" si="184"/>
        <v>2</v>
      </c>
      <c r="P2956">
        <f t="shared" si="185"/>
        <v>52.5</v>
      </c>
      <c r="Q2956" s="11" t="s">
        <v>8319</v>
      </c>
      <c r="R2956" t="s">
        <v>8357</v>
      </c>
      <c r="S2956" s="12">
        <f t="shared" si="186"/>
        <v>41854.389780092592</v>
      </c>
      <c r="T2956">
        <f t="shared" si="187"/>
        <v>2014</v>
      </c>
    </row>
    <row r="2957" spans="1:20" ht="43.2" x14ac:dyDescent="0.3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9">
        <f t="shared" si="184"/>
        <v>3</v>
      </c>
      <c r="P2957">
        <f t="shared" si="185"/>
        <v>35</v>
      </c>
      <c r="Q2957" s="11" t="s">
        <v>8327</v>
      </c>
      <c r="R2957" t="s">
        <v>8354</v>
      </c>
      <c r="S2957" s="12">
        <f t="shared" si="186"/>
        <v>41583.135405092595</v>
      </c>
      <c r="T2957">
        <f t="shared" si="187"/>
        <v>2013</v>
      </c>
    </row>
    <row r="2958" spans="1:20" ht="57.6" x14ac:dyDescent="0.3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9">
        <f t="shared" si="184"/>
        <v>0</v>
      </c>
      <c r="P2958">
        <f t="shared" si="185"/>
        <v>68.33</v>
      </c>
      <c r="Q2958" s="11" t="s">
        <v>8308</v>
      </c>
      <c r="R2958" t="s">
        <v>8310</v>
      </c>
      <c r="S2958" s="12">
        <f t="shared" si="186"/>
        <v>41838.840474537035</v>
      </c>
      <c r="T2958">
        <f t="shared" si="187"/>
        <v>2014</v>
      </c>
    </row>
    <row r="2959" spans="1:20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2">
        <f t="shared" si="186"/>
        <v>42738.615289351852</v>
      </c>
      <c r="T2959">
        <f t="shared" si="187"/>
        <v>2017</v>
      </c>
    </row>
    <row r="2960" spans="1:20" ht="57.6" x14ac:dyDescent="0.3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9">
        <f t="shared" si="184"/>
        <v>11</v>
      </c>
      <c r="P2960">
        <f t="shared" si="185"/>
        <v>51.25</v>
      </c>
      <c r="Q2960" s="11" t="s">
        <v>8311</v>
      </c>
      <c r="R2960" t="s">
        <v>8349</v>
      </c>
      <c r="S2960" s="12">
        <f t="shared" si="186"/>
        <v>40399.065868055557</v>
      </c>
      <c r="T2960">
        <f t="shared" si="187"/>
        <v>2010</v>
      </c>
    </row>
    <row r="2961" spans="1:20" ht="28.8" x14ac:dyDescent="0.3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9">
        <f t="shared" si="184"/>
        <v>21</v>
      </c>
      <c r="P2961">
        <f t="shared" si="185"/>
        <v>20.5</v>
      </c>
      <c r="Q2961" s="11" t="s">
        <v>8313</v>
      </c>
      <c r="R2961" t="s">
        <v>8351</v>
      </c>
      <c r="S2961" s="12">
        <f t="shared" si="186"/>
        <v>42445.712754629625</v>
      </c>
      <c r="T2961">
        <f t="shared" si="187"/>
        <v>2016</v>
      </c>
    </row>
    <row r="2962" spans="1:20" ht="43.2" x14ac:dyDescent="0.3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9">
        <f t="shared" si="184"/>
        <v>41</v>
      </c>
      <c r="P2962">
        <f t="shared" si="185"/>
        <v>29.29</v>
      </c>
      <c r="Q2962" s="11" t="s">
        <v>8327</v>
      </c>
      <c r="R2962" t="s">
        <v>8328</v>
      </c>
      <c r="S2962" s="12">
        <f t="shared" si="186"/>
        <v>42603.870520833334</v>
      </c>
      <c r="T2962">
        <f t="shared" si="187"/>
        <v>2016</v>
      </c>
    </row>
    <row r="2963" spans="1:20" ht="43.2" x14ac:dyDescent="0.3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9">
        <f t="shared" si="184"/>
        <v>103</v>
      </c>
      <c r="P2963">
        <f t="shared" si="185"/>
        <v>15.77</v>
      </c>
      <c r="Q2963" s="11" t="s">
        <v>8321</v>
      </c>
      <c r="R2963" t="s">
        <v>8343</v>
      </c>
      <c r="S2963" s="12">
        <f t="shared" si="186"/>
        <v>42042.615613425922</v>
      </c>
      <c r="T2963">
        <f t="shared" si="187"/>
        <v>2015</v>
      </c>
    </row>
    <row r="2964" spans="1:20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2">
        <f t="shared" si="186"/>
        <v>41990.506377314814</v>
      </c>
      <c r="T2964">
        <f t="shared" si="187"/>
        <v>2014</v>
      </c>
    </row>
    <row r="2965" spans="1:20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2">
        <f t="shared" si="186"/>
        <v>40934.376145833332</v>
      </c>
      <c r="T2965">
        <f t="shared" si="187"/>
        <v>2012</v>
      </c>
    </row>
    <row r="2966" spans="1:20" x14ac:dyDescent="0.3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9">
        <f t="shared" si="184"/>
        <v>2</v>
      </c>
      <c r="P2966">
        <f t="shared" si="185"/>
        <v>202</v>
      </c>
      <c r="Q2966" s="11" t="s">
        <v>8323</v>
      </c>
      <c r="R2966" t="s">
        <v>8326</v>
      </c>
      <c r="S2966" s="12">
        <f t="shared" si="186"/>
        <v>42621.389340277776</v>
      </c>
      <c r="T2966">
        <f t="shared" si="187"/>
        <v>2016</v>
      </c>
    </row>
    <row r="2967" spans="1:20" ht="43.2" x14ac:dyDescent="0.3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9">
        <f t="shared" si="184"/>
        <v>17</v>
      </c>
      <c r="P2967">
        <f t="shared" si="185"/>
        <v>16.829999999999998</v>
      </c>
      <c r="Q2967" s="11" t="s">
        <v>8319</v>
      </c>
      <c r="R2967" t="s">
        <v>8345</v>
      </c>
      <c r="S2967" s="12">
        <f t="shared" si="186"/>
        <v>42399.882615740738</v>
      </c>
      <c r="T2967">
        <f t="shared" si="187"/>
        <v>2016</v>
      </c>
    </row>
    <row r="2968" spans="1:20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2">
        <f t="shared" si="186"/>
        <v>42374.822870370372</v>
      </c>
      <c r="T2968">
        <f t="shared" si="187"/>
        <v>2016</v>
      </c>
    </row>
    <row r="2969" spans="1:20" ht="43.2" x14ac:dyDescent="0.3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9">
        <f t="shared" si="184"/>
        <v>10</v>
      </c>
      <c r="P2969">
        <f t="shared" si="185"/>
        <v>100.5</v>
      </c>
      <c r="Q2969" s="11" t="s">
        <v>8323</v>
      </c>
      <c r="R2969" t="s">
        <v>8326</v>
      </c>
      <c r="S2969" s="12">
        <f t="shared" si="186"/>
        <v>42020.587349537032</v>
      </c>
      <c r="T2969">
        <f t="shared" si="187"/>
        <v>2015</v>
      </c>
    </row>
    <row r="2970" spans="1:20" ht="43.2" x14ac:dyDescent="0.3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9">
        <f t="shared" si="184"/>
        <v>101</v>
      </c>
      <c r="P2970">
        <f t="shared" si="185"/>
        <v>18.27</v>
      </c>
      <c r="Q2970" s="11" t="s">
        <v>8323</v>
      </c>
      <c r="R2970" t="s">
        <v>8326</v>
      </c>
      <c r="S2970" s="12">
        <f t="shared" si="186"/>
        <v>42101.828819444447</v>
      </c>
      <c r="T2970">
        <f t="shared" si="187"/>
        <v>2015</v>
      </c>
    </row>
    <row r="2971" spans="1:20" ht="57.6" x14ac:dyDescent="0.3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9">
        <f t="shared" si="184"/>
        <v>0</v>
      </c>
      <c r="P2971">
        <f t="shared" si="185"/>
        <v>100</v>
      </c>
      <c r="Q2971" s="11" t="s">
        <v>8311</v>
      </c>
      <c r="R2971" t="s">
        <v>8348</v>
      </c>
      <c r="S2971" s="12">
        <f t="shared" si="186"/>
        <v>42013.915613425925</v>
      </c>
      <c r="T2971">
        <f t="shared" si="187"/>
        <v>2015</v>
      </c>
    </row>
    <row r="2972" spans="1:20" ht="43.2" x14ac:dyDescent="0.3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9">
        <f t="shared" si="184"/>
        <v>1</v>
      </c>
      <c r="P2972">
        <f t="shared" si="185"/>
        <v>100</v>
      </c>
      <c r="Q2972" s="11" t="s">
        <v>8323</v>
      </c>
      <c r="R2972" t="s">
        <v>8326</v>
      </c>
      <c r="S2972" s="12">
        <f t="shared" si="186"/>
        <v>42067.947337962964</v>
      </c>
      <c r="T2972">
        <f t="shared" si="187"/>
        <v>2015</v>
      </c>
    </row>
    <row r="2973" spans="1:20" ht="28.8" x14ac:dyDescent="0.3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9">
        <f t="shared" si="184"/>
        <v>3</v>
      </c>
      <c r="P2973">
        <f t="shared" si="185"/>
        <v>200</v>
      </c>
      <c r="Q2973" s="11" t="s">
        <v>8308</v>
      </c>
      <c r="R2973" t="s">
        <v>8342</v>
      </c>
      <c r="S2973" s="12">
        <f t="shared" si="186"/>
        <v>42345.860150462962</v>
      </c>
      <c r="T2973">
        <f t="shared" si="187"/>
        <v>2015</v>
      </c>
    </row>
    <row r="2974" spans="1:20" ht="43.2" x14ac:dyDescent="0.3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9">
        <f t="shared" si="184"/>
        <v>3</v>
      </c>
      <c r="P2974">
        <f t="shared" si="185"/>
        <v>200</v>
      </c>
      <c r="Q2974" s="11" t="s">
        <v>8323</v>
      </c>
      <c r="R2974" t="s">
        <v>8324</v>
      </c>
      <c r="S2974" s="12">
        <f t="shared" si="186"/>
        <v>42226.938414351855</v>
      </c>
      <c r="T2974">
        <f t="shared" si="187"/>
        <v>2015</v>
      </c>
    </row>
    <row r="2975" spans="1:20" ht="43.2" x14ac:dyDescent="0.3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9">
        <f t="shared" si="184"/>
        <v>10</v>
      </c>
      <c r="P2975">
        <f t="shared" si="185"/>
        <v>40</v>
      </c>
      <c r="Q2975" s="11" t="s">
        <v>8327</v>
      </c>
      <c r="R2975" t="s">
        <v>8328</v>
      </c>
      <c r="S2975" s="12">
        <f t="shared" si="186"/>
        <v>42065.897719907407</v>
      </c>
      <c r="T2975">
        <f t="shared" si="187"/>
        <v>2015</v>
      </c>
    </row>
    <row r="2976" spans="1:20" ht="28.8" x14ac:dyDescent="0.3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9">
        <f t="shared" si="184"/>
        <v>20</v>
      </c>
      <c r="P2976">
        <f t="shared" si="185"/>
        <v>100</v>
      </c>
      <c r="Q2976" s="11" t="s">
        <v>8321</v>
      </c>
      <c r="R2976" t="s">
        <v>8325</v>
      </c>
      <c r="S2976" s="12">
        <f t="shared" si="186"/>
        <v>42403.080497685187</v>
      </c>
      <c r="T2976">
        <f t="shared" si="187"/>
        <v>2016</v>
      </c>
    </row>
    <row r="2977" spans="1:20" ht="43.2" x14ac:dyDescent="0.3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9">
        <f t="shared" si="184"/>
        <v>100</v>
      </c>
      <c r="P2977">
        <f t="shared" si="185"/>
        <v>40</v>
      </c>
      <c r="Q2977" s="11" t="s">
        <v>8311</v>
      </c>
      <c r="R2977" t="s">
        <v>8333</v>
      </c>
      <c r="S2977" s="12">
        <f t="shared" si="186"/>
        <v>42396.8440625</v>
      </c>
      <c r="T2977">
        <f t="shared" si="187"/>
        <v>2016</v>
      </c>
    </row>
    <row r="2978" spans="1:20" ht="43.2" x14ac:dyDescent="0.3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9">
        <f t="shared" si="184"/>
        <v>100</v>
      </c>
      <c r="P2978">
        <f t="shared" si="185"/>
        <v>22.22</v>
      </c>
      <c r="Q2978" s="11" t="s">
        <v>8323</v>
      </c>
      <c r="R2978" t="s">
        <v>8326</v>
      </c>
      <c r="S2978" s="12">
        <f t="shared" si="186"/>
        <v>42467.144166666665</v>
      </c>
      <c r="T2978">
        <f t="shared" si="187"/>
        <v>2016</v>
      </c>
    </row>
    <row r="2979" spans="1:20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2">
        <f t="shared" si="186"/>
        <v>42496.529305555552</v>
      </c>
      <c r="T2979">
        <f t="shared" si="187"/>
        <v>2016</v>
      </c>
    </row>
    <row r="2980" spans="1:20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2">
        <f t="shared" si="186"/>
        <v>40507.239884259259</v>
      </c>
      <c r="T2980">
        <f t="shared" si="187"/>
        <v>2010</v>
      </c>
    </row>
    <row r="2981" spans="1:20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2">
        <f t="shared" si="186"/>
        <v>41944.916215277779</v>
      </c>
      <c r="T2981">
        <f t="shared" si="187"/>
        <v>2014</v>
      </c>
    </row>
    <row r="2982" spans="1:20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2">
        <f t="shared" si="186"/>
        <v>40431.127650462964</v>
      </c>
      <c r="T2982">
        <f t="shared" si="187"/>
        <v>2010</v>
      </c>
    </row>
    <row r="2983" spans="1:20" ht="28.8" x14ac:dyDescent="0.3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9">
        <f t="shared" si="184"/>
        <v>3</v>
      </c>
      <c r="P2983">
        <f t="shared" si="185"/>
        <v>39</v>
      </c>
      <c r="Q2983" s="11" t="s">
        <v>8323</v>
      </c>
      <c r="R2983" t="s">
        <v>8326</v>
      </c>
      <c r="S2983" s="12">
        <f t="shared" si="186"/>
        <v>42031.833587962959</v>
      </c>
      <c r="T2983">
        <f t="shared" si="187"/>
        <v>2015</v>
      </c>
    </row>
    <row r="2984" spans="1:20" ht="43.2" x14ac:dyDescent="0.3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9">
        <f t="shared" si="184"/>
        <v>130</v>
      </c>
      <c r="P2984">
        <f t="shared" si="185"/>
        <v>16.25</v>
      </c>
      <c r="Q2984" s="11" t="s">
        <v>8323</v>
      </c>
      <c r="R2984" t="s">
        <v>8326</v>
      </c>
      <c r="S2984" s="12">
        <f t="shared" si="186"/>
        <v>42662.021539351852</v>
      </c>
      <c r="T2984">
        <f t="shared" si="187"/>
        <v>2016</v>
      </c>
    </row>
    <row r="2985" spans="1:20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2">
        <f t="shared" si="186"/>
        <v>42409.040231481486</v>
      </c>
      <c r="T2985">
        <f t="shared" si="187"/>
        <v>2016</v>
      </c>
    </row>
    <row r="2986" spans="1:20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184"/>
        <v>2</v>
      </c>
      <c r="P2986">
        <f t="shared" si="185"/>
        <v>47.5</v>
      </c>
      <c r="Q2986" s="11" t="s">
        <v>8321</v>
      </c>
      <c r="R2986" t="s">
        <v>8337</v>
      </c>
      <c r="S2986" s="12">
        <f t="shared" si="186"/>
        <v>42067.62431712963</v>
      </c>
      <c r="T2986">
        <f t="shared" si="187"/>
        <v>2015</v>
      </c>
    </row>
    <row r="2987" spans="1:20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184"/>
        <v>95</v>
      </c>
      <c r="P2987">
        <f t="shared" si="185"/>
        <v>47.5</v>
      </c>
      <c r="Q2987" s="11" t="s">
        <v>8346</v>
      </c>
      <c r="R2987" t="s">
        <v>8347</v>
      </c>
      <c r="S2987" s="12">
        <f t="shared" si="186"/>
        <v>42556.807187500002</v>
      </c>
      <c r="T2987">
        <f t="shared" si="187"/>
        <v>2016</v>
      </c>
    </row>
    <row r="2988" spans="1:20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2">
        <f t="shared" si="186"/>
        <v>41885.221550925926</v>
      </c>
      <c r="T2988">
        <f t="shared" si="187"/>
        <v>2014</v>
      </c>
    </row>
    <row r="2989" spans="1:20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2">
        <f t="shared" si="186"/>
        <v>41835.763981481483</v>
      </c>
      <c r="T2989">
        <f t="shared" si="187"/>
        <v>2014</v>
      </c>
    </row>
    <row r="2990" spans="1:20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2">
        <f t="shared" si="186"/>
        <v>41849.560694444444</v>
      </c>
      <c r="T2990">
        <f t="shared" si="187"/>
        <v>2014</v>
      </c>
    </row>
    <row r="2991" spans="1:20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2">
        <f t="shared" si="186"/>
        <v>42325.19358796296</v>
      </c>
      <c r="T2991">
        <f t="shared" si="187"/>
        <v>2015</v>
      </c>
    </row>
    <row r="2992" spans="1:20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12">
        <f t="shared" si="186"/>
        <v>41948.727256944447</v>
      </c>
      <c r="T2992">
        <f t="shared" si="187"/>
        <v>2014</v>
      </c>
    </row>
    <row r="2993" spans="1:20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12">
        <f t="shared" si="186"/>
        <v>42224.756909722222</v>
      </c>
      <c r="T2993">
        <f t="shared" si="187"/>
        <v>2015</v>
      </c>
    </row>
    <row r="2994" spans="1:20" ht="43.2" x14ac:dyDescent="0.3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9">
        <f t="shared" si="184"/>
        <v>3</v>
      </c>
      <c r="P2994">
        <f t="shared" si="185"/>
        <v>30</v>
      </c>
      <c r="Q2994" s="11" t="s">
        <v>8308</v>
      </c>
      <c r="R2994" t="s">
        <v>8342</v>
      </c>
      <c r="S2994" s="12">
        <f t="shared" si="186"/>
        <v>42088.069108796291</v>
      </c>
      <c r="T2994">
        <f t="shared" si="187"/>
        <v>2015</v>
      </c>
    </row>
    <row r="2995" spans="1:20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184"/>
        <v>7</v>
      </c>
      <c r="P2995">
        <f t="shared" si="185"/>
        <v>30</v>
      </c>
      <c r="Q2995" s="11" t="s">
        <v>8311</v>
      </c>
      <c r="R2995" t="s">
        <v>8348</v>
      </c>
      <c r="S2995" s="12">
        <f t="shared" si="186"/>
        <v>42040.829872685179</v>
      </c>
      <c r="T2995">
        <f t="shared" si="187"/>
        <v>2015</v>
      </c>
    </row>
    <row r="2996" spans="1:20" ht="28.8" x14ac:dyDescent="0.3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9">
        <f t="shared" si="184"/>
        <v>40</v>
      </c>
      <c r="P2996">
        <f t="shared" si="185"/>
        <v>25.71</v>
      </c>
      <c r="Q2996" s="11" t="s">
        <v>8321</v>
      </c>
      <c r="R2996" t="s">
        <v>8325</v>
      </c>
      <c r="S2996" s="12">
        <f t="shared" si="186"/>
        <v>42070.047754629632</v>
      </c>
      <c r="T2996">
        <f t="shared" si="187"/>
        <v>2015</v>
      </c>
    </row>
    <row r="2997" spans="1:20" ht="28.8" x14ac:dyDescent="0.3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9">
        <f t="shared" si="184"/>
        <v>120</v>
      </c>
      <c r="P2997">
        <f t="shared" si="185"/>
        <v>22.5</v>
      </c>
      <c r="Q2997" s="11" t="s">
        <v>8327</v>
      </c>
      <c r="R2997" t="s">
        <v>8331</v>
      </c>
      <c r="S2997" s="12">
        <f t="shared" si="186"/>
        <v>41153.066400462965</v>
      </c>
      <c r="T2997">
        <f t="shared" si="187"/>
        <v>2012</v>
      </c>
    </row>
    <row r="2998" spans="1:20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12">
        <f t="shared" si="186"/>
        <v>42477.729780092588</v>
      </c>
      <c r="T2998">
        <f t="shared" si="187"/>
        <v>2016</v>
      </c>
    </row>
    <row r="2999" spans="1:20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2">
        <f t="shared" si="186"/>
        <v>41009.847314814811</v>
      </c>
      <c r="T2999">
        <f t="shared" si="187"/>
        <v>2012</v>
      </c>
    </row>
    <row r="3000" spans="1:20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12">
        <f t="shared" si="186"/>
        <v>40731.61037037037</v>
      </c>
      <c r="T3000">
        <f t="shared" si="187"/>
        <v>2011</v>
      </c>
    </row>
    <row r="3001" spans="1:20" ht="57.6" x14ac:dyDescent="0.3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9">
        <f t="shared" si="184"/>
        <v>1</v>
      </c>
      <c r="P3001">
        <f t="shared" si="185"/>
        <v>35.4</v>
      </c>
      <c r="Q3001" s="11" t="s">
        <v>8323</v>
      </c>
      <c r="R3001" t="s">
        <v>8326</v>
      </c>
      <c r="S3001" s="12">
        <f t="shared" si="186"/>
        <v>42540.593530092592</v>
      </c>
      <c r="T3001">
        <f t="shared" si="187"/>
        <v>2016</v>
      </c>
    </row>
    <row r="3002" spans="1:20" ht="57.6" x14ac:dyDescent="0.3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9">
        <f t="shared" si="184"/>
        <v>4</v>
      </c>
      <c r="P3002">
        <f t="shared" si="185"/>
        <v>59</v>
      </c>
      <c r="Q3002" s="11" t="s">
        <v>8311</v>
      </c>
      <c r="R3002" t="s">
        <v>8352</v>
      </c>
      <c r="S3002" s="12">
        <f t="shared" si="186"/>
        <v>42115.143634259264</v>
      </c>
      <c r="T3002">
        <f t="shared" si="187"/>
        <v>2015</v>
      </c>
    </row>
    <row r="3003" spans="1:20" ht="43.2" x14ac:dyDescent="0.3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9">
        <f t="shared" si="184"/>
        <v>0</v>
      </c>
      <c r="P3003">
        <f t="shared" si="185"/>
        <v>87.5</v>
      </c>
      <c r="Q3003" s="11" t="s">
        <v>8323</v>
      </c>
      <c r="R3003" t="s">
        <v>8324</v>
      </c>
      <c r="S3003" s="12">
        <f t="shared" si="186"/>
        <v>42263.691574074073</v>
      </c>
      <c r="T3003">
        <f t="shared" si="187"/>
        <v>2015</v>
      </c>
    </row>
    <row r="3004" spans="1:20" ht="28.8" x14ac:dyDescent="0.3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9">
        <f t="shared" si="184"/>
        <v>1</v>
      </c>
      <c r="P3004">
        <f t="shared" si="185"/>
        <v>35</v>
      </c>
      <c r="Q3004" s="11" t="s">
        <v>8308</v>
      </c>
      <c r="R3004" t="s">
        <v>8342</v>
      </c>
      <c r="S3004" s="12">
        <f t="shared" si="186"/>
        <v>41968.852118055554</v>
      </c>
      <c r="T3004">
        <f t="shared" si="187"/>
        <v>2014</v>
      </c>
    </row>
    <row r="3005" spans="1:20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2">
        <f t="shared" si="186"/>
        <v>42124.623877314814</v>
      </c>
      <c r="T3005">
        <f t="shared" si="187"/>
        <v>2015</v>
      </c>
    </row>
    <row r="3006" spans="1:20" ht="43.2" x14ac:dyDescent="0.3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9">
        <f t="shared" si="184"/>
        <v>0</v>
      </c>
      <c r="P3006">
        <f t="shared" si="185"/>
        <v>42.5</v>
      </c>
      <c r="Q3006" s="11" t="s">
        <v>8327</v>
      </c>
      <c r="R3006" t="s">
        <v>8350</v>
      </c>
      <c r="S3006" s="12">
        <f t="shared" si="186"/>
        <v>41559.5549537037</v>
      </c>
      <c r="T3006">
        <f t="shared" si="187"/>
        <v>2013</v>
      </c>
    </row>
    <row r="3007" spans="1:20" ht="43.2" x14ac:dyDescent="0.3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9">
        <f t="shared" si="184"/>
        <v>2</v>
      </c>
      <c r="P3007">
        <f t="shared" si="185"/>
        <v>34</v>
      </c>
      <c r="Q3007" s="11" t="s">
        <v>8311</v>
      </c>
      <c r="R3007" t="s">
        <v>8352</v>
      </c>
      <c r="S3007" s="12">
        <f t="shared" si="186"/>
        <v>40863.060127314813</v>
      </c>
      <c r="T3007">
        <f t="shared" si="187"/>
        <v>2011</v>
      </c>
    </row>
    <row r="3008" spans="1:20" ht="43.2" x14ac:dyDescent="0.3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9">
        <f t="shared" si="184"/>
        <v>11</v>
      </c>
      <c r="P3008">
        <f t="shared" si="185"/>
        <v>42.5</v>
      </c>
      <c r="Q3008" s="11" t="s">
        <v>8323</v>
      </c>
      <c r="R3008" t="s">
        <v>8326</v>
      </c>
      <c r="S3008" s="12">
        <f t="shared" si="186"/>
        <v>41793.191875000004</v>
      </c>
      <c r="T3008">
        <f t="shared" si="187"/>
        <v>2014</v>
      </c>
    </row>
    <row r="3009" spans="1:20" ht="57.6" x14ac:dyDescent="0.3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9">
        <f t="shared" si="184"/>
        <v>20</v>
      </c>
      <c r="P3009">
        <f t="shared" si="185"/>
        <v>34</v>
      </c>
      <c r="Q3009" s="11" t="s">
        <v>8323</v>
      </c>
      <c r="R3009" t="s">
        <v>8326</v>
      </c>
      <c r="S3009" s="12">
        <f t="shared" si="186"/>
        <v>42132.809953703705</v>
      </c>
      <c r="T3009">
        <f t="shared" si="187"/>
        <v>2015</v>
      </c>
    </row>
    <row r="3010" spans="1:20" ht="43.2" x14ac:dyDescent="0.3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9">
        <f t="shared" si="184"/>
        <v>34</v>
      </c>
      <c r="P3010">
        <f t="shared" si="185"/>
        <v>28.33</v>
      </c>
      <c r="Q3010" s="11" t="s">
        <v>8313</v>
      </c>
      <c r="R3010" t="s">
        <v>8355</v>
      </c>
      <c r="S3010" s="12">
        <f t="shared" si="186"/>
        <v>42281.136099537034</v>
      </c>
      <c r="T3010">
        <f t="shared" si="187"/>
        <v>2015</v>
      </c>
    </row>
    <row r="3011" spans="1:20" ht="43.2" x14ac:dyDescent="0.3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9">
        <f t="shared" ref="O3011:O3074" si="188">ROUND(E3011/D3011*100,0)</f>
        <v>17</v>
      </c>
      <c r="P3011">
        <f t="shared" ref="P3011:P3074" si="189">IFERROR(ROUND(E3011/L3011,2),0)</f>
        <v>27.5</v>
      </c>
      <c r="Q3011" s="11" t="s">
        <v>8323</v>
      </c>
      <c r="R3011" t="s">
        <v>8326</v>
      </c>
      <c r="S3011" s="12">
        <f t="shared" ref="S3011:S3074" si="190">(((J3011/60)/60)/24)+DATE(1970,1,1)</f>
        <v>42031.666898148149</v>
      </c>
      <c r="T3011">
        <f t="shared" ref="T3011:T3074" si="191">YEAR(S3011)</f>
        <v>2015</v>
      </c>
    </row>
    <row r="3012" spans="1:20" ht="43.2" x14ac:dyDescent="0.3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9">
        <f t="shared" si="188"/>
        <v>41</v>
      </c>
      <c r="P3012">
        <f t="shared" si="189"/>
        <v>23.57</v>
      </c>
      <c r="Q3012" s="11" t="s">
        <v>8316</v>
      </c>
      <c r="R3012" t="s">
        <v>8334</v>
      </c>
      <c r="S3012" s="12">
        <f t="shared" si="190"/>
        <v>40973.740451388891</v>
      </c>
      <c r="T3012">
        <f t="shared" si="191"/>
        <v>2012</v>
      </c>
    </row>
    <row r="3013" spans="1:20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2">
        <f t="shared" si="190"/>
        <v>42807.151863425926</v>
      </c>
      <c r="T3013">
        <f t="shared" si="191"/>
        <v>2017</v>
      </c>
    </row>
    <row r="3014" spans="1:20" ht="43.2" x14ac:dyDescent="0.3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9">
        <f t="shared" si="188"/>
        <v>3</v>
      </c>
      <c r="P3014">
        <f t="shared" si="189"/>
        <v>32</v>
      </c>
      <c r="Q3014" s="11" t="s">
        <v>8327</v>
      </c>
      <c r="R3014" t="s">
        <v>8350</v>
      </c>
      <c r="S3014" s="12">
        <f t="shared" si="190"/>
        <v>41575.880914351852</v>
      </c>
      <c r="T3014">
        <f t="shared" si="191"/>
        <v>2013</v>
      </c>
    </row>
    <row r="3015" spans="1:20" ht="43.2" x14ac:dyDescent="0.3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9">
        <f t="shared" si="188"/>
        <v>3</v>
      </c>
      <c r="P3015">
        <f t="shared" si="189"/>
        <v>40</v>
      </c>
      <c r="Q3015" s="11" t="s">
        <v>8327</v>
      </c>
      <c r="R3015" t="s">
        <v>8350</v>
      </c>
      <c r="S3015" s="12">
        <f t="shared" si="190"/>
        <v>41149.796064814815</v>
      </c>
      <c r="T3015">
        <f t="shared" si="191"/>
        <v>2012</v>
      </c>
    </row>
    <row r="3016" spans="1:20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2">
        <f t="shared" si="190"/>
        <v>41990.438043981485</v>
      </c>
      <c r="T3016">
        <f t="shared" si="191"/>
        <v>2014</v>
      </c>
    </row>
    <row r="3017" spans="1:20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2">
        <f t="shared" si="190"/>
        <v>42209.567824074074</v>
      </c>
      <c r="T3017">
        <f t="shared" si="191"/>
        <v>2015</v>
      </c>
    </row>
    <row r="3018" spans="1:20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2">
        <f t="shared" si="190"/>
        <v>41400.92627314815</v>
      </c>
      <c r="T3018">
        <f t="shared" si="191"/>
        <v>2013</v>
      </c>
    </row>
    <row r="3019" spans="1:20" ht="43.2" x14ac:dyDescent="0.3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9">
        <f t="shared" si="188"/>
        <v>15</v>
      </c>
      <c r="P3019">
        <f t="shared" si="189"/>
        <v>38.25</v>
      </c>
      <c r="Q3019" s="11" t="s">
        <v>8323</v>
      </c>
      <c r="R3019" t="s">
        <v>8326</v>
      </c>
      <c r="S3019" s="12">
        <f t="shared" si="190"/>
        <v>41906.819513888891</v>
      </c>
      <c r="T3019">
        <f t="shared" si="191"/>
        <v>2014</v>
      </c>
    </row>
    <row r="3020" spans="1:20" ht="57.6" x14ac:dyDescent="0.3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9">
        <f t="shared" si="188"/>
        <v>100</v>
      </c>
      <c r="P3020">
        <f t="shared" si="189"/>
        <v>21.86</v>
      </c>
      <c r="Q3020" s="11" t="s">
        <v>8327</v>
      </c>
      <c r="R3020" t="s">
        <v>8331</v>
      </c>
      <c r="S3020" s="12">
        <f t="shared" si="190"/>
        <v>42793.700821759259</v>
      </c>
      <c r="T3020">
        <f t="shared" si="191"/>
        <v>2017</v>
      </c>
    </row>
    <row r="3021" spans="1:20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2">
        <f t="shared" si="190"/>
        <v>41904.781990740739</v>
      </c>
      <c r="T3021">
        <f t="shared" si="191"/>
        <v>2014</v>
      </c>
    </row>
    <row r="3022" spans="1:20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2">
        <f t="shared" si="190"/>
        <v>42342.080289351856</v>
      </c>
      <c r="T3022">
        <f t="shared" si="191"/>
        <v>2015</v>
      </c>
    </row>
    <row r="3023" spans="1:20" ht="57.6" x14ac:dyDescent="0.3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188"/>
        <v>1</v>
      </c>
      <c r="P3023">
        <f t="shared" si="189"/>
        <v>50.33</v>
      </c>
      <c r="Q3023" s="11" t="s">
        <v>8319</v>
      </c>
      <c r="R3023" t="s">
        <v>8345</v>
      </c>
      <c r="S3023" s="12">
        <f t="shared" si="190"/>
        <v>42211.732430555552</v>
      </c>
      <c r="T3023">
        <f t="shared" si="191"/>
        <v>2015</v>
      </c>
    </row>
    <row r="3024" spans="1:20" ht="43.2" x14ac:dyDescent="0.3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188"/>
        <v>2</v>
      </c>
      <c r="P3024">
        <f t="shared" si="189"/>
        <v>50.33</v>
      </c>
      <c r="Q3024" s="11" t="s">
        <v>8319</v>
      </c>
      <c r="R3024" t="s">
        <v>8345</v>
      </c>
      <c r="S3024" s="12">
        <f t="shared" si="190"/>
        <v>41918.628240740742</v>
      </c>
      <c r="T3024">
        <f t="shared" si="191"/>
        <v>2014</v>
      </c>
    </row>
    <row r="3025" spans="1:20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2">
        <f t="shared" si="190"/>
        <v>42538.755428240736</v>
      </c>
      <c r="T3025">
        <f t="shared" si="191"/>
        <v>2016</v>
      </c>
    </row>
    <row r="3026" spans="1:20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2">
        <f t="shared" si="190"/>
        <v>41765.92465277778</v>
      </c>
      <c r="T3026">
        <f t="shared" si="191"/>
        <v>2014</v>
      </c>
    </row>
    <row r="3027" spans="1:20" ht="43.2" x14ac:dyDescent="0.3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9">
        <f t="shared" si="188"/>
        <v>2</v>
      </c>
      <c r="P3027">
        <f t="shared" si="189"/>
        <v>50</v>
      </c>
      <c r="Q3027" s="11" t="s">
        <v>8311</v>
      </c>
      <c r="R3027" t="s">
        <v>8352</v>
      </c>
      <c r="S3027" s="12">
        <f t="shared" si="190"/>
        <v>42130.795983796299</v>
      </c>
      <c r="T3027">
        <f t="shared" si="191"/>
        <v>2015</v>
      </c>
    </row>
    <row r="3028" spans="1:20" ht="43.2" x14ac:dyDescent="0.3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9">
        <f t="shared" si="188"/>
        <v>3</v>
      </c>
      <c r="P3028">
        <f t="shared" si="189"/>
        <v>30</v>
      </c>
      <c r="Q3028" s="11" t="s">
        <v>8321</v>
      </c>
      <c r="R3028" t="s">
        <v>8339</v>
      </c>
      <c r="S3028" s="12">
        <f t="shared" si="190"/>
        <v>41340.303032407406</v>
      </c>
      <c r="T3028">
        <f t="shared" si="191"/>
        <v>2013</v>
      </c>
    </row>
    <row r="3029" spans="1:20" ht="43.2" x14ac:dyDescent="0.3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9">
        <f t="shared" si="188"/>
        <v>3</v>
      </c>
      <c r="P3029">
        <f t="shared" si="189"/>
        <v>75</v>
      </c>
      <c r="Q3029" s="11" t="s">
        <v>8311</v>
      </c>
      <c r="R3029" t="s">
        <v>8356</v>
      </c>
      <c r="S3029" s="12">
        <f t="shared" si="190"/>
        <v>40863.013356481482</v>
      </c>
      <c r="T3029">
        <f t="shared" si="191"/>
        <v>2011</v>
      </c>
    </row>
    <row r="3030" spans="1:20" ht="43.2" x14ac:dyDescent="0.3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9">
        <f t="shared" si="188"/>
        <v>8</v>
      </c>
      <c r="P3030">
        <f t="shared" si="189"/>
        <v>50</v>
      </c>
      <c r="Q3030" s="11" t="s">
        <v>8327</v>
      </c>
      <c r="R3030" t="s">
        <v>8330</v>
      </c>
      <c r="S3030" s="12">
        <f t="shared" si="190"/>
        <v>42673.577534722222</v>
      </c>
      <c r="T3030">
        <f t="shared" si="191"/>
        <v>2016</v>
      </c>
    </row>
    <row r="3031" spans="1:20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2">
        <f t="shared" si="190"/>
        <v>42297.691006944442</v>
      </c>
      <c r="T3031">
        <f t="shared" si="191"/>
        <v>2015</v>
      </c>
    </row>
    <row r="3032" spans="1:20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2">
        <f t="shared" si="190"/>
        <v>42272.93949074074</v>
      </c>
      <c r="T3032">
        <f t="shared" si="191"/>
        <v>2015</v>
      </c>
    </row>
    <row r="3033" spans="1:20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2">
        <f t="shared" si="190"/>
        <v>42165.037581018521</v>
      </c>
      <c r="T3033">
        <f t="shared" si="191"/>
        <v>2015</v>
      </c>
    </row>
    <row r="3034" spans="1:20" ht="43.2" x14ac:dyDescent="0.3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9">
        <f t="shared" si="188"/>
        <v>2</v>
      </c>
      <c r="P3034">
        <f t="shared" si="189"/>
        <v>72.5</v>
      </c>
      <c r="Q3034" s="11" t="s">
        <v>8319</v>
      </c>
      <c r="R3034" t="s">
        <v>8345</v>
      </c>
      <c r="S3034" s="12">
        <f t="shared" si="190"/>
        <v>42234.105462962965</v>
      </c>
      <c r="T3034">
        <f t="shared" si="191"/>
        <v>2015</v>
      </c>
    </row>
    <row r="3035" spans="1:20" x14ac:dyDescent="0.3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9">
        <f t="shared" si="188"/>
        <v>3</v>
      </c>
      <c r="P3035">
        <f t="shared" si="189"/>
        <v>48.33</v>
      </c>
      <c r="Q3035" s="11" t="s">
        <v>8311</v>
      </c>
      <c r="R3035" t="s">
        <v>8348</v>
      </c>
      <c r="S3035" s="12">
        <f t="shared" si="190"/>
        <v>42708.668576388889</v>
      </c>
      <c r="T3035">
        <f t="shared" si="191"/>
        <v>2016</v>
      </c>
    </row>
    <row r="3036" spans="1:20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2">
        <f t="shared" si="190"/>
        <v>41755.476724537039</v>
      </c>
      <c r="T3036">
        <f t="shared" si="191"/>
        <v>2014</v>
      </c>
    </row>
    <row r="3037" spans="1:20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2">
        <f t="shared" si="190"/>
        <v>42388.798252314817</v>
      </c>
      <c r="T3037">
        <f t="shared" si="191"/>
        <v>2016</v>
      </c>
    </row>
    <row r="3038" spans="1:20" ht="43.2" x14ac:dyDescent="0.3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9">
        <f t="shared" si="188"/>
        <v>14</v>
      </c>
      <c r="P3038">
        <f t="shared" si="189"/>
        <v>20.14</v>
      </c>
      <c r="Q3038" s="11" t="s">
        <v>8323</v>
      </c>
      <c r="R3038" t="s">
        <v>8324</v>
      </c>
      <c r="S3038" s="12">
        <f t="shared" si="190"/>
        <v>41957.833726851852</v>
      </c>
      <c r="T3038">
        <f t="shared" si="191"/>
        <v>2014</v>
      </c>
    </row>
    <row r="3039" spans="1:20" ht="43.2" x14ac:dyDescent="0.3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9">
        <f t="shared" si="188"/>
        <v>18</v>
      </c>
      <c r="P3039">
        <f t="shared" si="189"/>
        <v>28.2</v>
      </c>
      <c r="Q3039" s="11" t="s">
        <v>8321</v>
      </c>
      <c r="R3039" t="s">
        <v>8339</v>
      </c>
      <c r="S3039" s="12">
        <f t="shared" si="190"/>
        <v>41844.922662037039</v>
      </c>
      <c r="T3039">
        <f t="shared" si="191"/>
        <v>2014</v>
      </c>
    </row>
    <row r="3040" spans="1:20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2">
        <f t="shared" si="190"/>
        <v>42113.550821759258</v>
      </c>
      <c r="T3040">
        <f t="shared" si="191"/>
        <v>2015</v>
      </c>
    </row>
    <row r="3041" spans="1:20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2">
        <f t="shared" si="190"/>
        <v>41969.858090277776</v>
      </c>
      <c r="T3041">
        <f t="shared" si="191"/>
        <v>2014</v>
      </c>
    </row>
    <row r="3042" spans="1:20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2">
        <f t="shared" si="190"/>
        <v>42167.89335648148</v>
      </c>
      <c r="T3042">
        <f t="shared" si="191"/>
        <v>2015</v>
      </c>
    </row>
    <row r="3043" spans="1:20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2">
        <f t="shared" si="190"/>
        <v>41044.64811342593</v>
      </c>
      <c r="T3043">
        <f t="shared" si="191"/>
        <v>2012</v>
      </c>
    </row>
    <row r="3044" spans="1:20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2">
        <f t="shared" si="190"/>
        <v>41801.120069444441</v>
      </c>
      <c r="T3044">
        <f t="shared" si="191"/>
        <v>2014</v>
      </c>
    </row>
    <row r="3045" spans="1:20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2">
        <f t="shared" si="190"/>
        <v>42475.848067129627</v>
      </c>
      <c r="T3045">
        <f t="shared" si="191"/>
        <v>2016</v>
      </c>
    </row>
    <row r="3046" spans="1:20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2">
        <f t="shared" si="190"/>
        <v>41811.536180555559</v>
      </c>
      <c r="T3046">
        <f t="shared" si="191"/>
        <v>2014</v>
      </c>
    </row>
    <row r="3047" spans="1:20" ht="43.2" x14ac:dyDescent="0.3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9">
        <f t="shared" si="188"/>
        <v>0</v>
      </c>
      <c r="P3047">
        <f t="shared" si="189"/>
        <v>33.75</v>
      </c>
      <c r="Q3047" s="11" t="s">
        <v>8323</v>
      </c>
      <c r="R3047" t="s">
        <v>8326</v>
      </c>
      <c r="S3047" s="12">
        <f t="shared" si="190"/>
        <v>41863.359282407408</v>
      </c>
      <c r="T3047">
        <f t="shared" si="191"/>
        <v>2014</v>
      </c>
    </row>
    <row r="3048" spans="1:20" ht="43.2" x14ac:dyDescent="0.3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9">
        <f t="shared" si="188"/>
        <v>1</v>
      </c>
      <c r="P3048">
        <f t="shared" si="189"/>
        <v>15</v>
      </c>
      <c r="Q3048" s="11" t="s">
        <v>8323</v>
      </c>
      <c r="R3048" t="s">
        <v>8326</v>
      </c>
      <c r="S3048" s="12">
        <f t="shared" si="190"/>
        <v>41787.681527777779</v>
      </c>
      <c r="T3048">
        <f t="shared" si="191"/>
        <v>2014</v>
      </c>
    </row>
    <row r="3049" spans="1:20" ht="43.2" x14ac:dyDescent="0.3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9">
        <f t="shared" si="188"/>
        <v>5</v>
      </c>
      <c r="P3049">
        <f t="shared" si="189"/>
        <v>27</v>
      </c>
      <c r="Q3049" s="11" t="s">
        <v>8323</v>
      </c>
      <c r="R3049" t="s">
        <v>8326</v>
      </c>
      <c r="S3049" s="12">
        <f t="shared" si="190"/>
        <v>42136.092488425929</v>
      </c>
      <c r="T3049">
        <f t="shared" si="191"/>
        <v>2015</v>
      </c>
    </row>
    <row r="3050" spans="1:20" ht="43.2" x14ac:dyDescent="0.3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9">
        <f t="shared" si="188"/>
        <v>5</v>
      </c>
      <c r="P3050">
        <f t="shared" si="189"/>
        <v>45</v>
      </c>
      <c r="Q3050" s="11" t="s">
        <v>8323</v>
      </c>
      <c r="R3050" t="s">
        <v>8326</v>
      </c>
      <c r="S3050" s="12">
        <f t="shared" si="190"/>
        <v>42657.38726851852</v>
      </c>
      <c r="T3050">
        <f t="shared" si="191"/>
        <v>2016</v>
      </c>
    </row>
    <row r="3051" spans="1:20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2">
        <f t="shared" si="190"/>
        <v>42400.711967592593</v>
      </c>
      <c r="T3051">
        <f t="shared" si="191"/>
        <v>2016</v>
      </c>
    </row>
    <row r="3052" spans="1:20" ht="57.6" x14ac:dyDescent="0.3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9">
        <f t="shared" si="188"/>
        <v>0</v>
      </c>
      <c r="P3052">
        <f t="shared" si="189"/>
        <v>44</v>
      </c>
      <c r="Q3052" s="11" t="s">
        <v>8308</v>
      </c>
      <c r="R3052" t="s">
        <v>8340</v>
      </c>
      <c r="S3052" s="12">
        <f t="shared" si="190"/>
        <v>42033.001087962963</v>
      </c>
      <c r="T3052">
        <f t="shared" si="191"/>
        <v>2015</v>
      </c>
    </row>
    <row r="3053" spans="1:20" ht="43.2" x14ac:dyDescent="0.3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9">
        <f t="shared" si="188"/>
        <v>4</v>
      </c>
      <c r="P3053">
        <f t="shared" si="189"/>
        <v>44</v>
      </c>
      <c r="Q3053" s="11" t="s">
        <v>8327</v>
      </c>
      <c r="R3053" t="s">
        <v>8354</v>
      </c>
      <c r="S3053" s="12">
        <f t="shared" si="190"/>
        <v>41509.905995370369</v>
      </c>
      <c r="T3053">
        <f t="shared" si="191"/>
        <v>2013</v>
      </c>
    </row>
    <row r="3054" spans="1:20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188"/>
        <v>3</v>
      </c>
      <c r="P3054">
        <f t="shared" si="189"/>
        <v>16.38</v>
      </c>
      <c r="Q3054" s="11" t="s">
        <v>8308</v>
      </c>
      <c r="R3054" t="s">
        <v>8342</v>
      </c>
      <c r="S3054" s="12">
        <f t="shared" si="190"/>
        <v>42194.357731481476</v>
      </c>
      <c r="T3054">
        <f t="shared" si="191"/>
        <v>2015</v>
      </c>
    </row>
    <row r="3055" spans="1:20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2">
        <f t="shared" si="190"/>
        <v>41680.359976851854</v>
      </c>
      <c r="T3055">
        <f t="shared" si="191"/>
        <v>2014</v>
      </c>
    </row>
    <row r="3056" spans="1:20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12">
        <f t="shared" si="190"/>
        <v>41968.677465277782</v>
      </c>
      <c r="T3056">
        <f t="shared" si="191"/>
        <v>2014</v>
      </c>
    </row>
    <row r="3057" spans="1:20" ht="28.8" x14ac:dyDescent="0.3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9">
        <f t="shared" si="188"/>
        <v>9</v>
      </c>
      <c r="P3057">
        <f t="shared" si="189"/>
        <v>32.5</v>
      </c>
      <c r="Q3057" s="11" t="s">
        <v>8323</v>
      </c>
      <c r="R3057" t="s">
        <v>8326</v>
      </c>
      <c r="S3057" s="12">
        <f t="shared" si="190"/>
        <v>42620.91097222222</v>
      </c>
      <c r="T3057">
        <f t="shared" si="191"/>
        <v>2016</v>
      </c>
    </row>
    <row r="3058" spans="1:20" ht="43.2" x14ac:dyDescent="0.3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9">
        <f t="shared" si="188"/>
        <v>13</v>
      </c>
      <c r="P3058">
        <f t="shared" si="189"/>
        <v>65</v>
      </c>
      <c r="Q3058" s="11" t="s">
        <v>8321</v>
      </c>
      <c r="R3058" t="s">
        <v>8325</v>
      </c>
      <c r="S3058" s="12">
        <f t="shared" si="190"/>
        <v>42031.769884259258</v>
      </c>
      <c r="T3058">
        <f t="shared" si="191"/>
        <v>2015</v>
      </c>
    </row>
    <row r="3059" spans="1:20" ht="43.2" x14ac:dyDescent="0.3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9">
        <f t="shared" si="188"/>
        <v>26</v>
      </c>
      <c r="P3059">
        <f t="shared" si="189"/>
        <v>13</v>
      </c>
      <c r="Q3059" s="11" t="s">
        <v>8316</v>
      </c>
      <c r="R3059" t="s">
        <v>8334</v>
      </c>
      <c r="S3059" s="12">
        <f t="shared" si="190"/>
        <v>41599.855682870373</v>
      </c>
      <c r="T3059">
        <f t="shared" si="191"/>
        <v>2013</v>
      </c>
    </row>
    <row r="3060" spans="1:20" ht="28.8" x14ac:dyDescent="0.3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9">
        <f t="shared" si="188"/>
        <v>33</v>
      </c>
      <c r="P3060">
        <f t="shared" si="189"/>
        <v>26</v>
      </c>
      <c r="Q3060" s="11" t="s">
        <v>8323</v>
      </c>
      <c r="R3060" t="s">
        <v>8326</v>
      </c>
      <c r="S3060" s="12">
        <f t="shared" si="190"/>
        <v>42047.07640046296</v>
      </c>
      <c r="T3060">
        <f t="shared" si="191"/>
        <v>2015</v>
      </c>
    </row>
    <row r="3061" spans="1:20" ht="43.2" x14ac:dyDescent="0.3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9">
        <f t="shared" si="188"/>
        <v>65</v>
      </c>
      <c r="P3061">
        <f t="shared" si="189"/>
        <v>14.44</v>
      </c>
      <c r="Q3061" s="11" t="s">
        <v>8323</v>
      </c>
      <c r="R3061" t="s">
        <v>8335</v>
      </c>
      <c r="S3061" s="12">
        <f t="shared" si="190"/>
        <v>42144.415532407409</v>
      </c>
      <c r="T3061">
        <f t="shared" si="191"/>
        <v>2015</v>
      </c>
    </row>
    <row r="3062" spans="1:20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2">
        <f t="shared" si="190"/>
        <v>41877.886620370373</v>
      </c>
      <c r="T3062">
        <f t="shared" si="191"/>
        <v>2014</v>
      </c>
    </row>
    <row r="3063" spans="1:20" ht="43.2" x14ac:dyDescent="0.3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9">
        <f t="shared" si="188"/>
        <v>0</v>
      </c>
      <c r="P3063">
        <f t="shared" si="189"/>
        <v>12.8</v>
      </c>
      <c r="Q3063" s="11" t="s">
        <v>8323</v>
      </c>
      <c r="R3063" t="s">
        <v>8324</v>
      </c>
      <c r="S3063" s="12">
        <f t="shared" si="190"/>
        <v>42435.942083333335</v>
      </c>
      <c r="T3063">
        <f t="shared" si="191"/>
        <v>2016</v>
      </c>
    </row>
    <row r="3064" spans="1:20" ht="28.8" x14ac:dyDescent="0.3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9">
        <f t="shared" si="188"/>
        <v>13</v>
      </c>
      <c r="P3064">
        <f t="shared" si="189"/>
        <v>10.67</v>
      </c>
      <c r="Q3064" s="11" t="s">
        <v>8316</v>
      </c>
      <c r="R3064" t="s">
        <v>8334</v>
      </c>
      <c r="S3064" s="12">
        <f t="shared" si="190"/>
        <v>41557.013182870374</v>
      </c>
      <c r="T3064">
        <f t="shared" si="191"/>
        <v>2013</v>
      </c>
    </row>
    <row r="3065" spans="1:20" ht="43.2" x14ac:dyDescent="0.3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9">
        <f t="shared" si="188"/>
        <v>0</v>
      </c>
      <c r="P3065">
        <f t="shared" si="189"/>
        <v>42</v>
      </c>
      <c r="Q3065" s="11" t="s">
        <v>8323</v>
      </c>
      <c r="R3065" t="s">
        <v>8324</v>
      </c>
      <c r="S3065" s="12">
        <f t="shared" si="190"/>
        <v>41981.57230324074</v>
      </c>
      <c r="T3065">
        <f t="shared" si="191"/>
        <v>2014</v>
      </c>
    </row>
    <row r="3066" spans="1:20" ht="43.2" x14ac:dyDescent="0.3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9">
        <f t="shared" si="188"/>
        <v>1</v>
      </c>
      <c r="P3066">
        <f t="shared" si="189"/>
        <v>25.2</v>
      </c>
      <c r="Q3066" s="11" t="s">
        <v>8308</v>
      </c>
      <c r="R3066" t="s">
        <v>8310</v>
      </c>
      <c r="S3066" s="12">
        <f t="shared" si="190"/>
        <v>41999.164340277777</v>
      </c>
      <c r="T3066">
        <f t="shared" si="191"/>
        <v>2014</v>
      </c>
    </row>
    <row r="3067" spans="1:20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12">
        <f t="shared" si="190"/>
        <v>42053.722060185188</v>
      </c>
      <c r="T3067">
        <f t="shared" si="191"/>
        <v>2015</v>
      </c>
    </row>
    <row r="3068" spans="1:20" ht="43.2" x14ac:dyDescent="0.3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9">
        <f t="shared" si="188"/>
        <v>0</v>
      </c>
      <c r="P3068">
        <f t="shared" si="189"/>
        <v>31.25</v>
      </c>
      <c r="Q3068" s="11" t="s">
        <v>8316</v>
      </c>
      <c r="R3068" t="s">
        <v>8344</v>
      </c>
      <c r="S3068" s="12">
        <f t="shared" si="190"/>
        <v>42736.9066087963</v>
      </c>
      <c r="T3068">
        <f t="shared" si="191"/>
        <v>2017</v>
      </c>
    </row>
    <row r="3069" spans="1:20" ht="43.2" x14ac:dyDescent="0.3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9">
        <f t="shared" si="188"/>
        <v>1</v>
      </c>
      <c r="P3069">
        <f t="shared" si="189"/>
        <v>62.5</v>
      </c>
      <c r="Q3069" s="11" t="s">
        <v>8316</v>
      </c>
      <c r="R3069" t="s">
        <v>8344</v>
      </c>
      <c r="S3069" s="12">
        <f t="shared" si="190"/>
        <v>42742.246493055558</v>
      </c>
      <c r="T3069">
        <f t="shared" si="191"/>
        <v>2017</v>
      </c>
    </row>
    <row r="3070" spans="1:20" ht="43.2" x14ac:dyDescent="0.3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1</v>
      </c>
      <c r="P3070">
        <f t="shared" si="189"/>
        <v>62.5</v>
      </c>
      <c r="Q3070" s="11" t="s">
        <v>8323</v>
      </c>
      <c r="R3070" t="s">
        <v>8324</v>
      </c>
      <c r="S3070" s="12">
        <f t="shared" si="190"/>
        <v>42665.150347222225</v>
      </c>
      <c r="T3070">
        <f t="shared" si="191"/>
        <v>2016</v>
      </c>
    </row>
    <row r="3071" spans="1:20" ht="43.2" x14ac:dyDescent="0.3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9">
        <f t="shared" si="188"/>
        <v>1</v>
      </c>
      <c r="P3071">
        <f t="shared" si="189"/>
        <v>62.5</v>
      </c>
      <c r="Q3071" s="11" t="s">
        <v>8323</v>
      </c>
      <c r="R3071" t="s">
        <v>8326</v>
      </c>
      <c r="S3071" s="12">
        <f t="shared" si="190"/>
        <v>41878.911550925928</v>
      </c>
      <c r="T3071">
        <f t="shared" si="191"/>
        <v>2014</v>
      </c>
    </row>
    <row r="3072" spans="1:20" ht="43.2" x14ac:dyDescent="0.3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9">
        <f t="shared" si="188"/>
        <v>1</v>
      </c>
      <c r="P3072">
        <f t="shared" si="189"/>
        <v>62.5</v>
      </c>
      <c r="Q3072" s="11" t="s">
        <v>8323</v>
      </c>
      <c r="R3072" t="s">
        <v>8326</v>
      </c>
      <c r="S3072" s="12">
        <f t="shared" si="190"/>
        <v>41843.775011574071</v>
      </c>
      <c r="T3072">
        <f t="shared" si="191"/>
        <v>2014</v>
      </c>
    </row>
    <row r="3073" spans="1:20" ht="57.6" x14ac:dyDescent="0.3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9">
        <f t="shared" si="188"/>
        <v>4</v>
      </c>
      <c r="P3073">
        <f t="shared" si="189"/>
        <v>31.25</v>
      </c>
      <c r="Q3073" s="11" t="s">
        <v>8327</v>
      </c>
      <c r="R3073" t="s">
        <v>8328</v>
      </c>
      <c r="S3073" s="12">
        <f t="shared" si="190"/>
        <v>41569.698831018519</v>
      </c>
      <c r="T3073">
        <f t="shared" si="191"/>
        <v>2013</v>
      </c>
    </row>
    <row r="3074" spans="1:20" ht="57.6" x14ac:dyDescent="0.3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9">
        <f t="shared" si="188"/>
        <v>5</v>
      </c>
      <c r="P3074">
        <f t="shared" si="189"/>
        <v>62.5</v>
      </c>
      <c r="Q3074" s="11" t="s">
        <v>8321</v>
      </c>
      <c r="R3074" t="s">
        <v>8339</v>
      </c>
      <c r="S3074" s="12">
        <f t="shared" si="190"/>
        <v>41576.834513888891</v>
      </c>
      <c r="T3074">
        <f t="shared" si="191"/>
        <v>2013</v>
      </c>
    </row>
    <row r="3075" spans="1:20" ht="43.2" x14ac:dyDescent="0.3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9">
        <f t="shared" ref="O3075:O3138" si="192">ROUND(E3075/D3075*100,0)</f>
        <v>5</v>
      </c>
      <c r="P3075">
        <f t="shared" ref="P3075:P3138" si="193">IFERROR(ROUND(E3075/L3075,2),0)</f>
        <v>41.67</v>
      </c>
      <c r="Q3075" s="11" t="s">
        <v>8311</v>
      </c>
      <c r="R3075" t="s">
        <v>8349</v>
      </c>
      <c r="S3075" s="12">
        <f t="shared" ref="S3075:S3138" si="194">(((J3075/60)/60)/24)+DATE(1970,1,1)</f>
        <v>42404.033090277779</v>
      </c>
      <c r="T3075">
        <f t="shared" ref="T3075:T3138" si="195">YEAR(S3075)</f>
        <v>2016</v>
      </c>
    </row>
    <row r="3076" spans="1:20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2">
        <f t="shared" si="194"/>
        <v>42341.99700231482</v>
      </c>
      <c r="T3076">
        <f t="shared" si="195"/>
        <v>2015</v>
      </c>
    </row>
    <row r="3077" spans="1:20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2">
        <f t="shared" si="194"/>
        <v>42067.011643518519</v>
      </c>
      <c r="T3077">
        <f t="shared" si="195"/>
        <v>2015</v>
      </c>
    </row>
    <row r="3078" spans="1:20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2">
        <f t="shared" si="194"/>
        <v>41927.71980324074</v>
      </c>
      <c r="T3078">
        <f t="shared" si="195"/>
        <v>2014</v>
      </c>
    </row>
    <row r="3079" spans="1:20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2">
        <f t="shared" si="194"/>
        <v>42737.545358796298</v>
      </c>
      <c r="T3079">
        <f t="shared" si="195"/>
        <v>2017</v>
      </c>
    </row>
    <row r="3080" spans="1:20" ht="57.6" x14ac:dyDescent="0.3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9">
        <f t="shared" si="192"/>
        <v>0</v>
      </c>
      <c r="P3080">
        <f t="shared" si="193"/>
        <v>40</v>
      </c>
      <c r="Q3080" s="11" t="s">
        <v>8323</v>
      </c>
      <c r="R3080" t="s">
        <v>8326</v>
      </c>
      <c r="S3080" s="12">
        <f t="shared" si="194"/>
        <v>41843.664618055554</v>
      </c>
      <c r="T3080">
        <f t="shared" si="195"/>
        <v>2014</v>
      </c>
    </row>
    <row r="3081" spans="1:20" ht="43.2" x14ac:dyDescent="0.3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9">
        <f t="shared" si="192"/>
        <v>0</v>
      </c>
      <c r="P3081">
        <f t="shared" si="193"/>
        <v>60</v>
      </c>
      <c r="Q3081" s="11" t="s">
        <v>8319</v>
      </c>
      <c r="R3081" t="s">
        <v>8345</v>
      </c>
      <c r="S3081" s="12">
        <f t="shared" si="194"/>
        <v>42087.878912037035</v>
      </c>
      <c r="T3081">
        <f t="shared" si="195"/>
        <v>2015</v>
      </c>
    </row>
    <row r="3082" spans="1:20" ht="43.2" x14ac:dyDescent="0.3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9">
        <f t="shared" si="192"/>
        <v>6</v>
      </c>
      <c r="P3082">
        <f t="shared" si="193"/>
        <v>60</v>
      </c>
      <c r="Q3082" s="11" t="s">
        <v>8327</v>
      </c>
      <c r="R3082" t="s">
        <v>8350</v>
      </c>
      <c r="S3082" s="12">
        <f t="shared" si="194"/>
        <v>41711.169085648151</v>
      </c>
      <c r="T3082">
        <f t="shared" si="195"/>
        <v>2014</v>
      </c>
    </row>
    <row r="3083" spans="1:20" ht="43.2" x14ac:dyDescent="0.3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9">
        <f t="shared" si="192"/>
        <v>29</v>
      </c>
      <c r="P3083">
        <f t="shared" si="193"/>
        <v>60</v>
      </c>
      <c r="Q3083" s="11" t="s">
        <v>8308</v>
      </c>
      <c r="R3083" t="s">
        <v>8342</v>
      </c>
      <c r="S3083" s="12">
        <f t="shared" si="194"/>
        <v>41954.688310185185</v>
      </c>
      <c r="T3083">
        <f t="shared" si="195"/>
        <v>2014</v>
      </c>
    </row>
    <row r="3084" spans="1:20" ht="43.2" x14ac:dyDescent="0.3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9">
        <f t="shared" si="192"/>
        <v>48</v>
      </c>
      <c r="P3084">
        <f t="shared" si="193"/>
        <v>30</v>
      </c>
      <c r="Q3084" s="11" t="s">
        <v>8319</v>
      </c>
      <c r="R3084" t="s">
        <v>8320</v>
      </c>
      <c r="S3084" s="12">
        <f t="shared" si="194"/>
        <v>42807.755173611105</v>
      </c>
      <c r="T3084">
        <f t="shared" si="195"/>
        <v>2017</v>
      </c>
    </row>
    <row r="3085" spans="1:20" ht="43.2" x14ac:dyDescent="0.3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9">
        <f t="shared" si="192"/>
        <v>171</v>
      </c>
      <c r="P3085">
        <f t="shared" si="193"/>
        <v>8.57</v>
      </c>
      <c r="Q3085" s="11" t="s">
        <v>8323</v>
      </c>
      <c r="R3085" t="s">
        <v>8326</v>
      </c>
      <c r="S3085" s="12">
        <f t="shared" si="194"/>
        <v>42425.730671296296</v>
      </c>
      <c r="T3085">
        <f t="shared" si="195"/>
        <v>2016</v>
      </c>
    </row>
    <row r="3086" spans="1:20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2">
        <f t="shared" si="194"/>
        <v>42520.847384259265</v>
      </c>
      <c r="T3086">
        <f t="shared" si="195"/>
        <v>2016</v>
      </c>
    </row>
    <row r="3087" spans="1:20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2">
        <f t="shared" si="194"/>
        <v>41977.004976851851</v>
      </c>
      <c r="T3087">
        <f t="shared" si="195"/>
        <v>2014</v>
      </c>
    </row>
    <row r="3088" spans="1:20" ht="43.2" x14ac:dyDescent="0.3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9">
        <f t="shared" si="192"/>
        <v>3</v>
      </c>
      <c r="P3088">
        <f t="shared" si="193"/>
        <v>29</v>
      </c>
      <c r="Q3088" s="11" t="s">
        <v>8323</v>
      </c>
      <c r="R3088" t="s">
        <v>8335</v>
      </c>
      <c r="S3088" s="12">
        <f t="shared" si="194"/>
        <v>42138.798819444448</v>
      </c>
      <c r="T3088">
        <f t="shared" si="195"/>
        <v>2015</v>
      </c>
    </row>
    <row r="3089" spans="1:20" ht="43.2" x14ac:dyDescent="0.3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9">
        <f t="shared" si="192"/>
        <v>12</v>
      </c>
      <c r="P3089">
        <f t="shared" si="193"/>
        <v>19.329999999999998</v>
      </c>
      <c r="Q3089" s="11" t="s">
        <v>8327</v>
      </c>
      <c r="R3089" t="s">
        <v>8354</v>
      </c>
      <c r="S3089" s="12">
        <f t="shared" si="194"/>
        <v>40939.948773148149</v>
      </c>
      <c r="T3089">
        <f t="shared" si="195"/>
        <v>2012</v>
      </c>
    </row>
    <row r="3090" spans="1:20" x14ac:dyDescent="0.3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9">
        <f t="shared" si="192"/>
        <v>58</v>
      </c>
      <c r="P3090">
        <f t="shared" si="193"/>
        <v>58</v>
      </c>
      <c r="Q3090" s="11" t="s">
        <v>8323</v>
      </c>
      <c r="R3090" t="s">
        <v>8324</v>
      </c>
      <c r="S3090" s="12">
        <f t="shared" si="194"/>
        <v>42678.932083333333</v>
      </c>
      <c r="T3090">
        <f t="shared" si="195"/>
        <v>2016</v>
      </c>
    </row>
    <row r="3091" spans="1:20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2">
        <f t="shared" si="194"/>
        <v>42693.016180555554</v>
      </c>
      <c r="T3091">
        <f t="shared" si="195"/>
        <v>2016</v>
      </c>
    </row>
    <row r="3092" spans="1:20" ht="43.2" x14ac:dyDescent="0.3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9">
        <f t="shared" si="192"/>
        <v>2</v>
      </c>
      <c r="P3092">
        <f t="shared" si="193"/>
        <v>23</v>
      </c>
      <c r="Q3092" s="11" t="s">
        <v>8316</v>
      </c>
      <c r="R3092" t="s">
        <v>8334</v>
      </c>
      <c r="S3092" s="12">
        <f t="shared" si="194"/>
        <v>42430.747511574074</v>
      </c>
      <c r="T3092">
        <f t="shared" si="195"/>
        <v>2016</v>
      </c>
    </row>
    <row r="3093" spans="1:20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2">
        <f t="shared" si="194"/>
        <v>40464.028182870366</v>
      </c>
      <c r="T3093">
        <f t="shared" si="195"/>
        <v>2010</v>
      </c>
    </row>
    <row r="3094" spans="1:20" ht="57.6" x14ac:dyDescent="0.3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9">
        <f t="shared" si="192"/>
        <v>23</v>
      </c>
      <c r="P3094">
        <f t="shared" si="193"/>
        <v>16.43</v>
      </c>
      <c r="Q3094" s="11" t="s">
        <v>8308</v>
      </c>
      <c r="R3094" t="s">
        <v>8342</v>
      </c>
      <c r="S3094" s="12">
        <f t="shared" si="194"/>
        <v>42070.677604166667</v>
      </c>
      <c r="T3094">
        <f t="shared" si="195"/>
        <v>2015</v>
      </c>
    </row>
    <row r="3095" spans="1:20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2">
        <f t="shared" si="194"/>
        <v>41991.526655092588</v>
      </c>
      <c r="T3095">
        <f t="shared" si="195"/>
        <v>2014</v>
      </c>
    </row>
    <row r="3096" spans="1:20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2">
        <f t="shared" si="194"/>
        <v>41179.32104166667</v>
      </c>
      <c r="T3096">
        <f t="shared" si="195"/>
        <v>2012</v>
      </c>
    </row>
    <row r="3097" spans="1:20" ht="57.6" x14ac:dyDescent="0.3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9">
        <f t="shared" si="192"/>
        <v>0</v>
      </c>
      <c r="P3097">
        <f t="shared" si="193"/>
        <v>36.67</v>
      </c>
      <c r="Q3097" s="11" t="s">
        <v>8323</v>
      </c>
      <c r="R3097" t="s">
        <v>8335</v>
      </c>
      <c r="S3097" s="12">
        <f t="shared" si="194"/>
        <v>42013.424502314811</v>
      </c>
      <c r="T3097">
        <f t="shared" si="195"/>
        <v>2015</v>
      </c>
    </row>
    <row r="3098" spans="1:20" ht="28.8" x14ac:dyDescent="0.3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9">
        <f t="shared" si="192"/>
        <v>1</v>
      </c>
      <c r="P3098">
        <f t="shared" si="193"/>
        <v>55</v>
      </c>
      <c r="Q3098" s="11" t="s">
        <v>8311</v>
      </c>
      <c r="R3098" t="s">
        <v>8356</v>
      </c>
      <c r="S3098" s="12">
        <f t="shared" si="194"/>
        <v>42068.799039351856</v>
      </c>
      <c r="T3098">
        <f t="shared" si="195"/>
        <v>2015</v>
      </c>
    </row>
    <row r="3099" spans="1:20" ht="43.2" x14ac:dyDescent="0.3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9">
        <f t="shared" si="192"/>
        <v>2</v>
      </c>
      <c r="P3099">
        <f t="shared" si="193"/>
        <v>18.329999999999998</v>
      </c>
      <c r="Q3099" s="11" t="s">
        <v>8323</v>
      </c>
      <c r="R3099" t="s">
        <v>8326</v>
      </c>
      <c r="S3099" s="12">
        <f t="shared" si="194"/>
        <v>42069.903437500005</v>
      </c>
      <c r="T3099">
        <f t="shared" si="195"/>
        <v>2015</v>
      </c>
    </row>
    <row r="3100" spans="1:20" ht="43.2" x14ac:dyDescent="0.3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9">
        <f t="shared" si="192"/>
        <v>2</v>
      </c>
      <c r="P3100">
        <f t="shared" si="193"/>
        <v>27.5</v>
      </c>
      <c r="Q3100" s="11" t="s">
        <v>8323</v>
      </c>
      <c r="R3100" t="s">
        <v>8326</v>
      </c>
      <c r="S3100" s="12">
        <f t="shared" si="194"/>
        <v>41991.022488425922</v>
      </c>
      <c r="T3100">
        <f t="shared" si="195"/>
        <v>2014</v>
      </c>
    </row>
    <row r="3101" spans="1:20" ht="43.2" x14ac:dyDescent="0.3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9">
        <f t="shared" si="192"/>
        <v>3</v>
      </c>
      <c r="P3101">
        <f t="shared" si="193"/>
        <v>15.71</v>
      </c>
      <c r="Q3101" s="11" t="s">
        <v>8321</v>
      </c>
      <c r="R3101" t="s">
        <v>8325</v>
      </c>
      <c r="S3101" s="12">
        <f t="shared" si="194"/>
        <v>42032.82576388889</v>
      </c>
      <c r="T3101">
        <f t="shared" si="195"/>
        <v>2015</v>
      </c>
    </row>
    <row r="3102" spans="1:20" ht="43.2" x14ac:dyDescent="0.3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9">
        <f t="shared" si="192"/>
        <v>11</v>
      </c>
      <c r="P3102">
        <f t="shared" si="193"/>
        <v>55</v>
      </c>
      <c r="Q3102" s="11" t="s">
        <v>8327</v>
      </c>
      <c r="R3102" t="s">
        <v>8330</v>
      </c>
      <c r="S3102" s="12">
        <f t="shared" si="194"/>
        <v>42559.814178240747</v>
      </c>
      <c r="T3102">
        <f t="shared" si="195"/>
        <v>2016</v>
      </c>
    </row>
    <row r="3103" spans="1:20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2">
        <f t="shared" si="194"/>
        <v>41928.690138888887</v>
      </c>
      <c r="T3103">
        <f t="shared" si="195"/>
        <v>2014</v>
      </c>
    </row>
    <row r="3104" spans="1:20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2">
        <f t="shared" si="194"/>
        <v>41704.16642361111</v>
      </c>
      <c r="T3104">
        <f t="shared" si="195"/>
        <v>2014</v>
      </c>
    </row>
    <row r="3105" spans="1:20" ht="28.8" x14ac:dyDescent="0.3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9">
        <f t="shared" si="192"/>
        <v>1</v>
      </c>
      <c r="P3105">
        <f t="shared" si="193"/>
        <v>15.43</v>
      </c>
      <c r="Q3105" s="11" t="s">
        <v>8308</v>
      </c>
      <c r="R3105" t="s">
        <v>8342</v>
      </c>
      <c r="S3105" s="12">
        <f t="shared" si="194"/>
        <v>42094.101145833338</v>
      </c>
      <c r="T3105">
        <f t="shared" si="195"/>
        <v>2015</v>
      </c>
    </row>
    <row r="3106" spans="1:20" ht="43.2" x14ac:dyDescent="0.3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9">
        <f t="shared" si="192"/>
        <v>1</v>
      </c>
      <c r="P3106">
        <f t="shared" si="193"/>
        <v>108</v>
      </c>
      <c r="Q3106" s="11" t="s">
        <v>8319</v>
      </c>
      <c r="R3106" t="s">
        <v>8320</v>
      </c>
      <c r="S3106" s="12">
        <f t="shared" si="194"/>
        <v>42804.034120370372</v>
      </c>
      <c r="T3106">
        <f t="shared" si="195"/>
        <v>2017</v>
      </c>
    </row>
    <row r="3107" spans="1:20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2">
        <f t="shared" si="194"/>
        <v>41973.740335648152</v>
      </c>
      <c r="T3107">
        <f t="shared" si="195"/>
        <v>2014</v>
      </c>
    </row>
    <row r="3108" spans="1:20" ht="43.2" x14ac:dyDescent="0.3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9">
        <f t="shared" si="192"/>
        <v>0</v>
      </c>
      <c r="P3108">
        <f t="shared" si="193"/>
        <v>26.5</v>
      </c>
      <c r="Q3108" s="11" t="s">
        <v>8308</v>
      </c>
      <c r="R3108" t="s">
        <v>8310</v>
      </c>
      <c r="S3108" s="12">
        <f t="shared" si="194"/>
        <v>42115.656539351854</v>
      </c>
      <c r="T3108">
        <f t="shared" si="195"/>
        <v>2015</v>
      </c>
    </row>
    <row r="3109" spans="1:20" ht="43.2" x14ac:dyDescent="0.3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9">
        <f t="shared" si="192"/>
        <v>0</v>
      </c>
      <c r="P3109">
        <f t="shared" si="193"/>
        <v>53</v>
      </c>
      <c r="Q3109" s="11" t="s">
        <v>8308</v>
      </c>
      <c r="R3109" t="s">
        <v>8342</v>
      </c>
      <c r="S3109" s="12">
        <f t="shared" si="194"/>
        <v>42192.816238425927</v>
      </c>
      <c r="T3109">
        <f t="shared" si="195"/>
        <v>2015</v>
      </c>
    </row>
    <row r="3110" spans="1:20" ht="57.6" x14ac:dyDescent="0.3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9">
        <f t="shared" si="192"/>
        <v>1</v>
      </c>
      <c r="P3110">
        <f t="shared" si="193"/>
        <v>17.670000000000002</v>
      </c>
      <c r="Q3110" s="11" t="s">
        <v>8308</v>
      </c>
      <c r="R3110" t="s">
        <v>8315</v>
      </c>
      <c r="S3110" s="12">
        <f t="shared" si="194"/>
        <v>42408.714814814812</v>
      </c>
      <c r="T3110">
        <f t="shared" si="195"/>
        <v>2016</v>
      </c>
    </row>
    <row r="3111" spans="1:20" ht="72" x14ac:dyDescent="0.3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9">
        <f t="shared" si="192"/>
        <v>1</v>
      </c>
      <c r="P3111">
        <f t="shared" si="193"/>
        <v>35.33</v>
      </c>
      <c r="Q3111" s="11" t="s">
        <v>8308</v>
      </c>
      <c r="R3111" t="s">
        <v>8310</v>
      </c>
      <c r="S3111" s="12">
        <f t="shared" si="194"/>
        <v>42061.11583333333</v>
      </c>
      <c r="T3111">
        <f t="shared" si="195"/>
        <v>2015</v>
      </c>
    </row>
    <row r="3112" spans="1:20" ht="43.2" x14ac:dyDescent="0.3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9">
        <f t="shared" si="192"/>
        <v>1</v>
      </c>
      <c r="P3112">
        <f t="shared" si="193"/>
        <v>26.5</v>
      </c>
      <c r="Q3112" s="11" t="s">
        <v>8308</v>
      </c>
      <c r="R3112" t="s">
        <v>8310</v>
      </c>
      <c r="S3112" s="12">
        <f t="shared" si="194"/>
        <v>41836.847615740742</v>
      </c>
      <c r="T3112">
        <f t="shared" si="195"/>
        <v>2014</v>
      </c>
    </row>
    <row r="3113" spans="1:20" ht="43.2" x14ac:dyDescent="0.3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9">
        <f t="shared" si="192"/>
        <v>424</v>
      </c>
      <c r="P3113">
        <f t="shared" si="193"/>
        <v>21.2</v>
      </c>
      <c r="Q3113" s="11" t="s">
        <v>8327</v>
      </c>
      <c r="R3113" t="s">
        <v>8331</v>
      </c>
      <c r="S3113" s="12">
        <f t="shared" si="194"/>
        <v>42141.762800925921</v>
      </c>
      <c r="T3113">
        <f t="shared" si="195"/>
        <v>2015</v>
      </c>
    </row>
    <row r="3114" spans="1:20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2">
        <f t="shared" si="194"/>
        <v>42384.680925925932</v>
      </c>
      <c r="T3114">
        <f t="shared" si="195"/>
        <v>2016</v>
      </c>
    </row>
    <row r="3115" spans="1:20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12">
        <f t="shared" si="194"/>
        <v>41941.680567129632</v>
      </c>
      <c r="T3115">
        <f t="shared" si="195"/>
        <v>2014</v>
      </c>
    </row>
    <row r="3116" spans="1:20" ht="43.2" x14ac:dyDescent="0.3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9">
        <f t="shared" si="192"/>
        <v>0</v>
      </c>
      <c r="P3116">
        <f t="shared" si="193"/>
        <v>52.5</v>
      </c>
      <c r="Q3116" s="11" t="s">
        <v>8323</v>
      </c>
      <c r="R3116" t="s">
        <v>8324</v>
      </c>
      <c r="S3116" s="12">
        <f t="shared" si="194"/>
        <v>42766.956921296296</v>
      </c>
      <c r="T3116">
        <f t="shared" si="195"/>
        <v>2017</v>
      </c>
    </row>
    <row r="3117" spans="1:20" ht="43.2" x14ac:dyDescent="0.3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9">
        <f t="shared" si="192"/>
        <v>1</v>
      </c>
      <c r="P3117">
        <f t="shared" si="193"/>
        <v>52.5</v>
      </c>
      <c r="Q3117" s="11" t="s">
        <v>8323</v>
      </c>
      <c r="R3117" t="s">
        <v>8326</v>
      </c>
      <c r="S3117" s="12">
        <f t="shared" si="194"/>
        <v>41856.672152777777</v>
      </c>
      <c r="T3117">
        <f t="shared" si="195"/>
        <v>2014</v>
      </c>
    </row>
    <row r="3118" spans="1:20" ht="43.2" x14ac:dyDescent="0.3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9">
        <f t="shared" si="192"/>
        <v>2</v>
      </c>
      <c r="P3118">
        <f t="shared" si="193"/>
        <v>17.5</v>
      </c>
      <c r="Q3118" s="11" t="s">
        <v>8311</v>
      </c>
      <c r="R3118" t="s">
        <v>8352</v>
      </c>
      <c r="S3118" s="12">
        <f t="shared" si="194"/>
        <v>41550.922974537039</v>
      </c>
      <c r="T3118">
        <f t="shared" si="195"/>
        <v>2013</v>
      </c>
    </row>
    <row r="3119" spans="1:20" ht="43.2" x14ac:dyDescent="0.3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9">
        <f t="shared" si="192"/>
        <v>11</v>
      </c>
      <c r="P3119">
        <f t="shared" si="193"/>
        <v>52.5</v>
      </c>
      <c r="Q3119" s="11" t="s">
        <v>8311</v>
      </c>
      <c r="R3119" t="s">
        <v>8356</v>
      </c>
      <c r="S3119" s="12">
        <f t="shared" si="194"/>
        <v>42524.36650462963</v>
      </c>
      <c r="T3119">
        <f t="shared" si="195"/>
        <v>2016</v>
      </c>
    </row>
    <row r="3120" spans="1:20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2">
        <f t="shared" si="194"/>
        <v>41361.886469907404</v>
      </c>
      <c r="T3120">
        <f t="shared" si="195"/>
        <v>2013</v>
      </c>
    </row>
    <row r="3121" spans="1:20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2">
        <f t="shared" si="194"/>
        <v>42656.717303240745</v>
      </c>
      <c r="T3121">
        <f t="shared" si="195"/>
        <v>2016</v>
      </c>
    </row>
    <row r="3122" spans="1:20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12">
        <f t="shared" si="194"/>
        <v>42018.94049768518</v>
      </c>
      <c r="T3122">
        <f t="shared" si="195"/>
        <v>2015</v>
      </c>
    </row>
    <row r="3123" spans="1:20" ht="43.2" x14ac:dyDescent="0.3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9">
        <f t="shared" si="192"/>
        <v>2</v>
      </c>
      <c r="P3123">
        <f t="shared" si="193"/>
        <v>50.5</v>
      </c>
      <c r="Q3123" s="11" t="s">
        <v>8327</v>
      </c>
      <c r="R3123" t="s">
        <v>8350</v>
      </c>
      <c r="S3123" s="12">
        <f t="shared" si="194"/>
        <v>42599.965324074074</v>
      </c>
      <c r="T3123">
        <f t="shared" si="195"/>
        <v>2016</v>
      </c>
    </row>
    <row r="3124" spans="1:20" ht="43.2" x14ac:dyDescent="0.3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9">
        <f t="shared" si="192"/>
        <v>3</v>
      </c>
      <c r="P3124">
        <f t="shared" si="193"/>
        <v>50.5</v>
      </c>
      <c r="Q3124" s="11" t="s">
        <v>8323</v>
      </c>
      <c r="R3124" t="s">
        <v>8326</v>
      </c>
      <c r="S3124" s="12">
        <f t="shared" si="194"/>
        <v>42615.142870370371</v>
      </c>
      <c r="T3124">
        <f t="shared" si="195"/>
        <v>2016</v>
      </c>
    </row>
    <row r="3125" spans="1:20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192"/>
        <v>13</v>
      </c>
      <c r="P3125">
        <f t="shared" si="193"/>
        <v>14.43</v>
      </c>
      <c r="Q3125" s="11" t="s">
        <v>8313</v>
      </c>
      <c r="R3125" t="s">
        <v>8355</v>
      </c>
      <c r="S3125" s="12">
        <f t="shared" si="194"/>
        <v>42472.449467592596</v>
      </c>
      <c r="T3125">
        <f t="shared" si="195"/>
        <v>2016</v>
      </c>
    </row>
    <row r="3126" spans="1:20" ht="43.2" x14ac:dyDescent="0.3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9">
        <f t="shared" si="192"/>
        <v>144</v>
      </c>
      <c r="P3126">
        <f t="shared" si="193"/>
        <v>50.5</v>
      </c>
      <c r="Q3126" s="11" t="s">
        <v>8308</v>
      </c>
      <c r="R3126" t="s">
        <v>8310</v>
      </c>
      <c r="S3126" s="12">
        <f t="shared" si="194"/>
        <v>42683.420312500006</v>
      </c>
      <c r="T3126">
        <f t="shared" si="195"/>
        <v>2016</v>
      </c>
    </row>
    <row r="3127" spans="1:20" ht="43.2" x14ac:dyDescent="0.3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9">
        <f t="shared" si="192"/>
        <v>0</v>
      </c>
      <c r="P3127">
        <f t="shared" si="193"/>
        <v>100</v>
      </c>
      <c r="Q3127" s="11" t="s">
        <v>8319</v>
      </c>
      <c r="R3127" t="s">
        <v>8345</v>
      </c>
      <c r="S3127" s="12">
        <f t="shared" si="194"/>
        <v>41854.747592592597</v>
      </c>
      <c r="T3127">
        <f t="shared" si="195"/>
        <v>2014</v>
      </c>
    </row>
    <row r="3128" spans="1:20" ht="43.2" x14ac:dyDescent="0.3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9">
        <f t="shared" si="192"/>
        <v>0</v>
      </c>
      <c r="P3128">
        <f t="shared" si="193"/>
        <v>100</v>
      </c>
      <c r="Q3128" s="11" t="s">
        <v>8308</v>
      </c>
      <c r="R3128" t="s">
        <v>8310</v>
      </c>
      <c r="S3128" s="12">
        <f t="shared" si="194"/>
        <v>42172.816423611104</v>
      </c>
      <c r="T3128">
        <f t="shared" si="195"/>
        <v>2015</v>
      </c>
    </row>
    <row r="3129" spans="1:20" ht="43.2" x14ac:dyDescent="0.3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9">
        <f t="shared" si="192"/>
        <v>0</v>
      </c>
      <c r="P3129">
        <f t="shared" si="193"/>
        <v>50</v>
      </c>
      <c r="Q3129" s="11" t="s">
        <v>8308</v>
      </c>
      <c r="R3129" t="s">
        <v>8342</v>
      </c>
      <c r="S3129" s="12">
        <f t="shared" si="194"/>
        <v>42063.721817129626</v>
      </c>
      <c r="T3129">
        <f t="shared" si="195"/>
        <v>2015</v>
      </c>
    </row>
    <row r="3130" spans="1:20" ht="43.2" x14ac:dyDescent="0.3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9">
        <f t="shared" si="192"/>
        <v>0</v>
      </c>
      <c r="P3130">
        <f t="shared" si="193"/>
        <v>100</v>
      </c>
      <c r="Q3130" s="11" t="s">
        <v>8311</v>
      </c>
      <c r="R3130" t="s">
        <v>8348</v>
      </c>
      <c r="S3130" s="12">
        <f t="shared" si="194"/>
        <v>42340.360312500001</v>
      </c>
      <c r="T3130">
        <f t="shared" si="195"/>
        <v>2015</v>
      </c>
    </row>
    <row r="3131" spans="1:20" ht="43.2" x14ac:dyDescent="0.3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9">
        <f t="shared" si="192"/>
        <v>0</v>
      </c>
      <c r="P3131">
        <f t="shared" si="193"/>
        <v>50</v>
      </c>
      <c r="Q3131" s="11" t="s">
        <v>8319</v>
      </c>
      <c r="R3131" t="s">
        <v>8345</v>
      </c>
      <c r="S3131" s="12">
        <f t="shared" si="194"/>
        <v>42124.893182870372</v>
      </c>
      <c r="T3131">
        <f t="shared" si="195"/>
        <v>2015</v>
      </c>
    </row>
    <row r="3132" spans="1:20" x14ac:dyDescent="0.3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9">
        <f t="shared" si="192"/>
        <v>1</v>
      </c>
      <c r="P3132">
        <f t="shared" si="193"/>
        <v>100</v>
      </c>
      <c r="Q3132" s="11" t="s">
        <v>8327</v>
      </c>
      <c r="R3132" t="s">
        <v>8350</v>
      </c>
      <c r="S3132" s="12">
        <f t="shared" si="194"/>
        <v>41227.641724537039</v>
      </c>
      <c r="T3132">
        <f t="shared" si="195"/>
        <v>2012</v>
      </c>
    </row>
    <row r="3133" spans="1:20" ht="43.2" x14ac:dyDescent="0.3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9">
        <f t="shared" si="192"/>
        <v>1</v>
      </c>
      <c r="P3133">
        <f t="shared" si="193"/>
        <v>100</v>
      </c>
      <c r="Q3133" s="11" t="s">
        <v>8319</v>
      </c>
      <c r="R3133" t="s">
        <v>8345</v>
      </c>
      <c r="S3133" s="12">
        <f t="shared" si="194"/>
        <v>42440.650335648148</v>
      </c>
      <c r="T3133">
        <f t="shared" si="195"/>
        <v>2016</v>
      </c>
    </row>
    <row r="3134" spans="1:20" ht="43.2" x14ac:dyDescent="0.3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9">
        <f t="shared" si="192"/>
        <v>1</v>
      </c>
      <c r="P3134">
        <f t="shared" si="193"/>
        <v>100</v>
      </c>
      <c r="Q3134" s="11" t="s">
        <v>8323</v>
      </c>
      <c r="R3134" t="s">
        <v>8324</v>
      </c>
      <c r="S3134" s="12">
        <f t="shared" si="194"/>
        <v>42132.9143287037</v>
      </c>
      <c r="T3134">
        <f t="shared" si="195"/>
        <v>2015</v>
      </c>
    </row>
    <row r="3135" spans="1:20" ht="43.2" x14ac:dyDescent="0.3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9">
        <f t="shared" si="192"/>
        <v>2</v>
      </c>
      <c r="P3135">
        <f t="shared" si="193"/>
        <v>100</v>
      </c>
      <c r="Q3135" s="11" t="s">
        <v>8321</v>
      </c>
      <c r="R3135" t="s">
        <v>8325</v>
      </c>
      <c r="S3135" s="12">
        <f t="shared" si="194"/>
        <v>42079.628344907411</v>
      </c>
      <c r="T3135">
        <f t="shared" si="195"/>
        <v>2015</v>
      </c>
    </row>
    <row r="3136" spans="1:20" ht="28.8" x14ac:dyDescent="0.3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9">
        <f t="shared" si="192"/>
        <v>2</v>
      </c>
      <c r="P3136">
        <f t="shared" si="193"/>
        <v>100</v>
      </c>
      <c r="Q3136" s="11" t="s">
        <v>8308</v>
      </c>
      <c r="R3136" t="s">
        <v>8342</v>
      </c>
      <c r="S3136" s="12">
        <f t="shared" si="194"/>
        <v>42073.798171296294</v>
      </c>
      <c r="T3136">
        <f t="shared" si="195"/>
        <v>2015</v>
      </c>
    </row>
    <row r="3137" spans="1:20" ht="43.2" x14ac:dyDescent="0.3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9">
        <f t="shared" si="192"/>
        <v>2</v>
      </c>
      <c r="P3137">
        <f t="shared" si="193"/>
        <v>25</v>
      </c>
      <c r="Q3137" s="11" t="s">
        <v>8311</v>
      </c>
      <c r="R3137" t="s">
        <v>8356</v>
      </c>
      <c r="S3137" s="12">
        <f t="shared" si="194"/>
        <v>40736.668032407404</v>
      </c>
      <c r="T3137">
        <f t="shared" si="195"/>
        <v>2011</v>
      </c>
    </row>
    <row r="3138" spans="1:20" ht="43.2" x14ac:dyDescent="0.3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9">
        <f t="shared" si="192"/>
        <v>2</v>
      </c>
      <c r="P3138">
        <f t="shared" si="193"/>
        <v>25</v>
      </c>
      <c r="Q3138" s="11" t="s">
        <v>8323</v>
      </c>
      <c r="R3138" t="s">
        <v>8326</v>
      </c>
      <c r="S3138" s="12">
        <f t="shared" si="194"/>
        <v>41858.214629629627</v>
      </c>
      <c r="T3138">
        <f t="shared" si="195"/>
        <v>2014</v>
      </c>
    </row>
    <row r="3139" spans="1:20" ht="43.2" x14ac:dyDescent="0.3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9">
        <f t="shared" ref="O3139:O3202" si="196">ROUND(E3139/D3139*100,0)</f>
        <v>3</v>
      </c>
      <c r="P3139">
        <f t="shared" ref="P3139:P3202" si="197">IFERROR(ROUND(E3139/L3139,2),0)</f>
        <v>10</v>
      </c>
      <c r="Q3139" s="11" t="s">
        <v>8316</v>
      </c>
      <c r="R3139" t="s">
        <v>8334</v>
      </c>
      <c r="S3139" s="12">
        <f t="shared" ref="S3139:S3202" si="198">(((J3139/60)/60)/24)+DATE(1970,1,1)</f>
        <v>42384.110775462963</v>
      </c>
      <c r="T3139">
        <f t="shared" ref="T3139:T3202" si="199">YEAR(S3139)</f>
        <v>2016</v>
      </c>
    </row>
    <row r="3140" spans="1:20" ht="43.2" x14ac:dyDescent="0.3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9">
        <f t="shared" si="196"/>
        <v>3</v>
      </c>
      <c r="P3140">
        <f t="shared" si="197"/>
        <v>100</v>
      </c>
      <c r="Q3140" s="11" t="s">
        <v>8311</v>
      </c>
      <c r="R3140" t="s">
        <v>8349</v>
      </c>
      <c r="S3140" s="12">
        <f t="shared" si="198"/>
        <v>40672.729872685188</v>
      </c>
      <c r="T3140">
        <f t="shared" si="199"/>
        <v>2011</v>
      </c>
    </row>
    <row r="3141" spans="1:20" ht="43.2" x14ac:dyDescent="0.3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9">
        <f t="shared" si="196"/>
        <v>4</v>
      </c>
      <c r="P3141">
        <f t="shared" si="197"/>
        <v>33.33</v>
      </c>
      <c r="Q3141" s="11" t="s">
        <v>8319</v>
      </c>
      <c r="R3141" t="s">
        <v>8345</v>
      </c>
      <c r="S3141" s="12">
        <f t="shared" si="198"/>
        <v>42656.86137731481</v>
      </c>
      <c r="T3141">
        <f t="shared" si="199"/>
        <v>2016</v>
      </c>
    </row>
    <row r="3142" spans="1:20" ht="43.2" x14ac:dyDescent="0.3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9">
        <f t="shared" si="196"/>
        <v>4</v>
      </c>
      <c r="P3142">
        <f t="shared" si="197"/>
        <v>100</v>
      </c>
      <c r="Q3142" s="11" t="s">
        <v>8313</v>
      </c>
      <c r="R3142" t="s">
        <v>8355</v>
      </c>
      <c r="S3142" s="12">
        <f t="shared" si="198"/>
        <v>41871.65315972222</v>
      </c>
      <c r="T3142">
        <f t="shared" si="199"/>
        <v>2014</v>
      </c>
    </row>
    <row r="3143" spans="1:20" ht="57.6" x14ac:dyDescent="0.3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9">
        <f t="shared" si="196"/>
        <v>5</v>
      </c>
      <c r="P3143">
        <f t="shared" si="197"/>
        <v>100</v>
      </c>
      <c r="Q3143" s="11" t="s">
        <v>8311</v>
      </c>
      <c r="R3143" t="s">
        <v>8348</v>
      </c>
      <c r="S3143" s="12">
        <f t="shared" si="198"/>
        <v>42360.437152777777</v>
      </c>
      <c r="T3143">
        <f t="shared" si="199"/>
        <v>2015</v>
      </c>
    </row>
    <row r="3144" spans="1:20" x14ac:dyDescent="0.3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9">
        <f t="shared" si="196"/>
        <v>5</v>
      </c>
      <c r="P3144">
        <f t="shared" si="197"/>
        <v>100</v>
      </c>
      <c r="Q3144" s="11" t="s">
        <v>8323</v>
      </c>
      <c r="R3144" t="s">
        <v>8326</v>
      </c>
      <c r="S3144" s="12">
        <f t="shared" si="198"/>
        <v>41914.590011574073</v>
      </c>
      <c r="T3144">
        <f t="shared" si="199"/>
        <v>2014</v>
      </c>
    </row>
    <row r="3145" spans="1:20" ht="43.2" x14ac:dyDescent="0.3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9">
        <f t="shared" si="196"/>
        <v>8</v>
      </c>
      <c r="P3145">
        <f t="shared" si="197"/>
        <v>100</v>
      </c>
      <c r="Q3145" s="11" t="s">
        <v>8311</v>
      </c>
      <c r="R3145" t="s">
        <v>8352</v>
      </c>
      <c r="S3145" s="12">
        <f t="shared" si="198"/>
        <v>41991.713460648149</v>
      </c>
      <c r="T3145">
        <f t="shared" si="199"/>
        <v>2014</v>
      </c>
    </row>
    <row r="3146" spans="1:20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2">
        <f t="shared" si="198"/>
        <v>42203.677766203706</v>
      </c>
      <c r="T3146">
        <f t="shared" si="199"/>
        <v>2015</v>
      </c>
    </row>
    <row r="3147" spans="1:20" ht="43.2" x14ac:dyDescent="0.3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9">
        <f t="shared" si="196"/>
        <v>10</v>
      </c>
      <c r="P3147">
        <f t="shared" si="197"/>
        <v>16.670000000000002</v>
      </c>
      <c r="Q3147" s="11" t="s">
        <v>8323</v>
      </c>
      <c r="R3147" t="s">
        <v>8326</v>
      </c>
      <c r="S3147" s="12">
        <f t="shared" si="198"/>
        <v>42188.83293981482</v>
      </c>
      <c r="T3147">
        <f t="shared" si="199"/>
        <v>2015</v>
      </c>
    </row>
    <row r="3148" spans="1:20" ht="43.2" x14ac:dyDescent="0.3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9">
        <f t="shared" si="196"/>
        <v>17</v>
      </c>
      <c r="P3148">
        <f t="shared" si="197"/>
        <v>33.33</v>
      </c>
      <c r="Q3148" s="11" t="s">
        <v>8323</v>
      </c>
      <c r="R3148" t="s">
        <v>8326</v>
      </c>
      <c r="S3148" s="12">
        <f t="shared" si="198"/>
        <v>42057.190960648149</v>
      </c>
      <c r="T3148">
        <f t="shared" si="199"/>
        <v>2015</v>
      </c>
    </row>
    <row r="3149" spans="1:20" ht="43.2" x14ac:dyDescent="0.3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9">
        <f t="shared" si="196"/>
        <v>20</v>
      </c>
      <c r="P3149">
        <f t="shared" si="197"/>
        <v>100</v>
      </c>
      <c r="Q3149" s="11" t="s">
        <v>8323</v>
      </c>
      <c r="R3149" t="s">
        <v>8335</v>
      </c>
      <c r="S3149" s="12">
        <f t="shared" si="198"/>
        <v>41946.936909722222</v>
      </c>
      <c r="T3149">
        <f t="shared" si="199"/>
        <v>2014</v>
      </c>
    </row>
    <row r="3150" spans="1:20" ht="28.8" x14ac:dyDescent="0.3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9">
        <f t="shared" si="196"/>
        <v>20</v>
      </c>
      <c r="P3150">
        <f t="shared" si="197"/>
        <v>100</v>
      </c>
      <c r="Q3150" s="11" t="s">
        <v>8323</v>
      </c>
      <c r="R3150" t="s">
        <v>8326</v>
      </c>
      <c r="S3150" s="12">
        <f t="shared" si="198"/>
        <v>42125.644467592589</v>
      </c>
      <c r="T3150">
        <f t="shared" si="199"/>
        <v>2015</v>
      </c>
    </row>
    <row r="3151" spans="1:20" ht="43.2" x14ac:dyDescent="0.3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9">
        <f t="shared" si="196"/>
        <v>100</v>
      </c>
      <c r="P3151">
        <f t="shared" si="197"/>
        <v>20</v>
      </c>
      <c r="Q3151" s="11" t="s">
        <v>8323</v>
      </c>
      <c r="R3151" t="s">
        <v>8326</v>
      </c>
      <c r="S3151" s="12">
        <f t="shared" si="198"/>
        <v>42649.54923611111</v>
      </c>
      <c r="T3151">
        <f t="shared" si="199"/>
        <v>2016</v>
      </c>
    </row>
    <row r="3152" spans="1:20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2">
        <f t="shared" si="198"/>
        <v>42802.718784722223</v>
      </c>
      <c r="T3152">
        <f t="shared" si="199"/>
        <v>2017</v>
      </c>
    </row>
    <row r="3153" spans="1:20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2">
        <f t="shared" si="198"/>
        <v>42636.645358796297</v>
      </c>
      <c r="T3153">
        <f t="shared" si="199"/>
        <v>2016</v>
      </c>
    </row>
    <row r="3154" spans="1:20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2">
        <f t="shared" si="198"/>
        <v>41781.045173611114</v>
      </c>
      <c r="T3154">
        <f t="shared" si="199"/>
        <v>2014</v>
      </c>
    </row>
    <row r="3155" spans="1:20" ht="43.2" x14ac:dyDescent="0.3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9">
        <f t="shared" si="196"/>
        <v>3</v>
      </c>
      <c r="P3155">
        <f t="shared" si="197"/>
        <v>23.75</v>
      </c>
      <c r="Q3155" s="11" t="s">
        <v>8323</v>
      </c>
      <c r="R3155" t="s">
        <v>8326</v>
      </c>
      <c r="S3155" s="12">
        <f t="shared" si="198"/>
        <v>42446.060694444444</v>
      </c>
      <c r="T3155">
        <f t="shared" si="199"/>
        <v>2016</v>
      </c>
    </row>
    <row r="3156" spans="1:20" ht="43.2" x14ac:dyDescent="0.3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9">
        <f t="shared" si="196"/>
        <v>6</v>
      </c>
      <c r="P3156">
        <f t="shared" si="197"/>
        <v>9.5</v>
      </c>
      <c r="Q3156" s="11" t="s">
        <v>8323</v>
      </c>
      <c r="R3156" t="s">
        <v>8326</v>
      </c>
      <c r="S3156" s="12">
        <f t="shared" si="198"/>
        <v>41920.963472222218</v>
      </c>
      <c r="T3156">
        <f t="shared" si="199"/>
        <v>2014</v>
      </c>
    </row>
    <row r="3157" spans="1:20" ht="43.2" x14ac:dyDescent="0.3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9">
        <f t="shared" si="196"/>
        <v>3</v>
      </c>
      <c r="P3157">
        <f t="shared" si="197"/>
        <v>15.67</v>
      </c>
      <c r="Q3157" s="11" t="s">
        <v>8323</v>
      </c>
      <c r="R3157" t="s">
        <v>8326</v>
      </c>
      <c r="S3157" s="12">
        <f t="shared" si="198"/>
        <v>42029.135879629626</v>
      </c>
      <c r="T3157">
        <f t="shared" si="199"/>
        <v>2015</v>
      </c>
    </row>
    <row r="3158" spans="1:20" ht="43.2" x14ac:dyDescent="0.3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9">
        <f t="shared" si="196"/>
        <v>4</v>
      </c>
      <c r="P3158">
        <f t="shared" si="197"/>
        <v>23.5</v>
      </c>
      <c r="Q3158" s="11" t="s">
        <v>8313</v>
      </c>
      <c r="R3158" t="s">
        <v>8355</v>
      </c>
      <c r="S3158" s="12">
        <f t="shared" si="198"/>
        <v>41936.020752314813</v>
      </c>
      <c r="T3158">
        <f t="shared" si="199"/>
        <v>2014</v>
      </c>
    </row>
    <row r="3159" spans="1:20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2">
        <f t="shared" si="198"/>
        <v>42246.789965277778</v>
      </c>
      <c r="T3159">
        <f t="shared" si="199"/>
        <v>2015</v>
      </c>
    </row>
    <row r="3160" spans="1:20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2">
        <f t="shared" si="198"/>
        <v>41968.172106481477</v>
      </c>
      <c r="T3160">
        <f t="shared" si="199"/>
        <v>2014</v>
      </c>
    </row>
    <row r="3161" spans="1:20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2">
        <f t="shared" si="198"/>
        <v>42551.884189814817</v>
      </c>
      <c r="T3161">
        <f t="shared" si="199"/>
        <v>2016</v>
      </c>
    </row>
    <row r="3162" spans="1:20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2">
        <f t="shared" si="198"/>
        <v>42384.306840277779</v>
      </c>
      <c r="T3162">
        <f t="shared" si="199"/>
        <v>2016</v>
      </c>
    </row>
    <row r="3163" spans="1:20" ht="28.8" x14ac:dyDescent="0.3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9">
        <f t="shared" si="196"/>
        <v>0</v>
      </c>
      <c r="P3163">
        <f t="shared" si="197"/>
        <v>30</v>
      </c>
      <c r="Q3163" s="11" t="s">
        <v>8311</v>
      </c>
      <c r="R3163" t="s">
        <v>8356</v>
      </c>
      <c r="S3163" s="12">
        <f t="shared" si="198"/>
        <v>41373.579675925925</v>
      </c>
      <c r="T3163">
        <f t="shared" si="199"/>
        <v>2013</v>
      </c>
    </row>
    <row r="3164" spans="1:20" ht="57.6" x14ac:dyDescent="0.3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9">
        <f t="shared" si="196"/>
        <v>0</v>
      </c>
      <c r="P3164">
        <f t="shared" si="197"/>
        <v>30</v>
      </c>
      <c r="Q3164" s="11" t="s">
        <v>8327</v>
      </c>
      <c r="R3164" t="s">
        <v>8350</v>
      </c>
      <c r="S3164" s="12">
        <f t="shared" si="198"/>
        <v>41829.965532407405</v>
      </c>
      <c r="T3164">
        <f t="shared" si="199"/>
        <v>2014</v>
      </c>
    </row>
    <row r="3165" spans="1:20" ht="43.2" x14ac:dyDescent="0.3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9">
        <f t="shared" si="196"/>
        <v>1</v>
      </c>
      <c r="P3165">
        <f t="shared" si="197"/>
        <v>22.5</v>
      </c>
      <c r="Q3165" s="11" t="s">
        <v>8308</v>
      </c>
      <c r="R3165" t="s">
        <v>8310</v>
      </c>
      <c r="S3165" s="12">
        <f t="shared" si="198"/>
        <v>42752.845451388886</v>
      </c>
      <c r="T3165">
        <f t="shared" si="199"/>
        <v>2017</v>
      </c>
    </row>
    <row r="3166" spans="1:20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2">
        <f t="shared" si="198"/>
        <v>41809.754016203704</v>
      </c>
      <c r="T3166">
        <f t="shared" si="199"/>
        <v>2014</v>
      </c>
    </row>
    <row r="3167" spans="1:20" ht="43.2" x14ac:dyDescent="0.3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9">
        <f t="shared" si="196"/>
        <v>2</v>
      </c>
      <c r="P3167">
        <f t="shared" si="197"/>
        <v>30</v>
      </c>
      <c r="Q3167" s="11" t="s">
        <v>8323</v>
      </c>
      <c r="R3167" t="s">
        <v>8326</v>
      </c>
      <c r="S3167" s="12">
        <f t="shared" si="198"/>
        <v>42358.684872685189</v>
      </c>
      <c r="T3167">
        <f t="shared" si="199"/>
        <v>2015</v>
      </c>
    </row>
    <row r="3168" spans="1:20" ht="43.2" x14ac:dyDescent="0.3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9">
        <f t="shared" si="196"/>
        <v>5</v>
      </c>
      <c r="P3168">
        <f t="shared" si="197"/>
        <v>18</v>
      </c>
      <c r="Q3168" s="11" t="s">
        <v>8327</v>
      </c>
      <c r="R3168" t="s">
        <v>8350</v>
      </c>
      <c r="S3168" s="12">
        <f t="shared" si="198"/>
        <v>40921.117662037039</v>
      </c>
      <c r="T3168">
        <f t="shared" si="199"/>
        <v>2012</v>
      </c>
    </row>
    <row r="3169" spans="1:20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2">
        <f t="shared" si="198"/>
        <v>41858.825439814813</v>
      </c>
      <c r="T3169">
        <f t="shared" si="199"/>
        <v>2014</v>
      </c>
    </row>
    <row r="3170" spans="1:20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2">
        <f t="shared" si="198"/>
        <v>42512.626747685179</v>
      </c>
      <c r="T3170">
        <f t="shared" si="199"/>
        <v>2016</v>
      </c>
    </row>
    <row r="3171" spans="1:20" ht="28.8" x14ac:dyDescent="0.3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9">
        <f t="shared" si="196"/>
        <v>0</v>
      </c>
      <c r="P3171">
        <f t="shared" si="197"/>
        <v>21.25</v>
      </c>
      <c r="Q3171" s="11" t="s">
        <v>8316</v>
      </c>
      <c r="R3171" t="s">
        <v>8334</v>
      </c>
      <c r="S3171" s="12">
        <f t="shared" si="198"/>
        <v>41832.086377314816</v>
      </c>
      <c r="T3171">
        <f t="shared" si="199"/>
        <v>2014</v>
      </c>
    </row>
    <row r="3172" spans="1:20" ht="43.2" x14ac:dyDescent="0.3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9">
        <f t="shared" si="196"/>
        <v>0</v>
      </c>
      <c r="P3172">
        <f t="shared" si="197"/>
        <v>21.25</v>
      </c>
      <c r="Q3172" s="11" t="s">
        <v>8308</v>
      </c>
      <c r="R3172" t="s">
        <v>8318</v>
      </c>
      <c r="S3172" s="12">
        <f t="shared" si="198"/>
        <v>41767.587094907409</v>
      </c>
      <c r="T3172">
        <f t="shared" si="199"/>
        <v>2014</v>
      </c>
    </row>
    <row r="3173" spans="1:20" ht="43.2" x14ac:dyDescent="0.3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9">
        <f t="shared" si="196"/>
        <v>1</v>
      </c>
      <c r="P3173">
        <f t="shared" si="197"/>
        <v>5.31</v>
      </c>
      <c r="Q3173" s="11" t="s">
        <v>8316</v>
      </c>
      <c r="R3173" t="s">
        <v>8334</v>
      </c>
      <c r="S3173" s="12">
        <f t="shared" si="198"/>
        <v>41018.711863425924</v>
      </c>
      <c r="T3173">
        <f t="shared" si="199"/>
        <v>2012</v>
      </c>
    </row>
    <row r="3174" spans="1:20" ht="43.2" x14ac:dyDescent="0.3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9">
        <f t="shared" si="196"/>
        <v>1</v>
      </c>
      <c r="P3174">
        <f t="shared" si="197"/>
        <v>42.5</v>
      </c>
      <c r="Q3174" s="11" t="s">
        <v>8311</v>
      </c>
      <c r="R3174" t="s">
        <v>8349</v>
      </c>
      <c r="S3174" s="12">
        <f t="shared" si="198"/>
        <v>41652.742488425924</v>
      </c>
      <c r="T3174">
        <f t="shared" si="199"/>
        <v>2014</v>
      </c>
    </row>
    <row r="3175" spans="1:20" ht="43.2" x14ac:dyDescent="0.3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9">
        <f t="shared" si="196"/>
        <v>3</v>
      </c>
      <c r="P3175">
        <f t="shared" si="197"/>
        <v>21.25</v>
      </c>
      <c r="Q3175" s="11" t="s">
        <v>8319</v>
      </c>
      <c r="R3175" t="s">
        <v>8320</v>
      </c>
      <c r="S3175" s="12">
        <f t="shared" si="198"/>
        <v>42804.895474537043</v>
      </c>
      <c r="T3175">
        <f t="shared" si="199"/>
        <v>2017</v>
      </c>
    </row>
    <row r="3176" spans="1:20" ht="43.2" x14ac:dyDescent="0.3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9">
        <f t="shared" si="196"/>
        <v>5</v>
      </c>
      <c r="P3176">
        <f t="shared" si="197"/>
        <v>21.25</v>
      </c>
      <c r="Q3176" s="11" t="s">
        <v>8327</v>
      </c>
      <c r="R3176" t="s">
        <v>8330</v>
      </c>
      <c r="S3176" s="12">
        <f t="shared" si="198"/>
        <v>41841.56381944444</v>
      </c>
      <c r="T3176">
        <f t="shared" si="199"/>
        <v>2014</v>
      </c>
    </row>
    <row r="3177" spans="1:20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2">
        <f t="shared" si="198"/>
        <v>42510.341631944444</v>
      </c>
      <c r="T3177">
        <f t="shared" si="199"/>
        <v>2016</v>
      </c>
    </row>
    <row r="3178" spans="1:20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2">
        <f t="shared" si="198"/>
        <v>42333.598530092597</v>
      </c>
      <c r="T3178">
        <f t="shared" si="199"/>
        <v>2015</v>
      </c>
    </row>
    <row r="3179" spans="1:20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2">
        <f t="shared" si="198"/>
        <v>41753.758043981477</v>
      </c>
      <c r="T3179">
        <f t="shared" si="199"/>
        <v>2014</v>
      </c>
    </row>
    <row r="3180" spans="1:20" ht="43.2" x14ac:dyDescent="0.3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9">
        <f t="shared" si="196"/>
        <v>0</v>
      </c>
      <c r="P3180">
        <f t="shared" si="197"/>
        <v>20.5</v>
      </c>
      <c r="Q3180" s="11" t="s">
        <v>8308</v>
      </c>
      <c r="R3180" t="s">
        <v>8342</v>
      </c>
      <c r="S3180" s="12">
        <f t="shared" si="198"/>
        <v>41961.18913194444</v>
      </c>
      <c r="T3180">
        <f t="shared" si="199"/>
        <v>2014</v>
      </c>
    </row>
    <row r="3181" spans="1:20" ht="43.2" x14ac:dyDescent="0.3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9">
        <f t="shared" si="196"/>
        <v>1</v>
      </c>
      <c r="P3181">
        <f t="shared" si="197"/>
        <v>16.399999999999999</v>
      </c>
      <c r="Q3181" s="11" t="s">
        <v>8321</v>
      </c>
      <c r="R3181" t="s">
        <v>8339</v>
      </c>
      <c r="S3181" s="12">
        <f t="shared" si="198"/>
        <v>41938.717256944445</v>
      </c>
      <c r="T3181">
        <f t="shared" si="199"/>
        <v>2014</v>
      </c>
    </row>
    <row r="3182" spans="1:20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196"/>
        <v>0</v>
      </c>
      <c r="P3182">
        <f t="shared" si="197"/>
        <v>20.25</v>
      </c>
      <c r="Q3182" s="11" t="s">
        <v>8321</v>
      </c>
      <c r="R3182" t="s">
        <v>8337</v>
      </c>
      <c r="S3182" s="12">
        <f t="shared" si="198"/>
        <v>42168.559432870374</v>
      </c>
      <c r="T3182">
        <f t="shared" si="199"/>
        <v>2015</v>
      </c>
    </row>
    <row r="3183" spans="1:20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12">
        <f t="shared" si="198"/>
        <v>41661.381041666667</v>
      </c>
      <c r="T3183">
        <f t="shared" si="199"/>
        <v>2014</v>
      </c>
    </row>
    <row r="3184" spans="1:20" ht="57.6" x14ac:dyDescent="0.3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9">
        <f t="shared" si="196"/>
        <v>1</v>
      </c>
      <c r="P3184">
        <f t="shared" si="197"/>
        <v>20</v>
      </c>
      <c r="Q3184" s="11" t="s">
        <v>8311</v>
      </c>
      <c r="R3184" t="s">
        <v>8349</v>
      </c>
      <c r="S3184" s="12">
        <f t="shared" si="198"/>
        <v>42144.769479166673</v>
      </c>
      <c r="T3184">
        <f t="shared" si="199"/>
        <v>2015</v>
      </c>
    </row>
    <row r="3185" spans="1:20" ht="43.2" x14ac:dyDescent="0.3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9">
        <f t="shared" si="196"/>
        <v>1</v>
      </c>
      <c r="P3185">
        <f t="shared" si="197"/>
        <v>20</v>
      </c>
      <c r="Q3185" s="11" t="s">
        <v>8308</v>
      </c>
      <c r="R3185" t="s">
        <v>8342</v>
      </c>
      <c r="S3185" s="12">
        <f t="shared" si="198"/>
        <v>42632.443368055552</v>
      </c>
      <c r="T3185">
        <f t="shared" si="199"/>
        <v>2016</v>
      </c>
    </row>
    <row r="3186" spans="1:20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12">
        <f t="shared" si="198"/>
        <v>42794.022349537037</v>
      </c>
      <c r="T3186">
        <f t="shared" si="199"/>
        <v>2017</v>
      </c>
    </row>
    <row r="3187" spans="1:20" ht="57.6" x14ac:dyDescent="0.3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9">
        <f t="shared" si="196"/>
        <v>11</v>
      </c>
      <c r="P3187">
        <f t="shared" si="197"/>
        <v>40</v>
      </c>
      <c r="Q3187" s="11" t="s">
        <v>8323</v>
      </c>
      <c r="R3187" t="s">
        <v>8326</v>
      </c>
      <c r="S3187" s="12">
        <f t="shared" si="198"/>
        <v>42497.070775462969</v>
      </c>
      <c r="T3187">
        <f t="shared" si="199"/>
        <v>2016</v>
      </c>
    </row>
    <row r="3188" spans="1:20" ht="43.2" x14ac:dyDescent="0.3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9">
        <f t="shared" si="196"/>
        <v>32</v>
      </c>
      <c r="P3188">
        <f t="shared" si="197"/>
        <v>26.67</v>
      </c>
      <c r="Q3188" s="11" t="s">
        <v>8323</v>
      </c>
      <c r="R3188" t="s">
        <v>8326</v>
      </c>
      <c r="S3188" s="12">
        <f t="shared" si="198"/>
        <v>42257.590833333335</v>
      </c>
      <c r="T3188">
        <f t="shared" si="199"/>
        <v>2015</v>
      </c>
    </row>
    <row r="3189" spans="1:20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2">
        <f t="shared" si="198"/>
        <v>42181.902037037042</v>
      </c>
      <c r="T3189">
        <f t="shared" si="199"/>
        <v>2015</v>
      </c>
    </row>
    <row r="3190" spans="1:20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2">
        <f t="shared" si="198"/>
        <v>42391.35019675926</v>
      </c>
      <c r="T3190">
        <f t="shared" si="199"/>
        <v>2016</v>
      </c>
    </row>
    <row r="3191" spans="1:20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2">
        <f t="shared" si="198"/>
        <v>41129.942870370374</v>
      </c>
      <c r="T3191">
        <f t="shared" si="199"/>
        <v>2012</v>
      </c>
    </row>
    <row r="3192" spans="1:20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12">
        <f t="shared" si="198"/>
        <v>41913.94840277778</v>
      </c>
      <c r="T3192">
        <f t="shared" si="199"/>
        <v>2014</v>
      </c>
    </row>
    <row r="3193" spans="1:20" ht="28.8" x14ac:dyDescent="0.3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9">
        <f t="shared" si="196"/>
        <v>0</v>
      </c>
      <c r="P3193">
        <f t="shared" si="197"/>
        <v>25</v>
      </c>
      <c r="Q3193" s="11" t="s">
        <v>8311</v>
      </c>
      <c r="R3193" t="s">
        <v>8348</v>
      </c>
      <c r="S3193" s="12">
        <f t="shared" si="198"/>
        <v>42529.730717592596</v>
      </c>
      <c r="T3193">
        <f t="shared" si="199"/>
        <v>2016</v>
      </c>
    </row>
    <row r="3194" spans="1:20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2">
        <f t="shared" si="198"/>
        <v>42507.71025462963</v>
      </c>
      <c r="T3194">
        <f t="shared" si="199"/>
        <v>2016</v>
      </c>
    </row>
    <row r="3195" spans="1:20" ht="43.2" x14ac:dyDescent="0.3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9">
        <f t="shared" si="196"/>
        <v>0</v>
      </c>
      <c r="P3195">
        <f t="shared" si="197"/>
        <v>37.5</v>
      </c>
      <c r="Q3195" s="11" t="s">
        <v>8319</v>
      </c>
      <c r="R3195" t="s">
        <v>8357</v>
      </c>
      <c r="S3195" s="12">
        <f t="shared" si="198"/>
        <v>42078.997361111105</v>
      </c>
      <c r="T3195">
        <f t="shared" si="199"/>
        <v>2015</v>
      </c>
    </row>
    <row r="3196" spans="1:20" ht="43.2" x14ac:dyDescent="0.3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9">
        <f t="shared" si="196"/>
        <v>0</v>
      </c>
      <c r="P3196">
        <f t="shared" si="197"/>
        <v>37.5</v>
      </c>
      <c r="Q3196" s="11" t="s">
        <v>8323</v>
      </c>
      <c r="R3196" t="s">
        <v>8324</v>
      </c>
      <c r="S3196" s="12">
        <f t="shared" si="198"/>
        <v>42122.670069444444</v>
      </c>
      <c r="T3196">
        <f t="shared" si="199"/>
        <v>2015</v>
      </c>
    </row>
    <row r="3197" spans="1:20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196"/>
        <v>0</v>
      </c>
      <c r="P3197">
        <f t="shared" si="197"/>
        <v>37.5</v>
      </c>
      <c r="Q3197" s="11" t="s">
        <v>8327</v>
      </c>
      <c r="R3197" t="s">
        <v>8330</v>
      </c>
      <c r="S3197" s="12">
        <f t="shared" si="198"/>
        <v>42460.610520833332</v>
      </c>
      <c r="T3197">
        <f t="shared" si="199"/>
        <v>2016</v>
      </c>
    </row>
    <row r="3198" spans="1:20" ht="43.2" x14ac:dyDescent="0.3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9">
        <f t="shared" si="196"/>
        <v>0</v>
      </c>
      <c r="P3198">
        <f t="shared" si="197"/>
        <v>75</v>
      </c>
      <c r="Q3198" s="11" t="s">
        <v>8308</v>
      </c>
      <c r="R3198" t="s">
        <v>8310</v>
      </c>
      <c r="S3198" s="12">
        <f t="shared" si="198"/>
        <v>41946.898090277777</v>
      </c>
      <c r="T3198">
        <f t="shared" si="199"/>
        <v>2014</v>
      </c>
    </row>
    <row r="3199" spans="1:20" ht="57.6" x14ac:dyDescent="0.3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9">
        <f t="shared" si="196"/>
        <v>1</v>
      </c>
      <c r="P3199">
        <f t="shared" si="197"/>
        <v>25</v>
      </c>
      <c r="Q3199" s="11" t="s">
        <v>8319</v>
      </c>
      <c r="R3199" t="s">
        <v>8345</v>
      </c>
      <c r="S3199" s="12">
        <f t="shared" si="198"/>
        <v>42594.524756944447</v>
      </c>
      <c r="T3199">
        <f t="shared" si="199"/>
        <v>2016</v>
      </c>
    </row>
    <row r="3200" spans="1:20" ht="43.2" x14ac:dyDescent="0.3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9">
        <f t="shared" si="196"/>
        <v>2</v>
      </c>
      <c r="P3200">
        <f t="shared" si="197"/>
        <v>25</v>
      </c>
      <c r="Q3200" s="11" t="s">
        <v>8313</v>
      </c>
      <c r="R3200" t="s">
        <v>8351</v>
      </c>
      <c r="S3200" s="12">
        <f t="shared" si="198"/>
        <v>41941.430196759262</v>
      </c>
      <c r="T3200">
        <f t="shared" si="199"/>
        <v>2014</v>
      </c>
    </row>
    <row r="3201" spans="1:20" ht="57.6" x14ac:dyDescent="0.3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9">
        <f t="shared" si="196"/>
        <v>3</v>
      </c>
      <c r="P3201">
        <f t="shared" si="197"/>
        <v>37.5</v>
      </c>
      <c r="Q3201" s="11" t="s">
        <v>8308</v>
      </c>
      <c r="R3201" t="s">
        <v>8342</v>
      </c>
      <c r="S3201" s="12">
        <f t="shared" si="198"/>
        <v>42195.187534722223</v>
      </c>
      <c r="T3201">
        <f t="shared" si="199"/>
        <v>2015</v>
      </c>
    </row>
    <row r="3202" spans="1:20" ht="43.2" x14ac:dyDescent="0.3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9">
        <f t="shared" si="196"/>
        <v>4</v>
      </c>
      <c r="P3202">
        <f t="shared" si="197"/>
        <v>25</v>
      </c>
      <c r="Q3202" s="11" t="s">
        <v>8323</v>
      </c>
      <c r="R3202" t="s">
        <v>8326</v>
      </c>
      <c r="S3202" s="12">
        <f t="shared" si="198"/>
        <v>41851.700925925928</v>
      </c>
      <c r="T3202">
        <f t="shared" si="199"/>
        <v>2014</v>
      </c>
    </row>
    <row r="3203" spans="1:20" ht="43.2" x14ac:dyDescent="0.3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9">
        <f t="shared" ref="O3203:O3266" si="200">ROUND(E3203/D3203*100,0)</f>
        <v>5</v>
      </c>
      <c r="P3203">
        <f t="shared" ref="P3203:P3266" si="201">IFERROR(ROUND(E3203/L3203,2),0)</f>
        <v>18.75</v>
      </c>
      <c r="Q3203" s="11" t="s">
        <v>8323</v>
      </c>
      <c r="R3203" t="s">
        <v>8326</v>
      </c>
      <c r="S3203" s="12">
        <f t="shared" ref="S3203:S3266" si="202">(((J3203/60)/60)/24)+DATE(1970,1,1)</f>
        <v>41940.967951388891</v>
      </c>
      <c r="T3203">
        <f t="shared" ref="T3203:T3266" si="203">YEAR(S3203)</f>
        <v>2014</v>
      </c>
    </row>
    <row r="3204" spans="1:20" ht="57.6" x14ac:dyDescent="0.3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9">
        <f t="shared" si="200"/>
        <v>150</v>
      </c>
      <c r="P3204">
        <f t="shared" si="201"/>
        <v>25</v>
      </c>
      <c r="Q3204" s="11" t="s">
        <v>8323</v>
      </c>
      <c r="R3204" t="s">
        <v>8326</v>
      </c>
      <c r="S3204" s="12">
        <f t="shared" si="202"/>
        <v>42416.691655092596</v>
      </c>
      <c r="T3204">
        <f t="shared" si="203"/>
        <v>2016</v>
      </c>
    </row>
    <row r="3205" spans="1:20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2">
        <f t="shared" si="202"/>
        <v>42028.118865740747</v>
      </c>
      <c r="T3205">
        <f t="shared" si="203"/>
        <v>2015</v>
      </c>
    </row>
    <row r="3206" spans="1:20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2">
        <f t="shared" si="202"/>
        <v>42675.171076388884</v>
      </c>
      <c r="T3206">
        <f t="shared" si="203"/>
        <v>2016</v>
      </c>
    </row>
    <row r="3207" spans="1:20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2">
        <f t="shared" si="202"/>
        <v>40751.753298611111</v>
      </c>
      <c r="T3207">
        <f t="shared" si="203"/>
        <v>2011</v>
      </c>
    </row>
    <row r="3208" spans="1:20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2">
        <f t="shared" si="202"/>
        <v>42291.872175925921</v>
      </c>
      <c r="T3208">
        <f t="shared" si="203"/>
        <v>2015</v>
      </c>
    </row>
    <row r="3209" spans="1:20" ht="43.2" x14ac:dyDescent="0.3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9">
        <f t="shared" si="200"/>
        <v>0</v>
      </c>
      <c r="P3209">
        <f t="shared" si="201"/>
        <v>23.67</v>
      </c>
      <c r="Q3209" s="11" t="s">
        <v>8323</v>
      </c>
      <c r="R3209" t="s">
        <v>8324</v>
      </c>
      <c r="S3209" s="12">
        <f t="shared" si="202"/>
        <v>42031.138831018514</v>
      </c>
      <c r="T3209">
        <f t="shared" si="203"/>
        <v>2015</v>
      </c>
    </row>
    <row r="3210" spans="1:20" ht="43.2" x14ac:dyDescent="0.3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9">
        <f t="shared" si="200"/>
        <v>0</v>
      </c>
      <c r="P3210">
        <f t="shared" si="201"/>
        <v>23.67</v>
      </c>
      <c r="Q3210" s="11" t="s">
        <v>8319</v>
      </c>
      <c r="R3210" t="s">
        <v>8345</v>
      </c>
      <c r="S3210" s="12">
        <f t="shared" si="202"/>
        <v>42048.181921296295</v>
      </c>
      <c r="T3210">
        <f t="shared" si="203"/>
        <v>2015</v>
      </c>
    </row>
    <row r="3211" spans="1:20" ht="57.6" x14ac:dyDescent="0.3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9">
        <f t="shared" si="200"/>
        <v>0</v>
      </c>
      <c r="P3211">
        <f t="shared" si="201"/>
        <v>23.33</v>
      </c>
      <c r="Q3211" s="11" t="s">
        <v>8323</v>
      </c>
      <c r="R3211" t="s">
        <v>8326</v>
      </c>
      <c r="S3211" s="12">
        <f t="shared" si="202"/>
        <v>42123.648831018523</v>
      </c>
      <c r="T3211">
        <f t="shared" si="203"/>
        <v>2015</v>
      </c>
    </row>
    <row r="3212" spans="1:20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2">
        <f t="shared" si="202"/>
        <v>41914.092152777775</v>
      </c>
      <c r="T3212">
        <f t="shared" si="203"/>
        <v>2014</v>
      </c>
    </row>
    <row r="3213" spans="1:20" ht="43.2" x14ac:dyDescent="0.3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9">
        <f t="shared" si="200"/>
        <v>1</v>
      </c>
      <c r="P3213">
        <f t="shared" si="201"/>
        <v>35</v>
      </c>
      <c r="Q3213" s="11" t="s">
        <v>8316</v>
      </c>
      <c r="R3213" t="s">
        <v>8334</v>
      </c>
      <c r="S3213" s="12">
        <f t="shared" si="202"/>
        <v>41163.011828703704</v>
      </c>
      <c r="T3213">
        <f t="shared" si="203"/>
        <v>2012</v>
      </c>
    </row>
    <row r="3214" spans="1:20" ht="43.2" x14ac:dyDescent="0.3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9">
        <f t="shared" si="200"/>
        <v>1</v>
      </c>
      <c r="P3214">
        <f t="shared" si="201"/>
        <v>17.5</v>
      </c>
      <c r="Q3214" s="11" t="s">
        <v>8319</v>
      </c>
      <c r="R3214" t="s">
        <v>8345</v>
      </c>
      <c r="S3214" s="12">
        <f t="shared" si="202"/>
        <v>41870.87467592593</v>
      </c>
      <c r="T3214">
        <f t="shared" si="203"/>
        <v>2014</v>
      </c>
    </row>
    <row r="3215" spans="1:20" ht="43.2" x14ac:dyDescent="0.3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9">
        <f t="shared" si="200"/>
        <v>3</v>
      </c>
      <c r="P3215">
        <f t="shared" si="201"/>
        <v>35</v>
      </c>
      <c r="Q3215" s="11" t="s">
        <v>8327</v>
      </c>
      <c r="R3215" t="s">
        <v>8328</v>
      </c>
      <c r="S3215" s="12">
        <f t="shared" si="202"/>
        <v>40878.758217592593</v>
      </c>
      <c r="T3215">
        <f t="shared" si="203"/>
        <v>2011</v>
      </c>
    </row>
    <row r="3216" spans="1:20" ht="43.2" x14ac:dyDescent="0.3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9">
        <f t="shared" si="200"/>
        <v>14</v>
      </c>
      <c r="P3216">
        <f t="shared" si="201"/>
        <v>11.67</v>
      </c>
      <c r="Q3216" s="11" t="s">
        <v>8321</v>
      </c>
      <c r="R3216" t="s">
        <v>8337</v>
      </c>
      <c r="S3216" s="12">
        <f t="shared" si="202"/>
        <v>42709.993981481486</v>
      </c>
      <c r="T3216">
        <f t="shared" si="203"/>
        <v>2016</v>
      </c>
    </row>
    <row r="3217" spans="1:20" ht="43.2" x14ac:dyDescent="0.3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9">
        <f t="shared" si="200"/>
        <v>14</v>
      </c>
      <c r="P3217">
        <f t="shared" si="201"/>
        <v>10</v>
      </c>
      <c r="Q3217" s="11" t="s">
        <v>8323</v>
      </c>
      <c r="R3217" t="s">
        <v>8326</v>
      </c>
      <c r="S3217" s="12">
        <f t="shared" si="202"/>
        <v>41869.872685185182</v>
      </c>
      <c r="T3217">
        <f t="shared" si="203"/>
        <v>2014</v>
      </c>
    </row>
    <row r="3218" spans="1:20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2">
        <f t="shared" si="202"/>
        <v>42019.683761574073</v>
      </c>
      <c r="T3218">
        <f t="shared" si="203"/>
        <v>2015</v>
      </c>
    </row>
    <row r="3219" spans="1:20" ht="43.2" x14ac:dyDescent="0.3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9">
        <f t="shared" si="200"/>
        <v>140</v>
      </c>
      <c r="P3219">
        <f t="shared" si="201"/>
        <v>23.33</v>
      </c>
      <c r="Q3219" s="11" t="s">
        <v>8323</v>
      </c>
      <c r="R3219" t="s">
        <v>8326</v>
      </c>
      <c r="S3219" s="12">
        <f t="shared" si="202"/>
        <v>42493.597013888888</v>
      </c>
      <c r="T3219">
        <f t="shared" si="203"/>
        <v>2016</v>
      </c>
    </row>
    <row r="3220" spans="1:20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2">
        <f t="shared" si="202"/>
        <v>41934.842685185184</v>
      </c>
      <c r="T3220">
        <f t="shared" si="203"/>
        <v>2014</v>
      </c>
    </row>
    <row r="3221" spans="1:20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2">
        <f t="shared" si="202"/>
        <v>42401.672372685185</v>
      </c>
      <c r="T3221">
        <f t="shared" si="203"/>
        <v>2016</v>
      </c>
    </row>
    <row r="3222" spans="1:20" ht="43.2" x14ac:dyDescent="0.3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9">
        <f t="shared" si="200"/>
        <v>0</v>
      </c>
      <c r="P3222">
        <f t="shared" si="201"/>
        <v>34</v>
      </c>
      <c r="Q3222" s="11" t="s">
        <v>8308</v>
      </c>
      <c r="R3222" t="s">
        <v>8342</v>
      </c>
      <c r="S3222" s="12">
        <f t="shared" si="202"/>
        <v>42022.069988425923</v>
      </c>
      <c r="T3222">
        <f t="shared" si="203"/>
        <v>2015</v>
      </c>
    </row>
    <row r="3223" spans="1:20" ht="57.6" x14ac:dyDescent="0.3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9">
        <f t="shared" si="200"/>
        <v>3</v>
      </c>
      <c r="P3223">
        <f t="shared" si="201"/>
        <v>8.5</v>
      </c>
      <c r="Q3223" s="11" t="s">
        <v>8308</v>
      </c>
      <c r="R3223" t="s">
        <v>8342</v>
      </c>
      <c r="S3223" s="12">
        <f t="shared" si="202"/>
        <v>42163.636828703704</v>
      </c>
      <c r="T3223">
        <f t="shared" si="203"/>
        <v>2015</v>
      </c>
    </row>
    <row r="3224" spans="1:20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2">
        <f t="shared" si="202"/>
        <v>41555.041701388887</v>
      </c>
      <c r="T3224">
        <f t="shared" si="203"/>
        <v>2013</v>
      </c>
    </row>
    <row r="3225" spans="1:20" ht="28.8" x14ac:dyDescent="0.3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9">
        <f t="shared" si="200"/>
        <v>0</v>
      </c>
      <c r="P3225">
        <f t="shared" si="201"/>
        <v>16.25</v>
      </c>
      <c r="Q3225" s="11" t="s">
        <v>8319</v>
      </c>
      <c r="R3225" t="s">
        <v>8357</v>
      </c>
      <c r="S3225" s="12">
        <f t="shared" si="202"/>
        <v>41809.155138888891</v>
      </c>
      <c r="T3225">
        <f t="shared" si="203"/>
        <v>2014</v>
      </c>
    </row>
    <row r="3226" spans="1:20" ht="43.2" x14ac:dyDescent="0.3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2">
        <f t="shared" si="202"/>
        <v>40567.825543981482</v>
      </c>
      <c r="T3226">
        <f t="shared" si="203"/>
        <v>2011</v>
      </c>
    </row>
    <row r="3227" spans="1:20" ht="43.2" x14ac:dyDescent="0.3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9">
        <f t="shared" si="200"/>
        <v>1</v>
      </c>
      <c r="P3227">
        <f t="shared" si="201"/>
        <v>32.5</v>
      </c>
      <c r="Q3227" s="11" t="s">
        <v>8327</v>
      </c>
      <c r="R3227" t="s">
        <v>8350</v>
      </c>
      <c r="S3227" s="12">
        <f t="shared" si="202"/>
        <v>40505.232916666668</v>
      </c>
      <c r="T3227">
        <f t="shared" si="203"/>
        <v>2010</v>
      </c>
    </row>
    <row r="3228" spans="1:20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2">
        <f t="shared" si="202"/>
        <v>41941.10297453704</v>
      </c>
      <c r="T3228">
        <f t="shared" si="203"/>
        <v>2014</v>
      </c>
    </row>
    <row r="3229" spans="1:20" ht="28.8" x14ac:dyDescent="0.3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9">
        <f t="shared" si="200"/>
        <v>2</v>
      </c>
      <c r="P3229">
        <f t="shared" si="201"/>
        <v>13</v>
      </c>
      <c r="Q3229" s="11" t="s">
        <v>8308</v>
      </c>
      <c r="R3229" t="s">
        <v>8310</v>
      </c>
      <c r="S3229" s="12">
        <f t="shared" si="202"/>
        <v>41817.866435185184</v>
      </c>
      <c r="T3229">
        <f t="shared" si="203"/>
        <v>2014</v>
      </c>
    </row>
    <row r="3230" spans="1:20" ht="43.2" x14ac:dyDescent="0.3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9">
        <f t="shared" si="200"/>
        <v>9</v>
      </c>
      <c r="P3230">
        <f t="shared" si="201"/>
        <v>16.25</v>
      </c>
      <c r="Q3230" s="11" t="s">
        <v>8323</v>
      </c>
      <c r="R3230" t="s">
        <v>8326</v>
      </c>
      <c r="S3230" s="12">
        <f t="shared" si="202"/>
        <v>41834.135370370372</v>
      </c>
      <c r="T3230">
        <f t="shared" si="203"/>
        <v>2014</v>
      </c>
    </row>
    <row r="3231" spans="1:20" ht="43.2" x14ac:dyDescent="0.3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9">
        <f t="shared" si="200"/>
        <v>6500</v>
      </c>
      <c r="P3231">
        <f t="shared" si="201"/>
        <v>21.67</v>
      </c>
      <c r="Q3231" s="11" t="s">
        <v>8323</v>
      </c>
      <c r="R3231" t="s">
        <v>8326</v>
      </c>
      <c r="S3231" s="12">
        <f t="shared" si="202"/>
        <v>42432.701724537037</v>
      </c>
      <c r="T3231">
        <f t="shared" si="203"/>
        <v>2016</v>
      </c>
    </row>
    <row r="3232" spans="1:20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2">
        <f t="shared" si="202"/>
        <v>41486.424317129626</v>
      </c>
      <c r="T3232">
        <f t="shared" si="203"/>
        <v>2013</v>
      </c>
    </row>
    <row r="3233" spans="1:20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2">
        <f t="shared" si="202"/>
        <v>42128.615682870368</v>
      </c>
      <c r="T3233">
        <f t="shared" si="203"/>
        <v>2015</v>
      </c>
    </row>
    <row r="3234" spans="1:20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2">
        <f t="shared" si="202"/>
        <v>41488.022256944445</v>
      </c>
      <c r="T3234">
        <f t="shared" si="203"/>
        <v>2013</v>
      </c>
    </row>
    <row r="3235" spans="1:20" ht="43.2" x14ac:dyDescent="0.3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9">
        <f t="shared" si="200"/>
        <v>0</v>
      </c>
      <c r="P3235">
        <f t="shared" si="201"/>
        <v>30.5</v>
      </c>
      <c r="Q3235" s="11" t="s">
        <v>8308</v>
      </c>
      <c r="R3235" t="s">
        <v>8342</v>
      </c>
      <c r="S3235" s="12">
        <f t="shared" si="202"/>
        <v>42177.543171296296</v>
      </c>
      <c r="T3235">
        <f t="shared" si="203"/>
        <v>2015</v>
      </c>
    </row>
    <row r="3236" spans="1:20" ht="28.8" x14ac:dyDescent="0.3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9">
        <f t="shared" si="200"/>
        <v>0</v>
      </c>
      <c r="P3236">
        <f t="shared" si="201"/>
        <v>30.5</v>
      </c>
      <c r="Q3236" s="11" t="s">
        <v>8308</v>
      </c>
      <c r="R3236" t="s">
        <v>8310</v>
      </c>
      <c r="S3236" s="12">
        <f t="shared" si="202"/>
        <v>41948.041192129633</v>
      </c>
      <c r="T3236">
        <f t="shared" si="203"/>
        <v>2014</v>
      </c>
    </row>
    <row r="3237" spans="1:20" ht="43.2" x14ac:dyDescent="0.3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9">
        <f t="shared" si="200"/>
        <v>1</v>
      </c>
      <c r="P3237">
        <f t="shared" si="201"/>
        <v>20.329999999999998</v>
      </c>
      <c r="Q3237" s="11" t="s">
        <v>8321</v>
      </c>
      <c r="R3237" t="s">
        <v>8339</v>
      </c>
      <c r="S3237" s="12">
        <f t="shared" si="202"/>
        <v>41547.694456018515</v>
      </c>
      <c r="T3237">
        <f t="shared" si="203"/>
        <v>2013</v>
      </c>
    </row>
    <row r="3238" spans="1:20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2">
        <f t="shared" si="202"/>
        <v>42020.768634259264</v>
      </c>
      <c r="T3238">
        <f t="shared" si="203"/>
        <v>2015</v>
      </c>
    </row>
    <row r="3239" spans="1:20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2">
        <f t="shared" si="202"/>
        <v>42129.777210648142</v>
      </c>
      <c r="T3239">
        <f t="shared" si="203"/>
        <v>2015</v>
      </c>
    </row>
    <row r="3240" spans="1:20" ht="43.2" x14ac:dyDescent="0.3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9">
        <f t="shared" si="200"/>
        <v>1</v>
      </c>
      <c r="P3240">
        <f t="shared" si="201"/>
        <v>20</v>
      </c>
      <c r="Q3240" s="11" t="s">
        <v>8323</v>
      </c>
      <c r="R3240" t="s">
        <v>8326</v>
      </c>
      <c r="S3240" s="12">
        <f t="shared" si="202"/>
        <v>42295.891828703709</v>
      </c>
      <c r="T3240">
        <f t="shared" si="203"/>
        <v>2015</v>
      </c>
    </row>
    <row r="3241" spans="1:20" ht="43.2" x14ac:dyDescent="0.3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9">
        <f t="shared" si="200"/>
        <v>2</v>
      </c>
      <c r="P3241">
        <f t="shared" si="201"/>
        <v>15</v>
      </c>
      <c r="Q3241" s="11" t="s">
        <v>8323</v>
      </c>
      <c r="R3241" t="s">
        <v>8326</v>
      </c>
      <c r="S3241" s="12">
        <f t="shared" si="202"/>
        <v>42178.815891203703</v>
      </c>
      <c r="T3241">
        <f t="shared" si="203"/>
        <v>2015</v>
      </c>
    </row>
    <row r="3242" spans="1:20" ht="57.6" x14ac:dyDescent="0.3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9">
        <f t="shared" si="200"/>
        <v>3</v>
      </c>
      <c r="P3242">
        <f t="shared" si="201"/>
        <v>20</v>
      </c>
      <c r="Q3242" s="11" t="s">
        <v>8308</v>
      </c>
      <c r="R3242" t="s">
        <v>8342</v>
      </c>
      <c r="S3242" s="12">
        <f t="shared" si="202"/>
        <v>42087.343090277776</v>
      </c>
      <c r="T3242">
        <f t="shared" si="203"/>
        <v>2015</v>
      </c>
    </row>
    <row r="3243" spans="1:20" ht="43.2" x14ac:dyDescent="0.3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9">
        <f t="shared" si="200"/>
        <v>6</v>
      </c>
      <c r="P3243">
        <f t="shared" si="201"/>
        <v>15</v>
      </c>
      <c r="Q3243" s="11" t="s">
        <v>8323</v>
      </c>
      <c r="R3243" t="s">
        <v>8326</v>
      </c>
      <c r="S3243" s="12">
        <f t="shared" si="202"/>
        <v>42177.964201388888</v>
      </c>
      <c r="T3243">
        <f t="shared" si="203"/>
        <v>2015</v>
      </c>
    </row>
    <row r="3244" spans="1:20" ht="28.8" x14ac:dyDescent="0.3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9">
        <f t="shared" si="200"/>
        <v>9</v>
      </c>
      <c r="P3244">
        <f t="shared" si="201"/>
        <v>60</v>
      </c>
      <c r="Q3244" s="11" t="s">
        <v>8313</v>
      </c>
      <c r="R3244" t="s">
        <v>8355</v>
      </c>
      <c r="S3244" s="12">
        <f t="shared" si="202"/>
        <v>42286.88217592593</v>
      </c>
      <c r="T3244">
        <f t="shared" si="203"/>
        <v>2015</v>
      </c>
    </row>
    <row r="3245" spans="1:20" ht="43.2" x14ac:dyDescent="0.3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9">
        <f t="shared" si="200"/>
        <v>9</v>
      </c>
      <c r="P3245">
        <f t="shared" si="201"/>
        <v>30</v>
      </c>
      <c r="Q3245" s="11" t="s">
        <v>8308</v>
      </c>
      <c r="R3245" t="s">
        <v>8318</v>
      </c>
      <c r="S3245" s="12">
        <f t="shared" si="202"/>
        <v>41929.174456018518</v>
      </c>
      <c r="T3245">
        <f t="shared" si="203"/>
        <v>2014</v>
      </c>
    </row>
    <row r="3246" spans="1:20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00"/>
        <v>1</v>
      </c>
      <c r="P3246">
        <f t="shared" si="201"/>
        <v>29.5</v>
      </c>
      <c r="Q3246" s="11" t="s">
        <v>8319</v>
      </c>
      <c r="R3246" t="s">
        <v>8345</v>
      </c>
      <c r="S3246" s="12">
        <f t="shared" si="202"/>
        <v>42744.903182870374</v>
      </c>
      <c r="T3246">
        <f t="shared" si="203"/>
        <v>2017</v>
      </c>
    </row>
    <row r="3247" spans="1:20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2">
        <f t="shared" si="202"/>
        <v>42767.031678240746</v>
      </c>
      <c r="T3247">
        <f t="shared" si="203"/>
        <v>2017</v>
      </c>
    </row>
    <row r="3248" spans="1:20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2">
        <f t="shared" si="202"/>
        <v>41840.983541666668</v>
      </c>
      <c r="T3248">
        <f t="shared" si="203"/>
        <v>2014</v>
      </c>
    </row>
    <row r="3249" spans="1:20" ht="57.6" x14ac:dyDescent="0.3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9">
        <f t="shared" si="200"/>
        <v>0</v>
      </c>
      <c r="P3249">
        <f t="shared" si="201"/>
        <v>18.670000000000002</v>
      </c>
      <c r="Q3249" s="11" t="s">
        <v>8323</v>
      </c>
      <c r="R3249" t="s">
        <v>8324</v>
      </c>
      <c r="S3249" s="12">
        <f t="shared" si="202"/>
        <v>41853.563402777778</v>
      </c>
      <c r="T3249">
        <f t="shared" si="203"/>
        <v>2014</v>
      </c>
    </row>
    <row r="3250" spans="1:20" ht="43.2" x14ac:dyDescent="0.3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9">
        <f t="shared" si="200"/>
        <v>1</v>
      </c>
      <c r="P3250">
        <f t="shared" si="201"/>
        <v>14</v>
      </c>
      <c r="Q3250" s="11" t="s">
        <v>8308</v>
      </c>
      <c r="R3250" t="s">
        <v>8342</v>
      </c>
      <c r="S3250" s="12">
        <f t="shared" si="202"/>
        <v>42020.854247685187</v>
      </c>
      <c r="T3250">
        <f t="shared" si="203"/>
        <v>2015</v>
      </c>
    </row>
    <row r="3251" spans="1:20" ht="43.2" x14ac:dyDescent="0.3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9">
        <f t="shared" si="200"/>
        <v>1</v>
      </c>
      <c r="P3251">
        <f t="shared" si="201"/>
        <v>18.670000000000002</v>
      </c>
      <c r="Q3251" s="11" t="s">
        <v>8316</v>
      </c>
      <c r="R3251" t="s">
        <v>8334</v>
      </c>
      <c r="S3251" s="12">
        <f t="shared" si="202"/>
        <v>41101.906111111115</v>
      </c>
      <c r="T3251">
        <f t="shared" si="203"/>
        <v>2012</v>
      </c>
    </row>
    <row r="3252" spans="1:20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00"/>
        <v>0</v>
      </c>
      <c r="P3252">
        <f t="shared" si="201"/>
        <v>27.5</v>
      </c>
      <c r="Q3252" s="11" t="s">
        <v>8308</v>
      </c>
      <c r="R3252" t="s">
        <v>8342</v>
      </c>
      <c r="S3252" s="12">
        <f t="shared" si="202"/>
        <v>42268.658715277779</v>
      </c>
      <c r="T3252">
        <f t="shared" si="203"/>
        <v>2015</v>
      </c>
    </row>
    <row r="3253" spans="1:20" ht="43.2" x14ac:dyDescent="0.3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9">
        <f t="shared" si="200"/>
        <v>0</v>
      </c>
      <c r="P3253">
        <f t="shared" si="201"/>
        <v>18.329999999999998</v>
      </c>
      <c r="Q3253" s="11" t="s">
        <v>8308</v>
      </c>
      <c r="R3253" t="s">
        <v>8342</v>
      </c>
      <c r="S3253" s="12">
        <f t="shared" si="202"/>
        <v>42248.793310185181</v>
      </c>
      <c r="T3253">
        <f t="shared" si="203"/>
        <v>2015</v>
      </c>
    </row>
    <row r="3254" spans="1:20" ht="43.2" x14ac:dyDescent="0.3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9">
        <f t="shared" si="200"/>
        <v>0</v>
      </c>
      <c r="P3254">
        <f t="shared" si="201"/>
        <v>18.329999999999998</v>
      </c>
      <c r="Q3254" s="11" t="s">
        <v>8323</v>
      </c>
      <c r="R3254" t="s">
        <v>8326</v>
      </c>
      <c r="S3254" s="12">
        <f t="shared" si="202"/>
        <v>41784.789687500001</v>
      </c>
      <c r="T3254">
        <f t="shared" si="203"/>
        <v>2014</v>
      </c>
    </row>
    <row r="3255" spans="1:20" ht="43.2" x14ac:dyDescent="0.3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9">
        <f t="shared" si="200"/>
        <v>1</v>
      </c>
      <c r="P3255">
        <f t="shared" si="201"/>
        <v>27.5</v>
      </c>
      <c r="Q3255" s="11" t="s">
        <v>8311</v>
      </c>
      <c r="R3255" t="s">
        <v>8349</v>
      </c>
      <c r="S3255" s="12">
        <f t="shared" si="202"/>
        <v>41054.847777777781</v>
      </c>
      <c r="T3255">
        <f t="shared" si="203"/>
        <v>2012</v>
      </c>
    </row>
    <row r="3256" spans="1:20" ht="43.2" x14ac:dyDescent="0.3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9">
        <f t="shared" si="200"/>
        <v>1</v>
      </c>
      <c r="P3256">
        <f t="shared" si="201"/>
        <v>27.5</v>
      </c>
      <c r="Q3256" s="11" t="s">
        <v>8308</v>
      </c>
      <c r="R3256" t="s">
        <v>8342</v>
      </c>
      <c r="S3256" s="12">
        <f t="shared" si="202"/>
        <v>42096.918240740735</v>
      </c>
      <c r="T3256">
        <f t="shared" si="203"/>
        <v>2015</v>
      </c>
    </row>
    <row r="3257" spans="1:20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00"/>
        <v>1</v>
      </c>
      <c r="P3257">
        <f t="shared" si="201"/>
        <v>27.5</v>
      </c>
      <c r="Q3257" s="11" t="s">
        <v>8319</v>
      </c>
      <c r="R3257" t="s">
        <v>8345</v>
      </c>
      <c r="S3257" s="12">
        <f t="shared" si="202"/>
        <v>41805.895254629628</v>
      </c>
      <c r="T3257">
        <f t="shared" si="203"/>
        <v>2014</v>
      </c>
    </row>
    <row r="3258" spans="1:20" ht="43.2" x14ac:dyDescent="0.3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9">
        <f t="shared" si="200"/>
        <v>1</v>
      </c>
      <c r="P3258">
        <f t="shared" si="201"/>
        <v>27.5</v>
      </c>
      <c r="Q3258" s="11" t="s">
        <v>8311</v>
      </c>
      <c r="R3258" t="s">
        <v>8348</v>
      </c>
      <c r="S3258" s="12">
        <f t="shared" si="202"/>
        <v>42232.15016203704</v>
      </c>
      <c r="T3258">
        <f t="shared" si="203"/>
        <v>2015</v>
      </c>
    </row>
    <row r="3259" spans="1:20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12">
        <f t="shared" si="202"/>
        <v>42104.781597222223</v>
      </c>
      <c r="T3259">
        <f t="shared" si="203"/>
        <v>2015</v>
      </c>
    </row>
    <row r="3260" spans="1:20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2">
        <f t="shared" si="202"/>
        <v>42778.765300925923</v>
      </c>
      <c r="T3260">
        <f t="shared" si="203"/>
        <v>2017</v>
      </c>
    </row>
    <row r="3261" spans="1:20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12">
        <f t="shared" si="202"/>
        <v>42429.695543981477</v>
      </c>
      <c r="T3261">
        <f t="shared" si="203"/>
        <v>2016</v>
      </c>
    </row>
    <row r="3262" spans="1:20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12">
        <f t="shared" si="202"/>
        <v>42585.7106712963</v>
      </c>
      <c r="T3262">
        <f t="shared" si="203"/>
        <v>2016</v>
      </c>
    </row>
    <row r="3263" spans="1:20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12">
        <f t="shared" si="202"/>
        <v>42300.585891203707</v>
      </c>
      <c r="T3263">
        <f t="shared" si="203"/>
        <v>2015</v>
      </c>
    </row>
    <row r="3264" spans="1:20" ht="43.2" x14ac:dyDescent="0.3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9">
        <f t="shared" si="200"/>
        <v>0</v>
      </c>
      <c r="P3264">
        <f t="shared" si="201"/>
        <v>26</v>
      </c>
      <c r="Q3264" s="11" t="s">
        <v>8308</v>
      </c>
      <c r="R3264" t="s">
        <v>8342</v>
      </c>
      <c r="S3264" s="12">
        <f t="shared" si="202"/>
        <v>42249.667997685188</v>
      </c>
      <c r="T3264">
        <f t="shared" si="203"/>
        <v>2015</v>
      </c>
    </row>
    <row r="3265" spans="1:20" ht="43.2" x14ac:dyDescent="0.3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9">
        <f t="shared" si="200"/>
        <v>0</v>
      </c>
      <c r="P3265">
        <f t="shared" si="201"/>
        <v>3.71</v>
      </c>
      <c r="Q3265" s="11" t="s">
        <v>8321</v>
      </c>
      <c r="R3265" t="s">
        <v>8339</v>
      </c>
      <c r="S3265" s="12">
        <f t="shared" si="202"/>
        <v>42318.098217592589</v>
      </c>
      <c r="T3265">
        <f t="shared" si="203"/>
        <v>2015</v>
      </c>
    </row>
    <row r="3266" spans="1:20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00"/>
        <v>0</v>
      </c>
      <c r="P3266">
        <f t="shared" si="201"/>
        <v>52</v>
      </c>
      <c r="Q3266" s="11" t="s">
        <v>8319</v>
      </c>
      <c r="R3266" t="s">
        <v>8345</v>
      </c>
      <c r="S3266" s="12">
        <f t="shared" si="202"/>
        <v>42107.679756944446</v>
      </c>
      <c r="T3266">
        <f t="shared" si="203"/>
        <v>2015</v>
      </c>
    </row>
    <row r="3267" spans="1:20" ht="43.2" x14ac:dyDescent="0.3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9">
        <f t="shared" ref="O3267:O3330" si="204">ROUND(E3267/D3267*100,0)</f>
        <v>0</v>
      </c>
      <c r="P3267">
        <f t="shared" ref="P3267:P3330" si="205">IFERROR(ROUND(E3267/L3267,2),0)</f>
        <v>8.5</v>
      </c>
      <c r="Q3267" s="11" t="s">
        <v>8308</v>
      </c>
      <c r="R3267" t="s">
        <v>8315</v>
      </c>
      <c r="S3267" s="12">
        <f t="shared" ref="S3267:S3330" si="206">(((J3267/60)/60)/24)+DATE(1970,1,1)</f>
        <v>42055.600995370376</v>
      </c>
      <c r="T3267">
        <f t="shared" ref="T3267:T3330" si="207">YEAR(S3267)</f>
        <v>2015</v>
      </c>
    </row>
    <row r="3268" spans="1:20" ht="43.2" x14ac:dyDescent="0.3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9">
        <f t="shared" si="204"/>
        <v>0</v>
      </c>
      <c r="P3268">
        <f t="shared" si="205"/>
        <v>12.75</v>
      </c>
      <c r="Q3268" s="11" t="s">
        <v>8316</v>
      </c>
      <c r="R3268" t="s">
        <v>8334</v>
      </c>
      <c r="S3268" s="12">
        <f t="shared" si="206"/>
        <v>41645.832141203704</v>
      </c>
      <c r="T3268">
        <f t="shared" si="207"/>
        <v>2014</v>
      </c>
    </row>
    <row r="3269" spans="1:20" ht="43.2" x14ac:dyDescent="0.3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9">
        <f t="shared" si="204"/>
        <v>1</v>
      </c>
      <c r="P3269">
        <f t="shared" si="205"/>
        <v>17</v>
      </c>
      <c r="Q3269" s="11" t="s">
        <v>8316</v>
      </c>
      <c r="R3269" t="s">
        <v>8344</v>
      </c>
      <c r="S3269" s="12">
        <f t="shared" si="206"/>
        <v>42528.899398148147</v>
      </c>
      <c r="T3269">
        <f t="shared" si="207"/>
        <v>2016</v>
      </c>
    </row>
    <row r="3270" spans="1:20" ht="43.2" x14ac:dyDescent="0.3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9">
        <f t="shared" si="204"/>
        <v>1</v>
      </c>
      <c r="P3270">
        <f t="shared" si="205"/>
        <v>25.5</v>
      </c>
      <c r="Q3270" s="11" t="s">
        <v>8319</v>
      </c>
      <c r="R3270" t="s">
        <v>8345</v>
      </c>
      <c r="S3270" s="12">
        <f t="shared" si="206"/>
        <v>42110.326423611114</v>
      </c>
      <c r="T3270">
        <f t="shared" si="207"/>
        <v>2015</v>
      </c>
    </row>
    <row r="3271" spans="1:20" ht="43.2" x14ac:dyDescent="0.3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9">
        <f t="shared" si="204"/>
        <v>1</v>
      </c>
      <c r="P3271">
        <f t="shared" si="205"/>
        <v>25.5</v>
      </c>
      <c r="Q3271" s="11" t="s">
        <v>8321</v>
      </c>
      <c r="R3271" t="s">
        <v>8339</v>
      </c>
      <c r="S3271" s="12">
        <f t="shared" si="206"/>
        <v>41605.167696759258</v>
      </c>
      <c r="T3271">
        <f t="shared" si="207"/>
        <v>2013</v>
      </c>
    </row>
    <row r="3272" spans="1:20" ht="43.2" x14ac:dyDescent="0.3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9">
        <f t="shared" si="204"/>
        <v>1</v>
      </c>
      <c r="P3272">
        <f t="shared" si="205"/>
        <v>25.5</v>
      </c>
      <c r="Q3272" s="11" t="s">
        <v>8327</v>
      </c>
      <c r="R3272" t="s">
        <v>8330</v>
      </c>
      <c r="S3272" s="12">
        <f t="shared" si="206"/>
        <v>42187.281678240746</v>
      </c>
      <c r="T3272">
        <f t="shared" si="207"/>
        <v>2015</v>
      </c>
    </row>
    <row r="3273" spans="1:20" ht="43.2" x14ac:dyDescent="0.3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9">
        <f t="shared" si="204"/>
        <v>3</v>
      </c>
      <c r="P3273">
        <f t="shared" si="205"/>
        <v>12.75</v>
      </c>
      <c r="Q3273" s="11" t="s">
        <v>8313</v>
      </c>
      <c r="R3273" t="s">
        <v>8353</v>
      </c>
      <c r="S3273" s="12">
        <f t="shared" si="206"/>
        <v>42555.698738425926</v>
      </c>
      <c r="T3273">
        <f t="shared" si="207"/>
        <v>2016</v>
      </c>
    </row>
    <row r="3274" spans="1:20" ht="43.2" x14ac:dyDescent="0.3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9">
        <f t="shared" si="204"/>
        <v>3</v>
      </c>
      <c r="P3274">
        <f t="shared" si="205"/>
        <v>25.5</v>
      </c>
      <c r="Q3274" s="11" t="s">
        <v>8321</v>
      </c>
      <c r="R3274" t="s">
        <v>8325</v>
      </c>
      <c r="S3274" s="12">
        <f t="shared" si="206"/>
        <v>41825.791226851856</v>
      </c>
      <c r="T3274">
        <f t="shared" si="207"/>
        <v>2014</v>
      </c>
    </row>
    <row r="3275" spans="1:20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2">
        <f t="shared" si="206"/>
        <v>41826.61954861111</v>
      </c>
      <c r="T3275">
        <f t="shared" si="207"/>
        <v>2014</v>
      </c>
    </row>
    <row r="3276" spans="1:20" ht="28.8" x14ac:dyDescent="0.3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9">
        <f t="shared" si="204"/>
        <v>0</v>
      </c>
      <c r="P3276">
        <f t="shared" si="205"/>
        <v>50</v>
      </c>
      <c r="Q3276" s="11" t="s">
        <v>8308</v>
      </c>
      <c r="R3276" t="s">
        <v>8342</v>
      </c>
      <c r="S3276" s="12">
        <f t="shared" si="206"/>
        <v>42215.662314814821</v>
      </c>
      <c r="T3276">
        <f t="shared" si="207"/>
        <v>2015</v>
      </c>
    </row>
    <row r="3277" spans="1:20" ht="43.2" x14ac:dyDescent="0.3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9">
        <f t="shared" si="204"/>
        <v>0</v>
      </c>
      <c r="P3277">
        <f t="shared" si="205"/>
        <v>50</v>
      </c>
      <c r="Q3277" s="11" t="s">
        <v>8321</v>
      </c>
      <c r="R3277" t="s">
        <v>8339</v>
      </c>
      <c r="S3277" s="12">
        <f t="shared" si="206"/>
        <v>41761.94258101852</v>
      </c>
      <c r="T3277">
        <f t="shared" si="207"/>
        <v>2014</v>
      </c>
    </row>
    <row r="3278" spans="1:20" ht="43.2" x14ac:dyDescent="0.3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9">
        <f t="shared" si="204"/>
        <v>0</v>
      </c>
      <c r="P3278">
        <f t="shared" si="205"/>
        <v>50</v>
      </c>
      <c r="Q3278" s="11" t="s">
        <v>8308</v>
      </c>
      <c r="R3278" t="s">
        <v>8342</v>
      </c>
      <c r="S3278" s="12">
        <f t="shared" si="206"/>
        <v>42321.283101851848</v>
      </c>
      <c r="T3278">
        <f t="shared" si="207"/>
        <v>2015</v>
      </c>
    </row>
    <row r="3279" spans="1:20" ht="43.2" x14ac:dyDescent="0.3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9">
        <f t="shared" si="204"/>
        <v>0</v>
      </c>
      <c r="P3279">
        <f t="shared" si="205"/>
        <v>50</v>
      </c>
      <c r="Q3279" s="11" t="s">
        <v>8308</v>
      </c>
      <c r="R3279" t="s">
        <v>8342</v>
      </c>
      <c r="S3279" s="12">
        <f t="shared" si="206"/>
        <v>42194.648344907408</v>
      </c>
      <c r="T3279">
        <f t="shared" si="207"/>
        <v>2015</v>
      </c>
    </row>
    <row r="3280" spans="1:20" ht="43.2" x14ac:dyDescent="0.3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9">
        <f t="shared" si="204"/>
        <v>0</v>
      </c>
      <c r="P3280">
        <f t="shared" si="205"/>
        <v>25</v>
      </c>
      <c r="Q3280" s="11" t="s">
        <v>8308</v>
      </c>
      <c r="R3280" t="s">
        <v>8318</v>
      </c>
      <c r="S3280" s="12">
        <f t="shared" si="206"/>
        <v>42326.685428240744</v>
      </c>
      <c r="T3280">
        <f t="shared" si="207"/>
        <v>2015</v>
      </c>
    </row>
    <row r="3281" spans="1:20" ht="57.6" x14ac:dyDescent="0.3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9">
        <f t="shared" si="204"/>
        <v>0</v>
      </c>
      <c r="P3281">
        <f t="shared" si="205"/>
        <v>50</v>
      </c>
      <c r="Q3281" s="11" t="s">
        <v>8327</v>
      </c>
      <c r="R3281" t="s">
        <v>8350</v>
      </c>
      <c r="S3281" s="12">
        <f t="shared" si="206"/>
        <v>41616.027754629627</v>
      </c>
      <c r="T3281">
        <f t="shared" si="207"/>
        <v>2013</v>
      </c>
    </row>
    <row r="3282" spans="1:20" ht="43.2" x14ac:dyDescent="0.3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9">
        <f t="shared" si="204"/>
        <v>0</v>
      </c>
      <c r="P3282">
        <f t="shared" si="205"/>
        <v>12.5</v>
      </c>
      <c r="Q3282" s="11" t="s">
        <v>8316</v>
      </c>
      <c r="R3282" t="s">
        <v>8334</v>
      </c>
      <c r="S3282" s="12">
        <f t="shared" si="206"/>
        <v>41683.832280092596</v>
      </c>
      <c r="T3282">
        <f t="shared" si="207"/>
        <v>2014</v>
      </c>
    </row>
    <row r="3283" spans="1:20" ht="43.2" x14ac:dyDescent="0.3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9">
        <f t="shared" si="204"/>
        <v>0</v>
      </c>
      <c r="P3283">
        <f t="shared" si="205"/>
        <v>50</v>
      </c>
      <c r="Q3283" s="11" t="s">
        <v>8319</v>
      </c>
      <c r="R3283" t="s">
        <v>8345</v>
      </c>
      <c r="S3283" s="12">
        <f t="shared" si="206"/>
        <v>41795.963333333333</v>
      </c>
      <c r="T3283">
        <f t="shared" si="207"/>
        <v>2014</v>
      </c>
    </row>
    <row r="3284" spans="1:20" ht="57.6" x14ac:dyDescent="0.3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9">
        <f t="shared" si="204"/>
        <v>0</v>
      </c>
      <c r="P3284">
        <f t="shared" si="205"/>
        <v>50</v>
      </c>
      <c r="Q3284" s="11" t="s">
        <v>8319</v>
      </c>
      <c r="R3284" t="s">
        <v>8345</v>
      </c>
      <c r="S3284" s="12">
        <f t="shared" si="206"/>
        <v>41887.801168981481</v>
      </c>
      <c r="T3284">
        <f t="shared" si="207"/>
        <v>2014</v>
      </c>
    </row>
    <row r="3285" spans="1:20" ht="43.2" x14ac:dyDescent="0.3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9">
        <f t="shared" si="204"/>
        <v>0</v>
      </c>
      <c r="P3285">
        <f t="shared" si="205"/>
        <v>16.670000000000002</v>
      </c>
      <c r="Q3285" s="11" t="s">
        <v>8323</v>
      </c>
      <c r="R3285" t="s">
        <v>8324</v>
      </c>
      <c r="S3285" s="12">
        <f t="shared" si="206"/>
        <v>42173.67082175926</v>
      </c>
      <c r="T3285">
        <f t="shared" si="207"/>
        <v>2015</v>
      </c>
    </row>
    <row r="3286" spans="1:20" ht="28.8" x14ac:dyDescent="0.3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9">
        <f t="shared" si="204"/>
        <v>0</v>
      </c>
      <c r="P3286">
        <f t="shared" si="205"/>
        <v>50</v>
      </c>
      <c r="Q3286" s="11" t="s">
        <v>8321</v>
      </c>
      <c r="R3286" t="s">
        <v>8325</v>
      </c>
      <c r="S3286" s="12">
        <f t="shared" si="206"/>
        <v>42377.577187499999</v>
      </c>
      <c r="T3286">
        <f t="shared" si="207"/>
        <v>2016</v>
      </c>
    </row>
    <row r="3287" spans="1:20" ht="28.8" x14ac:dyDescent="0.3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9">
        <f t="shared" si="204"/>
        <v>0</v>
      </c>
      <c r="P3287">
        <f t="shared" si="205"/>
        <v>50</v>
      </c>
      <c r="Q3287" s="11" t="s">
        <v>8313</v>
      </c>
      <c r="R3287" t="s">
        <v>8355</v>
      </c>
      <c r="S3287" s="12">
        <f t="shared" si="206"/>
        <v>42108.05322916666</v>
      </c>
      <c r="T3287">
        <f t="shared" si="207"/>
        <v>2015</v>
      </c>
    </row>
    <row r="3288" spans="1:20" ht="43.2" x14ac:dyDescent="0.3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9">
        <f t="shared" si="204"/>
        <v>0</v>
      </c>
      <c r="P3288">
        <f t="shared" si="205"/>
        <v>50</v>
      </c>
      <c r="Q3288" s="11" t="s">
        <v>8319</v>
      </c>
      <c r="R3288" t="s">
        <v>8345</v>
      </c>
      <c r="S3288" s="12">
        <f t="shared" si="206"/>
        <v>42285.91506944444</v>
      </c>
      <c r="T3288">
        <f t="shared" si="207"/>
        <v>2015</v>
      </c>
    </row>
    <row r="3289" spans="1:20" ht="43.2" x14ac:dyDescent="0.3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9">
        <f t="shared" si="204"/>
        <v>0</v>
      </c>
      <c r="P3289">
        <f t="shared" si="205"/>
        <v>50</v>
      </c>
      <c r="Q3289" s="11" t="s">
        <v>8323</v>
      </c>
      <c r="R3289" t="s">
        <v>8324</v>
      </c>
      <c r="S3289" s="12">
        <f t="shared" si="206"/>
        <v>42523.025231481486</v>
      </c>
      <c r="T3289">
        <f t="shared" si="207"/>
        <v>2016</v>
      </c>
    </row>
    <row r="3290" spans="1:20" x14ac:dyDescent="0.3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9">
        <f t="shared" si="204"/>
        <v>0</v>
      </c>
      <c r="P3290">
        <f t="shared" si="205"/>
        <v>50</v>
      </c>
      <c r="Q3290" s="11" t="s">
        <v>8321</v>
      </c>
      <c r="R3290" t="s">
        <v>8325</v>
      </c>
      <c r="S3290" s="12">
        <f t="shared" si="206"/>
        <v>42527.650995370372</v>
      </c>
      <c r="T3290">
        <f t="shared" si="207"/>
        <v>2016</v>
      </c>
    </row>
    <row r="3291" spans="1:20" ht="43.2" x14ac:dyDescent="0.3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9">
        <f t="shared" si="204"/>
        <v>1</v>
      </c>
      <c r="P3291">
        <f t="shared" si="205"/>
        <v>50</v>
      </c>
      <c r="Q3291" s="11" t="s">
        <v>8319</v>
      </c>
      <c r="R3291" t="s">
        <v>8345</v>
      </c>
      <c r="S3291" s="12">
        <f t="shared" si="206"/>
        <v>42584.666597222225</v>
      </c>
      <c r="T3291">
        <f t="shared" si="207"/>
        <v>2016</v>
      </c>
    </row>
    <row r="3292" spans="1:20" ht="28.8" x14ac:dyDescent="0.3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9">
        <f t="shared" si="204"/>
        <v>1</v>
      </c>
      <c r="P3292">
        <f t="shared" si="205"/>
        <v>50</v>
      </c>
      <c r="Q3292" s="11" t="s">
        <v>8319</v>
      </c>
      <c r="R3292" t="s">
        <v>8345</v>
      </c>
      <c r="S3292" s="12">
        <f t="shared" si="206"/>
        <v>42143.714178240742</v>
      </c>
      <c r="T3292">
        <f t="shared" si="207"/>
        <v>2015</v>
      </c>
    </row>
    <row r="3293" spans="1:20" ht="43.2" x14ac:dyDescent="0.3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9">
        <f t="shared" si="204"/>
        <v>1</v>
      </c>
      <c r="P3293">
        <f t="shared" si="205"/>
        <v>25</v>
      </c>
      <c r="Q3293" s="11" t="s">
        <v>8311</v>
      </c>
      <c r="R3293" t="s">
        <v>8352</v>
      </c>
      <c r="S3293" s="12">
        <f t="shared" si="206"/>
        <v>42548.192997685182</v>
      </c>
      <c r="T3293">
        <f t="shared" si="207"/>
        <v>2016</v>
      </c>
    </row>
    <row r="3294" spans="1:20" ht="72" x14ac:dyDescent="0.3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9">
        <f t="shared" si="204"/>
        <v>1</v>
      </c>
      <c r="P3294">
        <f t="shared" si="205"/>
        <v>25</v>
      </c>
      <c r="Q3294" s="11" t="s">
        <v>8323</v>
      </c>
      <c r="R3294" t="s">
        <v>8326</v>
      </c>
      <c r="S3294" s="12">
        <f t="shared" si="206"/>
        <v>41940.587233796294</v>
      </c>
      <c r="T3294">
        <f t="shared" si="207"/>
        <v>2014</v>
      </c>
    </row>
    <row r="3295" spans="1:20" ht="43.2" x14ac:dyDescent="0.3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9">
        <f t="shared" si="204"/>
        <v>1</v>
      </c>
      <c r="P3295">
        <f t="shared" si="205"/>
        <v>50</v>
      </c>
      <c r="Q3295" s="11" t="s">
        <v>8346</v>
      </c>
      <c r="R3295" t="s">
        <v>8347</v>
      </c>
      <c r="S3295" s="12">
        <f t="shared" si="206"/>
        <v>42079.913113425922</v>
      </c>
      <c r="T3295">
        <f t="shared" si="207"/>
        <v>2015</v>
      </c>
    </row>
    <row r="3296" spans="1:20" ht="43.2" x14ac:dyDescent="0.3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9">
        <f t="shared" si="204"/>
        <v>1</v>
      </c>
      <c r="P3296">
        <f t="shared" si="205"/>
        <v>50</v>
      </c>
      <c r="Q3296" s="11" t="s">
        <v>8313</v>
      </c>
      <c r="R3296" t="s">
        <v>8353</v>
      </c>
      <c r="S3296" s="12">
        <f t="shared" si="206"/>
        <v>42685.680648148147</v>
      </c>
      <c r="T3296">
        <f t="shared" si="207"/>
        <v>2016</v>
      </c>
    </row>
    <row r="3297" spans="1:20" ht="43.2" x14ac:dyDescent="0.3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9">
        <f t="shared" si="204"/>
        <v>1</v>
      </c>
      <c r="P3297">
        <f t="shared" si="205"/>
        <v>50</v>
      </c>
      <c r="Q3297" s="11" t="s">
        <v>8323</v>
      </c>
      <c r="R3297" t="s">
        <v>8335</v>
      </c>
      <c r="S3297" s="12">
        <f t="shared" si="206"/>
        <v>42132.58048611111</v>
      </c>
      <c r="T3297">
        <f t="shared" si="207"/>
        <v>2015</v>
      </c>
    </row>
    <row r="3298" spans="1:20" ht="57.6" x14ac:dyDescent="0.3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9">
        <f t="shared" si="204"/>
        <v>1</v>
      </c>
      <c r="P3298">
        <f t="shared" si="205"/>
        <v>50</v>
      </c>
      <c r="Q3298" s="11" t="s">
        <v>8323</v>
      </c>
      <c r="R3298" t="s">
        <v>8326</v>
      </c>
      <c r="S3298" s="12">
        <f t="shared" si="206"/>
        <v>42570.850381944445</v>
      </c>
      <c r="T3298">
        <f t="shared" si="207"/>
        <v>2016</v>
      </c>
    </row>
    <row r="3299" spans="1:20" ht="43.2" x14ac:dyDescent="0.3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9">
        <f t="shared" si="204"/>
        <v>1</v>
      </c>
      <c r="P3299">
        <f t="shared" si="205"/>
        <v>25</v>
      </c>
      <c r="Q3299" s="11" t="s">
        <v>8327</v>
      </c>
      <c r="R3299" t="s">
        <v>8350</v>
      </c>
      <c r="S3299" s="12">
        <f t="shared" si="206"/>
        <v>42368.333668981482</v>
      </c>
      <c r="T3299">
        <f t="shared" si="207"/>
        <v>2015</v>
      </c>
    </row>
    <row r="3300" spans="1:20" ht="57.6" x14ac:dyDescent="0.3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9">
        <f t="shared" si="204"/>
        <v>2</v>
      </c>
      <c r="P3300">
        <f t="shared" si="205"/>
        <v>50</v>
      </c>
      <c r="Q3300" s="11" t="s">
        <v>8327</v>
      </c>
      <c r="R3300" t="s">
        <v>8330</v>
      </c>
      <c r="S3300" s="12">
        <f t="shared" si="206"/>
        <v>41887.801064814819</v>
      </c>
      <c r="T3300">
        <f t="shared" si="207"/>
        <v>2014</v>
      </c>
    </row>
    <row r="3301" spans="1:20" ht="43.2" x14ac:dyDescent="0.3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9">
        <f t="shared" si="204"/>
        <v>3</v>
      </c>
      <c r="P3301">
        <f t="shared" si="205"/>
        <v>16.670000000000002</v>
      </c>
      <c r="Q3301" s="11" t="s">
        <v>8321</v>
      </c>
      <c r="R3301" t="s">
        <v>8339</v>
      </c>
      <c r="S3301" s="12">
        <f t="shared" si="206"/>
        <v>41830.613969907405</v>
      </c>
      <c r="T3301">
        <f t="shared" si="207"/>
        <v>2014</v>
      </c>
    </row>
    <row r="3302" spans="1:20" ht="57.6" x14ac:dyDescent="0.3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9">
        <f t="shared" si="204"/>
        <v>3</v>
      </c>
      <c r="P3302">
        <f t="shared" si="205"/>
        <v>50</v>
      </c>
      <c r="Q3302" s="11" t="s">
        <v>8311</v>
      </c>
      <c r="R3302" t="s">
        <v>8352</v>
      </c>
      <c r="S3302" s="12">
        <f t="shared" si="206"/>
        <v>40068.056932870371</v>
      </c>
      <c r="T3302">
        <f t="shared" si="207"/>
        <v>2009</v>
      </c>
    </row>
    <row r="3303" spans="1:20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2">
        <f t="shared" si="206"/>
        <v>42807.885057870371</v>
      </c>
      <c r="T3303">
        <f t="shared" si="207"/>
        <v>2017</v>
      </c>
    </row>
    <row r="3304" spans="1:20" ht="43.2" x14ac:dyDescent="0.3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9">
        <f t="shared" si="204"/>
        <v>5</v>
      </c>
      <c r="P3304">
        <f t="shared" si="205"/>
        <v>50</v>
      </c>
      <c r="Q3304" s="11" t="s">
        <v>8321</v>
      </c>
      <c r="R3304" t="s">
        <v>8339</v>
      </c>
      <c r="S3304" s="12">
        <f t="shared" si="206"/>
        <v>40894.906956018516</v>
      </c>
      <c r="T3304">
        <f t="shared" si="207"/>
        <v>2011</v>
      </c>
    </row>
    <row r="3305" spans="1:20" ht="57.6" x14ac:dyDescent="0.3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9">
        <f t="shared" si="204"/>
        <v>5</v>
      </c>
      <c r="P3305">
        <f t="shared" si="205"/>
        <v>50</v>
      </c>
      <c r="Q3305" s="11" t="s">
        <v>8316</v>
      </c>
      <c r="R3305" t="s">
        <v>8344</v>
      </c>
      <c r="S3305" s="12">
        <f t="shared" si="206"/>
        <v>42558.989513888882</v>
      </c>
      <c r="T3305">
        <f t="shared" si="207"/>
        <v>2016</v>
      </c>
    </row>
    <row r="3306" spans="1:20" ht="43.2" x14ac:dyDescent="0.3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9">
        <f t="shared" si="204"/>
        <v>5</v>
      </c>
      <c r="P3306">
        <f t="shared" si="205"/>
        <v>50</v>
      </c>
      <c r="Q3306" s="11" t="s">
        <v>8323</v>
      </c>
      <c r="R3306" t="s">
        <v>8326</v>
      </c>
      <c r="S3306" s="12">
        <f t="shared" si="206"/>
        <v>42032.250208333338</v>
      </c>
      <c r="T3306">
        <f t="shared" si="207"/>
        <v>2015</v>
      </c>
    </row>
    <row r="3307" spans="1:20" ht="57.6" x14ac:dyDescent="0.3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9">
        <f t="shared" si="204"/>
        <v>10</v>
      </c>
      <c r="P3307">
        <f t="shared" si="205"/>
        <v>10</v>
      </c>
      <c r="Q3307" s="11" t="s">
        <v>8316</v>
      </c>
      <c r="R3307" t="s">
        <v>8334</v>
      </c>
      <c r="S3307" s="12">
        <f t="shared" si="206"/>
        <v>40198.424849537041</v>
      </c>
      <c r="T3307">
        <f t="shared" si="207"/>
        <v>2010</v>
      </c>
    </row>
    <row r="3308" spans="1:20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2">
        <f t="shared" si="206"/>
        <v>42032.168530092589</v>
      </c>
      <c r="T3308">
        <f t="shared" si="207"/>
        <v>2015</v>
      </c>
    </row>
    <row r="3309" spans="1:20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2">
        <f t="shared" si="206"/>
        <v>41536.509097222224</v>
      </c>
      <c r="T3309">
        <f t="shared" si="207"/>
        <v>2013</v>
      </c>
    </row>
    <row r="3310" spans="1:20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12">
        <f t="shared" si="206"/>
        <v>41660.792557870373</v>
      </c>
      <c r="T3310">
        <f t="shared" si="207"/>
        <v>2014</v>
      </c>
    </row>
    <row r="3311" spans="1:20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12">
        <f t="shared" si="206"/>
        <v>42304.940960648149</v>
      </c>
      <c r="T3311">
        <f t="shared" si="207"/>
        <v>2015</v>
      </c>
    </row>
    <row r="3312" spans="1:20" ht="43.2" x14ac:dyDescent="0.3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9">
        <f t="shared" si="204"/>
        <v>0</v>
      </c>
      <c r="P3312">
        <f t="shared" si="205"/>
        <v>22.5</v>
      </c>
      <c r="Q3312" s="11" t="s">
        <v>8319</v>
      </c>
      <c r="R3312" t="s">
        <v>8345</v>
      </c>
      <c r="S3312" s="12">
        <f t="shared" si="206"/>
        <v>42338.615393518514</v>
      </c>
      <c r="T3312">
        <f t="shared" si="207"/>
        <v>2015</v>
      </c>
    </row>
    <row r="3313" spans="1:20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04"/>
        <v>0</v>
      </c>
      <c r="P3313">
        <f t="shared" si="205"/>
        <v>22.5</v>
      </c>
      <c r="Q3313" s="11" t="s">
        <v>8321</v>
      </c>
      <c r="R3313" t="s">
        <v>8339</v>
      </c>
      <c r="S3313" s="12">
        <f t="shared" si="206"/>
        <v>40971.002569444441</v>
      </c>
      <c r="T3313">
        <f t="shared" si="207"/>
        <v>2012</v>
      </c>
    </row>
    <row r="3314" spans="1:20" ht="57.6" x14ac:dyDescent="0.3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9">
        <f t="shared" si="204"/>
        <v>0</v>
      </c>
      <c r="P3314">
        <f t="shared" si="205"/>
        <v>11.25</v>
      </c>
      <c r="Q3314" s="11" t="s">
        <v>8316</v>
      </c>
      <c r="R3314" t="s">
        <v>8334</v>
      </c>
      <c r="S3314" s="12">
        <f t="shared" si="206"/>
        <v>42440.371111111104</v>
      </c>
      <c r="T3314">
        <f t="shared" si="207"/>
        <v>2016</v>
      </c>
    </row>
    <row r="3315" spans="1:20" ht="43.2" x14ac:dyDescent="0.3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9">
        <f t="shared" si="204"/>
        <v>0</v>
      </c>
      <c r="P3315">
        <f t="shared" si="205"/>
        <v>15</v>
      </c>
      <c r="Q3315" s="11" t="s">
        <v>8316</v>
      </c>
      <c r="R3315" t="s">
        <v>8334</v>
      </c>
      <c r="S3315" s="12">
        <f t="shared" si="206"/>
        <v>42662.752199074079</v>
      </c>
      <c r="T3315">
        <f t="shared" si="207"/>
        <v>2016</v>
      </c>
    </row>
    <row r="3316" spans="1:20" ht="57.6" x14ac:dyDescent="0.3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9">
        <f t="shared" si="204"/>
        <v>1</v>
      </c>
      <c r="P3316">
        <f t="shared" si="205"/>
        <v>22.5</v>
      </c>
      <c r="Q3316" s="11" t="s">
        <v>8323</v>
      </c>
      <c r="R3316" t="s">
        <v>8326</v>
      </c>
      <c r="S3316" s="12">
        <f t="shared" si="206"/>
        <v>41801.711550925924</v>
      </c>
      <c r="T3316">
        <f t="shared" si="207"/>
        <v>2014</v>
      </c>
    </row>
    <row r="3317" spans="1:20" ht="43.2" x14ac:dyDescent="0.3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9">
        <f t="shared" si="204"/>
        <v>1</v>
      </c>
      <c r="P3317">
        <f t="shared" si="205"/>
        <v>22.5</v>
      </c>
      <c r="Q3317" s="11" t="s">
        <v>8323</v>
      </c>
      <c r="R3317" t="s">
        <v>8326</v>
      </c>
      <c r="S3317" s="12">
        <f t="shared" si="206"/>
        <v>42627.955104166671</v>
      </c>
      <c r="T3317">
        <f t="shared" si="207"/>
        <v>2016</v>
      </c>
    </row>
    <row r="3318" spans="1:20" ht="43.2" x14ac:dyDescent="0.3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9">
        <f t="shared" si="204"/>
        <v>1</v>
      </c>
      <c r="P3318">
        <f t="shared" si="205"/>
        <v>11.25</v>
      </c>
      <c r="Q3318" s="11" t="s">
        <v>8311</v>
      </c>
      <c r="R3318" t="s">
        <v>8356</v>
      </c>
      <c r="S3318" s="12">
        <f t="shared" si="206"/>
        <v>41030.292025462964</v>
      </c>
      <c r="T3318">
        <f t="shared" si="207"/>
        <v>2012</v>
      </c>
    </row>
    <row r="3319" spans="1:20" ht="28.8" x14ac:dyDescent="0.3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9">
        <f t="shared" si="204"/>
        <v>1</v>
      </c>
      <c r="P3319">
        <f t="shared" si="205"/>
        <v>9</v>
      </c>
      <c r="Q3319" s="11" t="s">
        <v>8327</v>
      </c>
      <c r="R3319" t="s">
        <v>8350</v>
      </c>
      <c r="S3319" s="12">
        <f t="shared" si="206"/>
        <v>41184.167129629634</v>
      </c>
      <c r="T3319">
        <f t="shared" si="207"/>
        <v>2012</v>
      </c>
    </row>
    <row r="3320" spans="1:20" ht="43.2" x14ac:dyDescent="0.3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9">
        <f t="shared" si="204"/>
        <v>2</v>
      </c>
      <c r="P3320">
        <f t="shared" si="205"/>
        <v>11.25</v>
      </c>
      <c r="Q3320" s="11" t="s">
        <v>8323</v>
      </c>
      <c r="R3320" t="s">
        <v>8326</v>
      </c>
      <c r="S3320" s="12">
        <f t="shared" si="206"/>
        <v>42342.845555555556</v>
      </c>
      <c r="T3320">
        <f t="shared" si="207"/>
        <v>2015</v>
      </c>
    </row>
    <row r="3321" spans="1:20" ht="43.2" x14ac:dyDescent="0.3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9">
        <f t="shared" si="204"/>
        <v>2</v>
      </c>
      <c r="P3321">
        <f t="shared" si="205"/>
        <v>15</v>
      </c>
      <c r="Q3321" s="11" t="s">
        <v>8323</v>
      </c>
      <c r="R3321" t="s">
        <v>8326</v>
      </c>
      <c r="S3321" s="12">
        <f t="shared" si="206"/>
        <v>42783.513182870374</v>
      </c>
      <c r="T3321">
        <f t="shared" si="207"/>
        <v>2017</v>
      </c>
    </row>
    <row r="3322" spans="1:20" ht="43.2" x14ac:dyDescent="0.3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9">
        <f t="shared" si="204"/>
        <v>2</v>
      </c>
      <c r="P3322">
        <f t="shared" si="205"/>
        <v>22.5</v>
      </c>
      <c r="Q3322" s="11" t="s">
        <v>8327</v>
      </c>
      <c r="R3322" t="s">
        <v>8350</v>
      </c>
      <c r="S3322" s="12">
        <f t="shared" si="206"/>
        <v>41230.77311342593</v>
      </c>
      <c r="T3322">
        <f t="shared" si="207"/>
        <v>2012</v>
      </c>
    </row>
    <row r="3323" spans="1:20" ht="43.2" x14ac:dyDescent="0.3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9">
        <f t="shared" si="204"/>
        <v>2</v>
      </c>
      <c r="P3323">
        <f t="shared" si="205"/>
        <v>9</v>
      </c>
      <c r="Q3323" s="11" t="s">
        <v>8321</v>
      </c>
      <c r="R3323" t="s">
        <v>8339</v>
      </c>
      <c r="S3323" s="12">
        <f t="shared" si="206"/>
        <v>41534.568113425928</v>
      </c>
      <c r="T3323">
        <f t="shared" si="207"/>
        <v>2013</v>
      </c>
    </row>
    <row r="3324" spans="1:20" ht="57.6" x14ac:dyDescent="0.3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204"/>
        <v>3</v>
      </c>
      <c r="P3324">
        <f t="shared" si="205"/>
        <v>15</v>
      </c>
      <c r="Q3324" s="11" t="s">
        <v>8323</v>
      </c>
      <c r="R3324" t="s">
        <v>8326</v>
      </c>
      <c r="S3324" s="12">
        <f t="shared" si="206"/>
        <v>42311.621458333335</v>
      </c>
      <c r="T3324">
        <f t="shared" si="207"/>
        <v>2015</v>
      </c>
    </row>
    <row r="3325" spans="1:20" ht="28.8" x14ac:dyDescent="0.3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9">
        <f t="shared" si="204"/>
        <v>5</v>
      </c>
      <c r="P3325">
        <f t="shared" si="205"/>
        <v>15</v>
      </c>
      <c r="Q3325" s="11" t="s">
        <v>8316</v>
      </c>
      <c r="R3325" t="s">
        <v>8334</v>
      </c>
      <c r="S3325" s="12">
        <f t="shared" si="206"/>
        <v>41005.904120370367</v>
      </c>
      <c r="T3325">
        <f t="shared" si="207"/>
        <v>2012</v>
      </c>
    </row>
    <row r="3326" spans="1:20" ht="43.2" x14ac:dyDescent="0.3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9">
        <f t="shared" si="204"/>
        <v>5</v>
      </c>
      <c r="P3326">
        <f t="shared" si="205"/>
        <v>15</v>
      </c>
      <c r="Q3326" s="11" t="s">
        <v>8311</v>
      </c>
      <c r="R3326" t="s">
        <v>8348</v>
      </c>
      <c r="S3326" s="12">
        <f t="shared" si="206"/>
        <v>42432.379826388889</v>
      </c>
      <c r="T3326">
        <f t="shared" si="207"/>
        <v>2016</v>
      </c>
    </row>
    <row r="3327" spans="1:20" ht="57.6" x14ac:dyDescent="0.3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9">
        <f t="shared" si="204"/>
        <v>8</v>
      </c>
      <c r="P3327">
        <f t="shared" si="205"/>
        <v>9</v>
      </c>
      <c r="Q3327" s="11" t="s">
        <v>8316</v>
      </c>
      <c r="R3327" t="s">
        <v>8334</v>
      </c>
      <c r="S3327" s="12">
        <f t="shared" si="206"/>
        <v>40701.195844907408</v>
      </c>
      <c r="T3327">
        <f t="shared" si="207"/>
        <v>2011</v>
      </c>
    </row>
    <row r="3328" spans="1:20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2">
        <f t="shared" si="206"/>
        <v>42396.973807870367</v>
      </c>
      <c r="T3328">
        <f t="shared" si="207"/>
        <v>2016</v>
      </c>
    </row>
    <row r="3329" spans="1:20" ht="57.6" x14ac:dyDescent="0.3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9">
        <f t="shared" si="204"/>
        <v>0</v>
      </c>
      <c r="P3329">
        <f t="shared" si="205"/>
        <v>10.5</v>
      </c>
      <c r="Q3329" s="11" t="s">
        <v>8308</v>
      </c>
      <c r="R3329" t="s">
        <v>8318</v>
      </c>
      <c r="S3329" s="12">
        <f t="shared" si="206"/>
        <v>41859.925856481481</v>
      </c>
      <c r="T3329">
        <f t="shared" si="207"/>
        <v>2014</v>
      </c>
    </row>
    <row r="3330" spans="1:20" ht="57.6" x14ac:dyDescent="0.3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9">
        <f t="shared" si="204"/>
        <v>4</v>
      </c>
      <c r="P3330">
        <f t="shared" si="205"/>
        <v>10.5</v>
      </c>
      <c r="Q3330" s="11" t="s">
        <v>8319</v>
      </c>
      <c r="R3330" t="s">
        <v>8345</v>
      </c>
      <c r="S3330" s="12">
        <f t="shared" si="206"/>
        <v>42728.827407407407</v>
      </c>
      <c r="T3330">
        <f t="shared" si="207"/>
        <v>2016</v>
      </c>
    </row>
    <row r="3331" spans="1:20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ref="O3331:O3394" si="208">ROUND(E3331/D3331*100,0)</f>
        <v>0</v>
      </c>
      <c r="P3331">
        <f t="shared" ref="P3331:P3394" si="209">IFERROR(ROUND(E3331/L3331,2),0)</f>
        <v>6.83</v>
      </c>
      <c r="Q3331" s="11" t="s">
        <v>8316</v>
      </c>
      <c r="R3331" t="s">
        <v>8334</v>
      </c>
      <c r="S3331" s="12">
        <f t="shared" ref="S3331:S3394" si="210">(((J3331/60)/60)/24)+DATE(1970,1,1)</f>
        <v>42538.77243055556</v>
      </c>
      <c r="T3331">
        <f t="shared" ref="T3331:T3394" si="211">YEAR(S3331)</f>
        <v>2016</v>
      </c>
    </row>
    <row r="3332" spans="1:20" ht="43.2" x14ac:dyDescent="0.3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9">
        <f t="shared" si="208"/>
        <v>2</v>
      </c>
      <c r="P3332">
        <f t="shared" si="209"/>
        <v>10.25</v>
      </c>
      <c r="Q3332" s="11" t="s">
        <v>8323</v>
      </c>
      <c r="R3332" t="s">
        <v>8326</v>
      </c>
      <c r="S3332" s="12">
        <f t="shared" si="210"/>
        <v>41883.916678240741</v>
      </c>
      <c r="T3332">
        <f t="shared" si="211"/>
        <v>2014</v>
      </c>
    </row>
    <row r="3333" spans="1:20" ht="57.6" x14ac:dyDescent="0.3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9">
        <f t="shared" si="208"/>
        <v>4</v>
      </c>
      <c r="P3333">
        <f t="shared" si="209"/>
        <v>10.25</v>
      </c>
      <c r="Q3333" s="11" t="s">
        <v>8323</v>
      </c>
      <c r="R3333" t="s">
        <v>8324</v>
      </c>
      <c r="S3333" s="12">
        <f t="shared" si="210"/>
        <v>42241.429120370376</v>
      </c>
      <c r="T3333">
        <f t="shared" si="211"/>
        <v>2015</v>
      </c>
    </row>
    <row r="3334" spans="1:20" ht="43.2" x14ac:dyDescent="0.3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9">
        <f t="shared" si="208"/>
        <v>0</v>
      </c>
      <c r="P3334">
        <f t="shared" si="209"/>
        <v>1.54</v>
      </c>
      <c r="Q3334" s="11" t="s">
        <v>8313</v>
      </c>
      <c r="R3334" t="s">
        <v>8314</v>
      </c>
      <c r="S3334" s="12">
        <f t="shared" si="210"/>
        <v>41876.433680555558</v>
      </c>
      <c r="T3334">
        <f t="shared" si="211"/>
        <v>2014</v>
      </c>
    </row>
    <row r="3335" spans="1:20" ht="43.2" x14ac:dyDescent="0.3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9">
        <f t="shared" si="208"/>
        <v>0</v>
      </c>
      <c r="P3335">
        <f t="shared" si="209"/>
        <v>20</v>
      </c>
      <c r="Q3335" s="11" t="s">
        <v>8321</v>
      </c>
      <c r="R3335" t="s">
        <v>8337</v>
      </c>
      <c r="S3335" s="12">
        <f t="shared" si="210"/>
        <v>42397.281666666662</v>
      </c>
      <c r="T3335">
        <f t="shared" si="211"/>
        <v>2016</v>
      </c>
    </row>
    <row r="3336" spans="1:20" ht="57.6" x14ac:dyDescent="0.3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9">
        <f t="shared" si="208"/>
        <v>0</v>
      </c>
      <c r="P3336">
        <f t="shared" si="209"/>
        <v>13.33</v>
      </c>
      <c r="Q3336" s="11" t="s">
        <v>8323</v>
      </c>
      <c r="R3336" t="s">
        <v>8324</v>
      </c>
      <c r="S3336" s="12">
        <f t="shared" si="210"/>
        <v>41862.761724537035</v>
      </c>
      <c r="T3336">
        <f t="shared" si="211"/>
        <v>2014</v>
      </c>
    </row>
    <row r="3337" spans="1:20" ht="43.2" x14ac:dyDescent="0.3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9">
        <f t="shared" si="208"/>
        <v>1</v>
      </c>
      <c r="P3337">
        <f t="shared" si="209"/>
        <v>10</v>
      </c>
      <c r="Q3337" s="11" t="s">
        <v>8313</v>
      </c>
      <c r="R3337" t="s">
        <v>8314</v>
      </c>
      <c r="S3337" s="12">
        <f t="shared" si="210"/>
        <v>41956.250034722223</v>
      </c>
      <c r="T3337">
        <f t="shared" si="211"/>
        <v>2014</v>
      </c>
    </row>
    <row r="3338" spans="1:20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2">
        <f t="shared" si="210"/>
        <v>41506.848032407412</v>
      </c>
      <c r="T3338">
        <f t="shared" si="211"/>
        <v>2013</v>
      </c>
    </row>
    <row r="3339" spans="1:20" ht="43.2" x14ac:dyDescent="0.3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9">
        <f t="shared" si="208"/>
        <v>1</v>
      </c>
      <c r="P3339">
        <f t="shared" si="209"/>
        <v>13.33</v>
      </c>
      <c r="Q3339" s="11" t="s">
        <v>8319</v>
      </c>
      <c r="R3339" t="s">
        <v>8345</v>
      </c>
      <c r="S3339" s="12">
        <f t="shared" si="210"/>
        <v>41834.138495370367</v>
      </c>
      <c r="T3339">
        <f t="shared" si="211"/>
        <v>2014</v>
      </c>
    </row>
    <row r="3340" spans="1:20" ht="43.2" x14ac:dyDescent="0.3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9">
        <f t="shared" si="208"/>
        <v>1</v>
      </c>
      <c r="P3340">
        <f t="shared" si="209"/>
        <v>20</v>
      </c>
      <c r="Q3340" s="11" t="s">
        <v>8327</v>
      </c>
      <c r="R3340" t="s">
        <v>8350</v>
      </c>
      <c r="S3340" s="12">
        <f t="shared" si="210"/>
        <v>41551.798113425924</v>
      </c>
      <c r="T3340">
        <f t="shared" si="211"/>
        <v>2013</v>
      </c>
    </row>
    <row r="3341" spans="1:20" ht="43.2" x14ac:dyDescent="0.3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9">
        <f t="shared" si="208"/>
        <v>1</v>
      </c>
      <c r="P3341">
        <f t="shared" si="209"/>
        <v>20</v>
      </c>
      <c r="Q3341" s="11" t="s">
        <v>8313</v>
      </c>
      <c r="R3341" t="s">
        <v>8314</v>
      </c>
      <c r="S3341" s="12">
        <f t="shared" si="210"/>
        <v>41940.89166666667</v>
      </c>
      <c r="T3341">
        <f t="shared" si="211"/>
        <v>2014</v>
      </c>
    </row>
    <row r="3342" spans="1:20" ht="43.2" x14ac:dyDescent="0.3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9">
        <f t="shared" si="208"/>
        <v>1</v>
      </c>
      <c r="P3342">
        <f t="shared" si="209"/>
        <v>20</v>
      </c>
      <c r="Q3342" s="11" t="s">
        <v>8323</v>
      </c>
      <c r="R3342" t="s">
        <v>8326</v>
      </c>
      <c r="S3342" s="12">
        <f t="shared" si="210"/>
        <v>41872.807696759257</v>
      </c>
      <c r="T3342">
        <f t="shared" si="211"/>
        <v>2014</v>
      </c>
    </row>
    <row r="3343" spans="1:20" ht="43.2" x14ac:dyDescent="0.3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9">
        <f t="shared" si="208"/>
        <v>1</v>
      </c>
      <c r="P3343">
        <f t="shared" si="209"/>
        <v>20</v>
      </c>
      <c r="Q3343" s="11" t="s">
        <v>8327</v>
      </c>
      <c r="R3343" t="s">
        <v>8350</v>
      </c>
      <c r="S3343" s="12">
        <f t="shared" si="210"/>
        <v>41416.763171296298</v>
      </c>
      <c r="T3343">
        <f t="shared" si="211"/>
        <v>2013</v>
      </c>
    </row>
    <row r="3344" spans="1:20" x14ac:dyDescent="0.3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9">
        <f t="shared" si="208"/>
        <v>2</v>
      </c>
      <c r="P3344">
        <f t="shared" si="209"/>
        <v>13.33</v>
      </c>
      <c r="Q3344" s="11" t="s">
        <v>8323</v>
      </c>
      <c r="R3344" t="s">
        <v>8326</v>
      </c>
      <c r="S3344" s="12">
        <f t="shared" si="210"/>
        <v>42172.613506944443</v>
      </c>
      <c r="T3344">
        <f t="shared" si="211"/>
        <v>2015</v>
      </c>
    </row>
    <row r="3345" spans="1:20" ht="43.2" x14ac:dyDescent="0.3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9">
        <f t="shared" si="208"/>
        <v>3</v>
      </c>
      <c r="P3345">
        <f t="shared" si="209"/>
        <v>13.33</v>
      </c>
      <c r="Q3345" s="11" t="s">
        <v>8321</v>
      </c>
      <c r="R3345" t="s">
        <v>8337</v>
      </c>
      <c r="S3345" s="12">
        <f t="shared" si="210"/>
        <v>42115.547395833331</v>
      </c>
      <c r="T3345">
        <f t="shared" si="211"/>
        <v>2015</v>
      </c>
    </row>
    <row r="3346" spans="1:20" ht="28.8" x14ac:dyDescent="0.3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9">
        <f t="shared" si="208"/>
        <v>3</v>
      </c>
      <c r="P3346">
        <f t="shared" si="209"/>
        <v>13.33</v>
      </c>
      <c r="Q3346" s="11" t="s">
        <v>8323</v>
      </c>
      <c r="R3346" t="s">
        <v>8335</v>
      </c>
      <c r="S3346" s="12">
        <f t="shared" si="210"/>
        <v>42763.780671296292</v>
      </c>
      <c r="T3346">
        <f t="shared" si="211"/>
        <v>2017</v>
      </c>
    </row>
    <row r="3347" spans="1:20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2">
        <f t="shared" si="210"/>
        <v>42615.79896990741</v>
      </c>
      <c r="T3347">
        <f t="shared" si="211"/>
        <v>2016</v>
      </c>
    </row>
    <row r="3348" spans="1:20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2">
        <f t="shared" si="210"/>
        <v>42196.166874999995</v>
      </c>
      <c r="T3348">
        <f t="shared" si="211"/>
        <v>2015</v>
      </c>
    </row>
    <row r="3349" spans="1:20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2">
        <f t="shared" si="210"/>
        <v>41975.124340277776</v>
      </c>
      <c r="T3349">
        <f t="shared" si="211"/>
        <v>2014</v>
      </c>
    </row>
    <row r="3350" spans="1:20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2">
        <f t="shared" si="210"/>
        <v>42078.34520833334</v>
      </c>
      <c r="T3350">
        <f t="shared" si="211"/>
        <v>2015</v>
      </c>
    </row>
    <row r="3351" spans="1:20" ht="43.2" x14ac:dyDescent="0.3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9">
        <f t="shared" si="208"/>
        <v>0</v>
      </c>
      <c r="P3351">
        <f t="shared" si="209"/>
        <v>12</v>
      </c>
      <c r="Q3351" s="11" t="s">
        <v>8319</v>
      </c>
      <c r="R3351" t="s">
        <v>8345</v>
      </c>
      <c r="S3351" s="12">
        <f t="shared" si="210"/>
        <v>42034.75509259259</v>
      </c>
      <c r="T3351">
        <f t="shared" si="211"/>
        <v>2015</v>
      </c>
    </row>
    <row r="3352" spans="1:20" ht="43.2" x14ac:dyDescent="0.3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9">
        <f t="shared" si="208"/>
        <v>0</v>
      </c>
      <c r="P3352">
        <f t="shared" si="209"/>
        <v>18</v>
      </c>
      <c r="Q3352" s="11" t="s">
        <v>8316</v>
      </c>
      <c r="R3352" t="s">
        <v>8344</v>
      </c>
      <c r="S3352" s="12">
        <f t="shared" si="210"/>
        <v>42164.615856481483</v>
      </c>
      <c r="T3352">
        <f t="shared" si="211"/>
        <v>2015</v>
      </c>
    </row>
    <row r="3353" spans="1:20" ht="28.8" x14ac:dyDescent="0.3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9">
        <f t="shared" si="208"/>
        <v>1</v>
      </c>
      <c r="P3353">
        <f t="shared" si="209"/>
        <v>9</v>
      </c>
      <c r="Q3353" s="11" t="s">
        <v>8311</v>
      </c>
      <c r="R3353" t="s">
        <v>8356</v>
      </c>
      <c r="S3353" s="12">
        <f t="shared" si="210"/>
        <v>41247.063576388886</v>
      </c>
      <c r="T3353">
        <f t="shared" si="211"/>
        <v>2012</v>
      </c>
    </row>
    <row r="3354" spans="1:20" ht="43.2" x14ac:dyDescent="0.3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9">
        <f t="shared" si="208"/>
        <v>1</v>
      </c>
      <c r="P3354">
        <f t="shared" si="209"/>
        <v>12</v>
      </c>
      <c r="Q3354" s="11" t="s">
        <v>8308</v>
      </c>
      <c r="R3354" t="s">
        <v>8315</v>
      </c>
      <c r="S3354" s="12">
        <f t="shared" si="210"/>
        <v>42200.261793981481</v>
      </c>
      <c r="T3354">
        <f t="shared" si="211"/>
        <v>2015</v>
      </c>
    </row>
    <row r="3355" spans="1:20" ht="28.8" x14ac:dyDescent="0.3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9">
        <f t="shared" si="208"/>
        <v>0</v>
      </c>
      <c r="P3355">
        <f t="shared" si="209"/>
        <v>17.5</v>
      </c>
      <c r="Q3355" s="11" t="s">
        <v>8319</v>
      </c>
      <c r="R3355" t="s">
        <v>8345</v>
      </c>
      <c r="S3355" s="12">
        <f t="shared" si="210"/>
        <v>42089.724039351851</v>
      </c>
      <c r="T3355">
        <f t="shared" si="211"/>
        <v>2015</v>
      </c>
    </row>
    <row r="3356" spans="1:20" ht="57.6" x14ac:dyDescent="0.3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9">
        <f t="shared" si="208"/>
        <v>0</v>
      </c>
      <c r="P3356">
        <f t="shared" si="209"/>
        <v>17.5</v>
      </c>
      <c r="Q3356" s="11" t="s">
        <v>8319</v>
      </c>
      <c r="R3356" t="s">
        <v>8345</v>
      </c>
      <c r="S3356" s="12">
        <f t="shared" si="210"/>
        <v>41876.683611111112</v>
      </c>
      <c r="T3356">
        <f t="shared" si="211"/>
        <v>2014</v>
      </c>
    </row>
    <row r="3357" spans="1:20" ht="28.8" x14ac:dyDescent="0.3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9">
        <f t="shared" si="208"/>
        <v>0</v>
      </c>
      <c r="P3357">
        <f t="shared" si="209"/>
        <v>17.5</v>
      </c>
      <c r="Q3357" s="11" t="s">
        <v>8323</v>
      </c>
      <c r="R3357" t="s">
        <v>8335</v>
      </c>
      <c r="S3357" s="12">
        <f t="shared" si="210"/>
        <v>42170.447013888886</v>
      </c>
      <c r="T3357">
        <f t="shared" si="211"/>
        <v>2015</v>
      </c>
    </row>
    <row r="3358" spans="1:20" ht="28.8" x14ac:dyDescent="0.3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9">
        <f t="shared" si="208"/>
        <v>0</v>
      </c>
      <c r="P3358">
        <f t="shared" si="209"/>
        <v>8.75</v>
      </c>
      <c r="Q3358" s="11" t="s">
        <v>8311</v>
      </c>
      <c r="R3358" t="s">
        <v>8356</v>
      </c>
      <c r="S3358" s="12">
        <f t="shared" si="210"/>
        <v>41911.657430555555</v>
      </c>
      <c r="T3358">
        <f t="shared" si="211"/>
        <v>2014</v>
      </c>
    </row>
    <row r="3359" spans="1:20" ht="43.2" x14ac:dyDescent="0.3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9">
        <f t="shared" si="208"/>
        <v>0</v>
      </c>
      <c r="P3359">
        <f t="shared" si="209"/>
        <v>11.67</v>
      </c>
      <c r="Q3359" s="11" t="s">
        <v>8319</v>
      </c>
      <c r="R3359" t="s">
        <v>8345</v>
      </c>
      <c r="S3359" s="12">
        <f t="shared" si="210"/>
        <v>41952.09175925926</v>
      </c>
      <c r="T3359">
        <f t="shared" si="211"/>
        <v>2014</v>
      </c>
    </row>
    <row r="3360" spans="1:20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2">
        <f t="shared" si="210"/>
        <v>41912.932430555556</v>
      </c>
      <c r="T3360">
        <f t="shared" si="211"/>
        <v>2014</v>
      </c>
    </row>
    <row r="3361" spans="1:20" ht="43.2" x14ac:dyDescent="0.3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9">
        <f t="shared" si="208"/>
        <v>1</v>
      </c>
      <c r="P3361">
        <f t="shared" si="209"/>
        <v>8.75</v>
      </c>
      <c r="Q3361" s="11" t="s">
        <v>8308</v>
      </c>
      <c r="R3361" t="s">
        <v>8342</v>
      </c>
      <c r="S3361" s="12">
        <f t="shared" si="210"/>
        <v>42753.678761574076</v>
      </c>
      <c r="T3361">
        <f t="shared" si="211"/>
        <v>2017</v>
      </c>
    </row>
    <row r="3362" spans="1:20" ht="43.2" x14ac:dyDescent="0.3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9">
        <f t="shared" si="208"/>
        <v>1</v>
      </c>
      <c r="P3362">
        <f t="shared" si="209"/>
        <v>11.67</v>
      </c>
      <c r="Q3362" s="11" t="s">
        <v>8327</v>
      </c>
      <c r="R3362" t="s">
        <v>8330</v>
      </c>
      <c r="S3362" s="12">
        <f t="shared" si="210"/>
        <v>41869.534618055557</v>
      </c>
      <c r="T3362">
        <f t="shared" si="211"/>
        <v>2014</v>
      </c>
    </row>
    <row r="3363" spans="1:20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2">
        <f t="shared" si="210"/>
        <v>42233.362314814818</v>
      </c>
      <c r="T3363">
        <f t="shared" si="211"/>
        <v>2015</v>
      </c>
    </row>
    <row r="3364" spans="1:20" ht="43.2" x14ac:dyDescent="0.3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208"/>
        <v>2</v>
      </c>
      <c r="P3364">
        <f t="shared" si="209"/>
        <v>17.5</v>
      </c>
      <c r="Q3364" s="11" t="s">
        <v>8323</v>
      </c>
      <c r="R3364" t="s">
        <v>8335</v>
      </c>
      <c r="S3364" s="12">
        <f t="shared" si="210"/>
        <v>42079.857974537037</v>
      </c>
      <c r="T3364">
        <f t="shared" si="211"/>
        <v>2015</v>
      </c>
    </row>
    <row r="3365" spans="1:20" ht="43.2" x14ac:dyDescent="0.3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9">
        <f t="shared" si="208"/>
        <v>5</v>
      </c>
      <c r="P3365">
        <f t="shared" si="209"/>
        <v>11.67</v>
      </c>
      <c r="Q3365" s="11" t="s">
        <v>8313</v>
      </c>
      <c r="R3365" t="s">
        <v>8355</v>
      </c>
      <c r="S3365" s="12">
        <f t="shared" si="210"/>
        <v>42185.397673611107</v>
      </c>
      <c r="T3365">
        <f t="shared" si="211"/>
        <v>2015</v>
      </c>
    </row>
    <row r="3366" spans="1:20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2">
        <f t="shared" si="210"/>
        <v>42718.963599537034</v>
      </c>
      <c r="T3366">
        <f t="shared" si="211"/>
        <v>2016</v>
      </c>
    </row>
    <row r="3367" spans="1:20" ht="43.2" x14ac:dyDescent="0.3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9">
        <f t="shared" si="208"/>
        <v>0</v>
      </c>
      <c r="P3367">
        <f t="shared" si="209"/>
        <v>8.5</v>
      </c>
      <c r="Q3367" s="11" t="s">
        <v>8316</v>
      </c>
      <c r="R3367" t="s">
        <v>8334</v>
      </c>
      <c r="S3367" s="12">
        <f t="shared" si="210"/>
        <v>41974.911087962959</v>
      </c>
      <c r="T3367">
        <f t="shared" si="211"/>
        <v>2014</v>
      </c>
    </row>
    <row r="3368" spans="1:20" ht="28.8" x14ac:dyDescent="0.3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9">
        <f t="shared" si="208"/>
        <v>1</v>
      </c>
      <c r="P3368">
        <f t="shared" si="209"/>
        <v>34</v>
      </c>
      <c r="Q3368" s="11" t="s">
        <v>8327</v>
      </c>
      <c r="R3368" t="s">
        <v>8330</v>
      </c>
      <c r="S3368" s="12">
        <f t="shared" si="210"/>
        <v>42341.59129629629</v>
      </c>
      <c r="T3368">
        <f t="shared" si="211"/>
        <v>2015</v>
      </c>
    </row>
    <row r="3369" spans="1:20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2">
        <f t="shared" si="210"/>
        <v>42172.958912037036</v>
      </c>
      <c r="T3369">
        <f t="shared" si="211"/>
        <v>2015</v>
      </c>
    </row>
    <row r="3370" spans="1:20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12">
        <f t="shared" si="210"/>
        <v>42100.735937499994</v>
      </c>
      <c r="T3370">
        <f t="shared" si="211"/>
        <v>2015</v>
      </c>
    </row>
    <row r="3371" spans="1:20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2">
        <f t="shared" si="210"/>
        <v>42230.08116898148</v>
      </c>
      <c r="T3371">
        <f t="shared" si="211"/>
        <v>2015</v>
      </c>
    </row>
    <row r="3372" spans="1:20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12">
        <f t="shared" si="210"/>
        <v>42209.67288194444</v>
      </c>
      <c r="T3372">
        <f t="shared" si="211"/>
        <v>2015</v>
      </c>
    </row>
    <row r="3373" spans="1:20" ht="43.2" x14ac:dyDescent="0.3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9">
        <f t="shared" si="208"/>
        <v>0</v>
      </c>
      <c r="P3373">
        <f t="shared" si="209"/>
        <v>15.5</v>
      </c>
      <c r="Q3373" s="11" t="s">
        <v>8308</v>
      </c>
      <c r="R3373" t="s">
        <v>8342</v>
      </c>
      <c r="S3373" s="12">
        <f t="shared" si="210"/>
        <v>42047.812523148154</v>
      </c>
      <c r="T3373">
        <f t="shared" si="211"/>
        <v>2015</v>
      </c>
    </row>
    <row r="3374" spans="1:20" ht="43.2" x14ac:dyDescent="0.3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9">
        <f t="shared" si="208"/>
        <v>0</v>
      </c>
      <c r="P3374">
        <f t="shared" si="209"/>
        <v>10.33</v>
      </c>
      <c r="Q3374" s="11" t="s">
        <v>8321</v>
      </c>
      <c r="R3374" t="s">
        <v>8339</v>
      </c>
      <c r="S3374" s="12">
        <f t="shared" si="210"/>
        <v>41799.830613425926</v>
      </c>
      <c r="T3374">
        <f t="shared" si="211"/>
        <v>2014</v>
      </c>
    </row>
    <row r="3375" spans="1:20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08"/>
        <v>0</v>
      </c>
      <c r="P3375">
        <f t="shared" si="209"/>
        <v>15</v>
      </c>
      <c r="Q3375" s="11" t="s">
        <v>8321</v>
      </c>
      <c r="R3375" t="s">
        <v>8337</v>
      </c>
      <c r="S3375" s="12">
        <f t="shared" si="210"/>
        <v>41875.077546296299</v>
      </c>
      <c r="T3375">
        <f t="shared" si="211"/>
        <v>2014</v>
      </c>
    </row>
    <row r="3376" spans="1:20" ht="43.2" x14ac:dyDescent="0.3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9">
        <f t="shared" si="208"/>
        <v>0</v>
      </c>
      <c r="P3376">
        <f t="shared" si="209"/>
        <v>30</v>
      </c>
      <c r="Q3376" s="11" t="s">
        <v>8319</v>
      </c>
      <c r="R3376" t="s">
        <v>8345</v>
      </c>
      <c r="S3376" s="12">
        <f t="shared" si="210"/>
        <v>42184.185844907406</v>
      </c>
      <c r="T3376">
        <f t="shared" si="211"/>
        <v>2015</v>
      </c>
    </row>
    <row r="3377" spans="1:20" ht="57.6" x14ac:dyDescent="0.3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9">
        <f t="shared" si="208"/>
        <v>0</v>
      </c>
      <c r="P3377">
        <f t="shared" si="209"/>
        <v>30</v>
      </c>
      <c r="Q3377" s="11" t="s">
        <v>8308</v>
      </c>
      <c r="R3377" t="s">
        <v>8342</v>
      </c>
      <c r="S3377" s="12">
        <f t="shared" si="210"/>
        <v>42179.653379629628</v>
      </c>
      <c r="T3377">
        <f t="shared" si="211"/>
        <v>2015</v>
      </c>
    </row>
    <row r="3378" spans="1:20" ht="43.2" x14ac:dyDescent="0.3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9">
        <f t="shared" si="208"/>
        <v>0</v>
      </c>
      <c r="P3378">
        <f t="shared" si="209"/>
        <v>15</v>
      </c>
      <c r="Q3378" s="11" t="s">
        <v>8319</v>
      </c>
      <c r="R3378" t="s">
        <v>8345</v>
      </c>
      <c r="S3378" s="12">
        <f t="shared" si="210"/>
        <v>41919.140706018516</v>
      </c>
      <c r="T3378">
        <f t="shared" si="211"/>
        <v>2014</v>
      </c>
    </row>
    <row r="3379" spans="1:20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08"/>
        <v>1</v>
      </c>
      <c r="P3379">
        <f t="shared" si="209"/>
        <v>30</v>
      </c>
      <c r="Q3379" s="11" t="s">
        <v>8327</v>
      </c>
      <c r="R3379" t="s">
        <v>8350</v>
      </c>
      <c r="S3379" s="12">
        <f t="shared" si="210"/>
        <v>41802.94363425926</v>
      </c>
      <c r="T3379">
        <f t="shared" si="211"/>
        <v>2014</v>
      </c>
    </row>
    <row r="3380" spans="1:20" ht="43.2" x14ac:dyDescent="0.3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9">
        <f t="shared" si="208"/>
        <v>1</v>
      </c>
      <c r="P3380">
        <f t="shared" si="209"/>
        <v>15</v>
      </c>
      <c r="Q3380" s="11" t="s">
        <v>8319</v>
      </c>
      <c r="R3380" t="s">
        <v>8357</v>
      </c>
      <c r="S3380" s="12">
        <f t="shared" si="210"/>
        <v>42258.297094907408</v>
      </c>
      <c r="T3380">
        <f t="shared" si="211"/>
        <v>2015</v>
      </c>
    </row>
    <row r="3381" spans="1:20" x14ac:dyDescent="0.3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9">
        <f t="shared" si="208"/>
        <v>1</v>
      </c>
      <c r="P3381">
        <f t="shared" si="209"/>
        <v>10</v>
      </c>
      <c r="Q3381" s="11" t="s">
        <v>8321</v>
      </c>
      <c r="R3381" t="s">
        <v>8339</v>
      </c>
      <c r="S3381" s="12">
        <f t="shared" si="210"/>
        <v>41945.037789351853</v>
      </c>
      <c r="T3381">
        <f t="shared" si="211"/>
        <v>2014</v>
      </c>
    </row>
    <row r="3382" spans="1:20" ht="57.6" x14ac:dyDescent="0.3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9">
        <f t="shared" si="208"/>
        <v>1</v>
      </c>
      <c r="P3382">
        <f t="shared" si="209"/>
        <v>15</v>
      </c>
      <c r="Q3382" s="11" t="s">
        <v>8311</v>
      </c>
      <c r="R3382" t="s">
        <v>8352</v>
      </c>
      <c r="S3382" s="12">
        <f t="shared" si="210"/>
        <v>40682.884791666671</v>
      </c>
      <c r="T3382">
        <f t="shared" si="211"/>
        <v>2011</v>
      </c>
    </row>
    <row r="3383" spans="1:20" ht="43.2" x14ac:dyDescent="0.3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9">
        <f t="shared" si="208"/>
        <v>1</v>
      </c>
      <c r="P3383">
        <f t="shared" si="209"/>
        <v>30</v>
      </c>
      <c r="Q3383" s="11" t="s">
        <v>8327</v>
      </c>
      <c r="R3383" t="s">
        <v>8328</v>
      </c>
      <c r="S3383" s="12">
        <f t="shared" si="210"/>
        <v>40877.25099537037</v>
      </c>
      <c r="T3383">
        <f t="shared" si="211"/>
        <v>2011</v>
      </c>
    </row>
    <row r="3384" spans="1:20" ht="43.2" x14ac:dyDescent="0.3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9">
        <f t="shared" si="208"/>
        <v>1</v>
      </c>
      <c r="P3384">
        <f t="shared" si="209"/>
        <v>15</v>
      </c>
      <c r="Q3384" s="11" t="s">
        <v>8327</v>
      </c>
      <c r="R3384" t="s">
        <v>8350</v>
      </c>
      <c r="S3384" s="12">
        <f t="shared" si="210"/>
        <v>41194.109340277777</v>
      </c>
      <c r="T3384">
        <f t="shared" si="211"/>
        <v>2012</v>
      </c>
    </row>
    <row r="3385" spans="1:20" ht="43.2" x14ac:dyDescent="0.3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9">
        <f t="shared" si="208"/>
        <v>5</v>
      </c>
      <c r="P3385">
        <f t="shared" si="209"/>
        <v>30</v>
      </c>
      <c r="Q3385" s="11" t="s">
        <v>8323</v>
      </c>
      <c r="R3385" t="s">
        <v>8326</v>
      </c>
      <c r="S3385" s="12">
        <f t="shared" si="210"/>
        <v>42709.546064814815</v>
      </c>
      <c r="T3385">
        <f t="shared" si="211"/>
        <v>2016</v>
      </c>
    </row>
    <row r="3386" spans="1:20" ht="43.2" x14ac:dyDescent="0.3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9">
        <f t="shared" si="208"/>
        <v>6</v>
      </c>
      <c r="P3386">
        <f t="shared" si="209"/>
        <v>15</v>
      </c>
      <c r="Q3386" s="11" t="s">
        <v>8323</v>
      </c>
      <c r="R3386" t="s">
        <v>8335</v>
      </c>
      <c r="S3386" s="12">
        <f t="shared" si="210"/>
        <v>42598.749155092592</v>
      </c>
      <c r="T3386">
        <f t="shared" si="211"/>
        <v>2016</v>
      </c>
    </row>
    <row r="3387" spans="1:20" ht="43.2" x14ac:dyDescent="0.3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9">
        <f t="shared" si="208"/>
        <v>120</v>
      </c>
      <c r="P3387">
        <f t="shared" si="209"/>
        <v>7.5</v>
      </c>
      <c r="Q3387" s="11" t="s">
        <v>8313</v>
      </c>
      <c r="R3387" t="s">
        <v>8314</v>
      </c>
      <c r="S3387" s="12">
        <f t="shared" si="210"/>
        <v>42252.788900462961</v>
      </c>
      <c r="T3387">
        <f t="shared" si="211"/>
        <v>2015</v>
      </c>
    </row>
    <row r="3388" spans="1:20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12">
        <f t="shared" si="210"/>
        <v>42412.934212962966</v>
      </c>
      <c r="T3388">
        <f t="shared" si="211"/>
        <v>2016</v>
      </c>
    </row>
    <row r="3389" spans="1:20" ht="43.2" x14ac:dyDescent="0.3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9">
        <f t="shared" si="208"/>
        <v>0</v>
      </c>
      <c r="P3389">
        <f t="shared" si="209"/>
        <v>29</v>
      </c>
      <c r="Q3389" s="11" t="s">
        <v>8323</v>
      </c>
      <c r="R3389" t="s">
        <v>8326</v>
      </c>
      <c r="S3389" s="12">
        <f t="shared" si="210"/>
        <v>42359.725243055553</v>
      </c>
      <c r="T3389">
        <f t="shared" si="211"/>
        <v>2015</v>
      </c>
    </row>
    <row r="3390" spans="1:20" ht="43.2" x14ac:dyDescent="0.3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9">
        <f t="shared" si="208"/>
        <v>1</v>
      </c>
      <c r="P3390">
        <f t="shared" si="209"/>
        <v>7.25</v>
      </c>
      <c r="Q3390" s="11" t="s">
        <v>8323</v>
      </c>
      <c r="R3390" t="s">
        <v>8326</v>
      </c>
      <c r="S3390" s="12">
        <f t="shared" si="210"/>
        <v>42417.675879629634</v>
      </c>
      <c r="T3390">
        <f t="shared" si="211"/>
        <v>2016</v>
      </c>
    </row>
    <row r="3391" spans="1:20" ht="43.2" x14ac:dyDescent="0.3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9">
        <f t="shared" si="208"/>
        <v>116</v>
      </c>
      <c r="P3391">
        <f t="shared" si="209"/>
        <v>7.25</v>
      </c>
      <c r="Q3391" s="11" t="s">
        <v>8327</v>
      </c>
      <c r="R3391" t="s">
        <v>8341</v>
      </c>
      <c r="S3391" s="12">
        <f t="shared" si="210"/>
        <v>41464.106087962966</v>
      </c>
      <c r="T3391">
        <f t="shared" si="211"/>
        <v>2013</v>
      </c>
    </row>
    <row r="3392" spans="1:20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2">
        <f t="shared" si="210"/>
        <v>42082.702800925923</v>
      </c>
      <c r="T3392">
        <f t="shared" si="211"/>
        <v>2015</v>
      </c>
    </row>
    <row r="3393" spans="1:20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2">
        <f t="shared" si="210"/>
        <v>41481.996423611112</v>
      </c>
      <c r="T3393">
        <f t="shared" si="211"/>
        <v>2013</v>
      </c>
    </row>
    <row r="3394" spans="1:20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208"/>
        <v>1</v>
      </c>
      <c r="P3394">
        <f t="shared" si="209"/>
        <v>6.75</v>
      </c>
      <c r="Q3394" s="11" t="s">
        <v>8323</v>
      </c>
      <c r="R3394" t="s">
        <v>8326</v>
      </c>
      <c r="S3394" s="12">
        <f t="shared" si="210"/>
        <v>41833.951516203706</v>
      </c>
      <c r="T3394">
        <f t="shared" si="211"/>
        <v>2014</v>
      </c>
    </row>
    <row r="3395" spans="1:20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212">ROUND(E3395/D3395*100,0)</f>
        <v>0</v>
      </c>
      <c r="P3395">
        <f t="shared" ref="P3395:P3458" si="213">IFERROR(ROUND(E3395/L3395,2),0)</f>
        <v>13.01</v>
      </c>
      <c r="Q3395" s="11" t="s">
        <v>8319</v>
      </c>
      <c r="R3395" t="s">
        <v>8345</v>
      </c>
      <c r="S3395" s="12">
        <f t="shared" ref="S3395:S3458" si="214">(((J3395/60)/60)/24)+DATE(1970,1,1)</f>
        <v>41787.898240740738</v>
      </c>
      <c r="T3395">
        <f t="shared" ref="T3395:T3458" si="215">YEAR(S3395)</f>
        <v>2014</v>
      </c>
    </row>
    <row r="3396" spans="1:20" ht="43.2" x14ac:dyDescent="0.3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9">
        <f t="shared" si="212"/>
        <v>0</v>
      </c>
      <c r="P3396">
        <f t="shared" si="213"/>
        <v>6.5</v>
      </c>
      <c r="Q3396" s="11" t="s">
        <v>8323</v>
      </c>
      <c r="R3396" t="s">
        <v>8324</v>
      </c>
      <c r="S3396" s="12">
        <f t="shared" si="214"/>
        <v>41977.780104166668</v>
      </c>
      <c r="T3396">
        <f t="shared" si="215"/>
        <v>2014</v>
      </c>
    </row>
    <row r="3397" spans="1:20" ht="57.6" x14ac:dyDescent="0.3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9">
        <f t="shared" si="212"/>
        <v>0</v>
      </c>
      <c r="P3397">
        <f t="shared" si="213"/>
        <v>13</v>
      </c>
      <c r="Q3397" s="11" t="s">
        <v>8316</v>
      </c>
      <c r="R3397" t="s">
        <v>8344</v>
      </c>
      <c r="S3397" s="12">
        <f t="shared" si="214"/>
        <v>42529.969131944439</v>
      </c>
      <c r="T3397">
        <f t="shared" si="215"/>
        <v>2016</v>
      </c>
    </row>
    <row r="3398" spans="1:20" ht="43.2" x14ac:dyDescent="0.3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9">
        <f t="shared" si="212"/>
        <v>0</v>
      </c>
      <c r="P3398">
        <f t="shared" si="213"/>
        <v>13</v>
      </c>
      <c r="Q3398" s="11" t="s">
        <v>8323</v>
      </c>
      <c r="R3398" t="s">
        <v>8326</v>
      </c>
      <c r="S3398" s="12">
        <f t="shared" si="214"/>
        <v>41848.84002314815</v>
      </c>
      <c r="T3398">
        <f t="shared" si="215"/>
        <v>2014</v>
      </c>
    </row>
    <row r="3399" spans="1:20" ht="43.2" x14ac:dyDescent="0.3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9">
        <f t="shared" si="212"/>
        <v>0</v>
      </c>
      <c r="P3399">
        <f t="shared" si="213"/>
        <v>13</v>
      </c>
      <c r="Q3399" s="11" t="s">
        <v>8321</v>
      </c>
      <c r="R3399" t="s">
        <v>8339</v>
      </c>
      <c r="S3399" s="12">
        <f t="shared" si="214"/>
        <v>42038.824988425928</v>
      </c>
      <c r="T3399">
        <f t="shared" si="215"/>
        <v>2015</v>
      </c>
    </row>
    <row r="3400" spans="1:20" x14ac:dyDescent="0.3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9">
        <f t="shared" si="212"/>
        <v>0</v>
      </c>
      <c r="P3400">
        <f t="shared" si="213"/>
        <v>13</v>
      </c>
      <c r="Q3400" s="11" t="s">
        <v>8323</v>
      </c>
      <c r="R3400" t="s">
        <v>8324</v>
      </c>
      <c r="S3400" s="12">
        <f t="shared" si="214"/>
        <v>42062.680486111116</v>
      </c>
      <c r="T3400">
        <f t="shared" si="215"/>
        <v>2015</v>
      </c>
    </row>
    <row r="3401" spans="1:20" ht="28.8" x14ac:dyDescent="0.3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9">
        <f t="shared" si="212"/>
        <v>0</v>
      </c>
      <c r="P3401">
        <f t="shared" si="213"/>
        <v>13</v>
      </c>
      <c r="Q3401" s="11" t="s">
        <v>8308</v>
      </c>
      <c r="R3401" t="s">
        <v>8342</v>
      </c>
      <c r="S3401" s="12">
        <f t="shared" si="214"/>
        <v>42446.780162037037</v>
      </c>
      <c r="T3401">
        <f t="shared" si="215"/>
        <v>2016</v>
      </c>
    </row>
    <row r="3402" spans="1:20" ht="43.2" x14ac:dyDescent="0.3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9">
        <f t="shared" si="212"/>
        <v>0</v>
      </c>
      <c r="P3402">
        <f t="shared" si="213"/>
        <v>13</v>
      </c>
      <c r="Q3402" s="11" t="s">
        <v>8308</v>
      </c>
      <c r="R3402" t="s">
        <v>8310</v>
      </c>
      <c r="S3402" s="12">
        <f t="shared" si="214"/>
        <v>41855.784305555557</v>
      </c>
      <c r="T3402">
        <f t="shared" si="215"/>
        <v>2014</v>
      </c>
    </row>
    <row r="3403" spans="1:20" ht="43.2" x14ac:dyDescent="0.3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9">
        <f t="shared" si="212"/>
        <v>0</v>
      </c>
      <c r="P3403">
        <f t="shared" si="213"/>
        <v>13</v>
      </c>
      <c r="Q3403" s="11" t="s">
        <v>8311</v>
      </c>
      <c r="R3403" t="s">
        <v>8348</v>
      </c>
      <c r="S3403" s="12">
        <f t="shared" si="214"/>
        <v>42604.239629629628</v>
      </c>
      <c r="T3403">
        <f t="shared" si="215"/>
        <v>2016</v>
      </c>
    </row>
    <row r="3404" spans="1:20" ht="43.2" x14ac:dyDescent="0.3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9">
        <f t="shared" si="212"/>
        <v>0</v>
      </c>
      <c r="P3404">
        <f t="shared" si="213"/>
        <v>13</v>
      </c>
      <c r="Q3404" s="11" t="s">
        <v>8319</v>
      </c>
      <c r="R3404" t="s">
        <v>8345</v>
      </c>
      <c r="S3404" s="12">
        <f t="shared" si="214"/>
        <v>42180.18604166666</v>
      </c>
      <c r="T3404">
        <f t="shared" si="215"/>
        <v>2015</v>
      </c>
    </row>
    <row r="3405" spans="1:20" ht="57.6" x14ac:dyDescent="0.3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9">
        <f t="shared" si="212"/>
        <v>1</v>
      </c>
      <c r="P3405">
        <f t="shared" si="213"/>
        <v>13</v>
      </c>
      <c r="Q3405" s="11" t="s">
        <v>8316</v>
      </c>
      <c r="R3405" t="s">
        <v>8334</v>
      </c>
      <c r="S3405" s="12">
        <f t="shared" si="214"/>
        <v>40710.731180555551</v>
      </c>
      <c r="T3405">
        <f t="shared" si="215"/>
        <v>2011</v>
      </c>
    </row>
    <row r="3406" spans="1:20" ht="57.6" x14ac:dyDescent="0.3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212"/>
        <v>1</v>
      </c>
      <c r="P3406">
        <f t="shared" si="213"/>
        <v>13</v>
      </c>
      <c r="Q3406" s="11" t="s">
        <v>8323</v>
      </c>
      <c r="R3406" t="s">
        <v>8326</v>
      </c>
      <c r="S3406" s="12">
        <f t="shared" si="214"/>
        <v>42021.301192129627</v>
      </c>
      <c r="T3406">
        <f t="shared" si="215"/>
        <v>2015</v>
      </c>
    </row>
    <row r="3407" spans="1:20" ht="43.2" x14ac:dyDescent="0.3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9">
        <f t="shared" si="212"/>
        <v>2</v>
      </c>
      <c r="P3407">
        <f t="shared" si="213"/>
        <v>13</v>
      </c>
      <c r="Q3407" s="11" t="s">
        <v>8319</v>
      </c>
      <c r="R3407" t="s">
        <v>8345</v>
      </c>
      <c r="S3407" s="12">
        <f t="shared" si="214"/>
        <v>42382.906527777777</v>
      </c>
      <c r="T3407">
        <f t="shared" si="215"/>
        <v>2016</v>
      </c>
    </row>
    <row r="3408" spans="1:20" ht="43.2" x14ac:dyDescent="0.3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9">
        <f t="shared" si="212"/>
        <v>0</v>
      </c>
      <c r="P3408">
        <f t="shared" si="213"/>
        <v>25</v>
      </c>
      <c r="Q3408" s="11" t="s">
        <v>8323</v>
      </c>
      <c r="R3408" t="s">
        <v>8326</v>
      </c>
      <c r="S3408" s="12">
        <f t="shared" si="214"/>
        <v>42210.439768518518</v>
      </c>
      <c r="T3408">
        <f t="shared" si="215"/>
        <v>2015</v>
      </c>
    </row>
    <row r="3409" spans="1:20" ht="43.2" x14ac:dyDescent="0.3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9">
        <f t="shared" si="212"/>
        <v>0</v>
      </c>
      <c r="P3409">
        <f t="shared" si="213"/>
        <v>25</v>
      </c>
      <c r="Q3409" s="11" t="s">
        <v>8323</v>
      </c>
      <c r="R3409" t="s">
        <v>8324</v>
      </c>
      <c r="S3409" s="12">
        <f t="shared" si="214"/>
        <v>42207.795787037037</v>
      </c>
      <c r="T3409">
        <f t="shared" si="215"/>
        <v>2015</v>
      </c>
    </row>
    <row r="3410" spans="1:20" ht="43.2" x14ac:dyDescent="0.3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9">
        <f t="shared" si="212"/>
        <v>0</v>
      </c>
      <c r="P3410">
        <f t="shared" si="213"/>
        <v>25</v>
      </c>
      <c r="Q3410" s="11" t="s">
        <v>8321</v>
      </c>
      <c r="R3410" t="s">
        <v>8339</v>
      </c>
      <c r="S3410" s="12">
        <f t="shared" si="214"/>
        <v>40800.6403587963</v>
      </c>
      <c r="T3410">
        <f t="shared" si="215"/>
        <v>2011</v>
      </c>
    </row>
    <row r="3411" spans="1:20" ht="43.2" x14ac:dyDescent="0.3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9">
        <f t="shared" si="212"/>
        <v>0</v>
      </c>
      <c r="P3411">
        <f t="shared" si="213"/>
        <v>25</v>
      </c>
      <c r="Q3411" s="11" t="s">
        <v>8308</v>
      </c>
      <c r="R3411" t="s">
        <v>8342</v>
      </c>
      <c r="S3411" s="12">
        <f t="shared" si="214"/>
        <v>41954.722916666666</v>
      </c>
      <c r="T3411">
        <f t="shared" si="215"/>
        <v>2014</v>
      </c>
    </row>
    <row r="3412" spans="1:20" ht="43.2" x14ac:dyDescent="0.3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9">
        <f t="shared" si="212"/>
        <v>0</v>
      </c>
      <c r="P3412">
        <f t="shared" si="213"/>
        <v>25</v>
      </c>
      <c r="Q3412" s="11" t="s">
        <v>8323</v>
      </c>
      <c r="R3412" t="s">
        <v>8326</v>
      </c>
      <c r="S3412" s="12">
        <f t="shared" si="214"/>
        <v>42243.790393518517</v>
      </c>
      <c r="T3412">
        <f t="shared" si="215"/>
        <v>2015</v>
      </c>
    </row>
    <row r="3413" spans="1:20" ht="43.2" x14ac:dyDescent="0.3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9">
        <f t="shared" si="212"/>
        <v>0</v>
      </c>
      <c r="P3413">
        <f t="shared" si="213"/>
        <v>25</v>
      </c>
      <c r="Q3413" s="11" t="s">
        <v>8319</v>
      </c>
      <c r="R3413" t="s">
        <v>8345</v>
      </c>
      <c r="S3413" s="12">
        <f t="shared" si="214"/>
        <v>41938.804710648146</v>
      </c>
      <c r="T3413">
        <f t="shared" si="215"/>
        <v>2014</v>
      </c>
    </row>
    <row r="3414" spans="1:20" ht="28.8" x14ac:dyDescent="0.3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9">
        <f t="shared" si="212"/>
        <v>0</v>
      </c>
      <c r="P3414">
        <f t="shared" si="213"/>
        <v>25</v>
      </c>
      <c r="Q3414" s="11" t="s">
        <v>8308</v>
      </c>
      <c r="R3414" t="s">
        <v>8342</v>
      </c>
      <c r="S3414" s="12">
        <f t="shared" si="214"/>
        <v>42064.794490740736</v>
      </c>
      <c r="T3414">
        <f t="shared" si="215"/>
        <v>2015</v>
      </c>
    </row>
    <row r="3415" spans="1:20" ht="43.2" x14ac:dyDescent="0.3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9">
        <f t="shared" si="212"/>
        <v>0</v>
      </c>
      <c r="P3415">
        <f t="shared" si="213"/>
        <v>25</v>
      </c>
      <c r="Q3415" s="11" t="s">
        <v>8316</v>
      </c>
      <c r="R3415" t="s">
        <v>8334</v>
      </c>
      <c r="S3415" s="12">
        <f t="shared" si="214"/>
        <v>41843.772789351853</v>
      </c>
      <c r="T3415">
        <f t="shared" si="215"/>
        <v>2014</v>
      </c>
    </row>
    <row r="3416" spans="1:20" ht="57.6" x14ac:dyDescent="0.3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9">
        <f t="shared" si="212"/>
        <v>0</v>
      </c>
      <c r="P3416">
        <f t="shared" si="213"/>
        <v>25</v>
      </c>
      <c r="Q3416" s="11" t="s">
        <v>8323</v>
      </c>
      <c r="R3416" t="s">
        <v>8326</v>
      </c>
      <c r="S3416" s="12">
        <f t="shared" si="214"/>
        <v>42479.039212962962</v>
      </c>
      <c r="T3416">
        <f t="shared" si="215"/>
        <v>2016</v>
      </c>
    </row>
    <row r="3417" spans="1:20" ht="28.8" x14ac:dyDescent="0.3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9">
        <f t="shared" si="212"/>
        <v>0</v>
      </c>
      <c r="P3417">
        <f t="shared" si="213"/>
        <v>12.5</v>
      </c>
      <c r="Q3417" s="11" t="s">
        <v>8321</v>
      </c>
      <c r="R3417" t="s">
        <v>8339</v>
      </c>
      <c r="S3417" s="12">
        <f t="shared" si="214"/>
        <v>41759.542534722219</v>
      </c>
      <c r="T3417">
        <f t="shared" si="215"/>
        <v>2014</v>
      </c>
    </row>
    <row r="3418" spans="1:20" ht="43.2" x14ac:dyDescent="0.3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9">
        <f t="shared" si="212"/>
        <v>0</v>
      </c>
      <c r="P3418">
        <f t="shared" si="213"/>
        <v>25</v>
      </c>
      <c r="Q3418" s="11" t="s">
        <v>8327</v>
      </c>
      <c r="R3418" t="s">
        <v>8350</v>
      </c>
      <c r="S3418" s="12">
        <f t="shared" si="214"/>
        <v>41124.479722222226</v>
      </c>
      <c r="T3418">
        <f t="shared" si="215"/>
        <v>2012</v>
      </c>
    </row>
    <row r="3419" spans="1:20" x14ac:dyDescent="0.3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9">
        <f t="shared" si="212"/>
        <v>0</v>
      </c>
      <c r="P3419">
        <f t="shared" si="213"/>
        <v>25</v>
      </c>
      <c r="Q3419" s="11" t="s">
        <v>8313</v>
      </c>
      <c r="R3419" t="s">
        <v>8353</v>
      </c>
      <c r="S3419" s="12">
        <f t="shared" si="214"/>
        <v>42206.763217592597</v>
      </c>
      <c r="T3419">
        <f t="shared" si="215"/>
        <v>2015</v>
      </c>
    </row>
    <row r="3420" spans="1:20" ht="57.6" x14ac:dyDescent="0.3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9">
        <f t="shared" si="212"/>
        <v>1</v>
      </c>
      <c r="P3420">
        <f t="shared" si="213"/>
        <v>25</v>
      </c>
      <c r="Q3420" s="11" t="s">
        <v>8316</v>
      </c>
      <c r="R3420" t="s">
        <v>8334</v>
      </c>
      <c r="S3420" s="12">
        <f t="shared" si="214"/>
        <v>42107.836435185185</v>
      </c>
      <c r="T3420">
        <f t="shared" si="215"/>
        <v>2015</v>
      </c>
    </row>
    <row r="3421" spans="1:20" x14ac:dyDescent="0.3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9">
        <f t="shared" si="212"/>
        <v>1</v>
      </c>
      <c r="P3421">
        <f t="shared" si="213"/>
        <v>12.5</v>
      </c>
      <c r="Q3421" s="11" t="s">
        <v>8323</v>
      </c>
      <c r="R3421" t="s">
        <v>8326</v>
      </c>
      <c r="S3421" s="12">
        <f t="shared" si="214"/>
        <v>41953.773090277777</v>
      </c>
      <c r="T3421">
        <f t="shared" si="215"/>
        <v>2014</v>
      </c>
    </row>
    <row r="3422" spans="1:20" ht="43.2" x14ac:dyDescent="0.3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9">
        <f t="shared" si="212"/>
        <v>1</v>
      </c>
      <c r="P3422">
        <f t="shared" si="213"/>
        <v>25</v>
      </c>
      <c r="Q3422" s="11" t="s">
        <v>8308</v>
      </c>
      <c r="R3422" t="s">
        <v>8342</v>
      </c>
      <c r="S3422" s="12">
        <f t="shared" si="214"/>
        <v>42276.046689814815</v>
      </c>
      <c r="T3422">
        <f t="shared" si="215"/>
        <v>2015</v>
      </c>
    </row>
    <row r="3423" spans="1:20" ht="57.6" x14ac:dyDescent="0.3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9">
        <f t="shared" si="212"/>
        <v>1</v>
      </c>
      <c r="P3423">
        <f t="shared" si="213"/>
        <v>25</v>
      </c>
      <c r="Q3423" s="11" t="s">
        <v>8323</v>
      </c>
      <c r="R3423" t="s">
        <v>8326</v>
      </c>
      <c r="S3423" s="12">
        <f t="shared" si="214"/>
        <v>42439.702314814815</v>
      </c>
      <c r="T3423">
        <f t="shared" si="215"/>
        <v>2016</v>
      </c>
    </row>
    <row r="3424" spans="1:20" ht="43.2" x14ac:dyDescent="0.3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9">
        <f t="shared" si="212"/>
        <v>1</v>
      </c>
      <c r="P3424">
        <f t="shared" si="213"/>
        <v>25</v>
      </c>
      <c r="Q3424" s="11" t="s">
        <v>8319</v>
      </c>
      <c r="R3424" t="s">
        <v>8345</v>
      </c>
      <c r="S3424" s="12">
        <f t="shared" si="214"/>
        <v>42058.334027777775</v>
      </c>
      <c r="T3424">
        <f t="shared" si="215"/>
        <v>2015</v>
      </c>
    </row>
    <row r="3425" spans="1:20" ht="43.2" x14ac:dyDescent="0.3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9">
        <f t="shared" si="212"/>
        <v>1</v>
      </c>
      <c r="P3425">
        <f t="shared" si="213"/>
        <v>25</v>
      </c>
      <c r="Q3425" s="11" t="s">
        <v>8311</v>
      </c>
      <c r="R3425" t="s">
        <v>8356</v>
      </c>
      <c r="S3425" s="12">
        <f t="shared" si="214"/>
        <v>40927.036979166667</v>
      </c>
      <c r="T3425">
        <f t="shared" si="215"/>
        <v>2012</v>
      </c>
    </row>
    <row r="3426" spans="1:20" ht="43.2" x14ac:dyDescent="0.3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9">
        <f t="shared" si="212"/>
        <v>1</v>
      </c>
      <c r="P3426">
        <f t="shared" si="213"/>
        <v>8.33</v>
      </c>
      <c r="Q3426" s="11" t="s">
        <v>8319</v>
      </c>
      <c r="R3426" t="s">
        <v>8345</v>
      </c>
      <c r="S3426" s="12">
        <f t="shared" si="214"/>
        <v>41760.10974537037</v>
      </c>
      <c r="T3426">
        <f t="shared" si="215"/>
        <v>2014</v>
      </c>
    </row>
    <row r="3427" spans="1:20" ht="43.2" x14ac:dyDescent="0.3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9">
        <f t="shared" si="212"/>
        <v>1</v>
      </c>
      <c r="P3427">
        <f t="shared" si="213"/>
        <v>25</v>
      </c>
      <c r="Q3427" s="11" t="s">
        <v>8323</v>
      </c>
      <c r="R3427" t="s">
        <v>8326</v>
      </c>
      <c r="S3427" s="12">
        <f t="shared" si="214"/>
        <v>42317.826377314821</v>
      </c>
      <c r="T3427">
        <f t="shared" si="215"/>
        <v>2015</v>
      </c>
    </row>
    <row r="3428" spans="1:20" ht="57.6" x14ac:dyDescent="0.3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9">
        <f t="shared" si="212"/>
        <v>1</v>
      </c>
      <c r="P3428">
        <f t="shared" si="213"/>
        <v>25</v>
      </c>
      <c r="Q3428" s="11" t="s">
        <v>8327</v>
      </c>
      <c r="R3428" t="s">
        <v>8354</v>
      </c>
      <c r="S3428" s="12">
        <f t="shared" si="214"/>
        <v>40985.459803240738</v>
      </c>
      <c r="T3428">
        <f t="shared" si="215"/>
        <v>2012</v>
      </c>
    </row>
    <row r="3429" spans="1:20" ht="28.8" x14ac:dyDescent="0.3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9">
        <f t="shared" si="212"/>
        <v>1</v>
      </c>
      <c r="P3429">
        <f t="shared" si="213"/>
        <v>25</v>
      </c>
      <c r="Q3429" s="11" t="s">
        <v>8323</v>
      </c>
      <c r="R3429" t="s">
        <v>8326</v>
      </c>
      <c r="S3429" s="12">
        <f t="shared" si="214"/>
        <v>42164.299722222218</v>
      </c>
      <c r="T3429">
        <f t="shared" si="215"/>
        <v>2015</v>
      </c>
    </row>
    <row r="3430" spans="1:20" ht="43.2" x14ac:dyDescent="0.3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9">
        <f t="shared" si="212"/>
        <v>1</v>
      </c>
      <c r="P3430">
        <f t="shared" si="213"/>
        <v>12.5</v>
      </c>
      <c r="Q3430" s="11" t="s">
        <v>8323</v>
      </c>
      <c r="R3430" t="s">
        <v>8326</v>
      </c>
      <c r="S3430" s="12">
        <f t="shared" si="214"/>
        <v>41830.267407407409</v>
      </c>
      <c r="T3430">
        <f t="shared" si="215"/>
        <v>2014</v>
      </c>
    </row>
    <row r="3431" spans="1:20" ht="43.2" x14ac:dyDescent="0.3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9">
        <f t="shared" si="212"/>
        <v>1</v>
      </c>
      <c r="P3431">
        <f t="shared" si="213"/>
        <v>12.5</v>
      </c>
      <c r="Q3431" s="11" t="s">
        <v>8323</v>
      </c>
      <c r="R3431" t="s">
        <v>8335</v>
      </c>
      <c r="S3431" s="12">
        <f t="shared" si="214"/>
        <v>41861.767094907409</v>
      </c>
      <c r="T3431">
        <f t="shared" si="215"/>
        <v>2014</v>
      </c>
    </row>
    <row r="3432" spans="1:20" ht="43.2" x14ac:dyDescent="0.3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9">
        <f t="shared" si="212"/>
        <v>2</v>
      </c>
      <c r="P3432">
        <f t="shared" si="213"/>
        <v>6.25</v>
      </c>
      <c r="Q3432" s="11" t="s">
        <v>8313</v>
      </c>
      <c r="R3432" t="s">
        <v>8314</v>
      </c>
      <c r="S3432" s="12">
        <f t="shared" si="214"/>
        <v>41820.752268518518</v>
      </c>
      <c r="T3432">
        <f t="shared" si="215"/>
        <v>2014</v>
      </c>
    </row>
    <row r="3433" spans="1:20" ht="43.2" x14ac:dyDescent="0.3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9">
        <f t="shared" si="212"/>
        <v>3</v>
      </c>
      <c r="P3433">
        <f t="shared" si="213"/>
        <v>12.5</v>
      </c>
      <c r="Q3433" s="11" t="s">
        <v>8323</v>
      </c>
      <c r="R3433" t="s">
        <v>8324</v>
      </c>
      <c r="S3433" s="12">
        <f t="shared" si="214"/>
        <v>42297.823113425926</v>
      </c>
      <c r="T3433">
        <f t="shared" si="215"/>
        <v>2015</v>
      </c>
    </row>
    <row r="3434" spans="1:20" ht="57.6" x14ac:dyDescent="0.3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9">
        <f t="shared" si="212"/>
        <v>3</v>
      </c>
      <c r="P3434">
        <f t="shared" si="213"/>
        <v>25</v>
      </c>
      <c r="Q3434" s="11" t="s">
        <v>8323</v>
      </c>
      <c r="R3434" t="s">
        <v>8326</v>
      </c>
      <c r="S3434" s="12">
        <f t="shared" si="214"/>
        <v>42059.970729166671</v>
      </c>
      <c r="T3434">
        <f t="shared" si="215"/>
        <v>2015</v>
      </c>
    </row>
    <row r="3435" spans="1:20" ht="43.2" x14ac:dyDescent="0.3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9">
        <f t="shared" si="212"/>
        <v>5</v>
      </c>
      <c r="P3435">
        <f t="shared" si="213"/>
        <v>8.33</v>
      </c>
      <c r="Q3435" s="11" t="s">
        <v>8316</v>
      </c>
      <c r="R3435" t="s">
        <v>8334</v>
      </c>
      <c r="S3435" s="12">
        <f t="shared" si="214"/>
        <v>42167.207071759258</v>
      </c>
      <c r="T3435">
        <f t="shared" si="215"/>
        <v>2015</v>
      </c>
    </row>
    <row r="3436" spans="1:20" ht="28.8" x14ac:dyDescent="0.3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9">
        <f t="shared" si="212"/>
        <v>5</v>
      </c>
      <c r="P3436">
        <f t="shared" si="213"/>
        <v>25</v>
      </c>
      <c r="Q3436" s="11" t="s">
        <v>8323</v>
      </c>
      <c r="R3436" t="s">
        <v>8335</v>
      </c>
      <c r="S3436" s="12">
        <f t="shared" si="214"/>
        <v>42756.018506944441</v>
      </c>
      <c r="T3436">
        <f t="shared" si="215"/>
        <v>2017</v>
      </c>
    </row>
    <row r="3437" spans="1:20" ht="43.2" x14ac:dyDescent="0.3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9">
        <f t="shared" si="212"/>
        <v>13</v>
      </c>
      <c r="P3437">
        <f t="shared" si="213"/>
        <v>12.5</v>
      </c>
      <c r="Q3437" s="11" t="s">
        <v>8316</v>
      </c>
      <c r="R3437" t="s">
        <v>8334</v>
      </c>
      <c r="S3437" s="12">
        <f t="shared" si="214"/>
        <v>42440.820277777777</v>
      </c>
      <c r="T3437">
        <f t="shared" si="215"/>
        <v>2016</v>
      </c>
    </row>
    <row r="3438" spans="1:20" ht="57.6" x14ac:dyDescent="0.3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9">
        <f t="shared" si="212"/>
        <v>0</v>
      </c>
      <c r="P3438">
        <f t="shared" si="213"/>
        <v>2.67</v>
      </c>
      <c r="Q3438" s="11" t="s">
        <v>8323</v>
      </c>
      <c r="R3438" t="s">
        <v>8324</v>
      </c>
      <c r="S3438" s="12">
        <f t="shared" si="214"/>
        <v>42097.649224537032</v>
      </c>
      <c r="T3438">
        <f t="shared" si="215"/>
        <v>2015</v>
      </c>
    </row>
    <row r="3439" spans="1:20" ht="43.2" x14ac:dyDescent="0.3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9">
        <f t="shared" si="212"/>
        <v>2</v>
      </c>
      <c r="P3439">
        <f t="shared" si="213"/>
        <v>4.8</v>
      </c>
      <c r="Q3439" s="11" t="s">
        <v>8321</v>
      </c>
      <c r="R3439" t="s">
        <v>8339</v>
      </c>
      <c r="S3439" s="12">
        <f t="shared" si="214"/>
        <v>41513.107256944444</v>
      </c>
      <c r="T3439">
        <f t="shared" si="215"/>
        <v>2013</v>
      </c>
    </row>
    <row r="3440" spans="1:20" ht="43.2" x14ac:dyDescent="0.3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212"/>
        <v>2</v>
      </c>
      <c r="P3440">
        <f t="shared" si="213"/>
        <v>5.75</v>
      </c>
      <c r="Q3440" s="11" t="s">
        <v>8323</v>
      </c>
      <c r="R3440" t="s">
        <v>8326</v>
      </c>
      <c r="S3440" s="12">
        <f t="shared" si="214"/>
        <v>41879.043530092589</v>
      </c>
      <c r="T3440">
        <f t="shared" si="215"/>
        <v>2014</v>
      </c>
    </row>
    <row r="3441" spans="1:20" ht="43.2" x14ac:dyDescent="0.3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12"/>
        <v>5</v>
      </c>
      <c r="P3441">
        <f t="shared" si="213"/>
        <v>5.75</v>
      </c>
      <c r="Q3441" s="11" t="s">
        <v>8323</v>
      </c>
      <c r="R3441" t="s">
        <v>8326</v>
      </c>
      <c r="S3441" s="12">
        <f t="shared" si="214"/>
        <v>41811.555462962962</v>
      </c>
      <c r="T3441">
        <f t="shared" si="215"/>
        <v>2014</v>
      </c>
    </row>
    <row r="3442" spans="1:20" ht="57.6" x14ac:dyDescent="0.3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9">
        <f t="shared" si="212"/>
        <v>0</v>
      </c>
      <c r="P3442">
        <f t="shared" si="213"/>
        <v>7.33</v>
      </c>
      <c r="Q3442" s="11" t="s">
        <v>8323</v>
      </c>
      <c r="R3442" t="s">
        <v>8324</v>
      </c>
      <c r="S3442" s="12">
        <f t="shared" si="214"/>
        <v>42409.571284722217</v>
      </c>
      <c r="T3442">
        <f t="shared" si="215"/>
        <v>2016</v>
      </c>
    </row>
    <row r="3443" spans="1:20" ht="28.8" x14ac:dyDescent="0.3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9">
        <f t="shared" si="212"/>
        <v>1</v>
      </c>
      <c r="P3443">
        <f t="shared" si="213"/>
        <v>22</v>
      </c>
      <c r="Q3443" s="11" t="s">
        <v>8327</v>
      </c>
      <c r="R3443" t="s">
        <v>8330</v>
      </c>
      <c r="S3443" s="12">
        <f t="shared" si="214"/>
        <v>42286.861493055556</v>
      </c>
      <c r="T3443">
        <f t="shared" si="215"/>
        <v>2015</v>
      </c>
    </row>
    <row r="3444" spans="1:20" ht="43.2" x14ac:dyDescent="0.3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9">
        <f t="shared" si="212"/>
        <v>0</v>
      </c>
      <c r="P3444">
        <f t="shared" si="213"/>
        <v>10.5</v>
      </c>
      <c r="Q3444" s="11" t="s">
        <v>8316</v>
      </c>
      <c r="R3444" t="s">
        <v>8344</v>
      </c>
      <c r="S3444" s="12">
        <f t="shared" si="214"/>
        <v>42496.264965277776</v>
      </c>
      <c r="T3444">
        <f t="shared" si="215"/>
        <v>2016</v>
      </c>
    </row>
    <row r="3445" spans="1:20" ht="43.2" x14ac:dyDescent="0.3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9">
        <f t="shared" si="212"/>
        <v>0</v>
      </c>
      <c r="P3445">
        <f t="shared" si="213"/>
        <v>7</v>
      </c>
      <c r="Q3445" s="11" t="s">
        <v>8323</v>
      </c>
      <c r="R3445" t="s">
        <v>8326</v>
      </c>
      <c r="S3445" s="12">
        <f t="shared" si="214"/>
        <v>41995.084074074075</v>
      </c>
      <c r="T3445">
        <f t="shared" si="215"/>
        <v>2014</v>
      </c>
    </row>
    <row r="3446" spans="1:20" ht="28.8" x14ac:dyDescent="0.3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9">
        <f t="shared" si="212"/>
        <v>0</v>
      </c>
      <c r="P3446">
        <f t="shared" si="213"/>
        <v>10.5</v>
      </c>
      <c r="Q3446" s="11" t="s">
        <v>8327</v>
      </c>
      <c r="R3446" t="s">
        <v>8350</v>
      </c>
      <c r="S3446" s="12">
        <f t="shared" si="214"/>
        <v>42429.84956018519</v>
      </c>
      <c r="T3446">
        <f t="shared" si="215"/>
        <v>2016</v>
      </c>
    </row>
    <row r="3447" spans="1:20" ht="57.6" x14ac:dyDescent="0.3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9">
        <f t="shared" si="212"/>
        <v>0</v>
      </c>
      <c r="P3447">
        <f t="shared" si="213"/>
        <v>10.5</v>
      </c>
      <c r="Q3447" s="11" t="s">
        <v>8323</v>
      </c>
      <c r="R3447" t="s">
        <v>8326</v>
      </c>
      <c r="S3447" s="12">
        <f t="shared" si="214"/>
        <v>41745.891319444447</v>
      </c>
      <c r="T3447">
        <f t="shared" si="215"/>
        <v>2014</v>
      </c>
    </row>
    <row r="3448" spans="1:20" ht="28.8" x14ac:dyDescent="0.3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9">
        <f t="shared" si="212"/>
        <v>0</v>
      </c>
      <c r="P3448">
        <f t="shared" si="213"/>
        <v>10.5</v>
      </c>
      <c r="Q3448" s="11" t="s">
        <v>8323</v>
      </c>
      <c r="R3448" t="s">
        <v>8326</v>
      </c>
      <c r="S3448" s="12">
        <f t="shared" si="214"/>
        <v>42559.474004629628</v>
      </c>
      <c r="T3448">
        <f t="shared" si="215"/>
        <v>2016</v>
      </c>
    </row>
    <row r="3449" spans="1:20" ht="43.2" x14ac:dyDescent="0.3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9">
        <f t="shared" si="212"/>
        <v>1</v>
      </c>
      <c r="P3449">
        <f t="shared" si="213"/>
        <v>7</v>
      </c>
      <c r="Q3449" s="11" t="s">
        <v>8311</v>
      </c>
      <c r="R3449" t="s">
        <v>8352</v>
      </c>
      <c r="S3449" s="12">
        <f t="shared" si="214"/>
        <v>41456.981215277774</v>
      </c>
      <c r="T3449">
        <f t="shared" si="215"/>
        <v>2013</v>
      </c>
    </row>
    <row r="3450" spans="1:20" ht="57.6" x14ac:dyDescent="0.3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9">
        <f t="shared" si="212"/>
        <v>1</v>
      </c>
      <c r="P3450">
        <f t="shared" si="213"/>
        <v>10.5</v>
      </c>
      <c r="Q3450" s="11" t="s">
        <v>8319</v>
      </c>
      <c r="R3450" t="s">
        <v>8345</v>
      </c>
      <c r="S3450" s="12">
        <f t="shared" si="214"/>
        <v>42382.130833333329</v>
      </c>
      <c r="T3450">
        <f t="shared" si="215"/>
        <v>2016</v>
      </c>
    </row>
    <row r="3451" spans="1:20" ht="57.6" x14ac:dyDescent="0.3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9">
        <f t="shared" si="212"/>
        <v>1</v>
      </c>
      <c r="P3451">
        <f t="shared" si="213"/>
        <v>3</v>
      </c>
      <c r="Q3451" s="11" t="s">
        <v>8316</v>
      </c>
      <c r="R3451" t="s">
        <v>8334</v>
      </c>
      <c r="S3451" s="12">
        <f t="shared" si="214"/>
        <v>41250.025902777779</v>
      </c>
      <c r="T3451">
        <f t="shared" si="215"/>
        <v>2012</v>
      </c>
    </row>
    <row r="3452" spans="1:20" ht="43.2" x14ac:dyDescent="0.3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212"/>
        <v>1</v>
      </c>
      <c r="P3452">
        <f t="shared" si="213"/>
        <v>7</v>
      </c>
      <c r="Q3452" s="11" t="s">
        <v>8323</v>
      </c>
      <c r="R3452" t="s">
        <v>8326</v>
      </c>
      <c r="S3452" s="12">
        <f t="shared" si="214"/>
        <v>41831.742962962962</v>
      </c>
      <c r="T3452">
        <f t="shared" si="215"/>
        <v>2014</v>
      </c>
    </row>
    <row r="3453" spans="1:20" ht="43.2" x14ac:dyDescent="0.3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9">
        <f t="shared" si="212"/>
        <v>0</v>
      </c>
      <c r="P3453">
        <f t="shared" si="213"/>
        <v>20</v>
      </c>
      <c r="Q3453" s="11" t="s">
        <v>8323</v>
      </c>
      <c r="R3453" t="s">
        <v>8326</v>
      </c>
      <c r="S3453" s="12">
        <f t="shared" si="214"/>
        <v>41929.266215277778</v>
      </c>
      <c r="T3453">
        <f t="shared" si="215"/>
        <v>2014</v>
      </c>
    </row>
    <row r="3454" spans="1:20" ht="43.2" x14ac:dyDescent="0.3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9">
        <f t="shared" si="212"/>
        <v>0</v>
      </c>
      <c r="P3454">
        <f t="shared" si="213"/>
        <v>20</v>
      </c>
      <c r="Q3454" s="11" t="s">
        <v>8323</v>
      </c>
      <c r="R3454" t="s">
        <v>8326</v>
      </c>
      <c r="S3454" s="12">
        <f t="shared" si="214"/>
        <v>42039.194988425923</v>
      </c>
      <c r="T3454">
        <f t="shared" si="215"/>
        <v>2015</v>
      </c>
    </row>
    <row r="3455" spans="1:20" ht="43.2" x14ac:dyDescent="0.3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9">
        <f t="shared" si="212"/>
        <v>0</v>
      </c>
      <c r="P3455">
        <f t="shared" si="213"/>
        <v>20</v>
      </c>
      <c r="Q3455" s="11" t="s">
        <v>8321</v>
      </c>
      <c r="R3455" t="s">
        <v>8325</v>
      </c>
      <c r="S3455" s="12">
        <f t="shared" si="214"/>
        <v>42202.594293981485</v>
      </c>
      <c r="T3455">
        <f t="shared" si="215"/>
        <v>2015</v>
      </c>
    </row>
    <row r="3456" spans="1:20" ht="43.2" x14ac:dyDescent="0.3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9">
        <f t="shared" si="212"/>
        <v>0</v>
      </c>
      <c r="P3456">
        <f t="shared" si="213"/>
        <v>20</v>
      </c>
      <c r="Q3456" s="11" t="s">
        <v>8323</v>
      </c>
      <c r="R3456" t="s">
        <v>8326</v>
      </c>
      <c r="S3456" s="12">
        <f t="shared" si="214"/>
        <v>41831.675034722226</v>
      </c>
      <c r="T3456">
        <f t="shared" si="215"/>
        <v>2014</v>
      </c>
    </row>
    <row r="3457" spans="1:20" ht="43.2" x14ac:dyDescent="0.3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9">
        <f t="shared" si="212"/>
        <v>0</v>
      </c>
      <c r="P3457">
        <f t="shared" si="213"/>
        <v>10</v>
      </c>
      <c r="Q3457" s="11" t="s">
        <v>8323</v>
      </c>
      <c r="R3457" t="s">
        <v>8326</v>
      </c>
      <c r="S3457" s="12">
        <f t="shared" si="214"/>
        <v>42065.190694444449</v>
      </c>
      <c r="T3457">
        <f t="shared" si="215"/>
        <v>2015</v>
      </c>
    </row>
    <row r="3458" spans="1:20" ht="43.2" x14ac:dyDescent="0.3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9">
        <f t="shared" si="212"/>
        <v>0</v>
      </c>
      <c r="P3458">
        <f t="shared" si="213"/>
        <v>10</v>
      </c>
      <c r="Q3458" s="11" t="s">
        <v>8308</v>
      </c>
      <c r="R3458" t="s">
        <v>8342</v>
      </c>
      <c r="S3458" s="12">
        <f t="shared" si="214"/>
        <v>42545.705266203702</v>
      </c>
      <c r="T3458">
        <f t="shared" si="215"/>
        <v>2016</v>
      </c>
    </row>
    <row r="3459" spans="1:20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ref="O3459:O3522" si="216">ROUND(E3459/D3459*100,0)</f>
        <v>0</v>
      </c>
      <c r="P3459">
        <f t="shared" ref="P3459:P3522" si="217">IFERROR(ROUND(E3459/L3459,2),0)</f>
        <v>20</v>
      </c>
      <c r="Q3459" s="11" t="s">
        <v>8327</v>
      </c>
      <c r="R3459" t="s">
        <v>8330</v>
      </c>
      <c r="S3459" s="12">
        <f t="shared" ref="S3459:S3522" si="218">(((J3459/60)/60)/24)+DATE(1970,1,1)</f>
        <v>41884.874328703707</v>
      </c>
      <c r="T3459">
        <f t="shared" ref="T3459:T3522" si="219">YEAR(S3459)</f>
        <v>2014</v>
      </c>
    </row>
    <row r="3460" spans="1:20" ht="43.2" x14ac:dyDescent="0.3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9">
        <f t="shared" si="216"/>
        <v>1</v>
      </c>
      <c r="P3460">
        <f t="shared" si="217"/>
        <v>20</v>
      </c>
      <c r="Q3460" s="11" t="s">
        <v>8316</v>
      </c>
      <c r="R3460" t="s">
        <v>8344</v>
      </c>
      <c r="S3460" s="12">
        <f t="shared" si="218"/>
        <v>41821.407187500001</v>
      </c>
      <c r="T3460">
        <f t="shared" si="219"/>
        <v>2014</v>
      </c>
    </row>
    <row r="3461" spans="1:20" ht="43.2" x14ac:dyDescent="0.3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9">
        <f t="shared" si="216"/>
        <v>1</v>
      </c>
      <c r="P3461">
        <f t="shared" si="217"/>
        <v>20</v>
      </c>
      <c r="Q3461" s="11" t="s">
        <v>8308</v>
      </c>
      <c r="R3461" t="s">
        <v>8342</v>
      </c>
      <c r="S3461" s="12">
        <f t="shared" si="218"/>
        <v>42340.847361111111</v>
      </c>
      <c r="T3461">
        <f t="shared" si="219"/>
        <v>2015</v>
      </c>
    </row>
    <row r="3462" spans="1:20" ht="43.2" x14ac:dyDescent="0.3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9">
        <f t="shared" si="216"/>
        <v>1</v>
      </c>
      <c r="P3462">
        <f t="shared" si="217"/>
        <v>10</v>
      </c>
      <c r="Q3462" s="11" t="s">
        <v>8327</v>
      </c>
      <c r="R3462" t="s">
        <v>8328</v>
      </c>
      <c r="S3462" s="12">
        <f t="shared" si="218"/>
        <v>40981.802615740737</v>
      </c>
      <c r="T3462">
        <f t="shared" si="219"/>
        <v>2012</v>
      </c>
    </row>
    <row r="3463" spans="1:20" ht="43.2" x14ac:dyDescent="0.3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9">
        <f t="shared" si="216"/>
        <v>4</v>
      </c>
      <c r="P3463">
        <f t="shared" si="217"/>
        <v>20</v>
      </c>
      <c r="Q3463" s="11" t="s">
        <v>8313</v>
      </c>
      <c r="R3463" t="s">
        <v>8355</v>
      </c>
      <c r="S3463" s="12">
        <f t="shared" si="218"/>
        <v>42170.996527777781</v>
      </c>
      <c r="T3463">
        <f t="shared" si="219"/>
        <v>2015</v>
      </c>
    </row>
    <row r="3464" spans="1:20" ht="28.8" x14ac:dyDescent="0.3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9">
        <f t="shared" si="216"/>
        <v>13</v>
      </c>
      <c r="P3464">
        <f t="shared" si="217"/>
        <v>10</v>
      </c>
      <c r="Q3464" s="11" t="s">
        <v>8323</v>
      </c>
      <c r="R3464" t="s">
        <v>8326</v>
      </c>
      <c r="S3464" s="12">
        <f t="shared" si="218"/>
        <v>42122.693159722221</v>
      </c>
      <c r="T3464">
        <f t="shared" si="219"/>
        <v>2015</v>
      </c>
    </row>
    <row r="3465" spans="1:20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2">
        <f t="shared" si="218"/>
        <v>42272.713171296295</v>
      </c>
      <c r="T3465">
        <f t="shared" si="219"/>
        <v>2015</v>
      </c>
    </row>
    <row r="3466" spans="1:20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2">
        <f t="shared" si="218"/>
        <v>42002.54488425926</v>
      </c>
      <c r="T3466">
        <f t="shared" si="219"/>
        <v>2014</v>
      </c>
    </row>
    <row r="3467" spans="1:20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2">
        <f t="shared" si="218"/>
        <v>42759.593310185184</v>
      </c>
      <c r="T3467">
        <f t="shared" si="219"/>
        <v>2017</v>
      </c>
    </row>
    <row r="3468" spans="1:20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2">
        <f t="shared" si="218"/>
        <v>42792.843969907408</v>
      </c>
      <c r="T3468">
        <f t="shared" si="219"/>
        <v>2017</v>
      </c>
    </row>
    <row r="3469" spans="1:20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2">
        <f t="shared" si="218"/>
        <v>41899.792037037041</v>
      </c>
      <c r="T3469">
        <f t="shared" si="219"/>
        <v>2014</v>
      </c>
    </row>
    <row r="3470" spans="1:20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2">
        <f t="shared" si="218"/>
        <v>42027.353738425925</v>
      </c>
      <c r="T3470">
        <f t="shared" si="219"/>
        <v>2015</v>
      </c>
    </row>
    <row r="3471" spans="1:20" ht="43.2" x14ac:dyDescent="0.3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9">
        <f t="shared" si="216"/>
        <v>0</v>
      </c>
      <c r="P3471">
        <f t="shared" si="217"/>
        <v>16</v>
      </c>
      <c r="Q3471" s="11" t="s">
        <v>8323</v>
      </c>
      <c r="R3471" t="s">
        <v>8326</v>
      </c>
      <c r="S3471" s="12">
        <f t="shared" si="218"/>
        <v>42169.958506944444</v>
      </c>
      <c r="T3471">
        <f t="shared" si="219"/>
        <v>2015</v>
      </c>
    </row>
    <row r="3472" spans="1:20" ht="43.2" x14ac:dyDescent="0.3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9">
        <f t="shared" si="216"/>
        <v>2</v>
      </c>
      <c r="P3472">
        <f t="shared" si="217"/>
        <v>5.33</v>
      </c>
      <c r="Q3472" s="11" t="s">
        <v>8316</v>
      </c>
      <c r="R3472" t="s">
        <v>8334</v>
      </c>
      <c r="S3472" s="12">
        <f t="shared" si="218"/>
        <v>40619.097210648149</v>
      </c>
      <c r="T3472">
        <f t="shared" si="219"/>
        <v>2011</v>
      </c>
    </row>
    <row r="3473" spans="1:20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2">
        <f t="shared" si="218"/>
        <v>41803.116053240738</v>
      </c>
      <c r="T3473">
        <f t="shared" si="219"/>
        <v>2014</v>
      </c>
    </row>
    <row r="3474" spans="1:20" ht="57.6" x14ac:dyDescent="0.3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9">
        <f t="shared" si="216"/>
        <v>0</v>
      </c>
      <c r="P3474">
        <f t="shared" si="217"/>
        <v>15</v>
      </c>
      <c r="Q3474" s="11" t="s">
        <v>8313</v>
      </c>
      <c r="R3474" t="s">
        <v>8351</v>
      </c>
      <c r="S3474" s="12">
        <f t="shared" si="218"/>
        <v>41877.904988425929</v>
      </c>
      <c r="T3474">
        <f t="shared" si="219"/>
        <v>2014</v>
      </c>
    </row>
    <row r="3475" spans="1:20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2">
        <f t="shared" si="218"/>
        <v>41845.866793981484</v>
      </c>
      <c r="T3475">
        <f t="shared" si="219"/>
        <v>2014</v>
      </c>
    </row>
    <row r="3476" spans="1:20" ht="43.2" x14ac:dyDescent="0.3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9">
        <f t="shared" si="216"/>
        <v>0</v>
      </c>
      <c r="P3476">
        <f t="shared" si="217"/>
        <v>7.5</v>
      </c>
      <c r="Q3476" s="11" t="s">
        <v>8311</v>
      </c>
      <c r="R3476" t="s">
        <v>8348</v>
      </c>
      <c r="S3476" s="12">
        <f t="shared" si="218"/>
        <v>42258.780324074076</v>
      </c>
      <c r="T3476">
        <f t="shared" si="219"/>
        <v>2015</v>
      </c>
    </row>
    <row r="3477" spans="1:20" x14ac:dyDescent="0.3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9">
        <f t="shared" si="216"/>
        <v>0</v>
      </c>
      <c r="P3477">
        <f t="shared" si="217"/>
        <v>5</v>
      </c>
      <c r="Q3477" s="11" t="s">
        <v>8311</v>
      </c>
      <c r="R3477" t="s">
        <v>8348</v>
      </c>
      <c r="S3477" s="12">
        <f t="shared" si="218"/>
        <v>42297.432951388888</v>
      </c>
      <c r="T3477">
        <f t="shared" si="219"/>
        <v>2015</v>
      </c>
    </row>
    <row r="3478" spans="1:20" ht="28.8" x14ac:dyDescent="0.3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9">
        <f t="shared" si="216"/>
        <v>0</v>
      </c>
      <c r="P3478">
        <f t="shared" si="217"/>
        <v>15</v>
      </c>
      <c r="Q3478" s="11" t="s">
        <v>8323</v>
      </c>
      <c r="R3478" t="s">
        <v>8326</v>
      </c>
      <c r="S3478" s="12">
        <f t="shared" si="218"/>
        <v>41970.085046296299</v>
      </c>
      <c r="T3478">
        <f t="shared" si="219"/>
        <v>2014</v>
      </c>
    </row>
    <row r="3479" spans="1:20" ht="43.2" x14ac:dyDescent="0.3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9">
        <f t="shared" si="216"/>
        <v>1</v>
      </c>
      <c r="P3479">
        <f t="shared" si="217"/>
        <v>7.5</v>
      </c>
      <c r="Q3479" s="11" t="s">
        <v>8311</v>
      </c>
      <c r="R3479" t="s">
        <v>8348</v>
      </c>
      <c r="S3479" s="12">
        <f t="shared" si="218"/>
        <v>41838.536782407406</v>
      </c>
      <c r="T3479">
        <f t="shared" si="219"/>
        <v>2014</v>
      </c>
    </row>
    <row r="3480" spans="1:20" ht="43.2" x14ac:dyDescent="0.3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9">
        <f t="shared" si="216"/>
        <v>1</v>
      </c>
      <c r="P3480">
        <f t="shared" si="217"/>
        <v>15</v>
      </c>
      <c r="Q3480" s="11" t="s">
        <v>8311</v>
      </c>
      <c r="R3480" t="s">
        <v>8348</v>
      </c>
      <c r="S3480" s="12">
        <f t="shared" si="218"/>
        <v>42463.866666666669</v>
      </c>
      <c r="T3480">
        <f t="shared" si="219"/>
        <v>2016</v>
      </c>
    </row>
    <row r="3481" spans="1:20" ht="43.2" x14ac:dyDescent="0.3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9">
        <f t="shared" si="216"/>
        <v>1</v>
      </c>
      <c r="P3481">
        <f t="shared" si="217"/>
        <v>15</v>
      </c>
      <c r="Q3481" s="11" t="s">
        <v>8346</v>
      </c>
      <c r="R3481" t="s">
        <v>8347</v>
      </c>
      <c r="S3481" s="12">
        <f t="shared" si="218"/>
        <v>42775.172824074078</v>
      </c>
      <c r="T3481">
        <f t="shared" si="219"/>
        <v>2017</v>
      </c>
    </row>
    <row r="3482" spans="1:20" ht="28.8" x14ac:dyDescent="0.3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9">
        <f t="shared" si="216"/>
        <v>1</v>
      </c>
      <c r="P3482">
        <f t="shared" si="217"/>
        <v>15</v>
      </c>
      <c r="Q3482" s="11" t="s">
        <v>8308</v>
      </c>
      <c r="R3482" t="s">
        <v>8315</v>
      </c>
      <c r="S3482" s="12">
        <f t="shared" si="218"/>
        <v>41880.827118055553</v>
      </c>
      <c r="T3482">
        <f t="shared" si="219"/>
        <v>2014</v>
      </c>
    </row>
    <row r="3483" spans="1:20" ht="43.2" x14ac:dyDescent="0.3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9">
        <f t="shared" si="216"/>
        <v>2</v>
      </c>
      <c r="P3483">
        <f t="shared" si="217"/>
        <v>15</v>
      </c>
      <c r="Q3483" s="11" t="s">
        <v>8308</v>
      </c>
      <c r="R3483" t="s">
        <v>8342</v>
      </c>
      <c r="S3483" s="12">
        <f t="shared" si="218"/>
        <v>42577.607361111113</v>
      </c>
      <c r="T3483">
        <f t="shared" si="219"/>
        <v>2016</v>
      </c>
    </row>
    <row r="3484" spans="1:20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2">
        <f t="shared" si="218"/>
        <v>42297.816284722227</v>
      </c>
      <c r="T3484">
        <f t="shared" si="219"/>
        <v>2015</v>
      </c>
    </row>
    <row r="3485" spans="1:20" ht="43.2" x14ac:dyDescent="0.3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9">
        <f t="shared" si="216"/>
        <v>3</v>
      </c>
      <c r="P3485">
        <f t="shared" si="217"/>
        <v>7.5</v>
      </c>
      <c r="Q3485" s="11" t="s">
        <v>8313</v>
      </c>
      <c r="R3485" t="s">
        <v>8314</v>
      </c>
      <c r="S3485" s="12">
        <f t="shared" si="218"/>
        <v>41860.91002314815</v>
      </c>
      <c r="T3485">
        <f t="shared" si="219"/>
        <v>2014</v>
      </c>
    </row>
    <row r="3486" spans="1:20" ht="43.2" x14ac:dyDescent="0.3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9">
        <f t="shared" si="216"/>
        <v>10</v>
      </c>
      <c r="P3486">
        <f t="shared" si="217"/>
        <v>5</v>
      </c>
      <c r="Q3486" s="11" t="s">
        <v>8323</v>
      </c>
      <c r="R3486" t="s">
        <v>8326</v>
      </c>
      <c r="S3486" s="12">
        <f t="shared" si="218"/>
        <v>41820.870821759258</v>
      </c>
      <c r="T3486">
        <f t="shared" si="219"/>
        <v>2014</v>
      </c>
    </row>
    <row r="3487" spans="1:20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2">
        <f t="shared" si="218"/>
        <v>41682.23646990741</v>
      </c>
      <c r="T3487">
        <f t="shared" si="219"/>
        <v>2014</v>
      </c>
    </row>
    <row r="3488" spans="1:20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2">
        <f t="shared" si="218"/>
        <v>42230.578622685185</v>
      </c>
      <c r="T3488">
        <f t="shared" si="219"/>
        <v>2015</v>
      </c>
    </row>
    <row r="3489" spans="1:20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2">
        <f t="shared" si="218"/>
        <v>42376.79206018518</v>
      </c>
      <c r="T3489">
        <f t="shared" si="219"/>
        <v>2016</v>
      </c>
    </row>
    <row r="3490" spans="1:20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2">
        <f t="shared" si="218"/>
        <v>42628.849120370374</v>
      </c>
      <c r="T3490">
        <f t="shared" si="219"/>
        <v>2016</v>
      </c>
    </row>
    <row r="3491" spans="1:20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2">
        <f t="shared" si="218"/>
        <v>41960.771354166667</v>
      </c>
      <c r="T3491">
        <f t="shared" si="219"/>
        <v>2014</v>
      </c>
    </row>
    <row r="3492" spans="1:20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2">
        <f t="shared" si="218"/>
        <v>42002.926990740743</v>
      </c>
      <c r="T3492">
        <f t="shared" si="219"/>
        <v>2014</v>
      </c>
    </row>
    <row r="3493" spans="1:20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2">
        <f t="shared" si="218"/>
        <v>42037.789895833332</v>
      </c>
      <c r="T3493">
        <f t="shared" si="219"/>
        <v>2015</v>
      </c>
    </row>
    <row r="3494" spans="1:20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2">
        <f t="shared" si="218"/>
        <v>42160.927488425921</v>
      </c>
      <c r="T3494">
        <f t="shared" si="219"/>
        <v>2015</v>
      </c>
    </row>
    <row r="3495" spans="1:20" ht="57.6" x14ac:dyDescent="0.3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9">
        <f t="shared" si="216"/>
        <v>0</v>
      </c>
      <c r="P3495">
        <f t="shared" si="217"/>
        <v>2.75</v>
      </c>
      <c r="Q3495" s="11" t="s">
        <v>8308</v>
      </c>
      <c r="R3495" t="s">
        <v>8310</v>
      </c>
      <c r="S3495" s="12">
        <f t="shared" si="218"/>
        <v>41830.947013888886</v>
      </c>
      <c r="T3495">
        <f t="shared" si="219"/>
        <v>2014</v>
      </c>
    </row>
    <row r="3496" spans="1:20" ht="57.6" x14ac:dyDescent="0.3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9">
        <f t="shared" si="216"/>
        <v>0</v>
      </c>
      <c r="P3496">
        <f t="shared" si="217"/>
        <v>5.5</v>
      </c>
      <c r="Q3496" s="11" t="s">
        <v>8323</v>
      </c>
      <c r="R3496" t="s">
        <v>8326</v>
      </c>
      <c r="S3496" s="12">
        <f t="shared" si="218"/>
        <v>42447.863553240735</v>
      </c>
      <c r="T3496">
        <f t="shared" si="219"/>
        <v>2016</v>
      </c>
    </row>
    <row r="3497" spans="1:20" ht="43.2" x14ac:dyDescent="0.3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9">
        <f t="shared" si="216"/>
        <v>0</v>
      </c>
      <c r="P3497">
        <f t="shared" si="217"/>
        <v>5.5</v>
      </c>
      <c r="Q3497" s="11" t="s">
        <v>8321</v>
      </c>
      <c r="R3497" t="s">
        <v>8339</v>
      </c>
      <c r="S3497" s="12">
        <f t="shared" si="218"/>
        <v>42649.742210648154</v>
      </c>
      <c r="T3497">
        <f t="shared" si="219"/>
        <v>2016</v>
      </c>
    </row>
    <row r="3498" spans="1:20" ht="43.2" x14ac:dyDescent="0.3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9">
        <f t="shared" si="216"/>
        <v>0</v>
      </c>
      <c r="P3498">
        <f t="shared" si="217"/>
        <v>3.67</v>
      </c>
      <c r="Q3498" s="11" t="s">
        <v>8316</v>
      </c>
      <c r="R3498" t="s">
        <v>8334</v>
      </c>
      <c r="S3498" s="12">
        <f t="shared" si="218"/>
        <v>41718.5237037037</v>
      </c>
      <c r="T3498">
        <f t="shared" si="219"/>
        <v>2014</v>
      </c>
    </row>
    <row r="3499" spans="1:20" ht="43.2" x14ac:dyDescent="0.3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9">
        <f t="shared" si="216"/>
        <v>0</v>
      </c>
      <c r="P3499">
        <f t="shared" si="217"/>
        <v>3.67</v>
      </c>
      <c r="Q3499" s="11" t="s">
        <v>8316</v>
      </c>
      <c r="R3499" t="s">
        <v>8344</v>
      </c>
      <c r="S3499" s="12">
        <f t="shared" si="218"/>
        <v>41908.996527777781</v>
      </c>
      <c r="T3499">
        <f t="shared" si="219"/>
        <v>2014</v>
      </c>
    </row>
    <row r="3500" spans="1:20" ht="43.2" x14ac:dyDescent="0.3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9">
        <f t="shared" si="216"/>
        <v>0</v>
      </c>
      <c r="P3500">
        <f t="shared" si="217"/>
        <v>5.5</v>
      </c>
      <c r="Q3500" s="11" t="s">
        <v>8327</v>
      </c>
      <c r="R3500" t="s">
        <v>8330</v>
      </c>
      <c r="S3500" s="12">
        <f t="shared" si="218"/>
        <v>42064.217418981483</v>
      </c>
      <c r="T3500">
        <f t="shared" si="219"/>
        <v>2015</v>
      </c>
    </row>
    <row r="3501" spans="1:20" ht="43.2" x14ac:dyDescent="0.3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216"/>
        <v>0</v>
      </c>
      <c r="P3501">
        <f t="shared" si="217"/>
        <v>5.5</v>
      </c>
      <c r="Q3501" s="11" t="s">
        <v>8323</v>
      </c>
      <c r="R3501" t="s">
        <v>8326</v>
      </c>
      <c r="S3501" s="12">
        <f t="shared" si="218"/>
        <v>41961.492488425924</v>
      </c>
      <c r="T3501">
        <f t="shared" si="219"/>
        <v>2014</v>
      </c>
    </row>
    <row r="3502" spans="1:20" ht="28.8" x14ac:dyDescent="0.3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9">
        <f t="shared" si="216"/>
        <v>0</v>
      </c>
      <c r="P3502">
        <f t="shared" si="217"/>
        <v>5.5</v>
      </c>
      <c r="Q3502" s="11" t="s">
        <v>8323</v>
      </c>
      <c r="R3502" t="s">
        <v>8324</v>
      </c>
      <c r="S3502" s="12">
        <f t="shared" si="218"/>
        <v>42107.156319444446</v>
      </c>
      <c r="T3502">
        <f t="shared" si="219"/>
        <v>2015</v>
      </c>
    </row>
    <row r="3503" spans="1:20" ht="28.8" x14ac:dyDescent="0.3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216"/>
        <v>1</v>
      </c>
      <c r="P3503">
        <f t="shared" si="217"/>
        <v>5.5</v>
      </c>
      <c r="Q3503" s="11" t="s">
        <v>8323</v>
      </c>
      <c r="R3503" t="s">
        <v>8326</v>
      </c>
      <c r="S3503" s="12">
        <f t="shared" si="218"/>
        <v>42402.947002314817</v>
      </c>
      <c r="T3503">
        <f t="shared" si="219"/>
        <v>2016</v>
      </c>
    </row>
    <row r="3504" spans="1:20" ht="43.2" x14ac:dyDescent="0.3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2">
        <f t="shared" si="218"/>
        <v>42514.434548611112</v>
      </c>
      <c r="T3504">
        <f t="shared" si="219"/>
        <v>2016</v>
      </c>
    </row>
    <row r="3505" spans="1:20" ht="57.6" x14ac:dyDescent="0.3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9">
        <f t="shared" si="216"/>
        <v>0</v>
      </c>
      <c r="P3505">
        <f t="shared" si="217"/>
        <v>10</v>
      </c>
      <c r="Q3505" s="11" t="s">
        <v>8319</v>
      </c>
      <c r="R3505" t="s">
        <v>8345</v>
      </c>
      <c r="S3505" s="12">
        <f t="shared" si="218"/>
        <v>42746.019652777773</v>
      </c>
      <c r="T3505">
        <f t="shared" si="219"/>
        <v>2017</v>
      </c>
    </row>
    <row r="3506" spans="1:20" ht="57.6" x14ac:dyDescent="0.3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2">
        <f t="shared" si="218"/>
        <v>42616.049849537041</v>
      </c>
      <c r="T3506">
        <f t="shared" si="219"/>
        <v>2016</v>
      </c>
    </row>
    <row r="3507" spans="1:20" ht="43.2" x14ac:dyDescent="0.3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9">
        <f t="shared" si="216"/>
        <v>0</v>
      </c>
      <c r="P3507">
        <f t="shared" si="217"/>
        <v>10</v>
      </c>
      <c r="Q3507" s="11" t="s">
        <v>8319</v>
      </c>
      <c r="R3507" t="s">
        <v>8345</v>
      </c>
      <c r="S3507" s="12">
        <f t="shared" si="218"/>
        <v>42061.69594907407</v>
      </c>
      <c r="T3507">
        <f t="shared" si="219"/>
        <v>2015</v>
      </c>
    </row>
    <row r="3508" spans="1:20" ht="57.6" x14ac:dyDescent="0.3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9">
        <f t="shared" si="216"/>
        <v>0</v>
      </c>
      <c r="P3508">
        <f t="shared" si="217"/>
        <v>10</v>
      </c>
      <c r="Q3508" s="11" t="s">
        <v>8308</v>
      </c>
      <c r="R3508" t="s">
        <v>8318</v>
      </c>
      <c r="S3508" s="12">
        <f t="shared" si="218"/>
        <v>41830.033958333333</v>
      </c>
      <c r="T3508">
        <f t="shared" si="219"/>
        <v>2014</v>
      </c>
    </row>
    <row r="3509" spans="1:20" ht="43.2" x14ac:dyDescent="0.3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9">
        <f t="shared" si="216"/>
        <v>0</v>
      </c>
      <c r="P3509">
        <f t="shared" si="217"/>
        <v>10</v>
      </c>
      <c r="Q3509" s="11" t="s">
        <v>8311</v>
      </c>
      <c r="R3509" t="s">
        <v>8352</v>
      </c>
      <c r="S3509" s="12">
        <f t="shared" si="218"/>
        <v>42349.824097222227</v>
      </c>
      <c r="T3509">
        <f t="shared" si="219"/>
        <v>2015</v>
      </c>
    </row>
    <row r="3510" spans="1:20" ht="28.8" x14ac:dyDescent="0.3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9">
        <f t="shared" si="216"/>
        <v>0</v>
      </c>
      <c r="P3510">
        <f t="shared" si="217"/>
        <v>10</v>
      </c>
      <c r="Q3510" s="11" t="s">
        <v>8323</v>
      </c>
      <c r="R3510" t="s">
        <v>8326</v>
      </c>
      <c r="S3510" s="12">
        <f t="shared" si="218"/>
        <v>42786.350231481483</v>
      </c>
      <c r="T3510">
        <f t="shared" si="219"/>
        <v>2017</v>
      </c>
    </row>
    <row r="3511" spans="1:20" ht="43.2" x14ac:dyDescent="0.3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9">
        <f t="shared" si="216"/>
        <v>0</v>
      </c>
      <c r="P3511">
        <f t="shared" si="217"/>
        <v>5</v>
      </c>
      <c r="Q3511" s="11" t="s">
        <v>8323</v>
      </c>
      <c r="R3511" t="s">
        <v>8324</v>
      </c>
      <c r="S3511" s="12">
        <f t="shared" si="218"/>
        <v>41825.055231481485</v>
      </c>
      <c r="T3511">
        <f t="shared" si="219"/>
        <v>2014</v>
      </c>
    </row>
    <row r="3512" spans="1:20" ht="43.2" x14ac:dyDescent="0.3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9">
        <f t="shared" si="216"/>
        <v>0</v>
      </c>
      <c r="P3512">
        <f t="shared" si="217"/>
        <v>10</v>
      </c>
      <c r="Q3512" s="11" t="s">
        <v>8323</v>
      </c>
      <c r="R3512" t="s">
        <v>8324</v>
      </c>
      <c r="S3512" s="12">
        <f t="shared" si="218"/>
        <v>42745.031469907408</v>
      </c>
      <c r="T3512">
        <f t="shared" si="219"/>
        <v>2017</v>
      </c>
    </row>
    <row r="3513" spans="1:20" ht="43.2" x14ac:dyDescent="0.3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2">
        <f t="shared" si="218"/>
        <v>42017.843287037031</v>
      </c>
      <c r="T3513">
        <f t="shared" si="219"/>
        <v>2015</v>
      </c>
    </row>
    <row r="3514" spans="1:20" ht="43.2" x14ac:dyDescent="0.3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9">
        <f t="shared" si="216"/>
        <v>0</v>
      </c>
      <c r="P3514">
        <f t="shared" si="217"/>
        <v>10</v>
      </c>
      <c r="Q3514" s="11" t="s">
        <v>8316</v>
      </c>
      <c r="R3514" t="s">
        <v>8344</v>
      </c>
      <c r="S3514" s="12">
        <f t="shared" si="218"/>
        <v>42649.924907407403</v>
      </c>
      <c r="T3514">
        <f t="shared" si="219"/>
        <v>2016</v>
      </c>
    </row>
    <row r="3515" spans="1:20" ht="43.2" x14ac:dyDescent="0.3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9">
        <f t="shared" si="216"/>
        <v>0</v>
      </c>
      <c r="P3515">
        <f t="shared" si="217"/>
        <v>5</v>
      </c>
      <c r="Q3515" s="11" t="s">
        <v>8316</v>
      </c>
      <c r="R3515" t="s">
        <v>8334</v>
      </c>
      <c r="S3515" s="12">
        <f t="shared" si="218"/>
        <v>41951.973229166666</v>
      </c>
      <c r="T3515">
        <f t="shared" si="219"/>
        <v>2014</v>
      </c>
    </row>
    <row r="3516" spans="1:20" ht="43.2" x14ac:dyDescent="0.3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9">
        <f t="shared" si="216"/>
        <v>0</v>
      </c>
      <c r="P3516">
        <f t="shared" si="217"/>
        <v>10</v>
      </c>
      <c r="Q3516" s="11" t="s">
        <v>8323</v>
      </c>
      <c r="R3516" t="s">
        <v>8335</v>
      </c>
      <c r="S3516" s="12">
        <f t="shared" si="218"/>
        <v>42154.818819444445</v>
      </c>
      <c r="T3516">
        <f t="shared" si="219"/>
        <v>2015</v>
      </c>
    </row>
    <row r="3517" spans="1:20" ht="57.6" x14ac:dyDescent="0.3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9">
        <f t="shared" si="216"/>
        <v>0</v>
      </c>
      <c r="P3517">
        <f t="shared" si="217"/>
        <v>10</v>
      </c>
      <c r="Q3517" s="11" t="s">
        <v>8308</v>
      </c>
      <c r="R3517" t="s">
        <v>8342</v>
      </c>
      <c r="S3517" s="12">
        <f t="shared" si="218"/>
        <v>42223.619456018518</v>
      </c>
      <c r="T3517">
        <f t="shared" si="219"/>
        <v>2015</v>
      </c>
    </row>
    <row r="3518" spans="1:20" ht="43.2" x14ac:dyDescent="0.3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9">
        <f t="shared" si="216"/>
        <v>0</v>
      </c>
      <c r="P3518">
        <f t="shared" si="217"/>
        <v>5</v>
      </c>
      <c r="Q3518" s="11" t="s">
        <v>8321</v>
      </c>
      <c r="R3518" t="s">
        <v>8339</v>
      </c>
      <c r="S3518" s="12">
        <f t="shared" si="218"/>
        <v>41650.015057870369</v>
      </c>
      <c r="T3518">
        <f t="shared" si="219"/>
        <v>2014</v>
      </c>
    </row>
    <row r="3519" spans="1:20" ht="43.2" x14ac:dyDescent="0.3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9">
        <f t="shared" si="216"/>
        <v>0</v>
      </c>
      <c r="P3519">
        <f t="shared" si="217"/>
        <v>10</v>
      </c>
      <c r="Q3519" s="11" t="s">
        <v>8321</v>
      </c>
      <c r="R3519" t="s">
        <v>8339</v>
      </c>
      <c r="S3519" s="12">
        <f t="shared" si="218"/>
        <v>42447.896875000006</v>
      </c>
      <c r="T3519">
        <f t="shared" si="219"/>
        <v>2016</v>
      </c>
    </row>
    <row r="3520" spans="1:20" ht="43.2" x14ac:dyDescent="0.3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9">
        <f t="shared" si="216"/>
        <v>0</v>
      </c>
      <c r="P3520">
        <f t="shared" si="217"/>
        <v>10</v>
      </c>
      <c r="Q3520" s="11" t="s">
        <v>8311</v>
      </c>
      <c r="R3520" t="s">
        <v>8349</v>
      </c>
      <c r="S3520" s="12">
        <f t="shared" si="218"/>
        <v>42121.367002314815</v>
      </c>
      <c r="T3520">
        <f t="shared" si="219"/>
        <v>2015</v>
      </c>
    </row>
    <row r="3521" spans="1:20" ht="28.8" x14ac:dyDescent="0.3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9">
        <f t="shared" si="216"/>
        <v>0</v>
      </c>
      <c r="P3521">
        <f t="shared" si="217"/>
        <v>10</v>
      </c>
      <c r="Q3521" s="11" t="s">
        <v>8323</v>
      </c>
      <c r="R3521" t="s">
        <v>8326</v>
      </c>
      <c r="S3521" s="12">
        <f t="shared" si="218"/>
        <v>42437.64534722222</v>
      </c>
      <c r="T3521">
        <f t="shared" si="219"/>
        <v>2016</v>
      </c>
    </row>
    <row r="3522" spans="1:20" ht="43.2" x14ac:dyDescent="0.3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9">
        <f t="shared" si="216"/>
        <v>0</v>
      </c>
      <c r="P3522">
        <f t="shared" si="217"/>
        <v>3.33</v>
      </c>
      <c r="Q3522" s="11" t="s">
        <v>8316</v>
      </c>
      <c r="R3522" t="s">
        <v>8334</v>
      </c>
      <c r="S3522" s="12">
        <f t="shared" si="218"/>
        <v>41526.345914351856</v>
      </c>
      <c r="T3522">
        <f t="shared" si="219"/>
        <v>2013</v>
      </c>
    </row>
    <row r="3523" spans="1:20" ht="43.2" x14ac:dyDescent="0.3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9">
        <f t="shared" ref="O3523:O3586" si="220">ROUND(E3523/D3523*100,0)</f>
        <v>0</v>
      </c>
      <c r="P3523">
        <f t="shared" ref="P3523:P3586" si="221">IFERROR(ROUND(E3523/L3523,2),0)</f>
        <v>5</v>
      </c>
      <c r="Q3523" s="11" t="s">
        <v>8327</v>
      </c>
      <c r="R3523" t="s">
        <v>8330</v>
      </c>
      <c r="S3523" s="12">
        <f t="shared" ref="S3523:S3586" si="222">(((J3523/60)/60)/24)+DATE(1970,1,1)</f>
        <v>41989.664409722223</v>
      </c>
      <c r="T3523">
        <f t="shared" ref="T3523:T3586" si="223">YEAR(S3523)</f>
        <v>2014</v>
      </c>
    </row>
    <row r="3524" spans="1:20" ht="43.2" x14ac:dyDescent="0.3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9">
        <f t="shared" si="220"/>
        <v>0</v>
      </c>
      <c r="P3524">
        <f t="shared" si="221"/>
        <v>10</v>
      </c>
      <c r="Q3524" s="11" t="s">
        <v>8321</v>
      </c>
      <c r="R3524" t="s">
        <v>8339</v>
      </c>
      <c r="S3524" s="12">
        <f t="shared" si="222"/>
        <v>42153.631597222222</v>
      </c>
      <c r="T3524">
        <f t="shared" si="223"/>
        <v>2015</v>
      </c>
    </row>
    <row r="3525" spans="1:20" ht="43.2" x14ac:dyDescent="0.3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9">
        <f t="shared" si="220"/>
        <v>0</v>
      </c>
      <c r="P3525">
        <f t="shared" si="221"/>
        <v>10</v>
      </c>
      <c r="Q3525" s="11" t="s">
        <v>8308</v>
      </c>
      <c r="R3525" t="s">
        <v>8342</v>
      </c>
      <c r="S3525" s="12">
        <f t="shared" si="222"/>
        <v>42450.589143518519</v>
      </c>
      <c r="T3525">
        <f t="shared" si="223"/>
        <v>2016</v>
      </c>
    </row>
    <row r="3526" spans="1:20" ht="57.6" x14ac:dyDescent="0.3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9">
        <f t="shared" si="220"/>
        <v>0</v>
      </c>
      <c r="P3526">
        <f t="shared" si="221"/>
        <v>10</v>
      </c>
      <c r="Q3526" s="11" t="s">
        <v>8308</v>
      </c>
      <c r="R3526" t="s">
        <v>8342</v>
      </c>
      <c r="S3526" s="12">
        <f t="shared" si="222"/>
        <v>42102.650567129633</v>
      </c>
      <c r="T3526">
        <f t="shared" si="223"/>
        <v>2015</v>
      </c>
    </row>
    <row r="3527" spans="1:20" ht="43.2" x14ac:dyDescent="0.3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9">
        <f t="shared" si="220"/>
        <v>0</v>
      </c>
      <c r="P3527">
        <f t="shared" si="221"/>
        <v>10</v>
      </c>
      <c r="Q3527" s="11" t="s">
        <v>8308</v>
      </c>
      <c r="R3527" t="s">
        <v>8342</v>
      </c>
      <c r="S3527" s="12">
        <f t="shared" si="222"/>
        <v>42262.849050925928</v>
      </c>
      <c r="T3527">
        <f t="shared" si="223"/>
        <v>2015</v>
      </c>
    </row>
    <row r="3528" spans="1:20" ht="28.8" x14ac:dyDescent="0.3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9">
        <f t="shared" si="220"/>
        <v>0</v>
      </c>
      <c r="P3528">
        <f t="shared" si="221"/>
        <v>5</v>
      </c>
      <c r="Q3528" s="11" t="s">
        <v>8319</v>
      </c>
      <c r="R3528" t="s">
        <v>8345</v>
      </c>
      <c r="S3528" s="12">
        <f t="shared" si="222"/>
        <v>42383.899456018517</v>
      </c>
      <c r="T3528">
        <f t="shared" si="223"/>
        <v>2016</v>
      </c>
    </row>
    <row r="3529" spans="1:20" x14ac:dyDescent="0.3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9">
        <f t="shared" si="220"/>
        <v>0</v>
      </c>
      <c r="P3529">
        <f t="shared" si="221"/>
        <v>10</v>
      </c>
      <c r="Q3529" s="11" t="s">
        <v>8323</v>
      </c>
      <c r="R3529" t="s">
        <v>8335</v>
      </c>
      <c r="S3529" s="12">
        <f t="shared" si="222"/>
        <v>41865.659780092588</v>
      </c>
      <c r="T3529">
        <f t="shared" si="223"/>
        <v>2014</v>
      </c>
    </row>
    <row r="3530" spans="1:20" ht="43.2" x14ac:dyDescent="0.3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9">
        <f t="shared" si="220"/>
        <v>0</v>
      </c>
      <c r="P3530">
        <f t="shared" si="221"/>
        <v>10</v>
      </c>
      <c r="Q3530" s="11" t="s">
        <v>8321</v>
      </c>
      <c r="R3530" t="s">
        <v>8325</v>
      </c>
      <c r="S3530" s="12">
        <f t="shared" si="222"/>
        <v>42375.230115740742</v>
      </c>
      <c r="T3530">
        <f t="shared" si="223"/>
        <v>2016</v>
      </c>
    </row>
    <row r="3531" spans="1:20" ht="43.2" x14ac:dyDescent="0.3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9">
        <f t="shared" si="220"/>
        <v>0</v>
      </c>
      <c r="P3531">
        <f t="shared" si="221"/>
        <v>10</v>
      </c>
      <c r="Q3531" s="11" t="s">
        <v>8323</v>
      </c>
      <c r="R3531" t="s">
        <v>8326</v>
      </c>
      <c r="S3531" s="12">
        <f t="shared" si="222"/>
        <v>41863.527326388888</v>
      </c>
      <c r="T3531">
        <f t="shared" si="223"/>
        <v>2014</v>
      </c>
    </row>
    <row r="3532" spans="1:20" ht="43.2" x14ac:dyDescent="0.3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9">
        <f t="shared" si="220"/>
        <v>0</v>
      </c>
      <c r="P3532">
        <f t="shared" si="221"/>
        <v>10</v>
      </c>
      <c r="Q3532" s="11" t="s">
        <v>8323</v>
      </c>
      <c r="R3532" t="s">
        <v>8326</v>
      </c>
      <c r="S3532" s="12">
        <f t="shared" si="222"/>
        <v>42058.603877314818</v>
      </c>
      <c r="T3532">
        <f t="shared" si="223"/>
        <v>2015</v>
      </c>
    </row>
    <row r="3533" spans="1:20" ht="43.2" x14ac:dyDescent="0.3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9">
        <f t="shared" si="220"/>
        <v>0</v>
      </c>
      <c r="P3533">
        <f t="shared" si="221"/>
        <v>10</v>
      </c>
      <c r="Q3533" s="11" t="s">
        <v>8321</v>
      </c>
      <c r="R3533" t="s">
        <v>8337</v>
      </c>
      <c r="S3533" s="12">
        <f t="shared" si="222"/>
        <v>41938.893263888887</v>
      </c>
      <c r="T3533">
        <f t="shared" si="223"/>
        <v>2014</v>
      </c>
    </row>
    <row r="3534" spans="1:20" ht="43.2" x14ac:dyDescent="0.3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9">
        <f t="shared" si="220"/>
        <v>0</v>
      </c>
      <c r="P3534">
        <f t="shared" si="221"/>
        <v>10</v>
      </c>
      <c r="Q3534" s="11" t="s">
        <v>8311</v>
      </c>
      <c r="R3534" t="s">
        <v>8356</v>
      </c>
      <c r="S3534" s="12">
        <f t="shared" si="222"/>
        <v>42172.669027777782</v>
      </c>
      <c r="T3534">
        <f t="shared" si="223"/>
        <v>2015</v>
      </c>
    </row>
    <row r="3535" spans="1:20" ht="57.6" x14ac:dyDescent="0.3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9">
        <f t="shared" si="220"/>
        <v>0</v>
      </c>
      <c r="P3535">
        <f t="shared" si="221"/>
        <v>10</v>
      </c>
      <c r="Q3535" s="11" t="s">
        <v>8323</v>
      </c>
      <c r="R3535" t="s">
        <v>8326</v>
      </c>
      <c r="S3535" s="12">
        <f t="shared" si="222"/>
        <v>42622.436412037037</v>
      </c>
      <c r="T3535">
        <f t="shared" si="223"/>
        <v>2016</v>
      </c>
    </row>
    <row r="3536" spans="1:20" ht="43.2" x14ac:dyDescent="0.3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9">
        <f t="shared" si="220"/>
        <v>0</v>
      </c>
      <c r="P3536">
        <f t="shared" si="221"/>
        <v>5</v>
      </c>
      <c r="Q3536" s="11" t="s">
        <v>8316</v>
      </c>
      <c r="R3536" t="s">
        <v>8344</v>
      </c>
      <c r="S3536" s="12">
        <f t="shared" si="222"/>
        <v>41772.797280092593</v>
      </c>
      <c r="T3536">
        <f t="shared" si="223"/>
        <v>2014</v>
      </c>
    </row>
    <row r="3537" spans="1:20" ht="43.2" x14ac:dyDescent="0.3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9">
        <f t="shared" si="220"/>
        <v>0</v>
      </c>
      <c r="P3537">
        <f t="shared" si="221"/>
        <v>10</v>
      </c>
      <c r="Q3537" s="11" t="s">
        <v>8313</v>
      </c>
      <c r="R3537" t="s">
        <v>8355</v>
      </c>
      <c r="S3537" s="12">
        <f t="shared" si="222"/>
        <v>41935.509652777779</v>
      </c>
      <c r="T3537">
        <f t="shared" si="223"/>
        <v>2014</v>
      </c>
    </row>
    <row r="3538" spans="1:20" ht="43.2" x14ac:dyDescent="0.3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9">
        <f t="shared" si="220"/>
        <v>1</v>
      </c>
      <c r="P3538">
        <f t="shared" si="221"/>
        <v>5</v>
      </c>
      <c r="Q3538" s="11" t="s">
        <v>8316</v>
      </c>
      <c r="R3538" t="s">
        <v>8344</v>
      </c>
      <c r="S3538" s="12">
        <f t="shared" si="222"/>
        <v>42535.327476851846</v>
      </c>
      <c r="T3538">
        <f t="shared" si="223"/>
        <v>2016</v>
      </c>
    </row>
    <row r="3539" spans="1:20" ht="28.8" x14ac:dyDescent="0.3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9">
        <f t="shared" si="220"/>
        <v>1</v>
      </c>
      <c r="P3539">
        <f t="shared" si="221"/>
        <v>5</v>
      </c>
      <c r="Q3539" s="11" t="s">
        <v>8311</v>
      </c>
      <c r="R3539" t="s">
        <v>8356</v>
      </c>
      <c r="S3539" s="12">
        <f t="shared" si="222"/>
        <v>42573.65662037037</v>
      </c>
      <c r="T3539">
        <f t="shared" si="223"/>
        <v>2016</v>
      </c>
    </row>
    <row r="3540" spans="1:20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2">
        <f t="shared" si="222"/>
        <v>41848.679803240739</v>
      </c>
      <c r="T3540">
        <f t="shared" si="223"/>
        <v>2014</v>
      </c>
    </row>
    <row r="3541" spans="1:20" ht="43.2" x14ac:dyDescent="0.3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2">
        <f t="shared" si="222"/>
        <v>42048.711724537032</v>
      </c>
      <c r="T3541">
        <f t="shared" si="223"/>
        <v>2015</v>
      </c>
    </row>
    <row r="3542" spans="1:20" ht="43.2" x14ac:dyDescent="0.3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220"/>
        <v>1</v>
      </c>
      <c r="P3542">
        <f t="shared" si="221"/>
        <v>10</v>
      </c>
      <c r="Q3542" s="11" t="s">
        <v>8323</v>
      </c>
      <c r="R3542" t="s">
        <v>8326</v>
      </c>
      <c r="S3542" s="12">
        <f t="shared" si="222"/>
        <v>42803.842812499999</v>
      </c>
      <c r="T3542">
        <f t="shared" si="223"/>
        <v>2017</v>
      </c>
    </row>
    <row r="3543" spans="1:20" ht="43.2" x14ac:dyDescent="0.3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9">
        <f t="shared" si="220"/>
        <v>1</v>
      </c>
      <c r="P3543">
        <f t="shared" si="221"/>
        <v>5</v>
      </c>
      <c r="Q3543" s="11" t="s">
        <v>8308</v>
      </c>
      <c r="R3543" t="s">
        <v>8342</v>
      </c>
      <c r="S3543" s="12">
        <f t="shared" si="222"/>
        <v>42049.716620370367</v>
      </c>
      <c r="T3543">
        <f t="shared" si="223"/>
        <v>2015</v>
      </c>
    </row>
    <row r="3544" spans="1:20" ht="43.2" x14ac:dyDescent="0.3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220"/>
        <v>1</v>
      </c>
      <c r="P3544">
        <f t="shared" si="221"/>
        <v>10</v>
      </c>
      <c r="Q3544" s="11" t="s">
        <v>8323</v>
      </c>
      <c r="R3544" t="s">
        <v>8326</v>
      </c>
      <c r="S3544" s="12">
        <f t="shared" si="222"/>
        <v>42291.739548611105</v>
      </c>
      <c r="T3544">
        <f t="shared" si="223"/>
        <v>2015</v>
      </c>
    </row>
    <row r="3545" spans="1:20" ht="43.2" x14ac:dyDescent="0.3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9">
        <f t="shared" si="220"/>
        <v>1</v>
      </c>
      <c r="P3545">
        <f t="shared" si="221"/>
        <v>10</v>
      </c>
      <c r="Q3545" s="11" t="s">
        <v>8323</v>
      </c>
      <c r="R3545" t="s">
        <v>8326</v>
      </c>
      <c r="S3545" s="12">
        <f t="shared" si="222"/>
        <v>42217.670104166667</v>
      </c>
      <c r="T3545">
        <f t="shared" si="223"/>
        <v>2015</v>
      </c>
    </row>
    <row r="3546" spans="1:20" ht="28.8" x14ac:dyDescent="0.3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9">
        <f t="shared" si="220"/>
        <v>1</v>
      </c>
      <c r="P3546">
        <f t="shared" si="221"/>
        <v>10</v>
      </c>
      <c r="Q3546" s="11" t="s">
        <v>8316</v>
      </c>
      <c r="R3546" t="s">
        <v>8334</v>
      </c>
      <c r="S3546" s="12">
        <f t="shared" si="222"/>
        <v>40802.964594907404</v>
      </c>
      <c r="T3546">
        <f t="shared" si="223"/>
        <v>2011</v>
      </c>
    </row>
    <row r="3547" spans="1:20" ht="43.2" x14ac:dyDescent="0.3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9">
        <f t="shared" si="220"/>
        <v>2</v>
      </c>
      <c r="P3547">
        <f t="shared" si="221"/>
        <v>10</v>
      </c>
      <c r="Q3547" s="11" t="s">
        <v>8346</v>
      </c>
      <c r="R3547" t="s">
        <v>8347</v>
      </c>
      <c r="S3547" s="12">
        <f t="shared" si="222"/>
        <v>41851.696157407408</v>
      </c>
      <c r="T3547">
        <f t="shared" si="223"/>
        <v>2014</v>
      </c>
    </row>
    <row r="3548" spans="1:20" ht="43.2" x14ac:dyDescent="0.3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9">
        <f t="shared" si="220"/>
        <v>2</v>
      </c>
      <c r="P3548">
        <f t="shared" si="221"/>
        <v>5</v>
      </c>
      <c r="Q3548" s="11" t="s">
        <v>8323</v>
      </c>
      <c r="R3548" t="s">
        <v>8335</v>
      </c>
      <c r="S3548" s="12">
        <f t="shared" si="222"/>
        <v>42201.436226851853</v>
      </c>
      <c r="T3548">
        <f t="shared" si="223"/>
        <v>2015</v>
      </c>
    </row>
    <row r="3549" spans="1:20" ht="57.6" x14ac:dyDescent="0.3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20"/>
        <v>2</v>
      </c>
      <c r="P3549">
        <f t="shared" si="221"/>
        <v>10</v>
      </c>
      <c r="Q3549" s="11" t="s">
        <v>8323</v>
      </c>
      <c r="R3549" t="s">
        <v>8326</v>
      </c>
      <c r="S3549" s="12">
        <f t="shared" si="222"/>
        <v>42128.431064814817</v>
      </c>
      <c r="T3549">
        <f t="shared" si="223"/>
        <v>2015</v>
      </c>
    </row>
    <row r="3550" spans="1:20" ht="43.2" x14ac:dyDescent="0.3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220"/>
        <v>5</v>
      </c>
      <c r="P3550">
        <f t="shared" si="221"/>
        <v>10</v>
      </c>
      <c r="Q3550" s="11" t="s">
        <v>8323</v>
      </c>
      <c r="R3550" t="s">
        <v>8326</v>
      </c>
      <c r="S3550" s="12">
        <f t="shared" si="222"/>
        <v>42261.632916666669</v>
      </c>
      <c r="T3550">
        <f t="shared" si="223"/>
        <v>2015</v>
      </c>
    </row>
    <row r="3551" spans="1:20" ht="43.2" x14ac:dyDescent="0.3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220"/>
        <v>10</v>
      </c>
      <c r="P3551">
        <f t="shared" si="221"/>
        <v>10</v>
      </c>
      <c r="Q3551" s="11" t="s">
        <v>8323</v>
      </c>
      <c r="R3551" t="s">
        <v>8326</v>
      </c>
      <c r="S3551" s="12">
        <f t="shared" si="222"/>
        <v>41831.697939814818</v>
      </c>
      <c r="T3551">
        <f t="shared" si="223"/>
        <v>2014</v>
      </c>
    </row>
    <row r="3552" spans="1:20" ht="28.8" x14ac:dyDescent="0.3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9">
        <f t="shared" si="220"/>
        <v>100</v>
      </c>
      <c r="P3552">
        <f t="shared" si="221"/>
        <v>10</v>
      </c>
      <c r="Q3552" s="11" t="s">
        <v>8327</v>
      </c>
      <c r="R3552" t="s">
        <v>8336</v>
      </c>
      <c r="S3552" s="12">
        <f t="shared" si="222"/>
        <v>42165.79833333334</v>
      </c>
      <c r="T3552">
        <f t="shared" si="223"/>
        <v>2015</v>
      </c>
    </row>
    <row r="3553" spans="1:20" ht="57.6" x14ac:dyDescent="0.3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9">
        <f t="shared" si="220"/>
        <v>200</v>
      </c>
      <c r="P3553">
        <f t="shared" si="221"/>
        <v>10</v>
      </c>
      <c r="Q3553" s="11" t="s">
        <v>8327</v>
      </c>
      <c r="R3553" t="s">
        <v>8329</v>
      </c>
      <c r="S3553" s="12">
        <f t="shared" si="222"/>
        <v>42109.826145833329</v>
      </c>
      <c r="T3553">
        <f t="shared" si="223"/>
        <v>2015</v>
      </c>
    </row>
    <row r="3554" spans="1:20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2">
        <f t="shared" si="222"/>
        <v>42276.903333333335</v>
      </c>
      <c r="T3554">
        <f t="shared" si="223"/>
        <v>2015</v>
      </c>
    </row>
    <row r="3555" spans="1:20" ht="43.2" x14ac:dyDescent="0.3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9">
        <f t="shared" si="220"/>
        <v>0</v>
      </c>
      <c r="P3555">
        <f t="shared" si="221"/>
        <v>2</v>
      </c>
      <c r="Q3555" s="11" t="s">
        <v>8308</v>
      </c>
      <c r="R3555" t="s">
        <v>8310</v>
      </c>
      <c r="S3555" s="12">
        <f t="shared" si="222"/>
        <v>41838.832152777781</v>
      </c>
      <c r="T3555">
        <f t="shared" si="223"/>
        <v>2014</v>
      </c>
    </row>
    <row r="3556" spans="1:20" ht="43.2" x14ac:dyDescent="0.3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9">
        <f t="shared" si="220"/>
        <v>0</v>
      </c>
      <c r="P3556">
        <f t="shared" si="221"/>
        <v>8</v>
      </c>
      <c r="Q3556" s="11" t="s">
        <v>8319</v>
      </c>
      <c r="R3556" t="s">
        <v>8345</v>
      </c>
      <c r="S3556" s="12">
        <f t="shared" si="222"/>
        <v>41974.704745370371</v>
      </c>
      <c r="T3556">
        <f t="shared" si="223"/>
        <v>2014</v>
      </c>
    </row>
    <row r="3557" spans="1:20" ht="43.2" x14ac:dyDescent="0.3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9">
        <f t="shared" si="220"/>
        <v>0</v>
      </c>
      <c r="P3557">
        <f t="shared" si="221"/>
        <v>4</v>
      </c>
      <c r="Q3557" s="11" t="s">
        <v>8321</v>
      </c>
      <c r="R3557" t="s">
        <v>8337</v>
      </c>
      <c r="S3557" s="12">
        <f t="shared" si="222"/>
        <v>42396.911712962959</v>
      </c>
      <c r="T3557">
        <f t="shared" si="223"/>
        <v>2016</v>
      </c>
    </row>
    <row r="3558" spans="1:20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12">
        <f t="shared" si="222"/>
        <v>41927.067627314813</v>
      </c>
      <c r="T3558">
        <f t="shared" si="223"/>
        <v>2014</v>
      </c>
    </row>
    <row r="3559" spans="1:20" ht="43.2" x14ac:dyDescent="0.3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9">
        <f t="shared" si="220"/>
        <v>2</v>
      </c>
      <c r="P3559">
        <f t="shared" si="221"/>
        <v>2</v>
      </c>
      <c r="Q3559" s="11" t="s">
        <v>8308</v>
      </c>
      <c r="R3559" t="s">
        <v>8318</v>
      </c>
      <c r="S3559" s="12">
        <f t="shared" si="222"/>
        <v>41864.04886574074</v>
      </c>
      <c r="T3559">
        <f t="shared" si="223"/>
        <v>2014</v>
      </c>
    </row>
    <row r="3560" spans="1:20" ht="43.2" x14ac:dyDescent="0.3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9">
        <f t="shared" si="220"/>
        <v>0</v>
      </c>
      <c r="P3560">
        <f t="shared" si="221"/>
        <v>7</v>
      </c>
      <c r="Q3560" s="11" t="s">
        <v>8323</v>
      </c>
      <c r="R3560" t="s">
        <v>8326</v>
      </c>
      <c r="S3560" s="12">
        <f t="shared" si="222"/>
        <v>42513.976319444439</v>
      </c>
      <c r="T3560">
        <f t="shared" si="223"/>
        <v>2016</v>
      </c>
    </row>
    <row r="3561" spans="1:20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2">
        <f t="shared" si="222"/>
        <v>42465.128391203703</v>
      </c>
      <c r="T3561">
        <f t="shared" si="223"/>
        <v>2016</v>
      </c>
    </row>
    <row r="3562" spans="1:20" ht="57.6" x14ac:dyDescent="0.3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9">
        <f t="shared" si="220"/>
        <v>0</v>
      </c>
      <c r="P3562">
        <f t="shared" si="221"/>
        <v>2.33</v>
      </c>
      <c r="Q3562" s="11" t="s">
        <v>8311</v>
      </c>
      <c r="R3562" t="s">
        <v>8348</v>
      </c>
      <c r="S3562" s="12">
        <f t="shared" si="222"/>
        <v>42013.059027777781</v>
      </c>
      <c r="T3562">
        <f t="shared" si="223"/>
        <v>2015</v>
      </c>
    </row>
    <row r="3563" spans="1:20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20"/>
        <v>0</v>
      </c>
      <c r="P3563">
        <f t="shared" si="221"/>
        <v>3</v>
      </c>
      <c r="Q3563" s="11" t="s">
        <v>8321</v>
      </c>
      <c r="R3563" t="s">
        <v>8339</v>
      </c>
      <c r="S3563" s="12">
        <f t="shared" si="222"/>
        <v>42275.861157407402</v>
      </c>
      <c r="T3563">
        <f t="shared" si="223"/>
        <v>2015</v>
      </c>
    </row>
    <row r="3564" spans="1:20" ht="28.8" x14ac:dyDescent="0.3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20"/>
        <v>0</v>
      </c>
      <c r="P3564">
        <f t="shared" si="221"/>
        <v>3</v>
      </c>
      <c r="Q3564" s="11" t="s">
        <v>8308</v>
      </c>
      <c r="R3564" t="s">
        <v>8342</v>
      </c>
      <c r="S3564" s="12">
        <f t="shared" si="222"/>
        <v>42646.896898148145</v>
      </c>
      <c r="T3564">
        <f t="shared" si="223"/>
        <v>2016</v>
      </c>
    </row>
    <row r="3565" spans="1:20" ht="43.2" x14ac:dyDescent="0.3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9">
        <f t="shared" si="220"/>
        <v>0</v>
      </c>
      <c r="P3565">
        <f t="shared" si="221"/>
        <v>3</v>
      </c>
      <c r="Q3565" s="11" t="s">
        <v>8313</v>
      </c>
      <c r="R3565" t="s">
        <v>8355</v>
      </c>
      <c r="S3565" s="12">
        <f t="shared" si="222"/>
        <v>41974.712245370371</v>
      </c>
      <c r="T3565">
        <f t="shared" si="223"/>
        <v>2014</v>
      </c>
    </row>
    <row r="3566" spans="1:20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2">
        <f t="shared" si="222"/>
        <v>42011.925937499997</v>
      </c>
      <c r="T3566">
        <f t="shared" si="223"/>
        <v>2015</v>
      </c>
    </row>
    <row r="3567" spans="1:20" ht="43.2" x14ac:dyDescent="0.3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9">
        <f t="shared" si="220"/>
        <v>0</v>
      </c>
      <c r="P3567">
        <f t="shared" si="221"/>
        <v>3</v>
      </c>
      <c r="Q3567" s="11" t="s">
        <v>8316</v>
      </c>
      <c r="R3567" t="s">
        <v>8344</v>
      </c>
      <c r="S3567" s="12">
        <f t="shared" si="222"/>
        <v>42413.649641203709</v>
      </c>
      <c r="T3567">
        <f t="shared" si="223"/>
        <v>2016</v>
      </c>
    </row>
    <row r="3568" spans="1:20" ht="57.6" x14ac:dyDescent="0.3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9">
        <f t="shared" si="220"/>
        <v>0</v>
      </c>
      <c r="P3568">
        <f t="shared" si="221"/>
        <v>6</v>
      </c>
      <c r="Q3568" s="11" t="s">
        <v>8311</v>
      </c>
      <c r="R3568" t="s">
        <v>8348</v>
      </c>
      <c r="S3568" s="12">
        <f t="shared" si="222"/>
        <v>42395.456412037034</v>
      </c>
      <c r="T3568">
        <f t="shared" si="223"/>
        <v>2016</v>
      </c>
    </row>
    <row r="3569" spans="1:20" ht="43.2" x14ac:dyDescent="0.3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9">
        <f t="shared" si="220"/>
        <v>1</v>
      </c>
      <c r="P3569">
        <f t="shared" si="221"/>
        <v>3</v>
      </c>
      <c r="Q3569" s="11" t="s">
        <v>8323</v>
      </c>
      <c r="R3569" t="s">
        <v>8326</v>
      </c>
      <c r="S3569" s="12">
        <f t="shared" si="222"/>
        <v>41982.904386574075</v>
      </c>
      <c r="T3569">
        <f t="shared" si="223"/>
        <v>2014</v>
      </c>
    </row>
    <row r="3570" spans="1:20" ht="43.2" x14ac:dyDescent="0.3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9">
        <f t="shared" si="220"/>
        <v>1</v>
      </c>
      <c r="P3570">
        <f t="shared" si="221"/>
        <v>3</v>
      </c>
      <c r="Q3570" s="11" t="s">
        <v>8308</v>
      </c>
      <c r="R3570" t="s">
        <v>8342</v>
      </c>
      <c r="S3570" s="12">
        <f t="shared" si="222"/>
        <v>42525.656944444447</v>
      </c>
      <c r="T3570">
        <f t="shared" si="223"/>
        <v>2016</v>
      </c>
    </row>
    <row r="3571" spans="1:20" ht="43.2" x14ac:dyDescent="0.3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9">
        <f t="shared" si="220"/>
        <v>0</v>
      </c>
      <c r="P3571">
        <f t="shared" si="221"/>
        <v>5</v>
      </c>
      <c r="Q3571" s="11" t="s">
        <v>8319</v>
      </c>
      <c r="R3571" t="s">
        <v>8345</v>
      </c>
      <c r="S3571" s="12">
        <f t="shared" si="222"/>
        <v>41837.905694444446</v>
      </c>
      <c r="T3571">
        <f t="shared" si="223"/>
        <v>2014</v>
      </c>
    </row>
    <row r="3572" spans="1:20" ht="43.2" x14ac:dyDescent="0.3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9">
        <f t="shared" si="220"/>
        <v>0</v>
      </c>
      <c r="P3572">
        <f t="shared" si="221"/>
        <v>5</v>
      </c>
      <c r="Q3572" s="11" t="s">
        <v>8321</v>
      </c>
      <c r="R3572" t="s">
        <v>8325</v>
      </c>
      <c r="S3572" s="12">
        <f t="shared" si="222"/>
        <v>41792.687442129631</v>
      </c>
      <c r="T3572">
        <f t="shared" si="223"/>
        <v>2014</v>
      </c>
    </row>
    <row r="3573" spans="1:20" ht="43.2" x14ac:dyDescent="0.3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9">
        <f t="shared" si="220"/>
        <v>0</v>
      </c>
      <c r="P3573">
        <f t="shared" si="221"/>
        <v>5</v>
      </c>
      <c r="Q3573" s="11" t="s">
        <v>8319</v>
      </c>
      <c r="R3573" t="s">
        <v>8345</v>
      </c>
      <c r="S3573" s="12">
        <f t="shared" si="222"/>
        <v>42422.536192129628</v>
      </c>
      <c r="T3573">
        <f t="shared" si="223"/>
        <v>2016</v>
      </c>
    </row>
    <row r="3574" spans="1:20" ht="43.2" x14ac:dyDescent="0.3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9">
        <f t="shared" si="220"/>
        <v>0</v>
      </c>
      <c r="P3574">
        <f t="shared" si="221"/>
        <v>5</v>
      </c>
      <c r="Q3574" s="11" t="s">
        <v>8321</v>
      </c>
      <c r="R3574" t="s">
        <v>8339</v>
      </c>
      <c r="S3574" s="12">
        <f t="shared" si="222"/>
        <v>41331.555127314816</v>
      </c>
      <c r="T3574">
        <f t="shared" si="223"/>
        <v>2013</v>
      </c>
    </row>
    <row r="3575" spans="1:20" x14ac:dyDescent="0.3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9">
        <f t="shared" si="220"/>
        <v>0</v>
      </c>
      <c r="P3575">
        <f t="shared" si="221"/>
        <v>1</v>
      </c>
      <c r="Q3575" s="11" t="s">
        <v>8319</v>
      </c>
      <c r="R3575" t="s">
        <v>8345</v>
      </c>
      <c r="S3575" s="12">
        <f t="shared" si="222"/>
        <v>42027.856990740736</v>
      </c>
      <c r="T3575">
        <f t="shared" si="223"/>
        <v>2015</v>
      </c>
    </row>
    <row r="3576" spans="1:20" ht="43.2" x14ac:dyDescent="0.3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9">
        <f t="shared" si="220"/>
        <v>0</v>
      </c>
      <c r="P3576">
        <f t="shared" si="221"/>
        <v>5</v>
      </c>
      <c r="Q3576" s="11" t="s">
        <v>8319</v>
      </c>
      <c r="R3576" t="s">
        <v>8345</v>
      </c>
      <c r="S3576" s="12">
        <f t="shared" si="222"/>
        <v>42019.737766203703</v>
      </c>
      <c r="T3576">
        <f t="shared" si="223"/>
        <v>2015</v>
      </c>
    </row>
    <row r="3577" spans="1:20" ht="43.2" x14ac:dyDescent="0.3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20"/>
        <v>0</v>
      </c>
      <c r="P3577">
        <f t="shared" si="221"/>
        <v>5</v>
      </c>
      <c r="Q3577" s="11" t="s">
        <v>8316</v>
      </c>
      <c r="R3577" t="s">
        <v>8334</v>
      </c>
      <c r="S3577" s="12">
        <f t="shared" si="222"/>
        <v>42123.185798611114</v>
      </c>
      <c r="T3577">
        <f t="shared" si="223"/>
        <v>2015</v>
      </c>
    </row>
    <row r="3578" spans="1:20" ht="43.2" x14ac:dyDescent="0.3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9">
        <f t="shared" si="220"/>
        <v>0</v>
      </c>
      <c r="P3578">
        <f t="shared" si="221"/>
        <v>5</v>
      </c>
      <c r="Q3578" s="11" t="s">
        <v>8327</v>
      </c>
      <c r="R3578" t="s">
        <v>8330</v>
      </c>
      <c r="S3578" s="12">
        <f t="shared" si="222"/>
        <v>42791.669837962967</v>
      </c>
      <c r="T3578">
        <f t="shared" si="223"/>
        <v>2017</v>
      </c>
    </row>
    <row r="3579" spans="1:20" ht="57.6" x14ac:dyDescent="0.3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9">
        <f t="shared" si="220"/>
        <v>0</v>
      </c>
      <c r="P3579">
        <f t="shared" si="221"/>
        <v>5</v>
      </c>
      <c r="Q3579" s="11" t="s">
        <v>8323</v>
      </c>
      <c r="R3579" t="s">
        <v>8324</v>
      </c>
      <c r="S3579" s="12">
        <f t="shared" si="222"/>
        <v>42060.04550925926</v>
      </c>
      <c r="T3579">
        <f t="shared" si="223"/>
        <v>2015</v>
      </c>
    </row>
    <row r="3580" spans="1:20" ht="43.2" x14ac:dyDescent="0.3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9">
        <f t="shared" si="220"/>
        <v>0</v>
      </c>
      <c r="P3580">
        <f t="shared" si="221"/>
        <v>5</v>
      </c>
      <c r="Q3580" s="11" t="s">
        <v>8316</v>
      </c>
      <c r="R3580" t="s">
        <v>8344</v>
      </c>
      <c r="S3580" s="12">
        <f t="shared" si="222"/>
        <v>41975.347523148142</v>
      </c>
      <c r="T3580">
        <f t="shared" si="223"/>
        <v>2014</v>
      </c>
    </row>
    <row r="3581" spans="1:20" ht="57.6" x14ac:dyDescent="0.3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9">
        <f t="shared" si="220"/>
        <v>0</v>
      </c>
      <c r="P3581">
        <f t="shared" si="221"/>
        <v>5</v>
      </c>
      <c r="Q3581" s="11" t="s">
        <v>8323</v>
      </c>
      <c r="R3581" t="s">
        <v>8335</v>
      </c>
      <c r="S3581" s="12">
        <f t="shared" si="222"/>
        <v>41799.259039351848</v>
      </c>
      <c r="T3581">
        <f t="shared" si="223"/>
        <v>2014</v>
      </c>
    </row>
    <row r="3582" spans="1:20" ht="43.2" x14ac:dyDescent="0.3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9">
        <f t="shared" si="220"/>
        <v>0</v>
      </c>
      <c r="P3582">
        <f t="shared" si="221"/>
        <v>5</v>
      </c>
      <c r="Q3582" s="11" t="s">
        <v>8321</v>
      </c>
      <c r="R3582" t="s">
        <v>8339</v>
      </c>
      <c r="S3582" s="12">
        <f t="shared" si="222"/>
        <v>42423.985567129625</v>
      </c>
      <c r="T3582">
        <f t="shared" si="223"/>
        <v>2016</v>
      </c>
    </row>
    <row r="3583" spans="1:20" ht="43.2" x14ac:dyDescent="0.3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20"/>
        <v>0</v>
      </c>
      <c r="P3583">
        <f t="shared" si="221"/>
        <v>5</v>
      </c>
      <c r="Q3583" s="11" t="s">
        <v>8311</v>
      </c>
      <c r="R3583" t="s">
        <v>8352</v>
      </c>
      <c r="S3583" s="12">
        <f t="shared" si="222"/>
        <v>41136.85805555556</v>
      </c>
      <c r="T3583">
        <f t="shared" si="223"/>
        <v>2012</v>
      </c>
    </row>
    <row r="3584" spans="1:20" ht="43.2" x14ac:dyDescent="0.3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9">
        <f t="shared" si="220"/>
        <v>0</v>
      </c>
      <c r="P3584">
        <f t="shared" si="221"/>
        <v>5</v>
      </c>
      <c r="Q3584" s="11" t="s">
        <v>8323</v>
      </c>
      <c r="R3584" t="s">
        <v>8326</v>
      </c>
      <c r="S3584" s="12">
        <f t="shared" si="222"/>
        <v>41915.400219907409</v>
      </c>
      <c r="T3584">
        <f t="shared" si="223"/>
        <v>2014</v>
      </c>
    </row>
    <row r="3585" spans="1:20" ht="43.2" x14ac:dyDescent="0.3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9">
        <f t="shared" si="220"/>
        <v>0</v>
      </c>
      <c r="P3585">
        <f t="shared" si="221"/>
        <v>5</v>
      </c>
      <c r="Q3585" s="11" t="s">
        <v>8311</v>
      </c>
      <c r="R3585" t="s">
        <v>8352</v>
      </c>
      <c r="S3585" s="12">
        <f t="shared" si="222"/>
        <v>41471.446851851848</v>
      </c>
      <c r="T3585">
        <f t="shared" si="223"/>
        <v>2013</v>
      </c>
    </row>
    <row r="3586" spans="1:20" ht="28.8" x14ac:dyDescent="0.3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20"/>
        <v>0</v>
      </c>
      <c r="P3586">
        <f t="shared" si="221"/>
        <v>5</v>
      </c>
      <c r="Q3586" s="11" t="s">
        <v>8319</v>
      </c>
      <c r="R3586" t="s">
        <v>8345</v>
      </c>
      <c r="S3586" s="12">
        <f t="shared" si="222"/>
        <v>42333.330277777779</v>
      </c>
      <c r="T3586">
        <f t="shared" si="223"/>
        <v>2015</v>
      </c>
    </row>
    <row r="3587" spans="1:20" ht="43.2" x14ac:dyDescent="0.3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9">
        <f t="shared" ref="O3587:O3650" si="224">ROUND(E3587/D3587*100,0)</f>
        <v>0</v>
      </c>
      <c r="P3587">
        <f t="shared" ref="P3587:P3650" si="225">IFERROR(ROUND(E3587/L3587,2),0)</f>
        <v>5</v>
      </c>
      <c r="Q3587" s="11" t="s">
        <v>8323</v>
      </c>
      <c r="R3587" t="s">
        <v>8326</v>
      </c>
      <c r="S3587" s="12">
        <f t="shared" ref="S3587:S3650" si="226">(((J3587/60)/60)/24)+DATE(1970,1,1)</f>
        <v>41985.427361111113</v>
      </c>
      <c r="T3587">
        <f t="shared" ref="T3587:T3650" si="227">YEAR(S3587)</f>
        <v>2014</v>
      </c>
    </row>
    <row r="3588" spans="1:20" ht="43.2" x14ac:dyDescent="0.3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9">
        <f t="shared" si="224"/>
        <v>0</v>
      </c>
      <c r="P3588">
        <f t="shared" si="225"/>
        <v>5</v>
      </c>
      <c r="Q3588" s="11" t="s">
        <v>8323</v>
      </c>
      <c r="R3588" t="s">
        <v>8326</v>
      </c>
      <c r="S3588" s="12">
        <f t="shared" si="226"/>
        <v>42510.938900462963</v>
      </c>
      <c r="T3588">
        <f t="shared" si="227"/>
        <v>2016</v>
      </c>
    </row>
    <row r="3589" spans="1:20" ht="57.6" x14ac:dyDescent="0.3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9">
        <f t="shared" si="224"/>
        <v>0</v>
      </c>
      <c r="P3589">
        <f t="shared" si="225"/>
        <v>5</v>
      </c>
      <c r="Q3589" s="11" t="s">
        <v>8316</v>
      </c>
      <c r="R3589" t="s">
        <v>8334</v>
      </c>
      <c r="S3589" s="12">
        <f t="shared" si="226"/>
        <v>41722.792407407411</v>
      </c>
      <c r="T3589">
        <f t="shared" si="227"/>
        <v>2014</v>
      </c>
    </row>
    <row r="3590" spans="1:20" ht="43.2" x14ac:dyDescent="0.3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9">
        <f t="shared" si="224"/>
        <v>0</v>
      </c>
      <c r="P3590">
        <f t="shared" si="225"/>
        <v>5</v>
      </c>
      <c r="Q3590" s="11" t="s">
        <v>8311</v>
      </c>
      <c r="R3590" t="s">
        <v>8352</v>
      </c>
      <c r="S3590" s="12">
        <f t="shared" si="226"/>
        <v>42527.007326388892</v>
      </c>
      <c r="T3590">
        <f t="shared" si="227"/>
        <v>2016</v>
      </c>
    </row>
    <row r="3591" spans="1:20" ht="43.2" x14ac:dyDescent="0.3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224"/>
        <v>0</v>
      </c>
      <c r="P3591">
        <f t="shared" si="225"/>
        <v>5</v>
      </c>
      <c r="Q3591" s="11" t="s">
        <v>8323</v>
      </c>
      <c r="R3591" t="s">
        <v>8326</v>
      </c>
      <c r="S3591" s="12">
        <f t="shared" si="226"/>
        <v>42109.801712962959</v>
      </c>
      <c r="T3591">
        <f t="shared" si="227"/>
        <v>2015</v>
      </c>
    </row>
    <row r="3592" spans="1:20" ht="43.2" x14ac:dyDescent="0.3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2">
        <f t="shared" si="226"/>
        <v>41809.389930555553</v>
      </c>
      <c r="T3592">
        <f t="shared" si="227"/>
        <v>2014</v>
      </c>
    </row>
    <row r="3593" spans="1:20" ht="43.2" x14ac:dyDescent="0.3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9">
        <f t="shared" si="224"/>
        <v>0</v>
      </c>
      <c r="P3593">
        <f t="shared" si="225"/>
        <v>5</v>
      </c>
      <c r="Q3593" s="11" t="s">
        <v>8323</v>
      </c>
      <c r="R3593" t="s">
        <v>8326</v>
      </c>
      <c r="S3593" s="12">
        <f t="shared" si="226"/>
        <v>41848.772928240738</v>
      </c>
      <c r="T3593">
        <f t="shared" si="227"/>
        <v>2014</v>
      </c>
    </row>
    <row r="3594" spans="1:20" ht="43.2" x14ac:dyDescent="0.3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9">
        <f t="shared" si="224"/>
        <v>0</v>
      </c>
      <c r="P3594">
        <f t="shared" si="225"/>
        <v>5</v>
      </c>
      <c r="Q3594" s="11" t="s">
        <v>8323</v>
      </c>
      <c r="R3594" t="s">
        <v>8326</v>
      </c>
      <c r="S3594" s="12">
        <f t="shared" si="226"/>
        <v>42492.98505787037</v>
      </c>
      <c r="T3594">
        <f t="shared" si="227"/>
        <v>2016</v>
      </c>
    </row>
    <row r="3595" spans="1:20" ht="43.2" x14ac:dyDescent="0.3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9">
        <f t="shared" si="224"/>
        <v>1</v>
      </c>
      <c r="P3595">
        <f t="shared" si="225"/>
        <v>5</v>
      </c>
      <c r="Q3595" s="11" t="s">
        <v>8316</v>
      </c>
      <c r="R3595" t="s">
        <v>8334</v>
      </c>
      <c r="S3595" s="12">
        <f t="shared" si="226"/>
        <v>41835.977083333331</v>
      </c>
      <c r="T3595">
        <f t="shared" si="227"/>
        <v>2014</v>
      </c>
    </row>
    <row r="3596" spans="1:20" ht="43.2" x14ac:dyDescent="0.3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9">
        <f t="shared" si="224"/>
        <v>1</v>
      </c>
      <c r="P3596">
        <f t="shared" si="225"/>
        <v>5</v>
      </c>
      <c r="Q3596" s="11" t="s">
        <v>8313</v>
      </c>
      <c r="R3596" t="s">
        <v>8351</v>
      </c>
      <c r="S3596" s="12">
        <f t="shared" si="226"/>
        <v>42325.448958333334</v>
      </c>
      <c r="T3596">
        <f t="shared" si="227"/>
        <v>2015</v>
      </c>
    </row>
    <row r="3597" spans="1:20" ht="43.2" x14ac:dyDescent="0.3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9">
        <f t="shared" si="224"/>
        <v>1</v>
      </c>
      <c r="P3597">
        <f t="shared" si="225"/>
        <v>1</v>
      </c>
      <c r="Q3597" s="11" t="s">
        <v>8319</v>
      </c>
      <c r="R3597" t="s">
        <v>8345</v>
      </c>
      <c r="S3597" s="12">
        <f t="shared" si="226"/>
        <v>42019.76944444445</v>
      </c>
      <c r="T3597">
        <f t="shared" si="227"/>
        <v>2015</v>
      </c>
    </row>
    <row r="3598" spans="1:20" ht="43.2" x14ac:dyDescent="0.3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9">
        <f t="shared" si="224"/>
        <v>1</v>
      </c>
      <c r="P3598">
        <f t="shared" si="225"/>
        <v>5</v>
      </c>
      <c r="Q3598" s="11" t="s">
        <v>8327</v>
      </c>
      <c r="R3598" t="s">
        <v>8354</v>
      </c>
      <c r="S3598" s="12">
        <f t="shared" si="226"/>
        <v>40782.165532407409</v>
      </c>
      <c r="T3598">
        <f t="shared" si="227"/>
        <v>2011</v>
      </c>
    </row>
    <row r="3599" spans="1:20" ht="43.2" x14ac:dyDescent="0.3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9">
        <f t="shared" si="224"/>
        <v>1</v>
      </c>
      <c r="P3599">
        <f t="shared" si="225"/>
        <v>5</v>
      </c>
      <c r="Q3599" s="11" t="s">
        <v>8308</v>
      </c>
      <c r="R3599" t="s">
        <v>8342</v>
      </c>
      <c r="S3599" s="12">
        <f t="shared" si="226"/>
        <v>42307.034074074079</v>
      </c>
      <c r="T3599">
        <f t="shared" si="227"/>
        <v>2015</v>
      </c>
    </row>
    <row r="3600" spans="1:20" ht="43.2" x14ac:dyDescent="0.3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224"/>
        <v>1</v>
      </c>
      <c r="P3600">
        <f t="shared" si="225"/>
        <v>5</v>
      </c>
      <c r="Q3600" s="11" t="s">
        <v>8323</v>
      </c>
      <c r="R3600" t="s">
        <v>8326</v>
      </c>
      <c r="S3600" s="12">
        <f t="shared" si="226"/>
        <v>42453.428240740745</v>
      </c>
      <c r="T3600">
        <f t="shared" si="227"/>
        <v>2016</v>
      </c>
    </row>
    <row r="3601" spans="1:20" ht="57.6" x14ac:dyDescent="0.3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9">
        <f t="shared" si="224"/>
        <v>0</v>
      </c>
      <c r="P3601">
        <f t="shared" si="225"/>
        <v>2</v>
      </c>
      <c r="Q3601" s="11" t="s">
        <v>8316</v>
      </c>
      <c r="R3601" t="s">
        <v>8344</v>
      </c>
      <c r="S3601" s="12">
        <f t="shared" si="226"/>
        <v>42645.367442129631</v>
      </c>
      <c r="T3601">
        <f t="shared" si="227"/>
        <v>2016</v>
      </c>
    </row>
    <row r="3602" spans="1:20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2">
        <f t="shared" si="226"/>
        <v>42034.339363425926</v>
      </c>
      <c r="T3602">
        <f t="shared" si="227"/>
        <v>2015</v>
      </c>
    </row>
    <row r="3603" spans="1:20" ht="43.2" x14ac:dyDescent="0.3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9">
        <f t="shared" si="224"/>
        <v>0</v>
      </c>
      <c r="P3603">
        <f t="shared" si="225"/>
        <v>4</v>
      </c>
      <c r="Q3603" s="11" t="s">
        <v>8308</v>
      </c>
      <c r="R3603" t="s">
        <v>8342</v>
      </c>
      <c r="S3603" s="12">
        <f t="shared" si="226"/>
        <v>42131.455439814818</v>
      </c>
      <c r="T3603">
        <f t="shared" si="227"/>
        <v>2015</v>
      </c>
    </row>
    <row r="3604" spans="1:20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2">
        <f t="shared" si="226"/>
        <v>41812.77443287037</v>
      </c>
      <c r="T3604">
        <f t="shared" si="227"/>
        <v>2014</v>
      </c>
    </row>
    <row r="3605" spans="1:20" ht="43.2" x14ac:dyDescent="0.3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9">
        <f t="shared" si="224"/>
        <v>0</v>
      </c>
      <c r="P3605">
        <f t="shared" si="225"/>
        <v>1.5</v>
      </c>
      <c r="Q3605" s="11" t="s">
        <v>8323</v>
      </c>
      <c r="R3605" t="s">
        <v>8335</v>
      </c>
      <c r="S3605" s="12">
        <f t="shared" si="226"/>
        <v>41849.887037037035</v>
      </c>
      <c r="T3605">
        <f t="shared" si="227"/>
        <v>2014</v>
      </c>
    </row>
    <row r="3606" spans="1:20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2">
        <f t="shared" si="226"/>
        <v>41500.747453703705</v>
      </c>
      <c r="T3606">
        <f t="shared" si="227"/>
        <v>2013</v>
      </c>
    </row>
    <row r="3607" spans="1:20" ht="43.2" x14ac:dyDescent="0.3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9">
        <f t="shared" si="224"/>
        <v>0</v>
      </c>
      <c r="P3607">
        <f t="shared" si="225"/>
        <v>3</v>
      </c>
      <c r="Q3607" s="11" t="s">
        <v>8323</v>
      </c>
      <c r="R3607" t="s">
        <v>8326</v>
      </c>
      <c r="S3607" s="12">
        <f t="shared" si="226"/>
        <v>42107.864722222221</v>
      </c>
      <c r="T3607">
        <f t="shared" si="227"/>
        <v>2015</v>
      </c>
    </row>
    <row r="3608" spans="1:20" ht="28.8" x14ac:dyDescent="0.3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9">
        <f t="shared" si="224"/>
        <v>0</v>
      </c>
      <c r="P3608">
        <f t="shared" si="225"/>
        <v>1</v>
      </c>
      <c r="Q3608" s="11" t="s">
        <v>8313</v>
      </c>
      <c r="R3608" t="s">
        <v>8351</v>
      </c>
      <c r="S3608" s="12">
        <f t="shared" si="226"/>
        <v>42033.845543981486</v>
      </c>
      <c r="T3608">
        <f t="shared" si="227"/>
        <v>2015</v>
      </c>
    </row>
    <row r="3609" spans="1:20" ht="57.6" x14ac:dyDescent="0.3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9">
        <f t="shared" si="224"/>
        <v>0</v>
      </c>
      <c r="P3609">
        <f t="shared" si="225"/>
        <v>1</v>
      </c>
      <c r="Q3609" s="11" t="s">
        <v>8323</v>
      </c>
      <c r="R3609" t="s">
        <v>8324</v>
      </c>
      <c r="S3609" s="12">
        <f t="shared" si="226"/>
        <v>42460.374305555553</v>
      </c>
      <c r="T3609">
        <f t="shared" si="227"/>
        <v>2016</v>
      </c>
    </row>
    <row r="3610" spans="1:20" ht="28.8" x14ac:dyDescent="0.3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9">
        <f t="shared" si="224"/>
        <v>0</v>
      </c>
      <c r="P3610">
        <f t="shared" si="225"/>
        <v>1</v>
      </c>
      <c r="Q3610" s="11" t="s">
        <v>8308</v>
      </c>
      <c r="R3610" t="s">
        <v>8310</v>
      </c>
      <c r="S3610" s="12">
        <f t="shared" si="226"/>
        <v>42615.753310185188</v>
      </c>
      <c r="T3610">
        <f t="shared" si="227"/>
        <v>2016</v>
      </c>
    </row>
    <row r="3611" spans="1:20" ht="28.8" x14ac:dyDescent="0.3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9">
        <f t="shared" si="224"/>
        <v>0</v>
      </c>
      <c r="P3611">
        <f t="shared" si="225"/>
        <v>1.5</v>
      </c>
      <c r="Q3611" s="11" t="s">
        <v>8323</v>
      </c>
      <c r="R3611" t="s">
        <v>8326</v>
      </c>
      <c r="S3611" s="12">
        <f t="shared" si="226"/>
        <v>42095.229166666672</v>
      </c>
      <c r="T3611">
        <f t="shared" si="227"/>
        <v>2015</v>
      </c>
    </row>
    <row r="3612" spans="1:20" ht="43.2" x14ac:dyDescent="0.3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9">
        <f t="shared" si="224"/>
        <v>0</v>
      </c>
      <c r="P3612">
        <f t="shared" si="225"/>
        <v>1.5</v>
      </c>
      <c r="Q3612" s="11" t="s">
        <v>8308</v>
      </c>
      <c r="R3612" t="s">
        <v>8342</v>
      </c>
      <c r="S3612" s="12">
        <f t="shared" si="226"/>
        <v>42031.362187499995</v>
      </c>
      <c r="T3612">
        <f t="shared" si="227"/>
        <v>2015</v>
      </c>
    </row>
    <row r="3613" spans="1:20" ht="43.2" x14ac:dyDescent="0.3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9">
        <f t="shared" si="224"/>
        <v>0</v>
      </c>
      <c r="P3613">
        <f t="shared" si="225"/>
        <v>1</v>
      </c>
      <c r="Q3613" s="11" t="s">
        <v>8321</v>
      </c>
      <c r="R3613" t="s">
        <v>8325</v>
      </c>
      <c r="S3613" s="12">
        <f t="shared" si="226"/>
        <v>42375.996886574074</v>
      </c>
      <c r="T3613">
        <f t="shared" si="227"/>
        <v>2016</v>
      </c>
    </row>
    <row r="3614" spans="1:20" ht="43.2" x14ac:dyDescent="0.3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9">
        <f t="shared" si="224"/>
        <v>0</v>
      </c>
      <c r="P3614">
        <f t="shared" si="225"/>
        <v>1</v>
      </c>
      <c r="Q3614" s="11" t="s">
        <v>8323</v>
      </c>
      <c r="R3614" t="s">
        <v>8326</v>
      </c>
      <c r="S3614" s="12">
        <f t="shared" si="226"/>
        <v>42358.573182870372</v>
      </c>
      <c r="T3614">
        <f t="shared" si="227"/>
        <v>2015</v>
      </c>
    </row>
    <row r="3615" spans="1:20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2">
        <f t="shared" si="226"/>
        <v>42307.189270833333</v>
      </c>
      <c r="T3615">
        <f t="shared" si="227"/>
        <v>2015</v>
      </c>
    </row>
    <row r="3616" spans="1:20" ht="28.8" x14ac:dyDescent="0.3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9">
        <f t="shared" si="224"/>
        <v>3</v>
      </c>
      <c r="P3616">
        <f t="shared" si="225"/>
        <v>1</v>
      </c>
      <c r="Q3616" s="11" t="s">
        <v>8311</v>
      </c>
      <c r="R3616" t="s">
        <v>8348</v>
      </c>
      <c r="S3616" s="12">
        <f t="shared" si="226"/>
        <v>42524.667662037042</v>
      </c>
      <c r="T3616">
        <f t="shared" si="227"/>
        <v>2016</v>
      </c>
    </row>
    <row r="3617" spans="1:20" ht="57.6" x14ac:dyDescent="0.3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9">
        <f t="shared" si="224"/>
        <v>0</v>
      </c>
      <c r="P3617">
        <f t="shared" si="225"/>
        <v>1</v>
      </c>
      <c r="Q3617" s="11" t="s">
        <v>8323</v>
      </c>
      <c r="R3617" t="s">
        <v>8335</v>
      </c>
      <c r="S3617" s="12">
        <f t="shared" si="226"/>
        <v>42437.094490740739</v>
      </c>
      <c r="T3617">
        <f t="shared" si="227"/>
        <v>2016</v>
      </c>
    </row>
    <row r="3618" spans="1:20" ht="28.8" x14ac:dyDescent="0.3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9">
        <f t="shared" si="224"/>
        <v>0</v>
      </c>
      <c r="P3618">
        <f t="shared" si="225"/>
        <v>1</v>
      </c>
      <c r="Q3618" s="11" t="s">
        <v>8319</v>
      </c>
      <c r="R3618" t="s">
        <v>8345</v>
      </c>
      <c r="S3618" s="12">
        <f t="shared" si="226"/>
        <v>42489.099687499998</v>
      </c>
      <c r="T3618">
        <f t="shared" si="227"/>
        <v>2016</v>
      </c>
    </row>
    <row r="3619" spans="1:20" ht="43.2" x14ac:dyDescent="0.3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9">
        <f t="shared" si="224"/>
        <v>0</v>
      </c>
      <c r="P3619">
        <f t="shared" si="225"/>
        <v>1</v>
      </c>
      <c r="Q3619" s="11" t="s">
        <v>8321</v>
      </c>
      <c r="R3619" t="s">
        <v>8339</v>
      </c>
      <c r="S3619" s="12">
        <f t="shared" si="226"/>
        <v>42130.335358796292</v>
      </c>
      <c r="T3619">
        <f t="shared" si="227"/>
        <v>2015</v>
      </c>
    </row>
    <row r="3620" spans="1:20" ht="43.2" x14ac:dyDescent="0.3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9">
        <f t="shared" si="224"/>
        <v>0</v>
      </c>
      <c r="P3620">
        <f t="shared" si="225"/>
        <v>2</v>
      </c>
      <c r="Q3620" s="11" t="s">
        <v>8323</v>
      </c>
      <c r="R3620" t="s">
        <v>8326</v>
      </c>
      <c r="S3620" s="12">
        <f t="shared" si="226"/>
        <v>42391.772997685184</v>
      </c>
      <c r="T3620">
        <f t="shared" si="227"/>
        <v>2016</v>
      </c>
    </row>
    <row r="3621" spans="1:20" ht="28.8" x14ac:dyDescent="0.3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9">
        <f t="shared" si="224"/>
        <v>0</v>
      </c>
      <c r="P3621">
        <f t="shared" si="225"/>
        <v>2</v>
      </c>
      <c r="Q3621" s="11" t="s">
        <v>8308</v>
      </c>
      <c r="R3621" t="s">
        <v>8342</v>
      </c>
      <c r="S3621" s="12">
        <f t="shared" si="226"/>
        <v>42076.092152777783</v>
      </c>
      <c r="T3621">
        <f t="shared" si="227"/>
        <v>2015</v>
      </c>
    </row>
    <row r="3622" spans="1:20" ht="43.2" x14ac:dyDescent="0.3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9">
        <f t="shared" si="224"/>
        <v>0</v>
      </c>
      <c r="P3622">
        <f t="shared" si="225"/>
        <v>1</v>
      </c>
      <c r="Q3622" s="11" t="s">
        <v>8311</v>
      </c>
      <c r="R3622" t="s">
        <v>8348</v>
      </c>
      <c r="S3622" s="12">
        <f t="shared" si="226"/>
        <v>41931.959016203706</v>
      </c>
      <c r="T3622">
        <f t="shared" si="227"/>
        <v>2014</v>
      </c>
    </row>
    <row r="3623" spans="1:20" ht="43.2" x14ac:dyDescent="0.3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9">
        <f t="shared" si="224"/>
        <v>0</v>
      </c>
      <c r="P3623">
        <f t="shared" si="225"/>
        <v>1</v>
      </c>
      <c r="Q3623" s="11" t="s">
        <v>8319</v>
      </c>
      <c r="R3623" t="s">
        <v>8345</v>
      </c>
      <c r="S3623" s="12">
        <f t="shared" si="226"/>
        <v>42041.218715277777</v>
      </c>
      <c r="T3623">
        <f t="shared" si="227"/>
        <v>2015</v>
      </c>
    </row>
    <row r="3624" spans="1:20" ht="43.2" x14ac:dyDescent="0.3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9">
        <f t="shared" si="224"/>
        <v>0</v>
      </c>
      <c r="P3624">
        <f t="shared" si="225"/>
        <v>1</v>
      </c>
      <c r="Q3624" s="11" t="s">
        <v>8323</v>
      </c>
      <c r="R3624" t="s">
        <v>8324</v>
      </c>
      <c r="S3624" s="12">
        <f t="shared" si="226"/>
        <v>42658.690532407403</v>
      </c>
      <c r="T3624">
        <f t="shared" si="227"/>
        <v>2016</v>
      </c>
    </row>
    <row r="3625" spans="1:20" ht="43.2" x14ac:dyDescent="0.3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9">
        <f t="shared" si="224"/>
        <v>0</v>
      </c>
      <c r="P3625">
        <f t="shared" si="225"/>
        <v>1</v>
      </c>
      <c r="Q3625" s="11" t="s">
        <v>8323</v>
      </c>
      <c r="R3625" t="s">
        <v>8326</v>
      </c>
      <c r="S3625" s="12">
        <f t="shared" si="226"/>
        <v>41828.922905092593</v>
      </c>
      <c r="T3625">
        <f t="shared" si="227"/>
        <v>2014</v>
      </c>
    </row>
    <row r="3626" spans="1:20" ht="43.2" x14ac:dyDescent="0.3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9">
        <f t="shared" si="224"/>
        <v>0</v>
      </c>
      <c r="P3626">
        <f t="shared" si="225"/>
        <v>2</v>
      </c>
      <c r="Q3626" s="11" t="s">
        <v>8308</v>
      </c>
      <c r="R3626" t="s">
        <v>8342</v>
      </c>
      <c r="S3626" s="12">
        <f t="shared" si="226"/>
        <v>42377.70694444445</v>
      </c>
      <c r="T3626">
        <f t="shared" si="227"/>
        <v>2016</v>
      </c>
    </row>
    <row r="3627" spans="1:20" ht="43.2" x14ac:dyDescent="0.3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9">
        <f t="shared" si="224"/>
        <v>0</v>
      </c>
      <c r="P3627">
        <f t="shared" si="225"/>
        <v>1</v>
      </c>
      <c r="Q3627" s="11" t="s">
        <v>8323</v>
      </c>
      <c r="R3627" t="s">
        <v>8326</v>
      </c>
      <c r="S3627" s="12">
        <f t="shared" si="226"/>
        <v>42444.877743055549</v>
      </c>
      <c r="T3627">
        <f t="shared" si="227"/>
        <v>2016</v>
      </c>
    </row>
    <row r="3628" spans="1:20" ht="43.2" x14ac:dyDescent="0.3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9">
        <f t="shared" si="224"/>
        <v>0</v>
      </c>
      <c r="P3628">
        <f t="shared" si="225"/>
        <v>1</v>
      </c>
      <c r="Q3628" s="11" t="s">
        <v>8323</v>
      </c>
      <c r="R3628" t="s">
        <v>8324</v>
      </c>
      <c r="S3628" s="12">
        <f t="shared" si="226"/>
        <v>42567.531157407408</v>
      </c>
      <c r="T3628">
        <f t="shared" si="227"/>
        <v>2016</v>
      </c>
    </row>
    <row r="3629" spans="1:20" ht="28.8" x14ac:dyDescent="0.3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9">
        <f t="shared" si="224"/>
        <v>0</v>
      </c>
      <c r="P3629">
        <f t="shared" si="225"/>
        <v>1</v>
      </c>
      <c r="Q3629" s="11" t="s">
        <v>8313</v>
      </c>
      <c r="R3629" t="s">
        <v>8353</v>
      </c>
      <c r="S3629" s="12">
        <f t="shared" si="226"/>
        <v>42023.143414351856</v>
      </c>
      <c r="T3629">
        <f t="shared" si="227"/>
        <v>2015</v>
      </c>
    </row>
    <row r="3630" spans="1:20" ht="43.2" x14ac:dyDescent="0.3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9">
        <f t="shared" si="224"/>
        <v>0</v>
      </c>
      <c r="P3630">
        <f t="shared" si="225"/>
        <v>1</v>
      </c>
      <c r="Q3630" s="11" t="s">
        <v>8311</v>
      </c>
      <c r="R3630" t="s">
        <v>8356</v>
      </c>
      <c r="S3630" s="12">
        <f t="shared" si="226"/>
        <v>41745.826273148145</v>
      </c>
      <c r="T3630">
        <f t="shared" si="227"/>
        <v>2014</v>
      </c>
    </row>
    <row r="3631" spans="1:20" ht="43.2" x14ac:dyDescent="0.3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9">
        <f t="shared" si="224"/>
        <v>0</v>
      </c>
      <c r="P3631">
        <f t="shared" si="225"/>
        <v>2</v>
      </c>
      <c r="Q3631" s="11" t="s">
        <v>8311</v>
      </c>
      <c r="R3631" t="s">
        <v>8352</v>
      </c>
      <c r="S3631" s="12">
        <f t="shared" si="226"/>
        <v>41729.702314814815</v>
      </c>
      <c r="T3631">
        <f t="shared" si="227"/>
        <v>2014</v>
      </c>
    </row>
    <row r="3632" spans="1:20" ht="28.8" x14ac:dyDescent="0.3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9">
        <f t="shared" si="224"/>
        <v>1</v>
      </c>
      <c r="P3632">
        <f t="shared" si="225"/>
        <v>1</v>
      </c>
      <c r="Q3632" s="11" t="s">
        <v>8316</v>
      </c>
      <c r="R3632" t="s">
        <v>8334</v>
      </c>
      <c r="S3632" s="12">
        <f t="shared" si="226"/>
        <v>41647.632256944446</v>
      </c>
      <c r="T3632">
        <f t="shared" si="227"/>
        <v>2014</v>
      </c>
    </row>
    <row r="3633" spans="1:20" ht="43.2" x14ac:dyDescent="0.3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9">
        <f t="shared" si="224"/>
        <v>2</v>
      </c>
      <c r="P3633">
        <f t="shared" si="225"/>
        <v>1</v>
      </c>
      <c r="Q3633" s="11" t="s">
        <v>8316</v>
      </c>
      <c r="R3633" t="s">
        <v>8334</v>
      </c>
      <c r="S3633" s="12">
        <f t="shared" si="226"/>
        <v>42066.733587962968</v>
      </c>
      <c r="T3633">
        <f t="shared" si="227"/>
        <v>2015</v>
      </c>
    </row>
    <row r="3634" spans="1:20" ht="28.8" x14ac:dyDescent="0.3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9">
        <f t="shared" si="224"/>
        <v>0</v>
      </c>
      <c r="P3634">
        <f t="shared" si="225"/>
        <v>1</v>
      </c>
      <c r="Q3634" s="11" t="s">
        <v>8308</v>
      </c>
      <c r="R3634" t="s">
        <v>8342</v>
      </c>
      <c r="S3634" s="12">
        <f t="shared" si="226"/>
        <v>41908.650347222225</v>
      </c>
      <c r="T3634">
        <f t="shared" si="227"/>
        <v>2014</v>
      </c>
    </row>
    <row r="3635" spans="1:20" ht="28.8" x14ac:dyDescent="0.3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9">
        <f t="shared" si="224"/>
        <v>0</v>
      </c>
      <c r="P3635">
        <f t="shared" si="225"/>
        <v>1</v>
      </c>
      <c r="Q3635" s="11" t="s">
        <v>8308</v>
      </c>
      <c r="R3635" t="s">
        <v>8342</v>
      </c>
      <c r="S3635" s="12">
        <f t="shared" si="226"/>
        <v>41865.583275462966</v>
      </c>
      <c r="T3635">
        <f t="shared" si="227"/>
        <v>2014</v>
      </c>
    </row>
    <row r="3636" spans="1:20" ht="43.2" x14ac:dyDescent="0.3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9">
        <f t="shared" si="224"/>
        <v>0</v>
      </c>
      <c r="P3636">
        <f t="shared" si="225"/>
        <v>1</v>
      </c>
      <c r="Q3636" s="11" t="s">
        <v>8308</v>
      </c>
      <c r="R3636" t="s">
        <v>8342</v>
      </c>
      <c r="S3636" s="12">
        <f t="shared" si="226"/>
        <v>42433.737453703703</v>
      </c>
      <c r="T3636">
        <f t="shared" si="227"/>
        <v>2016</v>
      </c>
    </row>
    <row r="3637" spans="1:20" ht="43.2" x14ac:dyDescent="0.3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9">
        <f t="shared" si="224"/>
        <v>0</v>
      </c>
      <c r="P3637">
        <f t="shared" si="225"/>
        <v>1</v>
      </c>
      <c r="Q3637" s="11" t="s">
        <v>8323</v>
      </c>
      <c r="R3637" t="s">
        <v>8326</v>
      </c>
      <c r="S3637" s="12">
        <f t="shared" si="226"/>
        <v>42433.825717592597</v>
      </c>
      <c r="T3637">
        <f t="shared" si="227"/>
        <v>2016</v>
      </c>
    </row>
    <row r="3638" spans="1:20" ht="28.8" x14ac:dyDescent="0.3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9">
        <f t="shared" si="224"/>
        <v>0</v>
      </c>
      <c r="P3638">
        <f t="shared" si="225"/>
        <v>1</v>
      </c>
      <c r="Q3638" s="11" t="s">
        <v>8308</v>
      </c>
      <c r="R3638" t="s">
        <v>8310</v>
      </c>
      <c r="S3638" s="12">
        <f t="shared" si="226"/>
        <v>41815.927106481482</v>
      </c>
      <c r="T3638">
        <f t="shared" si="227"/>
        <v>2014</v>
      </c>
    </row>
    <row r="3639" spans="1:20" ht="57.6" x14ac:dyDescent="0.3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9">
        <f t="shared" si="224"/>
        <v>0</v>
      </c>
      <c r="P3639">
        <f t="shared" si="225"/>
        <v>1</v>
      </c>
      <c r="Q3639" s="11" t="s">
        <v>8311</v>
      </c>
      <c r="R3639" t="s">
        <v>8348</v>
      </c>
      <c r="S3639" s="12">
        <f t="shared" si="226"/>
        <v>42390.171261574069</v>
      </c>
      <c r="T3639">
        <f t="shared" si="227"/>
        <v>2016</v>
      </c>
    </row>
    <row r="3640" spans="1:20" ht="28.8" x14ac:dyDescent="0.3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9">
        <f t="shared" si="224"/>
        <v>0</v>
      </c>
      <c r="P3640">
        <f t="shared" si="225"/>
        <v>1</v>
      </c>
      <c r="Q3640" s="11" t="s">
        <v>8319</v>
      </c>
      <c r="R3640" t="s">
        <v>8345</v>
      </c>
      <c r="S3640" s="12">
        <f t="shared" si="226"/>
        <v>42642.988819444443</v>
      </c>
      <c r="T3640">
        <f t="shared" si="227"/>
        <v>2016</v>
      </c>
    </row>
    <row r="3641" spans="1:20" ht="43.2" x14ac:dyDescent="0.3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2">
        <f t="shared" si="226"/>
        <v>42031.471666666665</v>
      </c>
      <c r="T3641">
        <f t="shared" si="227"/>
        <v>2015</v>
      </c>
    </row>
    <row r="3642" spans="1:20" ht="43.2" x14ac:dyDescent="0.3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9">
        <f t="shared" si="224"/>
        <v>0</v>
      </c>
      <c r="P3642">
        <f t="shared" si="225"/>
        <v>1</v>
      </c>
      <c r="Q3642" s="11" t="s">
        <v>8319</v>
      </c>
      <c r="R3642" t="s">
        <v>8345</v>
      </c>
      <c r="S3642" s="12">
        <f t="shared" si="226"/>
        <v>41828.967916666668</v>
      </c>
      <c r="T3642">
        <f t="shared" si="227"/>
        <v>2014</v>
      </c>
    </row>
    <row r="3643" spans="1:20" ht="43.2" x14ac:dyDescent="0.3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9">
        <f t="shared" si="224"/>
        <v>0</v>
      </c>
      <c r="P3643">
        <f t="shared" si="225"/>
        <v>1</v>
      </c>
      <c r="Q3643" s="11" t="s">
        <v>8308</v>
      </c>
      <c r="R3643" t="s">
        <v>8310</v>
      </c>
      <c r="S3643" s="12">
        <f t="shared" si="226"/>
        <v>42393.961909722217</v>
      </c>
      <c r="T3643">
        <f t="shared" si="227"/>
        <v>2016</v>
      </c>
    </row>
    <row r="3644" spans="1:20" ht="28.8" x14ac:dyDescent="0.3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9">
        <f t="shared" si="224"/>
        <v>0</v>
      </c>
      <c r="P3644">
        <f t="shared" si="225"/>
        <v>1</v>
      </c>
      <c r="Q3644" s="11" t="s">
        <v>8321</v>
      </c>
      <c r="R3644" t="s">
        <v>8339</v>
      </c>
      <c r="S3644" s="12">
        <f t="shared" si="226"/>
        <v>41620.93141203704</v>
      </c>
      <c r="T3644">
        <f t="shared" si="227"/>
        <v>2013</v>
      </c>
    </row>
    <row r="3645" spans="1:20" ht="43.2" x14ac:dyDescent="0.3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9">
        <f t="shared" si="224"/>
        <v>0</v>
      </c>
      <c r="P3645">
        <f t="shared" si="225"/>
        <v>1</v>
      </c>
      <c r="Q3645" s="11" t="s">
        <v>8321</v>
      </c>
      <c r="R3645" t="s">
        <v>8325</v>
      </c>
      <c r="S3645" s="12">
        <f t="shared" si="226"/>
        <v>42534.180717592593</v>
      </c>
      <c r="T3645">
        <f t="shared" si="227"/>
        <v>2016</v>
      </c>
    </row>
    <row r="3646" spans="1:20" ht="28.8" x14ac:dyDescent="0.3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9">
        <f t="shared" si="224"/>
        <v>0</v>
      </c>
      <c r="P3646">
        <f t="shared" si="225"/>
        <v>1</v>
      </c>
      <c r="Q3646" s="11" t="s">
        <v>8319</v>
      </c>
      <c r="R3646" t="s">
        <v>8345</v>
      </c>
      <c r="S3646" s="12">
        <f t="shared" si="226"/>
        <v>42412.318668981476</v>
      </c>
      <c r="T3646">
        <f t="shared" si="227"/>
        <v>2016</v>
      </c>
    </row>
    <row r="3647" spans="1:20" ht="57.6" x14ac:dyDescent="0.3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s="11" t="s">
        <v>8323</v>
      </c>
      <c r="R3647" t="s">
        <v>8335</v>
      </c>
      <c r="S3647" s="12">
        <f t="shared" si="226"/>
        <v>42460.320613425924</v>
      </c>
      <c r="T3647">
        <f t="shared" si="227"/>
        <v>2016</v>
      </c>
    </row>
    <row r="3648" spans="1:20" ht="28.8" x14ac:dyDescent="0.3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9">
        <f t="shared" si="224"/>
        <v>0</v>
      </c>
      <c r="P3648">
        <f t="shared" si="225"/>
        <v>1</v>
      </c>
      <c r="Q3648" s="11" t="s">
        <v>8319</v>
      </c>
      <c r="R3648" t="s">
        <v>8345</v>
      </c>
      <c r="S3648" s="12">
        <f t="shared" si="226"/>
        <v>42045.784155092595</v>
      </c>
      <c r="T3648">
        <f t="shared" si="227"/>
        <v>2015</v>
      </c>
    </row>
    <row r="3649" spans="1:20" ht="43.2" x14ac:dyDescent="0.3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9">
        <f t="shared" si="224"/>
        <v>0</v>
      </c>
      <c r="P3649">
        <f t="shared" si="225"/>
        <v>1</v>
      </c>
      <c r="Q3649" s="11" t="s">
        <v>8319</v>
      </c>
      <c r="R3649" t="s">
        <v>8345</v>
      </c>
      <c r="S3649" s="12">
        <f t="shared" si="226"/>
        <v>42551.961689814809</v>
      </c>
      <c r="T3649">
        <f t="shared" si="227"/>
        <v>2016</v>
      </c>
    </row>
    <row r="3650" spans="1:20" ht="57.6" x14ac:dyDescent="0.3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9">
        <f t="shared" si="224"/>
        <v>0</v>
      </c>
      <c r="P3650">
        <f t="shared" si="225"/>
        <v>1</v>
      </c>
      <c r="Q3650" s="11" t="s">
        <v>8319</v>
      </c>
      <c r="R3650" t="s">
        <v>8345</v>
      </c>
      <c r="S3650" s="12">
        <f t="shared" si="226"/>
        <v>41878.140497685185</v>
      </c>
      <c r="T3650">
        <f t="shared" si="227"/>
        <v>2014</v>
      </c>
    </row>
    <row r="3651" spans="1:20" ht="43.2" x14ac:dyDescent="0.3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9">
        <f t="shared" ref="O3651:O3714" si="228">ROUND(E3651/D3651*100,0)</f>
        <v>0</v>
      </c>
      <c r="P3651">
        <f t="shared" ref="P3651:P3705" si="229">IFERROR(ROUND(E3651/L3651,2),0)</f>
        <v>1</v>
      </c>
      <c r="Q3651" s="11" t="s">
        <v>8323</v>
      </c>
      <c r="R3651" t="s">
        <v>8326</v>
      </c>
      <c r="S3651" s="12">
        <f t="shared" ref="S3651:S3714" si="230">(((J3651/60)/60)/24)+DATE(1970,1,1)</f>
        <v>42107.841284722221</v>
      </c>
      <c r="T3651">
        <f t="shared" ref="T3651:T3714" si="231">YEAR(S3651)</f>
        <v>2015</v>
      </c>
    </row>
    <row r="3652" spans="1:20" ht="43.2" x14ac:dyDescent="0.3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9">
        <f t="shared" si="228"/>
        <v>0</v>
      </c>
      <c r="P3652">
        <f t="shared" si="229"/>
        <v>1</v>
      </c>
      <c r="Q3652" s="11" t="s">
        <v>8316</v>
      </c>
      <c r="R3652" t="s">
        <v>8344</v>
      </c>
      <c r="S3652" s="12">
        <f t="shared" si="230"/>
        <v>41958.285046296296</v>
      </c>
      <c r="T3652">
        <f t="shared" si="231"/>
        <v>2014</v>
      </c>
    </row>
    <row r="3653" spans="1:20" ht="28.8" x14ac:dyDescent="0.3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9">
        <f t="shared" si="228"/>
        <v>0</v>
      </c>
      <c r="P3653">
        <f t="shared" si="229"/>
        <v>1</v>
      </c>
      <c r="Q3653" s="11" t="s">
        <v>8323</v>
      </c>
      <c r="R3653" t="s">
        <v>8326</v>
      </c>
      <c r="S3653" s="12">
        <f t="shared" si="230"/>
        <v>42017.907337962963</v>
      </c>
      <c r="T3653">
        <f t="shared" si="231"/>
        <v>2015</v>
      </c>
    </row>
    <row r="3654" spans="1:20" ht="43.2" x14ac:dyDescent="0.3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9">
        <f t="shared" si="228"/>
        <v>0</v>
      </c>
      <c r="P3654">
        <f t="shared" si="229"/>
        <v>1</v>
      </c>
      <c r="Q3654" s="11" t="s">
        <v>8323</v>
      </c>
      <c r="R3654" t="s">
        <v>8324</v>
      </c>
      <c r="S3654" s="12">
        <f t="shared" si="230"/>
        <v>42034.960127314815</v>
      </c>
      <c r="T3654">
        <f t="shared" si="231"/>
        <v>2015</v>
      </c>
    </row>
    <row r="3655" spans="1:20" ht="43.2" x14ac:dyDescent="0.3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9">
        <f t="shared" si="228"/>
        <v>0</v>
      </c>
      <c r="P3655">
        <f t="shared" si="229"/>
        <v>1</v>
      </c>
      <c r="Q3655" s="11" t="s">
        <v>8323</v>
      </c>
      <c r="R3655" t="s">
        <v>8335</v>
      </c>
      <c r="S3655" s="12">
        <f t="shared" si="230"/>
        <v>42590.677152777775</v>
      </c>
      <c r="T3655">
        <f t="shared" si="231"/>
        <v>2016</v>
      </c>
    </row>
    <row r="3656" spans="1:20" ht="43.2" x14ac:dyDescent="0.3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9">
        <f t="shared" si="228"/>
        <v>0</v>
      </c>
      <c r="P3656">
        <f t="shared" si="229"/>
        <v>1</v>
      </c>
      <c r="Q3656" s="11" t="s">
        <v>8323</v>
      </c>
      <c r="R3656" t="s">
        <v>8335</v>
      </c>
      <c r="S3656" s="12">
        <f t="shared" si="230"/>
        <v>42689.029583333337</v>
      </c>
      <c r="T3656">
        <f t="shared" si="231"/>
        <v>2016</v>
      </c>
    </row>
    <row r="3657" spans="1:20" ht="43.2" x14ac:dyDescent="0.3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9">
        <f t="shared" si="228"/>
        <v>0</v>
      </c>
      <c r="P3657">
        <f t="shared" si="229"/>
        <v>1</v>
      </c>
      <c r="Q3657" s="11" t="s">
        <v>8323</v>
      </c>
      <c r="R3657" t="s">
        <v>8324</v>
      </c>
      <c r="S3657" s="12">
        <f t="shared" si="230"/>
        <v>41953.95821759259</v>
      </c>
      <c r="T3657">
        <f t="shared" si="231"/>
        <v>2014</v>
      </c>
    </row>
    <row r="3658" spans="1:20" ht="57.6" x14ac:dyDescent="0.3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9">
        <f t="shared" si="228"/>
        <v>0</v>
      </c>
      <c r="P3658">
        <f t="shared" si="229"/>
        <v>1</v>
      </c>
      <c r="Q3658" s="11" t="s">
        <v>8308</v>
      </c>
      <c r="R3658" t="s">
        <v>8342</v>
      </c>
      <c r="S3658" s="12">
        <f t="shared" si="230"/>
        <v>42411.942997685182</v>
      </c>
      <c r="T3658">
        <f t="shared" si="231"/>
        <v>2016</v>
      </c>
    </row>
    <row r="3659" spans="1:20" ht="28.8" x14ac:dyDescent="0.3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9">
        <f t="shared" si="228"/>
        <v>0</v>
      </c>
      <c r="P3659">
        <f t="shared" si="229"/>
        <v>1</v>
      </c>
      <c r="Q3659" s="11" t="s">
        <v>8327</v>
      </c>
      <c r="R3659" t="s">
        <v>8330</v>
      </c>
      <c r="S3659" s="12">
        <f t="shared" si="230"/>
        <v>42063.869791666672</v>
      </c>
      <c r="T3659">
        <f t="shared" si="231"/>
        <v>2015</v>
      </c>
    </row>
    <row r="3660" spans="1:20" ht="57.6" x14ac:dyDescent="0.3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9">
        <f t="shared" si="228"/>
        <v>0</v>
      </c>
      <c r="P3660">
        <f t="shared" si="229"/>
        <v>1</v>
      </c>
      <c r="Q3660" s="11" t="s">
        <v>8308</v>
      </c>
      <c r="R3660" t="s">
        <v>8342</v>
      </c>
      <c r="S3660" s="12">
        <f t="shared" si="230"/>
        <v>42009.817199074074</v>
      </c>
      <c r="T3660">
        <f t="shared" si="231"/>
        <v>2015</v>
      </c>
    </row>
    <row r="3661" spans="1:20" ht="43.2" x14ac:dyDescent="0.3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9">
        <f t="shared" si="228"/>
        <v>0</v>
      </c>
      <c r="P3661">
        <f t="shared" si="229"/>
        <v>1</v>
      </c>
      <c r="Q3661" s="11" t="s">
        <v>8311</v>
      </c>
      <c r="R3661" t="s">
        <v>8352</v>
      </c>
      <c r="S3661" s="12">
        <f t="shared" si="230"/>
        <v>41444.64261574074</v>
      </c>
      <c r="T3661">
        <f t="shared" si="231"/>
        <v>2013</v>
      </c>
    </row>
    <row r="3662" spans="1:20" ht="43.2" x14ac:dyDescent="0.3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9">
        <f t="shared" si="228"/>
        <v>0</v>
      </c>
      <c r="P3662">
        <f t="shared" si="229"/>
        <v>1</v>
      </c>
      <c r="Q3662" s="11" t="s">
        <v>8323</v>
      </c>
      <c r="R3662" t="s">
        <v>8326</v>
      </c>
      <c r="S3662" s="12">
        <f t="shared" si="230"/>
        <v>42059.270023148143</v>
      </c>
      <c r="T3662">
        <f t="shared" si="231"/>
        <v>2015</v>
      </c>
    </row>
    <row r="3663" spans="1:20" ht="43.2" x14ac:dyDescent="0.3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9">
        <f t="shared" si="228"/>
        <v>0</v>
      </c>
      <c r="P3663">
        <f t="shared" si="229"/>
        <v>1</v>
      </c>
      <c r="Q3663" s="11" t="s">
        <v>8311</v>
      </c>
      <c r="R3663" t="s">
        <v>8348</v>
      </c>
      <c r="S3663" s="12">
        <f t="shared" si="230"/>
        <v>42486.748414351852</v>
      </c>
      <c r="T3663">
        <f t="shared" si="231"/>
        <v>2016</v>
      </c>
    </row>
    <row r="3664" spans="1:20" ht="43.2" x14ac:dyDescent="0.3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9">
        <f t="shared" si="228"/>
        <v>0</v>
      </c>
      <c r="P3664">
        <f t="shared" si="229"/>
        <v>1</v>
      </c>
      <c r="Q3664" s="11" t="s">
        <v>8321</v>
      </c>
      <c r="R3664" t="s">
        <v>8325</v>
      </c>
      <c r="S3664" s="12">
        <f t="shared" si="230"/>
        <v>42009.64061342593</v>
      </c>
      <c r="T3664">
        <f t="shared" si="231"/>
        <v>2015</v>
      </c>
    </row>
    <row r="3665" spans="1:20" ht="43.2" x14ac:dyDescent="0.3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9">
        <f t="shared" si="228"/>
        <v>0</v>
      </c>
      <c r="P3665">
        <f t="shared" si="229"/>
        <v>1</v>
      </c>
      <c r="Q3665" s="11" t="s">
        <v>8323</v>
      </c>
      <c r="R3665" t="s">
        <v>8326</v>
      </c>
      <c r="S3665" s="12">
        <f t="shared" si="230"/>
        <v>42415.168564814812</v>
      </c>
      <c r="T3665">
        <f t="shared" si="231"/>
        <v>2016</v>
      </c>
    </row>
    <row r="3666" spans="1:20" ht="43.2" x14ac:dyDescent="0.3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9">
        <f t="shared" si="228"/>
        <v>0</v>
      </c>
      <c r="P3666">
        <f t="shared" si="229"/>
        <v>1</v>
      </c>
      <c r="Q3666" s="11" t="s">
        <v>8308</v>
      </c>
      <c r="R3666" t="s">
        <v>8342</v>
      </c>
      <c r="S3666" s="12">
        <f t="shared" si="230"/>
        <v>42052.93850694444</v>
      </c>
      <c r="T3666">
        <f t="shared" si="231"/>
        <v>2015</v>
      </c>
    </row>
    <row r="3667" spans="1:20" x14ac:dyDescent="0.3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9">
        <f t="shared" si="228"/>
        <v>0</v>
      </c>
      <c r="P3667">
        <f t="shared" si="229"/>
        <v>1</v>
      </c>
      <c r="Q3667" s="11" t="s">
        <v>8308</v>
      </c>
      <c r="R3667" t="s">
        <v>8342</v>
      </c>
      <c r="S3667" s="12">
        <f t="shared" si="230"/>
        <v>42178.614571759259</v>
      </c>
      <c r="T3667">
        <f t="shared" si="231"/>
        <v>2015</v>
      </c>
    </row>
    <row r="3668" spans="1:20" ht="57.6" x14ac:dyDescent="0.3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9">
        <f t="shared" si="228"/>
        <v>0</v>
      </c>
      <c r="P3668">
        <f t="shared" si="229"/>
        <v>1</v>
      </c>
      <c r="Q3668" s="11" t="s">
        <v>8313</v>
      </c>
      <c r="R3668" t="s">
        <v>8351</v>
      </c>
      <c r="S3668" s="12">
        <f t="shared" si="230"/>
        <v>41956.950983796298</v>
      </c>
      <c r="T3668">
        <f t="shared" si="231"/>
        <v>2014</v>
      </c>
    </row>
    <row r="3669" spans="1:20" ht="28.8" x14ac:dyDescent="0.3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9">
        <f t="shared" si="228"/>
        <v>0</v>
      </c>
      <c r="P3669">
        <f t="shared" si="229"/>
        <v>1</v>
      </c>
      <c r="Q3669" s="11" t="s">
        <v>8323</v>
      </c>
      <c r="R3669" t="s">
        <v>8326</v>
      </c>
      <c r="S3669" s="12">
        <f t="shared" si="230"/>
        <v>42611.261064814811</v>
      </c>
      <c r="T3669">
        <f t="shared" si="231"/>
        <v>2016</v>
      </c>
    </row>
    <row r="3670" spans="1:20" ht="43.2" x14ac:dyDescent="0.3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9">
        <f t="shared" si="228"/>
        <v>0</v>
      </c>
      <c r="P3670">
        <f t="shared" si="229"/>
        <v>1</v>
      </c>
      <c r="Q3670" s="11" t="s">
        <v>8323</v>
      </c>
      <c r="R3670" t="s">
        <v>8326</v>
      </c>
      <c r="S3670" s="12">
        <f t="shared" si="230"/>
        <v>42174.780821759254</v>
      </c>
      <c r="T3670">
        <f t="shared" si="231"/>
        <v>2015</v>
      </c>
    </row>
    <row r="3671" spans="1:20" ht="28.8" x14ac:dyDescent="0.3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9">
        <f t="shared" si="228"/>
        <v>0</v>
      </c>
      <c r="P3671">
        <f t="shared" si="229"/>
        <v>1</v>
      </c>
      <c r="Q3671" s="11" t="s">
        <v>8321</v>
      </c>
      <c r="R3671" t="s">
        <v>8325</v>
      </c>
      <c r="S3671" s="12">
        <f t="shared" si="230"/>
        <v>42416.881018518514</v>
      </c>
      <c r="T3671">
        <f t="shared" si="231"/>
        <v>2016</v>
      </c>
    </row>
    <row r="3672" spans="1:20" ht="43.2" x14ac:dyDescent="0.3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9">
        <f t="shared" si="228"/>
        <v>0</v>
      </c>
      <c r="P3672">
        <f t="shared" si="229"/>
        <v>1</v>
      </c>
      <c r="Q3672" s="11" t="s">
        <v>8311</v>
      </c>
      <c r="R3672" t="s">
        <v>8348</v>
      </c>
      <c r="S3672" s="12">
        <f t="shared" si="230"/>
        <v>42479.318518518514</v>
      </c>
      <c r="T3672">
        <f t="shared" si="231"/>
        <v>2016</v>
      </c>
    </row>
    <row r="3673" spans="1:20" ht="28.8" x14ac:dyDescent="0.3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9">
        <f t="shared" si="228"/>
        <v>0</v>
      </c>
      <c r="P3673">
        <f t="shared" si="229"/>
        <v>1</v>
      </c>
      <c r="Q3673" s="11" t="s">
        <v>8319</v>
      </c>
      <c r="R3673" t="s">
        <v>8345</v>
      </c>
      <c r="S3673" s="12">
        <f t="shared" si="230"/>
        <v>42026.687453703707</v>
      </c>
      <c r="T3673">
        <f t="shared" si="231"/>
        <v>2015</v>
      </c>
    </row>
    <row r="3674" spans="1:20" ht="43.2" x14ac:dyDescent="0.3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2">
        <f t="shared" si="230"/>
        <v>42535.68440972222</v>
      </c>
      <c r="T3674">
        <f t="shared" si="231"/>
        <v>2016</v>
      </c>
    </row>
    <row r="3675" spans="1:20" ht="28.8" x14ac:dyDescent="0.3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9">
        <f t="shared" si="228"/>
        <v>0</v>
      </c>
      <c r="P3675">
        <f t="shared" si="229"/>
        <v>1</v>
      </c>
      <c r="Q3675" s="11" t="s">
        <v>8308</v>
      </c>
      <c r="R3675" t="s">
        <v>8342</v>
      </c>
      <c r="S3675" s="12">
        <f t="shared" si="230"/>
        <v>42031.928576388891</v>
      </c>
      <c r="T3675">
        <f t="shared" si="231"/>
        <v>2015</v>
      </c>
    </row>
    <row r="3676" spans="1:20" ht="43.2" x14ac:dyDescent="0.3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9">
        <f t="shared" si="228"/>
        <v>0</v>
      </c>
      <c r="P3676">
        <f t="shared" si="229"/>
        <v>1</v>
      </c>
      <c r="Q3676" s="11" t="s">
        <v>8316</v>
      </c>
      <c r="R3676" t="s">
        <v>8334</v>
      </c>
      <c r="S3676" s="12">
        <f t="shared" si="230"/>
        <v>42397.679513888885</v>
      </c>
      <c r="T3676">
        <f t="shared" si="231"/>
        <v>2016</v>
      </c>
    </row>
    <row r="3677" spans="1:20" ht="57.6" x14ac:dyDescent="0.3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9">
        <f t="shared" si="228"/>
        <v>0</v>
      </c>
      <c r="P3677">
        <f t="shared" si="229"/>
        <v>1</v>
      </c>
      <c r="Q3677" s="11" t="s">
        <v>8323</v>
      </c>
      <c r="R3677" t="s">
        <v>8326</v>
      </c>
      <c r="S3677" s="12">
        <f t="shared" si="230"/>
        <v>42041.743090277778</v>
      </c>
      <c r="T3677">
        <f t="shared" si="231"/>
        <v>2015</v>
      </c>
    </row>
    <row r="3678" spans="1:20" ht="57.6" x14ac:dyDescent="0.3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9">
        <f t="shared" si="228"/>
        <v>0</v>
      </c>
      <c r="P3678">
        <f t="shared" si="229"/>
        <v>1</v>
      </c>
      <c r="Q3678" s="11" t="s">
        <v>8323</v>
      </c>
      <c r="R3678" t="s">
        <v>8326</v>
      </c>
      <c r="S3678" s="12">
        <f t="shared" si="230"/>
        <v>41842.201261574075</v>
      </c>
      <c r="T3678">
        <f t="shared" si="231"/>
        <v>2014</v>
      </c>
    </row>
    <row r="3679" spans="1:20" ht="43.2" x14ac:dyDescent="0.3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9">
        <f t="shared" si="228"/>
        <v>0</v>
      </c>
      <c r="P3679">
        <f t="shared" si="229"/>
        <v>1</v>
      </c>
      <c r="Q3679" s="11" t="s">
        <v>8327</v>
      </c>
      <c r="R3679" t="s">
        <v>8330</v>
      </c>
      <c r="S3679" s="12">
        <f t="shared" si="230"/>
        <v>42102.036527777775</v>
      </c>
      <c r="T3679">
        <f t="shared" si="231"/>
        <v>2015</v>
      </c>
    </row>
    <row r="3680" spans="1:20" ht="57.6" x14ac:dyDescent="0.3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2">
        <f t="shared" si="230"/>
        <v>42502.913761574076</v>
      </c>
      <c r="T3680">
        <f t="shared" si="231"/>
        <v>2016</v>
      </c>
    </row>
    <row r="3681" spans="1:20" ht="43.2" x14ac:dyDescent="0.3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9">
        <f t="shared" si="228"/>
        <v>0</v>
      </c>
      <c r="P3681">
        <f t="shared" si="229"/>
        <v>1</v>
      </c>
      <c r="Q3681" s="11" t="s">
        <v>8321</v>
      </c>
      <c r="R3681" t="s">
        <v>8339</v>
      </c>
      <c r="S3681" s="12">
        <f t="shared" si="230"/>
        <v>42753.329039351855</v>
      </c>
      <c r="T3681">
        <f t="shared" si="231"/>
        <v>2017</v>
      </c>
    </row>
    <row r="3682" spans="1:20" ht="57.6" x14ac:dyDescent="0.3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9">
        <f t="shared" si="228"/>
        <v>0</v>
      </c>
      <c r="P3682">
        <f t="shared" si="229"/>
        <v>1</v>
      </c>
      <c r="Q3682" s="11" t="s">
        <v>8321</v>
      </c>
      <c r="R3682" t="s">
        <v>8337</v>
      </c>
      <c r="S3682" s="12">
        <f t="shared" si="230"/>
        <v>42096.704976851848</v>
      </c>
      <c r="T3682">
        <f t="shared" si="231"/>
        <v>2015</v>
      </c>
    </row>
    <row r="3683" spans="1:20" ht="43.2" x14ac:dyDescent="0.3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9">
        <f t="shared" si="228"/>
        <v>0</v>
      </c>
      <c r="P3683">
        <f t="shared" si="229"/>
        <v>1</v>
      </c>
      <c r="Q3683" s="11" t="s">
        <v>8308</v>
      </c>
      <c r="R3683" t="s">
        <v>8342</v>
      </c>
      <c r="S3683" s="12">
        <f t="shared" si="230"/>
        <v>42605.908182870371</v>
      </c>
      <c r="T3683">
        <f t="shared" si="231"/>
        <v>2016</v>
      </c>
    </row>
    <row r="3684" spans="1:20" ht="43.2" x14ac:dyDescent="0.3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9">
        <f t="shared" si="228"/>
        <v>0</v>
      </c>
      <c r="P3684">
        <f t="shared" si="229"/>
        <v>1</v>
      </c>
      <c r="Q3684" s="11" t="s">
        <v>8313</v>
      </c>
      <c r="R3684" t="s">
        <v>8355</v>
      </c>
      <c r="S3684" s="12">
        <f t="shared" si="230"/>
        <v>42031.884652777779</v>
      </c>
      <c r="T3684">
        <f t="shared" si="231"/>
        <v>2015</v>
      </c>
    </row>
    <row r="3685" spans="1:20" ht="43.2" x14ac:dyDescent="0.3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9">
        <f t="shared" si="228"/>
        <v>0</v>
      </c>
      <c r="P3685">
        <f t="shared" si="229"/>
        <v>1</v>
      </c>
      <c r="Q3685" s="11" t="s">
        <v>8327</v>
      </c>
      <c r="R3685" t="s">
        <v>8330</v>
      </c>
      <c r="S3685" s="12">
        <f t="shared" si="230"/>
        <v>42044.927974537044</v>
      </c>
      <c r="T3685">
        <f t="shared" si="231"/>
        <v>2015</v>
      </c>
    </row>
    <row r="3686" spans="1:20" ht="43.2" x14ac:dyDescent="0.3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9">
        <f t="shared" si="228"/>
        <v>0</v>
      </c>
      <c r="P3686">
        <f t="shared" si="229"/>
        <v>1</v>
      </c>
      <c r="Q3686" s="11" t="s">
        <v>8323</v>
      </c>
      <c r="R3686" t="s">
        <v>8335</v>
      </c>
      <c r="S3686" s="12">
        <f t="shared" si="230"/>
        <v>41942.84710648148</v>
      </c>
      <c r="T3686">
        <f t="shared" si="231"/>
        <v>2014</v>
      </c>
    </row>
    <row r="3687" spans="1:20" ht="43.2" x14ac:dyDescent="0.3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9">
        <f t="shared" si="228"/>
        <v>0</v>
      </c>
      <c r="P3687">
        <f t="shared" si="229"/>
        <v>1</v>
      </c>
      <c r="Q3687" s="11" t="s">
        <v>8327</v>
      </c>
      <c r="R3687" t="s">
        <v>8330</v>
      </c>
      <c r="S3687" s="12">
        <f t="shared" si="230"/>
        <v>42425.960983796293</v>
      </c>
      <c r="T3687">
        <f t="shared" si="231"/>
        <v>2016</v>
      </c>
    </row>
    <row r="3688" spans="1:20" ht="43.2" x14ac:dyDescent="0.3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9">
        <f t="shared" si="228"/>
        <v>0</v>
      </c>
      <c r="P3688">
        <f t="shared" si="229"/>
        <v>1</v>
      </c>
      <c r="Q3688" s="11" t="s">
        <v>8308</v>
      </c>
      <c r="R3688" t="s">
        <v>8310</v>
      </c>
      <c r="S3688" s="12">
        <f t="shared" si="230"/>
        <v>42639.805601851855</v>
      </c>
      <c r="T3688">
        <f t="shared" si="231"/>
        <v>2016</v>
      </c>
    </row>
    <row r="3689" spans="1:20" ht="43.2" x14ac:dyDescent="0.3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9">
        <f t="shared" si="228"/>
        <v>0</v>
      </c>
      <c r="P3689">
        <f t="shared" si="229"/>
        <v>1</v>
      </c>
      <c r="Q3689" s="11" t="s">
        <v>8316</v>
      </c>
      <c r="R3689" t="s">
        <v>8334</v>
      </c>
      <c r="S3689" s="12">
        <f t="shared" si="230"/>
        <v>42347.203587962969</v>
      </c>
      <c r="T3689">
        <f t="shared" si="231"/>
        <v>2015</v>
      </c>
    </row>
    <row r="3690" spans="1:20" ht="43.2" x14ac:dyDescent="0.3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9">
        <f t="shared" si="228"/>
        <v>0</v>
      </c>
      <c r="P3690">
        <f t="shared" si="229"/>
        <v>1</v>
      </c>
      <c r="Q3690" s="11" t="s">
        <v>8323</v>
      </c>
      <c r="R3690" t="s">
        <v>8326</v>
      </c>
      <c r="S3690" s="12">
        <f t="shared" si="230"/>
        <v>41789.893599537041</v>
      </c>
      <c r="T3690">
        <f t="shared" si="231"/>
        <v>2014</v>
      </c>
    </row>
    <row r="3691" spans="1:20" ht="43.2" x14ac:dyDescent="0.3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9">
        <f t="shared" si="228"/>
        <v>0</v>
      </c>
      <c r="P3691">
        <f t="shared" si="229"/>
        <v>1</v>
      </c>
      <c r="Q3691" s="11" t="s">
        <v>8323</v>
      </c>
      <c r="R3691" t="s">
        <v>8326</v>
      </c>
      <c r="S3691" s="12">
        <f t="shared" si="230"/>
        <v>42400.946597222224</v>
      </c>
      <c r="T3691">
        <f t="shared" si="231"/>
        <v>2016</v>
      </c>
    </row>
    <row r="3692" spans="1:20" ht="43.2" x14ac:dyDescent="0.3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9">
        <f t="shared" si="228"/>
        <v>0</v>
      </c>
      <c r="P3692">
        <f t="shared" si="229"/>
        <v>1</v>
      </c>
      <c r="Q3692" s="11" t="s">
        <v>8346</v>
      </c>
      <c r="R3692" t="s">
        <v>8347</v>
      </c>
      <c r="S3692" s="12">
        <f t="shared" si="230"/>
        <v>41918.818460648145</v>
      </c>
      <c r="T3692">
        <f t="shared" si="231"/>
        <v>2014</v>
      </c>
    </row>
    <row r="3693" spans="1:20" ht="43.2" x14ac:dyDescent="0.3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9">
        <f t="shared" si="228"/>
        <v>0</v>
      </c>
      <c r="P3693">
        <f t="shared" si="229"/>
        <v>1</v>
      </c>
      <c r="Q3693" s="11" t="s">
        <v>8313</v>
      </c>
      <c r="R3693" t="s">
        <v>8353</v>
      </c>
      <c r="S3693" s="12">
        <f t="shared" si="230"/>
        <v>42413.433831018512</v>
      </c>
      <c r="T3693">
        <f t="shared" si="231"/>
        <v>2016</v>
      </c>
    </row>
    <row r="3694" spans="1:20" ht="43.2" x14ac:dyDescent="0.3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9">
        <f t="shared" si="228"/>
        <v>0</v>
      </c>
      <c r="P3694">
        <f t="shared" si="229"/>
        <v>1</v>
      </c>
      <c r="Q3694" s="11" t="s">
        <v>8323</v>
      </c>
      <c r="R3694" t="s">
        <v>8326</v>
      </c>
      <c r="S3694" s="12">
        <f t="shared" si="230"/>
        <v>41905.636469907404</v>
      </c>
      <c r="T3694">
        <f t="shared" si="231"/>
        <v>2014</v>
      </c>
    </row>
    <row r="3695" spans="1:20" ht="28.8" x14ac:dyDescent="0.3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9">
        <f t="shared" si="228"/>
        <v>0</v>
      </c>
      <c r="P3695">
        <f t="shared" si="229"/>
        <v>1</v>
      </c>
      <c r="Q3695" s="11" t="s">
        <v>8321</v>
      </c>
      <c r="R3695" t="s">
        <v>8339</v>
      </c>
      <c r="S3695" s="12">
        <f t="shared" si="230"/>
        <v>42488.848784722228</v>
      </c>
      <c r="T3695">
        <f t="shared" si="231"/>
        <v>2016</v>
      </c>
    </row>
    <row r="3696" spans="1:20" x14ac:dyDescent="0.3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9">
        <f t="shared" si="228"/>
        <v>0</v>
      </c>
      <c r="P3696">
        <f t="shared" si="229"/>
        <v>1</v>
      </c>
      <c r="Q3696" s="11" t="s">
        <v>8316</v>
      </c>
      <c r="R3696" t="s">
        <v>8344</v>
      </c>
      <c r="S3696" s="12">
        <f t="shared" si="230"/>
        <v>41828.649502314816</v>
      </c>
      <c r="T3696">
        <f t="shared" si="231"/>
        <v>2014</v>
      </c>
    </row>
    <row r="3697" spans="1:20" ht="43.2" x14ac:dyDescent="0.3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9">
        <f t="shared" si="228"/>
        <v>0</v>
      </c>
      <c r="P3697">
        <f t="shared" si="229"/>
        <v>1</v>
      </c>
      <c r="Q3697" s="11" t="s">
        <v>8327</v>
      </c>
      <c r="R3697" t="s">
        <v>8330</v>
      </c>
      <c r="S3697" s="12">
        <f t="shared" si="230"/>
        <v>42435.874212962968</v>
      </c>
      <c r="T3697">
        <f t="shared" si="231"/>
        <v>2016</v>
      </c>
    </row>
    <row r="3698" spans="1:20" ht="43.2" x14ac:dyDescent="0.3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9">
        <f t="shared" si="228"/>
        <v>0</v>
      </c>
      <c r="P3698">
        <f t="shared" si="229"/>
        <v>1</v>
      </c>
      <c r="Q3698" s="11" t="s">
        <v>8308</v>
      </c>
      <c r="R3698" t="s">
        <v>8342</v>
      </c>
      <c r="S3698" s="12">
        <f t="shared" si="230"/>
        <v>42515.727650462963</v>
      </c>
      <c r="T3698">
        <f t="shared" si="231"/>
        <v>2016</v>
      </c>
    </row>
    <row r="3699" spans="1:20" ht="43.2" x14ac:dyDescent="0.3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9">
        <f t="shared" si="228"/>
        <v>0</v>
      </c>
      <c r="P3699">
        <f t="shared" si="229"/>
        <v>1</v>
      </c>
      <c r="Q3699" s="11" t="s">
        <v>8323</v>
      </c>
      <c r="R3699" t="s">
        <v>8324</v>
      </c>
      <c r="S3699" s="12">
        <f t="shared" si="230"/>
        <v>42509.374537037031</v>
      </c>
      <c r="T3699">
        <f t="shared" si="231"/>
        <v>2016</v>
      </c>
    </row>
    <row r="3700" spans="1:20" ht="43.2" x14ac:dyDescent="0.3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9">
        <f t="shared" si="228"/>
        <v>0</v>
      </c>
      <c r="P3700">
        <f t="shared" si="229"/>
        <v>1</v>
      </c>
      <c r="Q3700" s="11" t="s">
        <v>8323</v>
      </c>
      <c r="R3700" t="s">
        <v>8335</v>
      </c>
      <c r="S3700" s="12">
        <f t="shared" si="230"/>
        <v>42665.970347222217</v>
      </c>
      <c r="T3700">
        <f t="shared" si="231"/>
        <v>2016</v>
      </c>
    </row>
    <row r="3701" spans="1:20" ht="57.6" x14ac:dyDescent="0.3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9">
        <f t="shared" si="228"/>
        <v>0</v>
      </c>
      <c r="P3701">
        <f t="shared" si="229"/>
        <v>1</v>
      </c>
      <c r="Q3701" s="11" t="s">
        <v>8313</v>
      </c>
      <c r="R3701" t="s">
        <v>8351</v>
      </c>
      <c r="S3701" s="12">
        <f t="shared" si="230"/>
        <v>42151.667337962965</v>
      </c>
      <c r="T3701">
        <f t="shared" si="231"/>
        <v>2015</v>
      </c>
    </row>
    <row r="3702" spans="1:20" ht="43.2" x14ac:dyDescent="0.3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9">
        <f t="shared" si="228"/>
        <v>0</v>
      </c>
      <c r="P3702">
        <f t="shared" si="229"/>
        <v>1</v>
      </c>
      <c r="Q3702" s="11" t="s">
        <v>8311</v>
      </c>
      <c r="R3702" t="s">
        <v>8356</v>
      </c>
      <c r="S3702" s="12">
        <f t="shared" si="230"/>
        <v>42474.86482638889</v>
      </c>
      <c r="T3702">
        <f t="shared" si="231"/>
        <v>2016</v>
      </c>
    </row>
    <row r="3703" spans="1:20" ht="43.2" x14ac:dyDescent="0.3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9">
        <f t="shared" si="228"/>
        <v>0</v>
      </c>
      <c r="P3703">
        <f t="shared" si="229"/>
        <v>1</v>
      </c>
      <c r="Q3703" s="11" t="s">
        <v>8311</v>
      </c>
      <c r="R3703" t="s">
        <v>8348</v>
      </c>
      <c r="S3703" s="12">
        <f t="shared" si="230"/>
        <v>42708.25309027778</v>
      </c>
      <c r="T3703">
        <f t="shared" si="231"/>
        <v>2016</v>
      </c>
    </row>
    <row r="3704" spans="1:20" ht="28.8" x14ac:dyDescent="0.3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9">
        <f t="shared" si="228"/>
        <v>0</v>
      </c>
      <c r="P3704">
        <f t="shared" si="229"/>
        <v>1</v>
      </c>
      <c r="Q3704" s="11" t="s">
        <v>8319</v>
      </c>
      <c r="R3704" t="s">
        <v>8345</v>
      </c>
      <c r="S3704" s="12">
        <f t="shared" si="230"/>
        <v>42044.724953703699</v>
      </c>
      <c r="T3704">
        <f t="shared" si="231"/>
        <v>2015</v>
      </c>
    </row>
    <row r="3705" spans="1:20" x14ac:dyDescent="0.3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2">
        <f t="shared" si="230"/>
        <v>41890.16269675926</v>
      </c>
      <c r="T3705">
        <f t="shared" si="231"/>
        <v>2014</v>
      </c>
    </row>
    <row r="3706" spans="1:20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28"/>
        <v>0</v>
      </c>
      <c r="P3706" t="s">
        <v>7235</v>
      </c>
      <c r="Q3706" s="11" t="s">
        <v>8321</v>
      </c>
      <c r="R3706" t="s">
        <v>8337</v>
      </c>
      <c r="S3706" s="12">
        <f t="shared" si="230"/>
        <v>42593.431793981479</v>
      </c>
      <c r="T3706">
        <f t="shared" si="231"/>
        <v>2016</v>
      </c>
    </row>
    <row r="3707" spans="1:20" ht="43.2" x14ac:dyDescent="0.3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9">
        <f t="shared" si="228"/>
        <v>0</v>
      </c>
      <c r="P3707" t="s">
        <v>7235</v>
      </c>
      <c r="Q3707" s="11" t="s">
        <v>8323</v>
      </c>
      <c r="R3707" t="s">
        <v>8324</v>
      </c>
      <c r="S3707" s="12">
        <f t="shared" si="230"/>
        <v>41863.757210648146</v>
      </c>
      <c r="T3707">
        <f t="shared" si="231"/>
        <v>2014</v>
      </c>
    </row>
    <row r="3708" spans="1:20" ht="43.2" x14ac:dyDescent="0.3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9">
        <f t="shared" si="228"/>
        <v>0</v>
      </c>
      <c r="P3708" t="s">
        <v>7235</v>
      </c>
      <c r="Q3708" s="11" t="s">
        <v>8311</v>
      </c>
      <c r="R3708" t="s">
        <v>8348</v>
      </c>
      <c r="S3708" s="12">
        <f t="shared" si="230"/>
        <v>41915.896967592591</v>
      </c>
      <c r="T3708">
        <f t="shared" si="231"/>
        <v>2014</v>
      </c>
    </row>
    <row r="3709" spans="1:20" ht="43.2" x14ac:dyDescent="0.3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9">
        <f t="shared" si="228"/>
        <v>0</v>
      </c>
      <c r="P3709" t="s">
        <v>7235</v>
      </c>
      <c r="Q3709" s="11" t="s">
        <v>8321</v>
      </c>
      <c r="R3709" t="s">
        <v>8339</v>
      </c>
      <c r="S3709" s="12">
        <f t="shared" si="230"/>
        <v>42596.03506944445</v>
      </c>
      <c r="T3709">
        <f t="shared" si="231"/>
        <v>2016</v>
      </c>
    </row>
    <row r="3710" spans="1:20" ht="43.2" x14ac:dyDescent="0.3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9">
        <f t="shared" si="228"/>
        <v>0</v>
      </c>
      <c r="P3710" t="s">
        <v>7235</v>
      </c>
      <c r="Q3710" s="11" t="s">
        <v>8321</v>
      </c>
      <c r="R3710" t="s">
        <v>8325</v>
      </c>
      <c r="S3710" s="12">
        <f t="shared" si="230"/>
        <v>42135.235254629632</v>
      </c>
      <c r="T3710">
        <f t="shared" si="231"/>
        <v>2015</v>
      </c>
    </row>
    <row r="3711" spans="1:20" ht="43.2" x14ac:dyDescent="0.3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9">
        <f t="shared" si="228"/>
        <v>0</v>
      </c>
      <c r="P3711" t="s">
        <v>7235</v>
      </c>
      <c r="Q3711" s="11" t="s">
        <v>8323</v>
      </c>
      <c r="R3711" t="s">
        <v>8324</v>
      </c>
      <c r="S3711" s="12">
        <f t="shared" si="230"/>
        <v>42362.36518518519</v>
      </c>
      <c r="T3711">
        <f t="shared" si="231"/>
        <v>2015</v>
      </c>
    </row>
    <row r="3712" spans="1:20" ht="57.6" x14ac:dyDescent="0.3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9">
        <f t="shared" si="228"/>
        <v>0</v>
      </c>
      <c r="P3712" t="s">
        <v>7235</v>
      </c>
      <c r="Q3712" s="11" t="s">
        <v>8321</v>
      </c>
      <c r="R3712" t="s">
        <v>8325</v>
      </c>
      <c r="S3712" s="12">
        <f t="shared" si="230"/>
        <v>42243.961273148147</v>
      </c>
      <c r="T3712">
        <f t="shared" si="231"/>
        <v>2015</v>
      </c>
    </row>
    <row r="3713" spans="1:20" ht="43.2" x14ac:dyDescent="0.3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9">
        <f t="shared" si="228"/>
        <v>0</v>
      </c>
      <c r="P3713" t="s">
        <v>7235</v>
      </c>
      <c r="Q3713" s="11" t="s">
        <v>8321</v>
      </c>
      <c r="R3713" t="s">
        <v>8325</v>
      </c>
      <c r="S3713" s="12">
        <f t="shared" si="230"/>
        <v>42135.67050925926</v>
      </c>
      <c r="T3713">
        <f t="shared" si="231"/>
        <v>2015</v>
      </c>
    </row>
    <row r="3714" spans="1:20" ht="43.2" x14ac:dyDescent="0.3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9">
        <f t="shared" si="228"/>
        <v>0</v>
      </c>
      <c r="P3714" t="s">
        <v>7235</v>
      </c>
      <c r="Q3714" s="11" t="s">
        <v>8321</v>
      </c>
      <c r="R3714" t="s">
        <v>8325</v>
      </c>
      <c r="S3714" s="12">
        <f t="shared" si="230"/>
        <v>42482.048032407409</v>
      </c>
      <c r="T3714">
        <f t="shared" si="231"/>
        <v>2016</v>
      </c>
    </row>
    <row r="3715" spans="1:20" ht="43.2" x14ac:dyDescent="0.3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9">
        <f t="shared" ref="O3715:O3778" si="232">ROUND(E3715/D3715*100,0)</f>
        <v>0</v>
      </c>
      <c r="P3715" t="s">
        <v>7235</v>
      </c>
      <c r="Q3715" s="11" t="s">
        <v>8321</v>
      </c>
      <c r="R3715" t="s">
        <v>8325</v>
      </c>
      <c r="S3715" s="12">
        <f t="shared" ref="S3715:S3778" si="233">(((J3715/60)/60)/24)+DATE(1970,1,1)</f>
        <v>42341.958923611113</v>
      </c>
      <c r="T3715">
        <f t="shared" ref="T3715:T3778" si="234">YEAR(S3715)</f>
        <v>2015</v>
      </c>
    </row>
    <row r="3716" spans="1:20" x14ac:dyDescent="0.3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9">
        <f t="shared" si="232"/>
        <v>0</v>
      </c>
      <c r="P3716" t="s">
        <v>7235</v>
      </c>
      <c r="Q3716" s="11" t="s">
        <v>8323</v>
      </c>
      <c r="R3716" t="s">
        <v>8324</v>
      </c>
      <c r="S3716" s="12">
        <f t="shared" si="233"/>
        <v>42346.20685185185</v>
      </c>
      <c r="T3716">
        <f t="shared" si="234"/>
        <v>2015</v>
      </c>
    </row>
    <row r="3717" spans="1:20" x14ac:dyDescent="0.3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9">
        <f t="shared" si="232"/>
        <v>0</v>
      </c>
      <c r="P3717" t="s">
        <v>7235</v>
      </c>
      <c r="Q3717" s="11" t="s">
        <v>8323</v>
      </c>
      <c r="R3717" t="s">
        <v>8324</v>
      </c>
      <c r="S3717" s="12">
        <f t="shared" si="233"/>
        <v>41834.784120370372</v>
      </c>
      <c r="T3717">
        <f t="shared" si="234"/>
        <v>2014</v>
      </c>
    </row>
    <row r="3718" spans="1:20" ht="43.2" x14ac:dyDescent="0.3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9">
        <f t="shared" si="232"/>
        <v>0</v>
      </c>
      <c r="P3718" t="s">
        <v>7235</v>
      </c>
      <c r="Q3718" s="11" t="s">
        <v>8308</v>
      </c>
      <c r="R3718" t="s">
        <v>8342</v>
      </c>
      <c r="S3718" s="12">
        <f t="shared" si="233"/>
        <v>41968.262314814812</v>
      </c>
      <c r="T3718">
        <f t="shared" si="234"/>
        <v>2014</v>
      </c>
    </row>
    <row r="3719" spans="1:20" ht="28.8" x14ac:dyDescent="0.3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32"/>
        <v>0</v>
      </c>
      <c r="P3719" t="s">
        <v>7235</v>
      </c>
      <c r="Q3719" s="11" t="s">
        <v>8321</v>
      </c>
      <c r="R3719" t="s">
        <v>8325</v>
      </c>
      <c r="S3719" s="12">
        <f t="shared" si="233"/>
        <v>42304.955381944441</v>
      </c>
      <c r="T3719">
        <f t="shared" si="234"/>
        <v>2015</v>
      </c>
    </row>
    <row r="3720" spans="1:20" ht="57.6" x14ac:dyDescent="0.3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9">
        <f t="shared" si="232"/>
        <v>0</v>
      </c>
      <c r="P3720" t="s">
        <v>7235</v>
      </c>
      <c r="Q3720" s="11" t="s">
        <v>8308</v>
      </c>
      <c r="R3720" t="s">
        <v>8310</v>
      </c>
      <c r="S3720" s="12">
        <f t="shared" si="233"/>
        <v>42189.673263888893</v>
      </c>
      <c r="T3720">
        <f t="shared" si="234"/>
        <v>2015</v>
      </c>
    </row>
    <row r="3721" spans="1:20" ht="43.2" x14ac:dyDescent="0.3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9">
        <f t="shared" si="232"/>
        <v>0</v>
      </c>
      <c r="P3721" t="s">
        <v>7235</v>
      </c>
      <c r="Q3721" s="11" t="s">
        <v>8327</v>
      </c>
      <c r="R3721" t="s">
        <v>8354</v>
      </c>
      <c r="S3721" s="12">
        <f t="shared" si="233"/>
        <v>40568.972569444442</v>
      </c>
      <c r="T3721">
        <f t="shared" si="234"/>
        <v>2011</v>
      </c>
    </row>
    <row r="3722" spans="1:20" ht="57.6" x14ac:dyDescent="0.3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9">
        <f t="shared" si="232"/>
        <v>0</v>
      </c>
      <c r="P3722" t="s">
        <v>7235</v>
      </c>
      <c r="Q3722" s="11" t="s">
        <v>8308</v>
      </c>
      <c r="R3722" t="s">
        <v>8315</v>
      </c>
      <c r="S3722" s="12">
        <f t="shared" si="233"/>
        <v>42536.246620370366</v>
      </c>
      <c r="T3722">
        <f t="shared" si="234"/>
        <v>2016</v>
      </c>
    </row>
    <row r="3723" spans="1:20" ht="43.2" x14ac:dyDescent="0.3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9">
        <f t="shared" si="232"/>
        <v>0</v>
      </c>
      <c r="P3723" t="s">
        <v>7235</v>
      </c>
      <c r="Q3723" s="11" t="s">
        <v>8308</v>
      </c>
      <c r="R3723" t="s">
        <v>8342</v>
      </c>
      <c r="S3723" s="12">
        <f t="shared" si="233"/>
        <v>42198.775787037041</v>
      </c>
      <c r="T3723">
        <f t="shared" si="234"/>
        <v>2015</v>
      </c>
    </row>
    <row r="3724" spans="1:20" ht="43.2" x14ac:dyDescent="0.3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9">
        <f t="shared" si="232"/>
        <v>0</v>
      </c>
      <c r="P3724" t="s">
        <v>7235</v>
      </c>
      <c r="Q3724" s="11" t="s">
        <v>8323</v>
      </c>
      <c r="R3724" t="s">
        <v>8335</v>
      </c>
      <c r="S3724" s="12">
        <f t="shared" si="233"/>
        <v>42469.951284722221</v>
      </c>
      <c r="T3724">
        <f t="shared" si="234"/>
        <v>2016</v>
      </c>
    </row>
    <row r="3725" spans="1:20" ht="43.2" x14ac:dyDescent="0.3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32"/>
        <v>0</v>
      </c>
      <c r="P3725" t="s">
        <v>7235</v>
      </c>
      <c r="Q3725" s="11" t="s">
        <v>8321</v>
      </c>
      <c r="R3725" t="s">
        <v>8325</v>
      </c>
      <c r="S3725" s="12">
        <f t="shared" si="233"/>
        <v>42612.911712962959</v>
      </c>
      <c r="T3725">
        <f t="shared" si="234"/>
        <v>2016</v>
      </c>
    </row>
    <row r="3726" spans="1:20" ht="43.2" x14ac:dyDescent="0.3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9">
        <f t="shared" si="232"/>
        <v>0</v>
      </c>
      <c r="P3726" t="s">
        <v>7235</v>
      </c>
      <c r="Q3726" s="11" t="s">
        <v>8327</v>
      </c>
      <c r="R3726" t="s">
        <v>8330</v>
      </c>
      <c r="S3726" s="12">
        <f t="shared" si="233"/>
        <v>42796.069571759261</v>
      </c>
      <c r="T3726">
        <f t="shared" si="234"/>
        <v>2017</v>
      </c>
    </row>
    <row r="3727" spans="1:20" ht="43.2" x14ac:dyDescent="0.3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9">
        <f t="shared" si="232"/>
        <v>0</v>
      </c>
      <c r="P3727" t="s">
        <v>7235</v>
      </c>
      <c r="Q3727" s="11" t="s">
        <v>8316</v>
      </c>
      <c r="R3727" t="s">
        <v>8344</v>
      </c>
      <c r="S3727" s="12">
        <f t="shared" si="233"/>
        <v>42000.300243055557</v>
      </c>
      <c r="T3727">
        <f t="shared" si="234"/>
        <v>2014</v>
      </c>
    </row>
    <row r="3728" spans="1:20" ht="43.2" x14ac:dyDescent="0.3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9">
        <f t="shared" si="232"/>
        <v>0</v>
      </c>
      <c r="P3728" t="s">
        <v>7235</v>
      </c>
      <c r="Q3728" s="11" t="s">
        <v>8321</v>
      </c>
      <c r="R3728" t="s">
        <v>8337</v>
      </c>
      <c r="S3728" s="12">
        <f t="shared" si="233"/>
        <v>42053.198287037041</v>
      </c>
      <c r="T3728">
        <f t="shared" si="234"/>
        <v>2015</v>
      </c>
    </row>
    <row r="3729" spans="1:20" ht="57.6" x14ac:dyDescent="0.3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9">
        <f t="shared" si="232"/>
        <v>0</v>
      </c>
      <c r="P3729" t="s">
        <v>7235</v>
      </c>
      <c r="Q3729" s="11" t="s">
        <v>8311</v>
      </c>
      <c r="R3729" t="s">
        <v>8348</v>
      </c>
      <c r="S3729" s="12">
        <f t="shared" si="233"/>
        <v>42115.936550925922</v>
      </c>
      <c r="T3729">
        <f t="shared" si="234"/>
        <v>2015</v>
      </c>
    </row>
    <row r="3730" spans="1:20" ht="43.2" x14ac:dyDescent="0.3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9">
        <f t="shared" si="232"/>
        <v>0</v>
      </c>
      <c r="P3730" t="s">
        <v>7235</v>
      </c>
      <c r="Q3730" s="11" t="s">
        <v>8313</v>
      </c>
      <c r="R3730" t="s">
        <v>8353</v>
      </c>
      <c r="S3730" s="12">
        <f t="shared" si="233"/>
        <v>42678.586655092593</v>
      </c>
      <c r="T3730">
        <f t="shared" si="234"/>
        <v>2016</v>
      </c>
    </row>
    <row r="3731" spans="1:20" ht="57.6" x14ac:dyDescent="0.3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9">
        <f t="shared" si="232"/>
        <v>0</v>
      </c>
      <c r="P3731" t="s">
        <v>7235</v>
      </c>
      <c r="Q3731" s="11" t="s">
        <v>8319</v>
      </c>
      <c r="R3731" t="s">
        <v>8357</v>
      </c>
      <c r="S3731" s="12">
        <f t="shared" si="233"/>
        <v>42732.00681712963</v>
      </c>
      <c r="T3731">
        <f t="shared" si="234"/>
        <v>2016</v>
      </c>
    </row>
    <row r="3732" spans="1:20" ht="43.2" x14ac:dyDescent="0.3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9">
        <f t="shared" si="232"/>
        <v>0</v>
      </c>
      <c r="P3732" t="s">
        <v>7235</v>
      </c>
      <c r="Q3732" s="11" t="s">
        <v>8308</v>
      </c>
      <c r="R3732" t="s">
        <v>8342</v>
      </c>
      <c r="S3732" s="12">
        <f t="shared" si="233"/>
        <v>42322.011574074073</v>
      </c>
      <c r="T3732">
        <f t="shared" si="234"/>
        <v>2015</v>
      </c>
    </row>
    <row r="3733" spans="1:20" ht="43.2" x14ac:dyDescent="0.3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32"/>
        <v>0</v>
      </c>
      <c r="P3733" t="s">
        <v>7235</v>
      </c>
      <c r="Q3733" s="11" t="s">
        <v>8321</v>
      </c>
      <c r="R3733" t="s">
        <v>8325</v>
      </c>
      <c r="S3733" s="12">
        <f t="shared" si="233"/>
        <v>42321.08447916666</v>
      </c>
      <c r="T3733">
        <f t="shared" si="234"/>
        <v>2015</v>
      </c>
    </row>
    <row r="3734" spans="1:20" ht="43.2" x14ac:dyDescent="0.3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9">
        <f t="shared" si="232"/>
        <v>0</v>
      </c>
      <c r="P3734" t="s">
        <v>7235</v>
      </c>
      <c r="Q3734" s="11" t="s">
        <v>8323</v>
      </c>
      <c r="R3734" t="s">
        <v>8326</v>
      </c>
      <c r="S3734" s="12">
        <f t="shared" si="233"/>
        <v>42171.743969907402</v>
      </c>
      <c r="T3734">
        <f t="shared" si="234"/>
        <v>2015</v>
      </c>
    </row>
    <row r="3735" spans="1:20" ht="43.2" x14ac:dyDescent="0.3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9">
        <f t="shared" si="232"/>
        <v>0</v>
      </c>
      <c r="P3735" t="s">
        <v>7235</v>
      </c>
      <c r="Q3735" s="11" t="s">
        <v>8323</v>
      </c>
      <c r="R3735" t="s">
        <v>8335</v>
      </c>
      <c r="S3735" s="12">
        <f t="shared" si="233"/>
        <v>42226.694780092599</v>
      </c>
      <c r="T3735">
        <f t="shared" si="234"/>
        <v>2015</v>
      </c>
    </row>
    <row r="3736" spans="1:20" ht="57.6" x14ac:dyDescent="0.3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9">
        <f t="shared" si="232"/>
        <v>0</v>
      </c>
      <c r="P3736" t="s">
        <v>7235</v>
      </c>
      <c r="Q3736" s="11" t="s">
        <v>8313</v>
      </c>
      <c r="R3736" t="s">
        <v>8353</v>
      </c>
      <c r="S3736" s="12">
        <f t="shared" si="233"/>
        <v>41800.819571759261</v>
      </c>
      <c r="T3736">
        <f t="shared" si="234"/>
        <v>2014</v>
      </c>
    </row>
    <row r="3737" spans="1:20" ht="43.2" x14ac:dyDescent="0.3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9">
        <f t="shared" si="232"/>
        <v>0</v>
      </c>
      <c r="P3737" t="s">
        <v>7235</v>
      </c>
      <c r="Q3737" s="11" t="s">
        <v>8311</v>
      </c>
      <c r="R3737" t="s">
        <v>8348</v>
      </c>
      <c r="S3737" s="12">
        <f t="shared" si="233"/>
        <v>42139.542303240742</v>
      </c>
      <c r="T3737">
        <f t="shared" si="234"/>
        <v>2015</v>
      </c>
    </row>
    <row r="3738" spans="1:20" ht="72" x14ac:dyDescent="0.3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9">
        <f t="shared" si="232"/>
        <v>0</v>
      </c>
      <c r="P3738" t="s">
        <v>7235</v>
      </c>
      <c r="Q3738" s="11" t="s">
        <v>8327</v>
      </c>
      <c r="R3738" t="s">
        <v>8330</v>
      </c>
      <c r="S3738" s="12">
        <f t="shared" si="233"/>
        <v>42796.207870370374</v>
      </c>
      <c r="T3738">
        <f t="shared" si="234"/>
        <v>2017</v>
      </c>
    </row>
    <row r="3739" spans="1:20" ht="43.2" x14ac:dyDescent="0.3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9">
        <f t="shared" si="232"/>
        <v>0</v>
      </c>
      <c r="P3739" t="s">
        <v>7235</v>
      </c>
      <c r="Q3739" s="11" t="s">
        <v>8308</v>
      </c>
      <c r="R3739" t="s">
        <v>8342</v>
      </c>
      <c r="S3739" s="12">
        <f t="shared" si="233"/>
        <v>41976.88490740741</v>
      </c>
      <c r="T3739">
        <f t="shared" si="234"/>
        <v>2014</v>
      </c>
    </row>
    <row r="3740" spans="1:20" ht="43.2" x14ac:dyDescent="0.3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9">
        <f t="shared" si="232"/>
        <v>0</v>
      </c>
      <c r="P3740" t="s">
        <v>7235</v>
      </c>
      <c r="Q3740" s="11" t="s">
        <v>8308</v>
      </c>
      <c r="R3740" t="s">
        <v>8342</v>
      </c>
      <c r="S3740" s="12">
        <f t="shared" si="233"/>
        <v>42213.013078703705</v>
      </c>
      <c r="T3740">
        <f t="shared" si="234"/>
        <v>2015</v>
      </c>
    </row>
    <row r="3741" spans="1:20" ht="43.2" x14ac:dyDescent="0.3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9">
        <f t="shared" si="232"/>
        <v>0</v>
      </c>
      <c r="P3741" t="s">
        <v>7235</v>
      </c>
      <c r="Q3741" s="11" t="s">
        <v>8321</v>
      </c>
      <c r="R3741" t="s">
        <v>8339</v>
      </c>
      <c r="S3741" s="12">
        <f t="shared" si="233"/>
        <v>40705.126631944448</v>
      </c>
      <c r="T3741">
        <f t="shared" si="234"/>
        <v>2011</v>
      </c>
    </row>
    <row r="3742" spans="1:20" ht="43.2" x14ac:dyDescent="0.3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9">
        <f t="shared" si="232"/>
        <v>0</v>
      </c>
      <c r="P3742" t="s">
        <v>7235</v>
      </c>
      <c r="Q3742" s="11" t="s">
        <v>8308</v>
      </c>
      <c r="R3742" t="s">
        <v>8342</v>
      </c>
      <c r="S3742" s="12">
        <f t="shared" si="233"/>
        <v>42055.739803240736</v>
      </c>
      <c r="T3742">
        <f t="shared" si="234"/>
        <v>2015</v>
      </c>
    </row>
    <row r="3743" spans="1:20" ht="43.2" x14ac:dyDescent="0.3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9">
        <f t="shared" si="232"/>
        <v>0</v>
      </c>
      <c r="P3743" t="s">
        <v>7235</v>
      </c>
      <c r="Q3743" s="11" t="s">
        <v>8308</v>
      </c>
      <c r="R3743" t="s">
        <v>8342</v>
      </c>
      <c r="S3743" s="12">
        <f t="shared" si="233"/>
        <v>42762.962013888886</v>
      </c>
      <c r="T3743">
        <f t="shared" si="234"/>
        <v>2017</v>
      </c>
    </row>
    <row r="3744" spans="1:20" ht="43.2" x14ac:dyDescent="0.3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9">
        <f t="shared" si="232"/>
        <v>0</v>
      </c>
      <c r="P3744" t="s">
        <v>7235</v>
      </c>
      <c r="Q3744" s="11" t="s">
        <v>8308</v>
      </c>
      <c r="R3744" t="s">
        <v>8310</v>
      </c>
      <c r="S3744" s="12">
        <f t="shared" si="233"/>
        <v>42676.995173611111</v>
      </c>
      <c r="T3744">
        <f t="shared" si="234"/>
        <v>2016</v>
      </c>
    </row>
    <row r="3745" spans="1:20" ht="43.2" x14ac:dyDescent="0.3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9">
        <f t="shared" si="232"/>
        <v>0</v>
      </c>
      <c r="P3745" t="s">
        <v>7235</v>
      </c>
      <c r="Q3745" s="11" t="s">
        <v>8327</v>
      </c>
      <c r="R3745" t="s">
        <v>8350</v>
      </c>
      <c r="S3745" s="12">
        <f t="shared" si="233"/>
        <v>41642.005150462966</v>
      </c>
      <c r="T3745">
        <f t="shared" si="234"/>
        <v>2014</v>
      </c>
    </row>
    <row r="3746" spans="1:20" ht="43.2" x14ac:dyDescent="0.3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9">
        <f t="shared" si="232"/>
        <v>0</v>
      </c>
      <c r="P3746" t="s">
        <v>7235</v>
      </c>
      <c r="Q3746" s="11" t="s">
        <v>8319</v>
      </c>
      <c r="R3746" t="s">
        <v>8357</v>
      </c>
      <c r="S3746" s="12">
        <f t="shared" si="233"/>
        <v>42371.446909722217</v>
      </c>
      <c r="T3746">
        <f t="shared" si="234"/>
        <v>2016</v>
      </c>
    </row>
    <row r="3747" spans="1:20" ht="43.2" x14ac:dyDescent="0.3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9">
        <f t="shared" si="232"/>
        <v>0</v>
      </c>
      <c r="P3747" t="s">
        <v>7235</v>
      </c>
      <c r="Q3747" s="11" t="s">
        <v>8319</v>
      </c>
      <c r="R3747" t="s">
        <v>8357</v>
      </c>
      <c r="S3747" s="12">
        <f t="shared" si="233"/>
        <v>42612.600520833337</v>
      </c>
      <c r="T3747">
        <f t="shared" si="234"/>
        <v>2016</v>
      </c>
    </row>
    <row r="3748" spans="1:20" ht="43.2" x14ac:dyDescent="0.3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9">
        <f t="shared" si="232"/>
        <v>0</v>
      </c>
      <c r="P3748" t="s">
        <v>7235</v>
      </c>
      <c r="Q3748" s="11" t="s">
        <v>8319</v>
      </c>
      <c r="R3748" t="s">
        <v>8345</v>
      </c>
      <c r="S3748" s="12">
        <f t="shared" si="233"/>
        <v>42260.528807870374</v>
      </c>
      <c r="T3748">
        <f t="shared" si="234"/>
        <v>2015</v>
      </c>
    </row>
    <row r="3749" spans="1:20" ht="28.8" x14ac:dyDescent="0.3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9">
        <f t="shared" si="232"/>
        <v>0</v>
      </c>
      <c r="P3749" t="s">
        <v>7235</v>
      </c>
      <c r="Q3749" s="11" t="s">
        <v>8311</v>
      </c>
      <c r="R3749" t="s">
        <v>8356</v>
      </c>
      <c r="S3749" s="12">
        <f t="shared" si="233"/>
        <v>42774.447777777779</v>
      </c>
      <c r="T3749">
        <f t="shared" si="234"/>
        <v>2017</v>
      </c>
    </row>
    <row r="3750" spans="1:20" ht="43.2" x14ac:dyDescent="0.3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9">
        <f t="shared" si="232"/>
        <v>0</v>
      </c>
      <c r="P3750" t="s">
        <v>7235</v>
      </c>
      <c r="Q3750" s="11" t="s">
        <v>8323</v>
      </c>
      <c r="R3750" t="s">
        <v>8324</v>
      </c>
      <c r="S3750" s="12">
        <f t="shared" si="233"/>
        <v>42034.856817129628</v>
      </c>
      <c r="T3750">
        <f t="shared" si="234"/>
        <v>2015</v>
      </c>
    </row>
    <row r="3751" spans="1:20" ht="43.2" x14ac:dyDescent="0.3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9">
        <f t="shared" si="232"/>
        <v>0</v>
      </c>
      <c r="P3751" t="s">
        <v>7235</v>
      </c>
      <c r="Q3751" s="11" t="s">
        <v>8323</v>
      </c>
      <c r="R3751" t="s">
        <v>8335</v>
      </c>
      <c r="S3751" s="12">
        <f t="shared" si="233"/>
        <v>42291.833287037036</v>
      </c>
      <c r="T3751">
        <f t="shared" si="234"/>
        <v>2015</v>
      </c>
    </row>
    <row r="3752" spans="1:20" ht="43.2" x14ac:dyDescent="0.3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9">
        <f t="shared" si="232"/>
        <v>0</v>
      </c>
      <c r="P3752" t="s">
        <v>7235</v>
      </c>
      <c r="Q3752" s="11" t="s">
        <v>8321</v>
      </c>
      <c r="R3752" t="s">
        <v>8325</v>
      </c>
      <c r="S3752" s="12">
        <f t="shared" si="233"/>
        <v>42047.394942129627</v>
      </c>
      <c r="T3752">
        <f t="shared" si="234"/>
        <v>2015</v>
      </c>
    </row>
    <row r="3753" spans="1:20" ht="43.2" x14ac:dyDescent="0.3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9">
        <f t="shared" si="232"/>
        <v>0</v>
      </c>
      <c r="P3753" t="s">
        <v>7235</v>
      </c>
      <c r="Q3753" s="11" t="s">
        <v>8319</v>
      </c>
      <c r="R3753" t="s">
        <v>8345</v>
      </c>
      <c r="S3753" s="12">
        <f t="shared" si="233"/>
        <v>41986.108726851846</v>
      </c>
      <c r="T3753">
        <f t="shared" si="234"/>
        <v>2014</v>
      </c>
    </row>
    <row r="3754" spans="1:20" ht="43.2" x14ac:dyDescent="0.3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9">
        <f t="shared" si="232"/>
        <v>0</v>
      </c>
      <c r="P3754" t="s">
        <v>7235</v>
      </c>
      <c r="Q3754" s="11" t="s">
        <v>8308</v>
      </c>
      <c r="R3754" t="s">
        <v>8342</v>
      </c>
      <c r="S3754" s="12">
        <f t="shared" si="233"/>
        <v>42328.560613425929</v>
      </c>
      <c r="T3754">
        <f t="shared" si="234"/>
        <v>2015</v>
      </c>
    </row>
    <row r="3755" spans="1:20" ht="43.2" x14ac:dyDescent="0.3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9">
        <f t="shared" si="232"/>
        <v>0</v>
      </c>
      <c r="P3755" t="s">
        <v>7235</v>
      </c>
      <c r="Q3755" s="11" t="s">
        <v>8323</v>
      </c>
      <c r="R3755" t="s">
        <v>8324</v>
      </c>
      <c r="S3755" s="12">
        <f t="shared" si="233"/>
        <v>42438.779131944444</v>
      </c>
      <c r="T3755">
        <f t="shared" si="234"/>
        <v>2016</v>
      </c>
    </row>
    <row r="3756" spans="1:20" ht="57.6" x14ac:dyDescent="0.3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9">
        <f t="shared" si="232"/>
        <v>0</v>
      </c>
      <c r="P3756" t="s">
        <v>7235</v>
      </c>
      <c r="Q3756" s="11" t="s">
        <v>8308</v>
      </c>
      <c r="R3756" t="s">
        <v>8342</v>
      </c>
      <c r="S3756" s="12">
        <f t="shared" si="233"/>
        <v>42122.009224537032</v>
      </c>
      <c r="T3756">
        <f t="shared" si="234"/>
        <v>2015</v>
      </c>
    </row>
    <row r="3757" spans="1:20" ht="43.2" x14ac:dyDescent="0.3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9">
        <f t="shared" si="232"/>
        <v>0</v>
      </c>
      <c r="P3757" t="s">
        <v>7235</v>
      </c>
      <c r="Q3757" s="11" t="s">
        <v>8323</v>
      </c>
      <c r="R3757" t="s">
        <v>8324</v>
      </c>
      <c r="S3757" s="12">
        <f t="shared" si="233"/>
        <v>41843.632523148146</v>
      </c>
      <c r="T3757">
        <f t="shared" si="234"/>
        <v>2014</v>
      </c>
    </row>
    <row r="3758" spans="1:20" ht="43.2" x14ac:dyDescent="0.3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9">
        <f t="shared" si="232"/>
        <v>0</v>
      </c>
      <c r="P3758" t="s">
        <v>7235</v>
      </c>
      <c r="Q3758" s="11" t="s">
        <v>8323</v>
      </c>
      <c r="R3758" t="s">
        <v>8326</v>
      </c>
      <c r="S3758" s="12">
        <f t="shared" si="233"/>
        <v>42495.722187499996</v>
      </c>
      <c r="T3758">
        <f t="shared" si="234"/>
        <v>2016</v>
      </c>
    </row>
    <row r="3759" spans="1:20" ht="28.8" x14ac:dyDescent="0.3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9">
        <f t="shared" si="232"/>
        <v>0</v>
      </c>
      <c r="P3759" t="s">
        <v>7235</v>
      </c>
      <c r="Q3759" s="11" t="s">
        <v>8321</v>
      </c>
      <c r="R3759" t="s">
        <v>8337</v>
      </c>
      <c r="S3759" s="12">
        <f t="shared" si="233"/>
        <v>42491.80768518518</v>
      </c>
      <c r="T3759">
        <f t="shared" si="234"/>
        <v>2016</v>
      </c>
    </row>
    <row r="3760" spans="1:20" ht="43.2" x14ac:dyDescent="0.3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9">
        <f t="shared" si="232"/>
        <v>0</v>
      </c>
      <c r="P3760" t="s">
        <v>7235</v>
      </c>
      <c r="Q3760" s="11" t="s">
        <v>8308</v>
      </c>
      <c r="R3760" t="s">
        <v>8342</v>
      </c>
      <c r="S3760" s="12">
        <f t="shared" si="233"/>
        <v>42143.79415509259</v>
      </c>
      <c r="T3760">
        <f t="shared" si="234"/>
        <v>2015</v>
      </c>
    </row>
    <row r="3761" spans="1:20" ht="43.2" x14ac:dyDescent="0.3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9">
        <f t="shared" si="232"/>
        <v>0</v>
      </c>
      <c r="P3761" t="s">
        <v>7235</v>
      </c>
      <c r="Q3761" s="11" t="s">
        <v>8321</v>
      </c>
      <c r="R3761" t="s">
        <v>8337</v>
      </c>
      <c r="S3761" s="12">
        <f t="shared" si="233"/>
        <v>42239.573993055557</v>
      </c>
      <c r="T3761">
        <f t="shared" si="234"/>
        <v>2015</v>
      </c>
    </row>
    <row r="3762" spans="1:20" ht="43.2" x14ac:dyDescent="0.3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9">
        <f t="shared" si="232"/>
        <v>0</v>
      </c>
      <c r="P3762" t="s">
        <v>7235</v>
      </c>
      <c r="Q3762" s="11" t="s">
        <v>8321</v>
      </c>
      <c r="R3762" t="s">
        <v>8325</v>
      </c>
      <c r="S3762" s="12">
        <f t="shared" si="233"/>
        <v>41959.369988425926</v>
      </c>
      <c r="T3762">
        <f t="shared" si="234"/>
        <v>2014</v>
      </c>
    </row>
    <row r="3763" spans="1:20" x14ac:dyDescent="0.3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9">
        <f t="shared" si="232"/>
        <v>0</v>
      </c>
      <c r="P3763" t="s">
        <v>7235</v>
      </c>
      <c r="Q3763" s="11" t="s">
        <v>8321</v>
      </c>
      <c r="R3763" t="s">
        <v>8325</v>
      </c>
      <c r="S3763" s="12">
        <f t="shared" si="233"/>
        <v>42031.837546296301</v>
      </c>
      <c r="T3763">
        <f t="shared" si="234"/>
        <v>2015</v>
      </c>
    </row>
    <row r="3764" spans="1:20" ht="43.2" x14ac:dyDescent="0.3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32"/>
        <v>0</v>
      </c>
      <c r="P3764" t="s">
        <v>7235</v>
      </c>
      <c r="Q3764" s="11" t="s">
        <v>8321</v>
      </c>
      <c r="R3764" t="s">
        <v>8339</v>
      </c>
      <c r="S3764" s="12">
        <f t="shared" si="233"/>
        <v>42669.594837962963</v>
      </c>
      <c r="T3764">
        <f t="shared" si="234"/>
        <v>2016</v>
      </c>
    </row>
    <row r="3765" spans="1:20" ht="43.2" x14ac:dyDescent="0.3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9">
        <f t="shared" si="232"/>
        <v>0</v>
      </c>
      <c r="P3765" t="s">
        <v>7235</v>
      </c>
      <c r="Q3765" s="11" t="s">
        <v>8308</v>
      </c>
      <c r="R3765" t="s">
        <v>8342</v>
      </c>
      <c r="S3765" s="12">
        <f t="shared" si="233"/>
        <v>42692.389062500006</v>
      </c>
      <c r="T3765">
        <f t="shared" si="234"/>
        <v>2016</v>
      </c>
    </row>
    <row r="3766" spans="1:20" ht="43.2" x14ac:dyDescent="0.3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9">
        <f t="shared" si="232"/>
        <v>0</v>
      </c>
      <c r="P3766" t="s">
        <v>7235</v>
      </c>
      <c r="Q3766" s="11" t="s">
        <v>8327</v>
      </c>
      <c r="R3766" t="s">
        <v>8354</v>
      </c>
      <c r="S3766" s="12">
        <f t="shared" si="233"/>
        <v>42007.788680555561</v>
      </c>
      <c r="T3766">
        <f t="shared" si="234"/>
        <v>2015</v>
      </c>
    </row>
    <row r="3767" spans="1:20" ht="43.2" x14ac:dyDescent="0.3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9">
        <f t="shared" si="232"/>
        <v>0</v>
      </c>
      <c r="P3767" t="s">
        <v>7235</v>
      </c>
      <c r="Q3767" s="11" t="s">
        <v>8311</v>
      </c>
      <c r="R3767" t="s">
        <v>8348</v>
      </c>
      <c r="S3767" s="12">
        <f t="shared" si="233"/>
        <v>42299.926145833335</v>
      </c>
      <c r="T3767">
        <f t="shared" si="234"/>
        <v>2015</v>
      </c>
    </row>
    <row r="3768" spans="1:20" ht="43.2" x14ac:dyDescent="0.3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9">
        <f t="shared" si="232"/>
        <v>0</v>
      </c>
      <c r="P3768" t="s">
        <v>7235</v>
      </c>
      <c r="Q3768" s="11" t="s">
        <v>8308</v>
      </c>
      <c r="R3768" t="s">
        <v>8342</v>
      </c>
      <c r="S3768" s="12">
        <f t="shared" si="233"/>
        <v>42708.842245370368</v>
      </c>
      <c r="T3768">
        <f t="shared" si="234"/>
        <v>2016</v>
      </c>
    </row>
    <row r="3769" spans="1:20" ht="43.2" x14ac:dyDescent="0.3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9">
        <f t="shared" si="232"/>
        <v>0</v>
      </c>
      <c r="P3769" t="s">
        <v>7235</v>
      </c>
      <c r="Q3769" s="11" t="s">
        <v>8308</v>
      </c>
      <c r="R3769" t="s">
        <v>8342</v>
      </c>
      <c r="S3769" s="12">
        <f t="shared" si="233"/>
        <v>42444.268101851849</v>
      </c>
      <c r="T3769">
        <f t="shared" si="234"/>
        <v>2016</v>
      </c>
    </row>
    <row r="3770" spans="1:20" ht="28.8" x14ac:dyDescent="0.3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9">
        <f t="shared" si="232"/>
        <v>0</v>
      </c>
      <c r="P3770" t="s">
        <v>7235</v>
      </c>
      <c r="Q3770" s="11" t="s">
        <v>8323</v>
      </c>
      <c r="R3770" t="s">
        <v>8326</v>
      </c>
      <c r="S3770" s="12">
        <f t="shared" si="233"/>
        <v>42037.986284722225</v>
      </c>
      <c r="T3770">
        <f t="shared" si="234"/>
        <v>2015</v>
      </c>
    </row>
    <row r="3771" spans="1:20" ht="57.6" x14ac:dyDescent="0.3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9">
        <f t="shared" si="232"/>
        <v>0</v>
      </c>
      <c r="P3771" t="s">
        <v>7235</v>
      </c>
      <c r="Q3771" s="11" t="s">
        <v>8323</v>
      </c>
      <c r="R3771" t="s">
        <v>8324</v>
      </c>
      <c r="S3771" s="12">
        <f t="shared" si="233"/>
        <v>42118.139583333337</v>
      </c>
      <c r="T3771">
        <f t="shared" si="234"/>
        <v>2015</v>
      </c>
    </row>
    <row r="3772" spans="1:20" ht="43.2" x14ac:dyDescent="0.3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9">
        <f t="shared" si="232"/>
        <v>0</v>
      </c>
      <c r="P3772" t="s">
        <v>7235</v>
      </c>
      <c r="Q3772" s="11" t="s">
        <v>8323</v>
      </c>
      <c r="R3772" t="s">
        <v>8324</v>
      </c>
      <c r="S3772" s="12">
        <f t="shared" si="233"/>
        <v>42433.650590277779</v>
      </c>
      <c r="T3772">
        <f t="shared" si="234"/>
        <v>2016</v>
      </c>
    </row>
    <row r="3773" spans="1:20" ht="43.2" x14ac:dyDescent="0.3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9">
        <f t="shared" si="232"/>
        <v>0</v>
      </c>
      <c r="P3773" t="s">
        <v>7235</v>
      </c>
      <c r="Q3773" s="11" t="s">
        <v>8308</v>
      </c>
      <c r="R3773" t="s">
        <v>8342</v>
      </c>
      <c r="S3773" s="12">
        <f t="shared" si="233"/>
        <v>42318.616851851853</v>
      </c>
      <c r="T3773">
        <f t="shared" si="234"/>
        <v>2015</v>
      </c>
    </row>
    <row r="3774" spans="1:20" x14ac:dyDescent="0.3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9">
        <f t="shared" si="232"/>
        <v>0</v>
      </c>
      <c r="P3774" t="s">
        <v>7235</v>
      </c>
      <c r="Q3774" s="11" t="s">
        <v>8319</v>
      </c>
      <c r="R3774" t="s">
        <v>8357</v>
      </c>
      <c r="S3774" s="12">
        <f t="shared" si="233"/>
        <v>42105.072962962964</v>
      </c>
      <c r="T3774">
        <f t="shared" si="234"/>
        <v>2015</v>
      </c>
    </row>
    <row r="3775" spans="1:20" ht="43.2" x14ac:dyDescent="0.3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9">
        <f t="shared" si="232"/>
        <v>0</v>
      </c>
      <c r="P3775" t="s">
        <v>7235</v>
      </c>
      <c r="Q3775" s="11" t="s">
        <v>8346</v>
      </c>
      <c r="R3775" t="s">
        <v>8347</v>
      </c>
      <c r="S3775" s="12">
        <f t="shared" si="233"/>
        <v>42047.900960648149</v>
      </c>
      <c r="T3775">
        <f t="shared" si="234"/>
        <v>2015</v>
      </c>
    </row>
    <row r="3776" spans="1:20" ht="43.2" x14ac:dyDescent="0.3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9">
        <f t="shared" si="232"/>
        <v>0</v>
      </c>
      <c r="P3776" t="s">
        <v>7235</v>
      </c>
      <c r="Q3776" s="11" t="s">
        <v>8316</v>
      </c>
      <c r="R3776" t="s">
        <v>8344</v>
      </c>
      <c r="S3776" s="12">
        <f t="shared" si="233"/>
        <v>42332.908194444448</v>
      </c>
      <c r="T3776">
        <f t="shared" si="234"/>
        <v>2015</v>
      </c>
    </row>
    <row r="3777" spans="1:20" ht="43.2" x14ac:dyDescent="0.3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9">
        <f t="shared" si="232"/>
        <v>0</v>
      </c>
      <c r="P3777" t="s">
        <v>7235</v>
      </c>
      <c r="Q3777" s="11" t="s">
        <v>8311</v>
      </c>
      <c r="R3777" t="s">
        <v>8348</v>
      </c>
      <c r="S3777" s="12">
        <f t="shared" si="233"/>
        <v>42175.780416666668</v>
      </c>
      <c r="T3777">
        <f t="shared" si="234"/>
        <v>2015</v>
      </c>
    </row>
    <row r="3778" spans="1:20" ht="43.2" x14ac:dyDescent="0.3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9">
        <f t="shared" si="232"/>
        <v>0</v>
      </c>
      <c r="P3778" t="s">
        <v>7235</v>
      </c>
      <c r="Q3778" s="11" t="s">
        <v>8319</v>
      </c>
      <c r="R3778" t="s">
        <v>8345</v>
      </c>
      <c r="S3778" s="12">
        <f t="shared" si="233"/>
        <v>41822.040497685186</v>
      </c>
      <c r="T3778">
        <f t="shared" si="234"/>
        <v>2014</v>
      </c>
    </row>
    <row r="3779" spans="1:20" ht="43.2" x14ac:dyDescent="0.3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9">
        <f t="shared" ref="O3779:O3842" si="235">ROUND(E3779/D3779*100,0)</f>
        <v>0</v>
      </c>
      <c r="P3779" t="s">
        <v>7235</v>
      </c>
      <c r="Q3779" s="11" t="s">
        <v>8311</v>
      </c>
      <c r="R3779" t="s">
        <v>8348</v>
      </c>
      <c r="S3779" s="12">
        <f t="shared" ref="S3779:S3842" si="236">(((J3779/60)/60)/24)+DATE(1970,1,1)</f>
        <v>42312.204814814817</v>
      </c>
      <c r="T3779">
        <f t="shared" ref="T3779:T3842" si="237">YEAR(S3779)</f>
        <v>2015</v>
      </c>
    </row>
    <row r="3780" spans="1:20" ht="28.8" x14ac:dyDescent="0.3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9">
        <f t="shared" si="235"/>
        <v>0</v>
      </c>
      <c r="P3780" t="s">
        <v>7235</v>
      </c>
      <c r="Q3780" s="11" t="s">
        <v>8319</v>
      </c>
      <c r="R3780" t="s">
        <v>8357</v>
      </c>
      <c r="S3780" s="12">
        <f t="shared" si="236"/>
        <v>41928.015439814815</v>
      </c>
      <c r="T3780">
        <f t="shared" si="237"/>
        <v>2014</v>
      </c>
    </row>
    <row r="3781" spans="1:20" ht="43.2" x14ac:dyDescent="0.3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9">
        <f t="shared" si="235"/>
        <v>0</v>
      </c>
      <c r="P3781" t="s">
        <v>7235</v>
      </c>
      <c r="Q3781" s="11" t="s">
        <v>8319</v>
      </c>
      <c r="R3781" t="s">
        <v>8345</v>
      </c>
      <c r="S3781" s="12">
        <f t="shared" si="236"/>
        <v>41842.980879629627</v>
      </c>
      <c r="T3781">
        <f t="shared" si="237"/>
        <v>2014</v>
      </c>
    </row>
    <row r="3782" spans="1:20" ht="43.2" x14ac:dyDescent="0.3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35"/>
        <v>0</v>
      </c>
      <c r="P3782" t="s">
        <v>7235</v>
      </c>
      <c r="Q3782" s="11" t="s">
        <v>8308</v>
      </c>
      <c r="R3782" t="s">
        <v>8342</v>
      </c>
      <c r="S3782" s="12">
        <f t="shared" si="236"/>
        <v>42717.121377314819</v>
      </c>
      <c r="T3782">
        <f t="shared" si="237"/>
        <v>2016</v>
      </c>
    </row>
    <row r="3783" spans="1:20" ht="43.2" x14ac:dyDescent="0.3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9">
        <f t="shared" si="235"/>
        <v>0</v>
      </c>
      <c r="P3783" t="s">
        <v>7235</v>
      </c>
      <c r="Q3783" s="11" t="s">
        <v>8321</v>
      </c>
      <c r="R3783" t="s">
        <v>8339</v>
      </c>
      <c r="S3783" s="12">
        <f t="shared" si="236"/>
        <v>42114.726134259254</v>
      </c>
      <c r="T3783">
        <f t="shared" si="237"/>
        <v>2015</v>
      </c>
    </row>
    <row r="3784" spans="1:20" x14ac:dyDescent="0.3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9">
        <f t="shared" si="235"/>
        <v>0</v>
      </c>
      <c r="P3784" t="s">
        <v>7235</v>
      </c>
      <c r="Q3784" s="11" t="s">
        <v>8311</v>
      </c>
      <c r="R3784" t="s">
        <v>8349</v>
      </c>
      <c r="S3784" s="12">
        <f t="shared" si="236"/>
        <v>41389.679560185185</v>
      </c>
      <c r="T3784">
        <f t="shared" si="237"/>
        <v>2013</v>
      </c>
    </row>
    <row r="3785" spans="1:20" ht="28.8" x14ac:dyDescent="0.3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35"/>
        <v>0</v>
      </c>
      <c r="P3785" t="s">
        <v>7235</v>
      </c>
      <c r="Q3785" s="11" t="s">
        <v>8308</v>
      </c>
      <c r="R3785" t="s">
        <v>8342</v>
      </c>
      <c r="S3785" s="12">
        <f t="shared" si="236"/>
        <v>42237.016388888893</v>
      </c>
      <c r="T3785">
        <f t="shared" si="237"/>
        <v>2015</v>
      </c>
    </row>
    <row r="3786" spans="1:20" ht="43.2" x14ac:dyDescent="0.3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35"/>
        <v>0</v>
      </c>
      <c r="P3786" t="s">
        <v>7235</v>
      </c>
      <c r="Q3786" s="11" t="s">
        <v>8308</v>
      </c>
      <c r="R3786" t="s">
        <v>8342</v>
      </c>
      <c r="S3786" s="12">
        <f t="shared" si="236"/>
        <v>41954.838240740741</v>
      </c>
      <c r="T3786">
        <f t="shared" si="237"/>
        <v>2014</v>
      </c>
    </row>
    <row r="3787" spans="1:20" ht="43.2" x14ac:dyDescent="0.3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9">
        <f t="shared" si="235"/>
        <v>0</v>
      </c>
      <c r="P3787" t="s">
        <v>7235</v>
      </c>
      <c r="Q3787" s="11" t="s">
        <v>8319</v>
      </c>
      <c r="R3787" t="s">
        <v>8345</v>
      </c>
      <c r="S3787" s="12">
        <f t="shared" si="236"/>
        <v>42077.119409722218</v>
      </c>
      <c r="T3787">
        <f t="shared" si="237"/>
        <v>2015</v>
      </c>
    </row>
    <row r="3788" spans="1:20" ht="43.2" x14ac:dyDescent="0.3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9">
        <f t="shared" si="235"/>
        <v>0</v>
      </c>
      <c r="P3788" t="s">
        <v>7235</v>
      </c>
      <c r="Q3788" s="11" t="s">
        <v>8319</v>
      </c>
      <c r="R3788" t="s">
        <v>8345</v>
      </c>
      <c r="S3788" s="12">
        <f t="shared" si="236"/>
        <v>41892.974803240737</v>
      </c>
      <c r="T3788">
        <f t="shared" si="237"/>
        <v>2014</v>
      </c>
    </row>
    <row r="3789" spans="1:20" ht="43.2" x14ac:dyDescent="0.3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9">
        <f t="shared" si="235"/>
        <v>0</v>
      </c>
      <c r="P3789" t="s">
        <v>7235</v>
      </c>
      <c r="Q3789" s="11" t="s">
        <v>8323</v>
      </c>
      <c r="R3789" t="s">
        <v>8326</v>
      </c>
      <c r="S3789" s="12">
        <f t="shared" si="236"/>
        <v>41922.535185185188</v>
      </c>
      <c r="T3789">
        <f t="shared" si="237"/>
        <v>2014</v>
      </c>
    </row>
    <row r="3790" spans="1:20" ht="43.2" x14ac:dyDescent="0.3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9">
        <f t="shared" si="235"/>
        <v>0</v>
      </c>
      <c r="P3790" t="s">
        <v>7235</v>
      </c>
      <c r="Q3790" s="11" t="s">
        <v>8323</v>
      </c>
      <c r="R3790" t="s">
        <v>8335</v>
      </c>
      <c r="S3790" s="12">
        <f t="shared" si="236"/>
        <v>42615.346817129626</v>
      </c>
      <c r="T3790">
        <f t="shared" si="237"/>
        <v>2016</v>
      </c>
    </row>
    <row r="3791" spans="1:20" ht="43.2" x14ac:dyDescent="0.3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9">
        <f t="shared" si="235"/>
        <v>0</v>
      </c>
      <c r="P3791" t="s">
        <v>7235</v>
      </c>
      <c r="Q3791" s="11" t="s">
        <v>8323</v>
      </c>
      <c r="R3791" t="s">
        <v>8335</v>
      </c>
      <c r="S3791" s="12">
        <f t="shared" si="236"/>
        <v>42373.983449074076</v>
      </c>
      <c r="T3791">
        <f t="shared" si="237"/>
        <v>2016</v>
      </c>
    </row>
    <row r="3792" spans="1:20" ht="43.2" x14ac:dyDescent="0.3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9">
        <f t="shared" si="235"/>
        <v>0</v>
      </c>
      <c r="P3792" t="s">
        <v>7235</v>
      </c>
      <c r="Q3792" s="11" t="s">
        <v>8323</v>
      </c>
      <c r="R3792" t="s">
        <v>8326</v>
      </c>
      <c r="S3792" s="12">
        <f t="shared" si="236"/>
        <v>41829.325497685182</v>
      </c>
      <c r="T3792">
        <f t="shared" si="237"/>
        <v>2014</v>
      </c>
    </row>
    <row r="3793" spans="1:20" ht="43.2" x14ac:dyDescent="0.3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9">
        <f t="shared" si="235"/>
        <v>0</v>
      </c>
      <c r="P3793" t="s">
        <v>7235</v>
      </c>
      <c r="Q3793" s="11" t="s">
        <v>8321</v>
      </c>
      <c r="R3793" t="s">
        <v>8325</v>
      </c>
      <c r="S3793" s="12">
        <f t="shared" si="236"/>
        <v>42164.893993055557</v>
      </c>
      <c r="T3793">
        <f t="shared" si="237"/>
        <v>2015</v>
      </c>
    </row>
    <row r="3794" spans="1:20" ht="43.2" x14ac:dyDescent="0.3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35"/>
        <v>0</v>
      </c>
      <c r="P3794" t="s">
        <v>7235</v>
      </c>
      <c r="Q3794" s="11" t="s">
        <v>8308</v>
      </c>
      <c r="R3794" t="s">
        <v>8342</v>
      </c>
      <c r="S3794" s="12">
        <f t="shared" si="236"/>
        <v>42264.620115740734</v>
      </c>
      <c r="T3794">
        <f t="shared" si="237"/>
        <v>2015</v>
      </c>
    </row>
    <row r="3795" spans="1:20" ht="43.2" x14ac:dyDescent="0.3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9">
        <f t="shared" si="235"/>
        <v>0</v>
      </c>
      <c r="P3795" t="s">
        <v>7235</v>
      </c>
      <c r="Q3795" s="11" t="s">
        <v>8321</v>
      </c>
      <c r="R3795" t="s">
        <v>8325</v>
      </c>
      <c r="S3795" s="12">
        <f t="shared" si="236"/>
        <v>42713.962499999994</v>
      </c>
      <c r="T3795">
        <f t="shared" si="237"/>
        <v>2016</v>
      </c>
    </row>
    <row r="3796" spans="1:20" ht="43.2" x14ac:dyDescent="0.3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9">
        <f t="shared" si="235"/>
        <v>0</v>
      </c>
      <c r="P3796" t="s">
        <v>7235</v>
      </c>
      <c r="Q3796" s="11" t="s">
        <v>8321</v>
      </c>
      <c r="R3796" t="s">
        <v>8325</v>
      </c>
      <c r="S3796" s="12">
        <f t="shared" si="236"/>
        <v>42165.922858796301</v>
      </c>
      <c r="T3796">
        <f t="shared" si="237"/>
        <v>2015</v>
      </c>
    </row>
    <row r="3797" spans="1:20" ht="43.2" x14ac:dyDescent="0.3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35"/>
        <v>0</v>
      </c>
      <c r="P3797" t="s">
        <v>7235</v>
      </c>
      <c r="Q3797" s="11" t="s">
        <v>8308</v>
      </c>
      <c r="R3797" t="s">
        <v>8342</v>
      </c>
      <c r="S3797" s="12">
        <f t="shared" si="236"/>
        <v>42165.785289351858</v>
      </c>
      <c r="T3797">
        <f t="shared" si="237"/>
        <v>2015</v>
      </c>
    </row>
    <row r="3798" spans="1:20" ht="43.2" x14ac:dyDescent="0.3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35"/>
        <v>0</v>
      </c>
      <c r="P3798" t="s">
        <v>7235</v>
      </c>
      <c r="Q3798" s="11" t="s">
        <v>8308</v>
      </c>
      <c r="R3798" t="s">
        <v>8342</v>
      </c>
      <c r="S3798" s="12">
        <f t="shared" si="236"/>
        <v>42790.895567129628</v>
      </c>
      <c r="T3798">
        <f t="shared" si="237"/>
        <v>2017</v>
      </c>
    </row>
    <row r="3799" spans="1:20" ht="43.2" x14ac:dyDescent="0.3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9">
        <f t="shared" si="235"/>
        <v>0</v>
      </c>
      <c r="P3799" t="s">
        <v>7235</v>
      </c>
      <c r="Q3799" s="11" t="s">
        <v>8316</v>
      </c>
      <c r="R3799" t="s">
        <v>8334</v>
      </c>
      <c r="S3799" s="12">
        <f t="shared" si="236"/>
        <v>40799.872685185182</v>
      </c>
      <c r="T3799">
        <f t="shared" si="237"/>
        <v>2011</v>
      </c>
    </row>
    <row r="3800" spans="1:20" ht="43.2" x14ac:dyDescent="0.3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9">
        <f t="shared" si="235"/>
        <v>0</v>
      </c>
      <c r="P3800" t="s">
        <v>7235</v>
      </c>
      <c r="Q3800" s="11" t="s">
        <v>8319</v>
      </c>
      <c r="R3800" t="s">
        <v>8345</v>
      </c>
      <c r="S3800" s="12">
        <f t="shared" si="236"/>
        <v>41871.972025462965</v>
      </c>
      <c r="T3800">
        <f t="shared" si="237"/>
        <v>2014</v>
      </c>
    </row>
    <row r="3801" spans="1:20" ht="57.6" x14ac:dyDescent="0.3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9">
        <f t="shared" si="235"/>
        <v>0</v>
      </c>
      <c r="P3801" t="s">
        <v>7235</v>
      </c>
      <c r="Q3801" s="11" t="s">
        <v>8319</v>
      </c>
      <c r="R3801" t="s">
        <v>8345</v>
      </c>
      <c r="S3801" s="12">
        <f t="shared" si="236"/>
        <v>42224.102581018517</v>
      </c>
      <c r="T3801">
        <f t="shared" si="237"/>
        <v>2015</v>
      </c>
    </row>
    <row r="3802" spans="1:20" ht="43.2" x14ac:dyDescent="0.3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9">
        <f t="shared" si="235"/>
        <v>0</v>
      </c>
      <c r="P3802" t="s">
        <v>7235</v>
      </c>
      <c r="Q3802" s="11" t="s">
        <v>8327</v>
      </c>
      <c r="R3802" t="s">
        <v>8354</v>
      </c>
      <c r="S3802" s="12">
        <f t="shared" si="236"/>
        <v>41125.283159722225</v>
      </c>
      <c r="T3802">
        <f t="shared" si="237"/>
        <v>2012</v>
      </c>
    </row>
    <row r="3803" spans="1:20" ht="43.2" x14ac:dyDescent="0.3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9">
        <f t="shared" si="235"/>
        <v>0</v>
      </c>
      <c r="P3803" t="s">
        <v>7235</v>
      </c>
      <c r="Q3803" s="11" t="s">
        <v>8311</v>
      </c>
      <c r="R3803" t="s">
        <v>8348</v>
      </c>
      <c r="S3803" s="12">
        <f t="shared" si="236"/>
        <v>42795.696145833332</v>
      </c>
      <c r="T3803">
        <f t="shared" si="237"/>
        <v>2017</v>
      </c>
    </row>
    <row r="3804" spans="1:20" ht="43.2" x14ac:dyDescent="0.3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9">
        <f t="shared" si="235"/>
        <v>0</v>
      </c>
      <c r="P3804" t="s">
        <v>7235</v>
      </c>
      <c r="Q3804" s="11" t="s">
        <v>8308</v>
      </c>
      <c r="R3804" t="s">
        <v>8342</v>
      </c>
      <c r="S3804" s="12">
        <f t="shared" si="236"/>
        <v>42380.812627314815</v>
      </c>
      <c r="T3804">
        <f t="shared" si="237"/>
        <v>2016</v>
      </c>
    </row>
    <row r="3805" spans="1:20" ht="43.2" x14ac:dyDescent="0.3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9">
        <f t="shared" si="235"/>
        <v>0</v>
      </c>
      <c r="P3805" t="s">
        <v>7235</v>
      </c>
      <c r="Q3805" s="11" t="s">
        <v>8323</v>
      </c>
      <c r="R3805" t="s">
        <v>8324</v>
      </c>
      <c r="S3805" s="12">
        <f t="shared" si="236"/>
        <v>41851.636388888888</v>
      </c>
      <c r="T3805">
        <f t="shared" si="237"/>
        <v>2014</v>
      </c>
    </row>
    <row r="3806" spans="1:20" ht="43.2" x14ac:dyDescent="0.3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9">
        <f t="shared" si="235"/>
        <v>0</v>
      </c>
      <c r="P3806" t="s">
        <v>7235</v>
      </c>
      <c r="Q3806" s="11" t="s">
        <v>8323</v>
      </c>
      <c r="R3806" t="s">
        <v>8326</v>
      </c>
      <c r="S3806" s="12">
        <f t="shared" si="236"/>
        <v>42762.040902777779</v>
      </c>
      <c r="T3806">
        <f t="shared" si="237"/>
        <v>2017</v>
      </c>
    </row>
    <row r="3807" spans="1:20" ht="43.2" x14ac:dyDescent="0.3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9">
        <f t="shared" si="235"/>
        <v>0</v>
      </c>
      <c r="P3807" t="s">
        <v>7235</v>
      </c>
      <c r="Q3807" s="11" t="s">
        <v>8323</v>
      </c>
      <c r="R3807" t="s">
        <v>8335</v>
      </c>
      <c r="S3807" s="12">
        <f t="shared" si="236"/>
        <v>42285.143969907411</v>
      </c>
      <c r="T3807">
        <f t="shared" si="237"/>
        <v>2015</v>
      </c>
    </row>
    <row r="3808" spans="1:20" ht="57.6" x14ac:dyDescent="0.3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9">
        <f t="shared" si="235"/>
        <v>0</v>
      </c>
      <c r="P3808" t="s">
        <v>7235</v>
      </c>
      <c r="Q3808" s="11" t="s">
        <v>8323</v>
      </c>
      <c r="R3808" t="s">
        <v>8326</v>
      </c>
      <c r="S3808" s="12">
        <f t="shared" si="236"/>
        <v>41774.651203703703</v>
      </c>
      <c r="T3808">
        <f t="shared" si="237"/>
        <v>2014</v>
      </c>
    </row>
    <row r="3809" spans="1:20" ht="43.2" x14ac:dyDescent="0.3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9">
        <f t="shared" si="235"/>
        <v>0</v>
      </c>
      <c r="P3809" t="s">
        <v>7235</v>
      </c>
      <c r="Q3809" s="11" t="s">
        <v>8319</v>
      </c>
      <c r="R3809" t="s">
        <v>8357</v>
      </c>
      <c r="S3809" s="12">
        <f t="shared" si="236"/>
        <v>41942.653379629628</v>
      </c>
      <c r="T3809">
        <f t="shared" si="237"/>
        <v>2014</v>
      </c>
    </row>
    <row r="3810" spans="1:20" ht="57.6" x14ac:dyDescent="0.3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9">
        <f t="shared" si="235"/>
        <v>0</v>
      </c>
      <c r="P3810" t="s">
        <v>7235</v>
      </c>
      <c r="Q3810" s="11" t="s">
        <v>8321</v>
      </c>
      <c r="R3810" t="s">
        <v>8337</v>
      </c>
      <c r="S3810" s="12">
        <f t="shared" si="236"/>
        <v>41882.937303240738</v>
      </c>
      <c r="T3810">
        <f t="shared" si="237"/>
        <v>2014</v>
      </c>
    </row>
    <row r="3811" spans="1:20" ht="43.2" x14ac:dyDescent="0.3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9">
        <f t="shared" si="235"/>
        <v>0</v>
      </c>
      <c r="P3811" t="s">
        <v>7235</v>
      </c>
      <c r="Q3811" s="11" t="s">
        <v>8321</v>
      </c>
      <c r="R3811" t="s">
        <v>8339</v>
      </c>
      <c r="S3811" s="12">
        <f t="shared" si="236"/>
        <v>41634.715173611112</v>
      </c>
      <c r="T3811">
        <f t="shared" si="237"/>
        <v>2013</v>
      </c>
    </row>
    <row r="3812" spans="1:20" ht="43.2" x14ac:dyDescent="0.3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9">
        <f t="shared" si="235"/>
        <v>0</v>
      </c>
      <c r="P3812" t="s">
        <v>7235</v>
      </c>
      <c r="Q3812" s="11" t="s">
        <v>8321</v>
      </c>
      <c r="R3812" t="s">
        <v>8339</v>
      </c>
      <c r="S3812" s="12">
        <f t="shared" si="236"/>
        <v>41837.767500000002</v>
      </c>
      <c r="T3812">
        <f t="shared" si="237"/>
        <v>2014</v>
      </c>
    </row>
    <row r="3813" spans="1:20" ht="28.8" x14ac:dyDescent="0.3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9">
        <f t="shared" si="235"/>
        <v>0</v>
      </c>
      <c r="P3813" t="s">
        <v>7235</v>
      </c>
      <c r="Q3813" s="11" t="s">
        <v>8308</v>
      </c>
      <c r="R3813" t="s">
        <v>8342</v>
      </c>
      <c r="S3813" s="12">
        <f t="shared" si="236"/>
        <v>42303.659317129626</v>
      </c>
      <c r="T3813">
        <f t="shared" si="237"/>
        <v>2015</v>
      </c>
    </row>
    <row r="3814" spans="1:20" ht="28.8" x14ac:dyDescent="0.3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9">
        <f t="shared" si="235"/>
        <v>0</v>
      </c>
      <c r="P3814" t="s">
        <v>7235</v>
      </c>
      <c r="Q3814" s="11" t="s">
        <v>8327</v>
      </c>
      <c r="R3814" t="s">
        <v>8350</v>
      </c>
      <c r="S3814" s="12">
        <f t="shared" si="236"/>
        <v>41013.822858796295</v>
      </c>
      <c r="T3814">
        <f t="shared" si="237"/>
        <v>2012</v>
      </c>
    </row>
    <row r="3815" spans="1:20" ht="57.6" x14ac:dyDescent="0.3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9">
        <f t="shared" si="235"/>
        <v>0</v>
      </c>
      <c r="P3815" t="s">
        <v>7235</v>
      </c>
      <c r="Q3815" s="11" t="s">
        <v>8313</v>
      </c>
      <c r="R3815" t="s">
        <v>8355</v>
      </c>
      <c r="S3815" s="12">
        <f t="shared" si="236"/>
        <v>42188.252199074079</v>
      </c>
      <c r="T3815">
        <f t="shared" si="237"/>
        <v>2015</v>
      </c>
    </row>
    <row r="3816" spans="1:20" ht="43.2" x14ac:dyDescent="0.3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9">
        <f t="shared" si="235"/>
        <v>0</v>
      </c>
      <c r="P3816" t="s">
        <v>7235</v>
      </c>
      <c r="Q3816" s="11" t="s">
        <v>8319</v>
      </c>
      <c r="R3816" t="s">
        <v>8345</v>
      </c>
      <c r="S3816" s="12">
        <f t="shared" si="236"/>
        <v>42164.170046296291</v>
      </c>
      <c r="T3816">
        <f t="shared" si="237"/>
        <v>2015</v>
      </c>
    </row>
    <row r="3817" spans="1:20" ht="43.2" x14ac:dyDescent="0.3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9">
        <f t="shared" si="235"/>
        <v>0</v>
      </c>
      <c r="P3817" t="s">
        <v>7235</v>
      </c>
      <c r="Q3817" s="11" t="s">
        <v>8319</v>
      </c>
      <c r="R3817" t="s">
        <v>8357</v>
      </c>
      <c r="S3817" s="12">
        <f t="shared" si="236"/>
        <v>41835.951782407406</v>
      </c>
      <c r="T3817">
        <f t="shared" si="237"/>
        <v>2014</v>
      </c>
    </row>
    <row r="3818" spans="1:20" ht="28.8" x14ac:dyDescent="0.3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9">
        <f t="shared" si="235"/>
        <v>0</v>
      </c>
      <c r="P3818" t="s">
        <v>7235</v>
      </c>
      <c r="Q3818" s="11" t="s">
        <v>8319</v>
      </c>
      <c r="R3818" t="s">
        <v>8345</v>
      </c>
      <c r="S3818" s="12">
        <f t="shared" si="236"/>
        <v>42155.139479166668</v>
      </c>
      <c r="T3818">
        <f t="shared" si="237"/>
        <v>2015</v>
      </c>
    </row>
    <row r="3819" spans="1:20" ht="43.2" x14ac:dyDescent="0.3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9">
        <f t="shared" si="235"/>
        <v>0</v>
      </c>
      <c r="P3819" t="s">
        <v>7235</v>
      </c>
      <c r="Q3819" s="11" t="s">
        <v>8323</v>
      </c>
      <c r="R3819" t="s">
        <v>8326</v>
      </c>
      <c r="S3819" s="12">
        <f t="shared" si="236"/>
        <v>42325.920717592591</v>
      </c>
      <c r="T3819">
        <f t="shared" si="237"/>
        <v>2015</v>
      </c>
    </row>
    <row r="3820" spans="1:20" ht="43.2" x14ac:dyDescent="0.3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9">
        <f t="shared" si="235"/>
        <v>0</v>
      </c>
      <c r="P3820" t="s">
        <v>7235</v>
      </c>
      <c r="Q3820" s="11" t="s">
        <v>8323</v>
      </c>
      <c r="R3820" t="s">
        <v>8326</v>
      </c>
      <c r="S3820" s="12">
        <f t="shared" si="236"/>
        <v>42675.262962962966</v>
      </c>
      <c r="T3820">
        <f t="shared" si="237"/>
        <v>2016</v>
      </c>
    </row>
    <row r="3821" spans="1:20" ht="43.2" x14ac:dyDescent="0.3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9">
        <f t="shared" si="235"/>
        <v>0</v>
      </c>
      <c r="P3821" t="s">
        <v>7235</v>
      </c>
      <c r="Q3821" s="11" t="s">
        <v>8323</v>
      </c>
      <c r="R3821" t="s">
        <v>8326</v>
      </c>
      <c r="S3821" s="12">
        <f t="shared" si="236"/>
        <v>42322.025115740747</v>
      </c>
      <c r="T3821">
        <f t="shared" si="237"/>
        <v>2015</v>
      </c>
    </row>
    <row r="3822" spans="1:20" ht="57.6" x14ac:dyDescent="0.3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9">
        <f t="shared" si="235"/>
        <v>0</v>
      </c>
      <c r="P3822" t="s">
        <v>7235</v>
      </c>
      <c r="Q3822" s="11" t="s">
        <v>8323</v>
      </c>
      <c r="R3822" t="s">
        <v>8326</v>
      </c>
      <c r="S3822" s="12">
        <f t="shared" si="236"/>
        <v>42700.804756944446</v>
      </c>
      <c r="T3822">
        <f t="shared" si="237"/>
        <v>2016</v>
      </c>
    </row>
    <row r="3823" spans="1:20" ht="43.2" x14ac:dyDescent="0.3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9">
        <f t="shared" si="235"/>
        <v>0</v>
      </c>
      <c r="P3823" t="s">
        <v>7235</v>
      </c>
      <c r="Q3823" s="11" t="s">
        <v>8311</v>
      </c>
      <c r="R3823" t="s">
        <v>8356</v>
      </c>
      <c r="S3823" s="12">
        <f t="shared" si="236"/>
        <v>41257.531712962962</v>
      </c>
      <c r="T3823">
        <f t="shared" si="237"/>
        <v>2012</v>
      </c>
    </row>
    <row r="3824" spans="1:20" ht="43.2" x14ac:dyDescent="0.3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9">
        <f t="shared" si="235"/>
        <v>0</v>
      </c>
      <c r="P3824" t="s">
        <v>7235</v>
      </c>
      <c r="Q3824" s="11" t="s">
        <v>8319</v>
      </c>
      <c r="R3824" t="s">
        <v>8345</v>
      </c>
      <c r="S3824" s="12">
        <f t="shared" si="236"/>
        <v>42122.629502314812</v>
      </c>
      <c r="T3824">
        <f t="shared" si="237"/>
        <v>2015</v>
      </c>
    </row>
    <row r="3825" spans="1:20" ht="43.2" x14ac:dyDescent="0.3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9">
        <f t="shared" si="235"/>
        <v>0</v>
      </c>
      <c r="P3825" t="s">
        <v>7235</v>
      </c>
      <c r="Q3825" s="11" t="s">
        <v>8323</v>
      </c>
      <c r="R3825" t="s">
        <v>8326</v>
      </c>
      <c r="S3825" s="12">
        <f t="shared" si="236"/>
        <v>42550.048449074078</v>
      </c>
      <c r="T3825">
        <f t="shared" si="237"/>
        <v>2016</v>
      </c>
    </row>
    <row r="3826" spans="1:20" ht="43.2" x14ac:dyDescent="0.3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9">
        <f t="shared" si="235"/>
        <v>0</v>
      </c>
      <c r="P3826" t="s">
        <v>7235</v>
      </c>
      <c r="Q3826" s="11" t="s">
        <v>8311</v>
      </c>
      <c r="R3826" t="s">
        <v>8352</v>
      </c>
      <c r="S3826" s="12">
        <f t="shared" si="236"/>
        <v>41289.999641203707</v>
      </c>
      <c r="T3826">
        <f t="shared" si="237"/>
        <v>2013</v>
      </c>
    </row>
    <row r="3827" spans="1:20" ht="28.8" x14ac:dyDescent="0.3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9">
        <f t="shared" si="235"/>
        <v>0</v>
      </c>
      <c r="P3827" t="s">
        <v>7235</v>
      </c>
      <c r="Q3827" s="11" t="s">
        <v>8321</v>
      </c>
      <c r="R3827" t="s">
        <v>8325</v>
      </c>
      <c r="S3827" s="12">
        <f t="shared" si="236"/>
        <v>42351.658842592587</v>
      </c>
      <c r="T3827">
        <f t="shared" si="237"/>
        <v>2015</v>
      </c>
    </row>
    <row r="3828" spans="1:20" ht="28.8" x14ac:dyDescent="0.3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9">
        <f t="shared" si="235"/>
        <v>0</v>
      </c>
      <c r="P3828" t="s">
        <v>7235</v>
      </c>
      <c r="Q3828" s="11" t="s">
        <v>8327</v>
      </c>
      <c r="R3828" t="s">
        <v>8350</v>
      </c>
      <c r="S3828" s="12">
        <f t="shared" si="236"/>
        <v>41681.189699074072</v>
      </c>
      <c r="T3828">
        <f t="shared" si="237"/>
        <v>2014</v>
      </c>
    </row>
    <row r="3829" spans="1:20" ht="43.2" x14ac:dyDescent="0.3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9">
        <f t="shared" si="235"/>
        <v>0</v>
      </c>
      <c r="P3829" t="s">
        <v>7235</v>
      </c>
      <c r="Q3829" s="11" t="s">
        <v>8313</v>
      </c>
      <c r="R3829" t="s">
        <v>8351</v>
      </c>
      <c r="S3829" s="12">
        <f t="shared" si="236"/>
        <v>42603.354131944448</v>
      </c>
      <c r="T3829">
        <f t="shared" si="237"/>
        <v>2016</v>
      </c>
    </row>
    <row r="3830" spans="1:20" ht="28.8" x14ac:dyDescent="0.3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9">
        <f t="shared" si="235"/>
        <v>0</v>
      </c>
      <c r="P3830" t="s">
        <v>7235</v>
      </c>
      <c r="Q3830" s="11" t="s">
        <v>8313</v>
      </c>
      <c r="R3830" t="s">
        <v>8314</v>
      </c>
      <c r="S3830" s="12">
        <f t="shared" si="236"/>
        <v>42067.234375</v>
      </c>
      <c r="T3830">
        <f t="shared" si="237"/>
        <v>2015</v>
      </c>
    </row>
    <row r="3831" spans="1:20" ht="43.2" x14ac:dyDescent="0.3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9">
        <f t="shared" si="235"/>
        <v>0</v>
      </c>
      <c r="P3831" t="s">
        <v>7235</v>
      </c>
      <c r="Q3831" s="11" t="s">
        <v>8316</v>
      </c>
      <c r="R3831" t="s">
        <v>8334</v>
      </c>
      <c r="S3831" s="12">
        <f t="shared" si="236"/>
        <v>41927.235636574071</v>
      </c>
      <c r="T3831">
        <f t="shared" si="237"/>
        <v>2014</v>
      </c>
    </row>
    <row r="3832" spans="1:20" ht="43.2" x14ac:dyDescent="0.3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9">
        <f t="shared" si="235"/>
        <v>0</v>
      </c>
      <c r="P3832" t="s">
        <v>7235</v>
      </c>
      <c r="Q3832" s="11" t="s">
        <v>8319</v>
      </c>
      <c r="R3832" t="s">
        <v>8345</v>
      </c>
      <c r="S3832" s="12">
        <f t="shared" si="236"/>
        <v>42342.03943287037</v>
      </c>
      <c r="T3832">
        <f t="shared" si="237"/>
        <v>2015</v>
      </c>
    </row>
    <row r="3833" spans="1:20" ht="57.6" x14ac:dyDescent="0.3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9">
        <f t="shared" si="235"/>
        <v>0</v>
      </c>
      <c r="P3833" t="s">
        <v>7235</v>
      </c>
      <c r="Q3833" s="11" t="s">
        <v>8319</v>
      </c>
      <c r="R3833" t="s">
        <v>8345</v>
      </c>
      <c r="S3833" s="12">
        <f t="shared" si="236"/>
        <v>42224.408275462964</v>
      </c>
      <c r="T3833">
        <f t="shared" si="237"/>
        <v>2015</v>
      </c>
    </row>
    <row r="3834" spans="1:20" ht="43.2" x14ac:dyDescent="0.3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9">
        <f t="shared" si="235"/>
        <v>0</v>
      </c>
      <c r="P3834" t="s">
        <v>7235</v>
      </c>
      <c r="Q3834" s="11" t="s">
        <v>8319</v>
      </c>
      <c r="R3834" t="s">
        <v>8345</v>
      </c>
      <c r="S3834" s="12">
        <f t="shared" si="236"/>
        <v>41830.820567129631</v>
      </c>
      <c r="T3834">
        <f t="shared" si="237"/>
        <v>2014</v>
      </c>
    </row>
    <row r="3835" spans="1:20" ht="43.2" x14ac:dyDescent="0.3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9">
        <f t="shared" si="235"/>
        <v>0</v>
      </c>
      <c r="P3835" t="s">
        <v>7235</v>
      </c>
      <c r="Q3835" s="11" t="s">
        <v>8319</v>
      </c>
      <c r="R3835" t="s">
        <v>8345</v>
      </c>
      <c r="S3835" s="12">
        <f t="shared" si="236"/>
        <v>42154.64025462963</v>
      </c>
      <c r="T3835">
        <f t="shared" si="237"/>
        <v>2015</v>
      </c>
    </row>
    <row r="3836" spans="1:20" ht="43.2" x14ac:dyDescent="0.3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9">
        <f t="shared" si="235"/>
        <v>0</v>
      </c>
      <c r="P3836" t="s">
        <v>7235</v>
      </c>
      <c r="Q3836" s="11" t="s">
        <v>8323</v>
      </c>
      <c r="R3836" t="s">
        <v>8324</v>
      </c>
      <c r="S3836" s="12">
        <f t="shared" si="236"/>
        <v>42790.583368055552</v>
      </c>
      <c r="T3836">
        <f t="shared" si="237"/>
        <v>2017</v>
      </c>
    </row>
    <row r="3837" spans="1:20" ht="43.2" x14ac:dyDescent="0.3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9">
        <f t="shared" si="235"/>
        <v>0</v>
      </c>
      <c r="P3837" t="s">
        <v>7235</v>
      </c>
      <c r="Q3837" s="11" t="s">
        <v>8323</v>
      </c>
      <c r="R3837" t="s">
        <v>8335</v>
      </c>
      <c r="S3837" s="12">
        <f t="shared" si="236"/>
        <v>42666.666932870372</v>
      </c>
      <c r="T3837">
        <f t="shared" si="237"/>
        <v>2016</v>
      </c>
    </row>
    <row r="3838" spans="1:20" ht="43.2" x14ac:dyDescent="0.3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9">
        <f t="shared" si="235"/>
        <v>0</v>
      </c>
      <c r="P3838" t="s">
        <v>7235</v>
      </c>
      <c r="Q3838" s="11" t="s">
        <v>8323</v>
      </c>
      <c r="R3838" t="s">
        <v>8335</v>
      </c>
      <c r="S3838" s="12">
        <f t="shared" si="236"/>
        <v>42180.145787037036</v>
      </c>
      <c r="T3838">
        <f t="shared" si="237"/>
        <v>2015</v>
      </c>
    </row>
    <row r="3839" spans="1:20" ht="43.2" x14ac:dyDescent="0.3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9">
        <f t="shared" si="235"/>
        <v>0</v>
      </c>
      <c r="P3839" t="s">
        <v>7235</v>
      </c>
      <c r="Q3839" s="11" t="s">
        <v>8323</v>
      </c>
      <c r="R3839" t="s">
        <v>8335</v>
      </c>
      <c r="S3839" s="12">
        <f t="shared" si="236"/>
        <v>41999.861064814817</v>
      </c>
      <c r="T3839">
        <f t="shared" si="237"/>
        <v>2014</v>
      </c>
    </row>
    <row r="3840" spans="1:20" ht="57.6" x14ac:dyDescent="0.3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9">
        <f t="shared" si="235"/>
        <v>0</v>
      </c>
      <c r="P3840" t="s">
        <v>7235</v>
      </c>
      <c r="Q3840" s="11" t="s">
        <v>8323</v>
      </c>
      <c r="R3840" t="s">
        <v>8335</v>
      </c>
      <c r="S3840" s="12">
        <f t="shared" si="236"/>
        <v>41854.602650462963</v>
      </c>
      <c r="T3840">
        <f t="shared" si="237"/>
        <v>2014</v>
      </c>
    </row>
    <row r="3841" spans="1:20" ht="43.2" x14ac:dyDescent="0.3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9">
        <f t="shared" si="235"/>
        <v>0</v>
      </c>
      <c r="P3841" t="s">
        <v>7235</v>
      </c>
      <c r="Q3841" s="11" t="s">
        <v>8321</v>
      </c>
      <c r="R3841" t="s">
        <v>8339</v>
      </c>
      <c r="S3841" s="12">
        <f t="shared" si="236"/>
        <v>42400.176377314812</v>
      </c>
      <c r="T3841">
        <f t="shared" si="237"/>
        <v>2016</v>
      </c>
    </row>
    <row r="3842" spans="1:20" ht="28.8" x14ac:dyDescent="0.3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9">
        <f t="shared" si="235"/>
        <v>0</v>
      </c>
      <c r="P3842" t="s">
        <v>7235</v>
      </c>
      <c r="Q3842" s="11" t="s">
        <v>8311</v>
      </c>
      <c r="R3842" t="s">
        <v>8348</v>
      </c>
      <c r="S3842" s="12">
        <f t="shared" si="236"/>
        <v>41818.703275462962</v>
      </c>
      <c r="T3842">
        <f t="shared" si="237"/>
        <v>2014</v>
      </c>
    </row>
    <row r="3843" spans="1:20" ht="43.2" x14ac:dyDescent="0.3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9">
        <f t="shared" ref="O3843:O3906" si="238">ROUND(E3843/D3843*100,0)</f>
        <v>0</v>
      </c>
      <c r="P3843" t="s">
        <v>7235</v>
      </c>
      <c r="Q3843" s="11" t="s">
        <v>8308</v>
      </c>
      <c r="R3843" t="s">
        <v>8342</v>
      </c>
      <c r="S3843" s="12">
        <f t="shared" ref="S3843:S3906" si="239">(((J3843/60)/60)/24)+DATE(1970,1,1)</f>
        <v>42086.83085648148</v>
      </c>
      <c r="T3843">
        <f t="shared" ref="T3843:T3906" si="240">YEAR(S3843)</f>
        <v>2015</v>
      </c>
    </row>
    <row r="3844" spans="1:20" ht="43.2" x14ac:dyDescent="0.3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9">
        <f t="shared" si="238"/>
        <v>0</v>
      </c>
      <c r="P3844" t="s">
        <v>7235</v>
      </c>
      <c r="Q3844" s="11" t="s">
        <v>8311</v>
      </c>
      <c r="R3844" t="s">
        <v>8348</v>
      </c>
      <c r="S3844" s="12">
        <f t="shared" si="239"/>
        <v>42093.131469907406</v>
      </c>
      <c r="T3844">
        <f t="shared" si="240"/>
        <v>2015</v>
      </c>
    </row>
    <row r="3845" spans="1:20" ht="43.2" x14ac:dyDescent="0.3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9">
        <f t="shared" si="238"/>
        <v>0</v>
      </c>
      <c r="P3845" t="s">
        <v>7235</v>
      </c>
      <c r="Q3845" s="11" t="s">
        <v>8311</v>
      </c>
      <c r="R3845" t="s">
        <v>8348</v>
      </c>
      <c r="S3845" s="12">
        <f t="shared" si="239"/>
        <v>42707.926030092596</v>
      </c>
      <c r="T3845">
        <f t="shared" si="240"/>
        <v>2016</v>
      </c>
    </row>
    <row r="3846" spans="1:20" ht="43.2" x14ac:dyDescent="0.3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9">
        <f t="shared" si="238"/>
        <v>0</v>
      </c>
      <c r="P3846" t="s">
        <v>7235</v>
      </c>
      <c r="Q3846" s="11" t="s">
        <v>8308</v>
      </c>
      <c r="R3846" t="s">
        <v>8342</v>
      </c>
      <c r="S3846" s="12">
        <f t="shared" si="239"/>
        <v>41956.853078703702</v>
      </c>
      <c r="T3846">
        <f t="shared" si="240"/>
        <v>2014</v>
      </c>
    </row>
    <row r="3847" spans="1:20" ht="43.2" x14ac:dyDescent="0.3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9">
        <f t="shared" si="238"/>
        <v>0</v>
      </c>
      <c r="P3847" t="s">
        <v>7235</v>
      </c>
      <c r="Q3847" s="11" t="s">
        <v>8321</v>
      </c>
      <c r="R3847" t="s">
        <v>8325</v>
      </c>
      <c r="S3847" s="12">
        <f t="shared" si="239"/>
        <v>42567.004432870366</v>
      </c>
      <c r="T3847">
        <f t="shared" si="240"/>
        <v>2016</v>
      </c>
    </row>
    <row r="3848" spans="1:20" ht="43.2" x14ac:dyDescent="0.3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9">
        <f t="shared" si="238"/>
        <v>0</v>
      </c>
      <c r="P3848" t="s">
        <v>7235</v>
      </c>
      <c r="Q3848" s="11" t="s">
        <v>8321</v>
      </c>
      <c r="R3848" t="s">
        <v>8339</v>
      </c>
      <c r="S3848" s="12">
        <f t="shared" si="239"/>
        <v>42714.054398148146</v>
      </c>
      <c r="T3848">
        <f t="shared" si="240"/>
        <v>2016</v>
      </c>
    </row>
    <row r="3849" spans="1:20" x14ac:dyDescent="0.3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9">
        <f t="shared" si="238"/>
        <v>0</v>
      </c>
      <c r="P3849" t="s">
        <v>7235</v>
      </c>
      <c r="Q3849" s="11" t="s">
        <v>8346</v>
      </c>
      <c r="R3849" t="s">
        <v>8347</v>
      </c>
      <c r="S3849" s="12">
        <f t="shared" si="239"/>
        <v>42382.431076388893</v>
      </c>
      <c r="T3849">
        <f t="shared" si="240"/>
        <v>2016</v>
      </c>
    </row>
    <row r="3850" spans="1:20" ht="43.2" x14ac:dyDescent="0.3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9">
        <f t="shared" si="238"/>
        <v>0</v>
      </c>
      <c r="P3850" t="s">
        <v>7235</v>
      </c>
      <c r="Q3850" s="11" t="s">
        <v>8323</v>
      </c>
      <c r="R3850" t="s">
        <v>8335</v>
      </c>
      <c r="S3850" s="12">
        <f t="shared" si="239"/>
        <v>42182.062476851846</v>
      </c>
      <c r="T3850">
        <f t="shared" si="240"/>
        <v>2015</v>
      </c>
    </row>
    <row r="3851" spans="1:20" ht="43.2" x14ac:dyDescent="0.3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9">
        <f t="shared" si="238"/>
        <v>0</v>
      </c>
      <c r="P3851" t="s">
        <v>7235</v>
      </c>
      <c r="Q3851" s="11" t="s">
        <v>8308</v>
      </c>
      <c r="R3851" t="s">
        <v>8310</v>
      </c>
      <c r="S3851" s="12">
        <f t="shared" si="239"/>
        <v>42732.060277777782</v>
      </c>
      <c r="T3851">
        <f t="shared" si="240"/>
        <v>2016</v>
      </c>
    </row>
    <row r="3852" spans="1:20" ht="43.2" x14ac:dyDescent="0.3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9">
        <f t="shared" si="238"/>
        <v>0</v>
      </c>
      <c r="P3852" t="s">
        <v>7235</v>
      </c>
      <c r="Q3852" s="11" t="s">
        <v>8321</v>
      </c>
      <c r="R3852" t="s">
        <v>8325</v>
      </c>
      <c r="S3852" s="12">
        <f t="shared" si="239"/>
        <v>42584.123865740738</v>
      </c>
      <c r="T3852">
        <f t="shared" si="240"/>
        <v>2016</v>
      </c>
    </row>
    <row r="3853" spans="1:20" ht="43.2" x14ac:dyDescent="0.3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9">
        <f t="shared" si="238"/>
        <v>0</v>
      </c>
      <c r="P3853" t="s">
        <v>7235</v>
      </c>
      <c r="Q3853" s="11" t="s">
        <v>8321</v>
      </c>
      <c r="R3853" t="s">
        <v>8325</v>
      </c>
      <c r="S3853" s="12">
        <f t="shared" si="239"/>
        <v>42164.908530092594</v>
      </c>
      <c r="T3853">
        <f t="shared" si="240"/>
        <v>2015</v>
      </c>
    </row>
    <row r="3854" spans="1:20" ht="43.2" x14ac:dyDescent="0.3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9">
        <f t="shared" si="238"/>
        <v>0</v>
      </c>
      <c r="P3854" t="s">
        <v>7235</v>
      </c>
      <c r="Q3854" s="11" t="s">
        <v>8321</v>
      </c>
      <c r="R3854" t="s">
        <v>8339</v>
      </c>
      <c r="S3854" s="12">
        <f t="shared" si="239"/>
        <v>42065.910983796297</v>
      </c>
      <c r="T3854">
        <f t="shared" si="240"/>
        <v>2015</v>
      </c>
    </row>
    <row r="3855" spans="1:20" ht="43.2" x14ac:dyDescent="0.3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9">
        <f t="shared" si="238"/>
        <v>0</v>
      </c>
      <c r="P3855" t="s">
        <v>7235</v>
      </c>
      <c r="Q3855" s="11" t="s">
        <v>8321</v>
      </c>
      <c r="R3855" t="s">
        <v>8339</v>
      </c>
      <c r="S3855" s="12">
        <f t="shared" si="239"/>
        <v>42366.982627314821</v>
      </c>
      <c r="T3855">
        <f t="shared" si="240"/>
        <v>2015</v>
      </c>
    </row>
    <row r="3856" spans="1:20" ht="43.2" x14ac:dyDescent="0.3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9">
        <f t="shared" si="238"/>
        <v>0</v>
      </c>
      <c r="P3856" t="s">
        <v>7235</v>
      </c>
      <c r="Q3856" s="11" t="s">
        <v>8321</v>
      </c>
      <c r="R3856" t="s">
        <v>8339</v>
      </c>
      <c r="S3856" s="12">
        <f t="shared" si="239"/>
        <v>40703.234386574077</v>
      </c>
      <c r="T3856">
        <f t="shared" si="240"/>
        <v>2011</v>
      </c>
    </row>
    <row r="3857" spans="1:20" ht="43.2" x14ac:dyDescent="0.3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9">
        <f t="shared" si="238"/>
        <v>0</v>
      </c>
      <c r="P3857" t="s">
        <v>7235</v>
      </c>
      <c r="Q3857" s="11" t="s">
        <v>8308</v>
      </c>
      <c r="R3857" t="s">
        <v>8342</v>
      </c>
      <c r="S3857" s="12">
        <f t="shared" si="239"/>
        <v>41975.842523148152</v>
      </c>
      <c r="T3857">
        <f t="shared" si="240"/>
        <v>2014</v>
      </c>
    </row>
    <row r="3858" spans="1:20" ht="28.8" x14ac:dyDescent="0.3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9">
        <f t="shared" si="238"/>
        <v>0</v>
      </c>
      <c r="P3858" t="s">
        <v>7235</v>
      </c>
      <c r="Q3858" s="11" t="s">
        <v>8308</v>
      </c>
      <c r="R3858" t="s">
        <v>8342</v>
      </c>
      <c r="S3858" s="12">
        <f t="shared" si="239"/>
        <v>42585.031782407401</v>
      </c>
      <c r="T3858">
        <f t="shared" si="240"/>
        <v>2016</v>
      </c>
    </row>
    <row r="3859" spans="1:20" ht="43.2" x14ac:dyDescent="0.3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9">
        <f t="shared" si="238"/>
        <v>0</v>
      </c>
      <c r="P3859" t="s">
        <v>7235</v>
      </c>
      <c r="Q3859" s="11" t="s">
        <v>8308</v>
      </c>
      <c r="R3859" t="s">
        <v>8342</v>
      </c>
      <c r="S3859" s="12">
        <f t="shared" si="239"/>
        <v>42515.061805555553</v>
      </c>
      <c r="T3859">
        <f t="shared" si="240"/>
        <v>2016</v>
      </c>
    </row>
    <row r="3860" spans="1:20" ht="43.2" x14ac:dyDescent="0.3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9">
        <f t="shared" si="238"/>
        <v>0</v>
      </c>
      <c r="P3860" t="s">
        <v>7235</v>
      </c>
      <c r="Q3860" s="11" t="s">
        <v>8346</v>
      </c>
      <c r="R3860" t="s">
        <v>8347</v>
      </c>
      <c r="S3860" s="12">
        <f t="shared" si="239"/>
        <v>42058.719641203701</v>
      </c>
      <c r="T3860">
        <f t="shared" si="240"/>
        <v>2015</v>
      </c>
    </row>
    <row r="3861" spans="1:20" ht="43.2" x14ac:dyDescent="0.3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9">
        <f t="shared" si="238"/>
        <v>0</v>
      </c>
      <c r="P3861" t="s">
        <v>7235</v>
      </c>
      <c r="Q3861" s="11" t="s">
        <v>8346</v>
      </c>
      <c r="R3861" t="s">
        <v>8347</v>
      </c>
      <c r="S3861" s="12">
        <f t="shared" si="239"/>
        <v>42678.871331018512</v>
      </c>
      <c r="T3861">
        <f t="shared" si="240"/>
        <v>2016</v>
      </c>
    </row>
    <row r="3862" spans="1:20" ht="57.6" x14ac:dyDescent="0.3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9">
        <f t="shared" si="238"/>
        <v>0</v>
      </c>
      <c r="P3862" t="s">
        <v>7235</v>
      </c>
      <c r="Q3862" s="11" t="s">
        <v>8316</v>
      </c>
      <c r="R3862" t="s">
        <v>8334</v>
      </c>
      <c r="S3862" s="12">
        <f t="shared" si="239"/>
        <v>41813.861388888887</v>
      </c>
      <c r="T3862">
        <f t="shared" si="240"/>
        <v>2014</v>
      </c>
    </row>
    <row r="3863" spans="1:20" ht="57.6" x14ac:dyDescent="0.3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238"/>
        <v>0</v>
      </c>
      <c r="P3863" t="s">
        <v>7235</v>
      </c>
      <c r="Q3863" s="11" t="s">
        <v>8319</v>
      </c>
      <c r="R3863" t="s">
        <v>8345</v>
      </c>
      <c r="S3863" s="12">
        <f t="shared" si="239"/>
        <v>42509.724328703705</v>
      </c>
      <c r="T3863">
        <f t="shared" si="240"/>
        <v>2016</v>
      </c>
    </row>
    <row r="3864" spans="1:20" ht="43.2" x14ac:dyDescent="0.3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9">
        <f t="shared" si="238"/>
        <v>0</v>
      </c>
      <c r="P3864" t="s">
        <v>7235</v>
      </c>
      <c r="Q3864" s="11" t="s">
        <v>8311</v>
      </c>
      <c r="R3864" t="s">
        <v>8348</v>
      </c>
      <c r="S3864" s="12">
        <f t="shared" si="239"/>
        <v>42074.060671296291</v>
      </c>
      <c r="T3864">
        <f t="shared" si="240"/>
        <v>2015</v>
      </c>
    </row>
    <row r="3865" spans="1:20" ht="43.2" x14ac:dyDescent="0.3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9">
        <f t="shared" si="238"/>
        <v>0</v>
      </c>
      <c r="P3865" t="s">
        <v>7235</v>
      </c>
      <c r="Q3865" s="11" t="s">
        <v>8311</v>
      </c>
      <c r="R3865" t="s">
        <v>8352</v>
      </c>
      <c r="S3865" s="12">
        <f t="shared" si="239"/>
        <v>42554.917488425926</v>
      </c>
      <c r="T3865">
        <f t="shared" si="240"/>
        <v>2016</v>
      </c>
    </row>
    <row r="3866" spans="1:20" ht="43.2" x14ac:dyDescent="0.3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9">
        <f t="shared" si="238"/>
        <v>0</v>
      </c>
      <c r="P3866" t="s">
        <v>7235</v>
      </c>
      <c r="Q3866" s="11" t="s">
        <v>8327</v>
      </c>
      <c r="R3866" t="s">
        <v>8330</v>
      </c>
      <c r="S3866" s="12">
        <f t="shared" si="239"/>
        <v>42471.052152777775</v>
      </c>
      <c r="T3866">
        <f t="shared" si="240"/>
        <v>2016</v>
      </c>
    </row>
    <row r="3867" spans="1:20" ht="43.2" x14ac:dyDescent="0.3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9">
        <f t="shared" si="238"/>
        <v>0</v>
      </c>
      <c r="P3867" t="s">
        <v>7235</v>
      </c>
      <c r="Q3867" s="11" t="s">
        <v>8327</v>
      </c>
      <c r="R3867" t="s">
        <v>8330</v>
      </c>
      <c r="S3867" s="12">
        <f t="shared" si="239"/>
        <v>42614.675625000003</v>
      </c>
      <c r="T3867">
        <f t="shared" si="240"/>
        <v>2016</v>
      </c>
    </row>
    <row r="3868" spans="1:20" ht="43.2" x14ac:dyDescent="0.3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9">
        <f t="shared" si="238"/>
        <v>0</v>
      </c>
      <c r="P3868" t="s">
        <v>7235</v>
      </c>
      <c r="Q3868" s="11" t="s">
        <v>8316</v>
      </c>
      <c r="R3868" t="s">
        <v>8344</v>
      </c>
      <c r="S3868" s="12">
        <f t="shared" si="239"/>
        <v>42709.002881944441</v>
      </c>
      <c r="T3868">
        <f t="shared" si="240"/>
        <v>2016</v>
      </c>
    </row>
    <row r="3869" spans="1:20" ht="28.8" x14ac:dyDescent="0.3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9">
        <f t="shared" si="238"/>
        <v>0</v>
      </c>
      <c r="P3869" t="s">
        <v>7235</v>
      </c>
      <c r="Q3869" s="11" t="s">
        <v>8308</v>
      </c>
      <c r="R3869" t="s">
        <v>8342</v>
      </c>
      <c r="S3869" s="12">
        <f t="shared" si="239"/>
        <v>42130.78361111111</v>
      </c>
      <c r="T3869">
        <f t="shared" si="240"/>
        <v>2015</v>
      </c>
    </row>
    <row r="3870" spans="1:20" ht="43.2" x14ac:dyDescent="0.3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9">
        <f t="shared" si="238"/>
        <v>0</v>
      </c>
      <c r="P3870" t="s">
        <v>7235</v>
      </c>
      <c r="Q3870" s="11" t="s">
        <v>8308</v>
      </c>
      <c r="R3870" t="s">
        <v>8342</v>
      </c>
      <c r="S3870" s="12">
        <f t="shared" si="239"/>
        <v>42592.836076388892</v>
      </c>
      <c r="T3870">
        <f t="shared" si="240"/>
        <v>2016</v>
      </c>
    </row>
    <row r="3871" spans="1:20" ht="43.2" x14ac:dyDescent="0.3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9">
        <f t="shared" si="238"/>
        <v>0</v>
      </c>
      <c r="P3871" t="s">
        <v>7235</v>
      </c>
      <c r="Q3871" s="11" t="s">
        <v>8319</v>
      </c>
      <c r="R3871" t="s">
        <v>8345</v>
      </c>
      <c r="S3871" s="12">
        <f t="shared" si="239"/>
        <v>42397.89980324074</v>
      </c>
      <c r="T3871">
        <f t="shared" si="240"/>
        <v>2016</v>
      </c>
    </row>
    <row r="3872" spans="1:20" ht="57.6" x14ac:dyDescent="0.3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9">
        <f t="shared" si="238"/>
        <v>0</v>
      </c>
      <c r="P3872" t="s">
        <v>7235</v>
      </c>
      <c r="Q3872" s="11" t="s">
        <v>8319</v>
      </c>
      <c r="R3872" t="s">
        <v>8345</v>
      </c>
      <c r="S3872" s="12">
        <f t="shared" si="239"/>
        <v>42265.818622685183</v>
      </c>
      <c r="T3872">
        <f t="shared" si="240"/>
        <v>2015</v>
      </c>
    </row>
    <row r="3873" spans="1:20" ht="43.2" x14ac:dyDescent="0.3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9">
        <f t="shared" si="238"/>
        <v>0</v>
      </c>
      <c r="P3873" t="s">
        <v>7235</v>
      </c>
      <c r="Q3873" s="11" t="s">
        <v>8319</v>
      </c>
      <c r="R3873" t="s">
        <v>8357</v>
      </c>
      <c r="S3873" s="12">
        <f t="shared" si="239"/>
        <v>42498.899398148147</v>
      </c>
      <c r="T3873">
        <f t="shared" si="240"/>
        <v>2016</v>
      </c>
    </row>
    <row r="3874" spans="1:20" ht="43.2" x14ac:dyDescent="0.3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9">
        <f t="shared" si="238"/>
        <v>0</v>
      </c>
      <c r="P3874" t="s">
        <v>7235</v>
      </c>
      <c r="Q3874" s="11" t="s">
        <v>8319</v>
      </c>
      <c r="R3874" t="s">
        <v>8345</v>
      </c>
      <c r="S3874" s="12">
        <f t="shared" si="239"/>
        <v>42487.825752314813</v>
      </c>
      <c r="T3874">
        <f t="shared" si="240"/>
        <v>2016</v>
      </c>
    </row>
    <row r="3875" spans="1:20" ht="28.8" x14ac:dyDescent="0.3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9">
        <f t="shared" si="238"/>
        <v>0</v>
      </c>
      <c r="P3875" t="s">
        <v>7235</v>
      </c>
      <c r="Q3875" s="11" t="s">
        <v>8319</v>
      </c>
      <c r="R3875" t="s">
        <v>8345</v>
      </c>
      <c r="S3875" s="12">
        <f t="shared" si="239"/>
        <v>42060.00980324074</v>
      </c>
      <c r="T3875">
        <f t="shared" si="240"/>
        <v>2015</v>
      </c>
    </row>
    <row r="3876" spans="1:20" ht="28.8" x14ac:dyDescent="0.3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9">
        <f t="shared" si="238"/>
        <v>0</v>
      </c>
      <c r="P3876" t="s">
        <v>7235</v>
      </c>
      <c r="Q3876" s="11" t="s">
        <v>8319</v>
      </c>
      <c r="R3876" t="s">
        <v>8345</v>
      </c>
      <c r="S3876" s="12">
        <f t="shared" si="239"/>
        <v>42140.173252314817</v>
      </c>
      <c r="T3876">
        <f t="shared" si="240"/>
        <v>2015</v>
      </c>
    </row>
    <row r="3877" spans="1:20" ht="43.2" x14ac:dyDescent="0.3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9">
        <f t="shared" si="238"/>
        <v>0</v>
      </c>
      <c r="P3877" t="s">
        <v>7235</v>
      </c>
      <c r="Q3877" s="11" t="s">
        <v>8319</v>
      </c>
      <c r="R3877" t="s">
        <v>8345</v>
      </c>
      <c r="S3877" s="12">
        <f t="shared" si="239"/>
        <v>42089.84520833334</v>
      </c>
      <c r="T3877">
        <f t="shared" si="240"/>
        <v>2015</v>
      </c>
    </row>
    <row r="3878" spans="1:20" ht="43.2" x14ac:dyDescent="0.3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9">
        <f t="shared" si="238"/>
        <v>0</v>
      </c>
      <c r="P3878" t="s">
        <v>7235</v>
      </c>
      <c r="Q3878" s="11" t="s">
        <v>8311</v>
      </c>
      <c r="R3878" t="s">
        <v>8356</v>
      </c>
      <c r="S3878" s="12">
        <f t="shared" si="239"/>
        <v>41863.636006944449</v>
      </c>
      <c r="T3878">
        <f t="shared" si="240"/>
        <v>2014</v>
      </c>
    </row>
    <row r="3879" spans="1:20" ht="43.2" x14ac:dyDescent="0.3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9">
        <f t="shared" si="238"/>
        <v>0</v>
      </c>
      <c r="P3879" t="s">
        <v>7235</v>
      </c>
      <c r="Q3879" s="11" t="s">
        <v>8323</v>
      </c>
      <c r="R3879" t="s">
        <v>8326</v>
      </c>
      <c r="S3879" s="12">
        <f t="shared" si="239"/>
        <v>42515.078217592592</v>
      </c>
      <c r="T3879">
        <f t="shared" si="240"/>
        <v>2016</v>
      </c>
    </row>
    <row r="3880" spans="1:20" ht="43.2" x14ac:dyDescent="0.3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9">
        <f t="shared" si="238"/>
        <v>0</v>
      </c>
      <c r="P3880" t="s">
        <v>7235</v>
      </c>
      <c r="Q3880" s="11" t="s">
        <v>8323</v>
      </c>
      <c r="R3880" t="s">
        <v>8324</v>
      </c>
      <c r="S3880" s="12">
        <f t="shared" si="239"/>
        <v>42498.008391203708</v>
      </c>
      <c r="T3880">
        <f t="shared" si="240"/>
        <v>2016</v>
      </c>
    </row>
    <row r="3881" spans="1:20" ht="43.2" x14ac:dyDescent="0.3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38"/>
        <v>0</v>
      </c>
      <c r="P3881" t="s">
        <v>7235</v>
      </c>
      <c r="Q3881" s="11" t="s">
        <v>8323</v>
      </c>
      <c r="R3881" t="s">
        <v>8335</v>
      </c>
      <c r="S3881" s="12">
        <f t="shared" si="239"/>
        <v>42065.791574074072</v>
      </c>
      <c r="T3881">
        <f t="shared" si="240"/>
        <v>2015</v>
      </c>
    </row>
    <row r="3882" spans="1:20" x14ac:dyDescent="0.3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9">
        <f t="shared" si="238"/>
        <v>0</v>
      </c>
      <c r="P3882" t="s">
        <v>7235</v>
      </c>
      <c r="Q3882" s="11" t="s">
        <v>8323</v>
      </c>
      <c r="R3882" t="s">
        <v>8335</v>
      </c>
      <c r="S3882" s="12">
        <f t="shared" si="239"/>
        <v>41954.228032407409</v>
      </c>
      <c r="T3882">
        <f t="shared" si="240"/>
        <v>2014</v>
      </c>
    </row>
    <row r="3883" spans="1:20" ht="43.2" x14ac:dyDescent="0.3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9">
        <f t="shared" si="238"/>
        <v>0</v>
      </c>
      <c r="P3883" t="s">
        <v>7235</v>
      </c>
      <c r="Q3883" s="11" t="s">
        <v>8323</v>
      </c>
      <c r="R3883" t="s">
        <v>8326</v>
      </c>
      <c r="S3883" s="12">
        <f t="shared" si="239"/>
        <v>42433.338749999995</v>
      </c>
      <c r="T3883">
        <f t="shared" si="240"/>
        <v>2016</v>
      </c>
    </row>
    <row r="3884" spans="1:20" ht="43.2" x14ac:dyDescent="0.3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9">
        <f t="shared" si="238"/>
        <v>0</v>
      </c>
      <c r="P3884" t="s">
        <v>7235</v>
      </c>
      <c r="Q3884" s="11" t="s">
        <v>8323</v>
      </c>
      <c r="R3884" t="s">
        <v>8326</v>
      </c>
      <c r="S3884" s="12">
        <f t="shared" si="239"/>
        <v>42296.154131944444</v>
      </c>
      <c r="T3884">
        <f t="shared" si="240"/>
        <v>2015</v>
      </c>
    </row>
    <row r="3885" spans="1:20" ht="43.2" x14ac:dyDescent="0.3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9">
        <f t="shared" si="238"/>
        <v>0</v>
      </c>
      <c r="P3885" t="s">
        <v>7235</v>
      </c>
      <c r="Q3885" s="11" t="s">
        <v>8323</v>
      </c>
      <c r="R3885" t="s">
        <v>8326</v>
      </c>
      <c r="S3885" s="12">
        <f t="shared" si="239"/>
        <v>42344.824502314819</v>
      </c>
      <c r="T3885">
        <f t="shared" si="240"/>
        <v>2015</v>
      </c>
    </row>
    <row r="3886" spans="1:20" x14ac:dyDescent="0.3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9">
        <f t="shared" si="238"/>
        <v>0</v>
      </c>
      <c r="P3886" t="s">
        <v>7235</v>
      </c>
      <c r="Q3886" s="11" t="s">
        <v>8323</v>
      </c>
      <c r="R3886" t="s">
        <v>8326</v>
      </c>
      <c r="S3886" s="12">
        <f t="shared" si="239"/>
        <v>42538.742893518516</v>
      </c>
      <c r="T3886">
        <f t="shared" si="240"/>
        <v>2016</v>
      </c>
    </row>
    <row r="3887" spans="1:20" ht="43.2" x14ac:dyDescent="0.3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9">
        <f t="shared" si="238"/>
        <v>0</v>
      </c>
      <c r="P3887" t="s">
        <v>7235</v>
      </c>
      <c r="Q3887" s="11" t="s">
        <v>8323</v>
      </c>
      <c r="R3887" t="s">
        <v>8326</v>
      </c>
      <c r="S3887" s="12">
        <f t="shared" si="239"/>
        <v>41836.190937499996</v>
      </c>
      <c r="T3887">
        <f t="shared" si="240"/>
        <v>2014</v>
      </c>
    </row>
    <row r="3888" spans="1:20" ht="43.2" x14ac:dyDescent="0.3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9">
        <f t="shared" si="238"/>
        <v>0</v>
      </c>
      <c r="P3888" t="s">
        <v>7235</v>
      </c>
      <c r="Q3888" s="11" t="s">
        <v>8319</v>
      </c>
      <c r="R3888" t="s">
        <v>8345</v>
      </c>
      <c r="S3888" s="12">
        <f t="shared" si="239"/>
        <v>42093.181944444441</v>
      </c>
      <c r="T3888">
        <f t="shared" si="240"/>
        <v>2015</v>
      </c>
    </row>
    <row r="3889" spans="1:20" ht="43.2" x14ac:dyDescent="0.3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9">
        <f t="shared" si="238"/>
        <v>0</v>
      </c>
      <c r="P3889" t="s">
        <v>7235</v>
      </c>
      <c r="Q3889" s="11" t="s">
        <v>8308</v>
      </c>
      <c r="R3889" t="s">
        <v>8342</v>
      </c>
      <c r="S3889" s="12">
        <f t="shared" si="239"/>
        <v>42283.3909375</v>
      </c>
      <c r="T3889">
        <f t="shared" si="240"/>
        <v>2015</v>
      </c>
    </row>
    <row r="3890" spans="1:20" ht="28.8" x14ac:dyDescent="0.3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9">
        <f t="shared" si="238"/>
        <v>0</v>
      </c>
      <c r="P3890" t="s">
        <v>7235</v>
      </c>
      <c r="Q3890" s="11" t="s">
        <v>8319</v>
      </c>
      <c r="R3890" t="s">
        <v>8345</v>
      </c>
      <c r="S3890" s="12">
        <f t="shared" si="239"/>
        <v>41841.682314814818</v>
      </c>
      <c r="T3890">
        <f t="shared" si="240"/>
        <v>2014</v>
      </c>
    </row>
    <row r="3891" spans="1:20" ht="43.2" x14ac:dyDescent="0.3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9">
        <f t="shared" si="238"/>
        <v>0</v>
      </c>
      <c r="P3891" t="s">
        <v>7235</v>
      </c>
      <c r="Q3891" s="11" t="s">
        <v>8323</v>
      </c>
      <c r="R3891" t="s">
        <v>8324</v>
      </c>
      <c r="S3891" s="12">
        <f t="shared" si="239"/>
        <v>42293.922986111109</v>
      </c>
      <c r="T3891">
        <f t="shared" si="240"/>
        <v>2015</v>
      </c>
    </row>
    <row r="3892" spans="1:20" ht="43.2" x14ac:dyDescent="0.3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9">
        <f t="shared" si="238"/>
        <v>0</v>
      </c>
      <c r="P3892" t="s">
        <v>7235</v>
      </c>
      <c r="Q3892" s="11" t="s">
        <v>8323</v>
      </c>
      <c r="R3892" t="s">
        <v>8326</v>
      </c>
      <c r="S3892" s="12">
        <f t="shared" si="239"/>
        <v>42419.246168981481</v>
      </c>
      <c r="T3892">
        <f t="shared" si="240"/>
        <v>2016</v>
      </c>
    </row>
    <row r="3893" spans="1:20" ht="43.2" x14ac:dyDescent="0.3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9">
        <f t="shared" si="238"/>
        <v>0</v>
      </c>
      <c r="P3893" t="s">
        <v>7235</v>
      </c>
      <c r="Q3893" s="11" t="s">
        <v>8311</v>
      </c>
      <c r="R3893" t="s">
        <v>8348</v>
      </c>
      <c r="S3893" s="12">
        <f t="shared" si="239"/>
        <v>42086.811400462961</v>
      </c>
      <c r="T3893">
        <f t="shared" si="240"/>
        <v>2015</v>
      </c>
    </row>
    <row r="3894" spans="1:20" ht="43.2" x14ac:dyDescent="0.3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38"/>
        <v>0</v>
      </c>
      <c r="P3894" t="s">
        <v>7235</v>
      </c>
      <c r="Q3894" s="11" t="s">
        <v>8323</v>
      </c>
      <c r="R3894" t="s">
        <v>8326</v>
      </c>
      <c r="S3894" s="12">
        <f t="shared" si="239"/>
        <v>42613.841261574074</v>
      </c>
      <c r="T3894">
        <f t="shared" si="240"/>
        <v>2016</v>
      </c>
    </row>
    <row r="3895" spans="1:20" ht="43.2" x14ac:dyDescent="0.3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9">
        <f t="shared" si="238"/>
        <v>0</v>
      </c>
      <c r="P3895" t="s">
        <v>7235</v>
      </c>
      <c r="Q3895" s="11" t="s">
        <v>8313</v>
      </c>
      <c r="R3895" t="s">
        <v>8314</v>
      </c>
      <c r="S3895" s="12">
        <f t="shared" si="239"/>
        <v>41829.889027777775</v>
      </c>
      <c r="T3895">
        <f t="shared" si="240"/>
        <v>2014</v>
      </c>
    </row>
    <row r="3896" spans="1:20" ht="28.8" x14ac:dyDescent="0.3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9">
        <f t="shared" si="238"/>
        <v>0</v>
      </c>
      <c r="P3896" t="s">
        <v>7235</v>
      </c>
      <c r="Q3896" s="11" t="s">
        <v>8321</v>
      </c>
      <c r="R3896" t="s">
        <v>8325</v>
      </c>
      <c r="S3896" s="12">
        <f t="shared" si="239"/>
        <v>42096.686400462961</v>
      </c>
      <c r="T3896">
        <f t="shared" si="240"/>
        <v>2015</v>
      </c>
    </row>
    <row r="3897" spans="1:20" ht="57.6" x14ac:dyDescent="0.3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9">
        <f t="shared" si="238"/>
        <v>0</v>
      </c>
      <c r="P3897" t="s">
        <v>7235</v>
      </c>
      <c r="Q3897" s="11" t="s">
        <v>8316</v>
      </c>
      <c r="R3897" t="s">
        <v>8344</v>
      </c>
      <c r="S3897" s="12">
        <f t="shared" si="239"/>
        <v>41773.008738425924</v>
      </c>
      <c r="T3897">
        <f t="shared" si="240"/>
        <v>2014</v>
      </c>
    </row>
    <row r="3898" spans="1:20" ht="57.6" x14ac:dyDescent="0.3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9">
        <f t="shared" si="238"/>
        <v>0</v>
      </c>
      <c r="P3898" t="s">
        <v>7235</v>
      </c>
      <c r="Q3898" s="11" t="s">
        <v>8319</v>
      </c>
      <c r="R3898" t="s">
        <v>8345</v>
      </c>
      <c r="S3898" s="12">
        <f t="shared" si="239"/>
        <v>42655.736956018518</v>
      </c>
      <c r="T3898">
        <f t="shared" si="240"/>
        <v>2016</v>
      </c>
    </row>
    <row r="3899" spans="1:20" ht="43.2" x14ac:dyDescent="0.3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9">
        <f t="shared" si="238"/>
        <v>0</v>
      </c>
      <c r="P3899" t="s">
        <v>7235</v>
      </c>
      <c r="Q3899" s="11" t="s">
        <v>8319</v>
      </c>
      <c r="R3899" t="s">
        <v>8345</v>
      </c>
      <c r="S3899" s="12">
        <f t="shared" si="239"/>
        <v>42031.965138888889</v>
      </c>
      <c r="T3899">
        <f t="shared" si="240"/>
        <v>2015</v>
      </c>
    </row>
    <row r="3900" spans="1:20" ht="43.2" x14ac:dyDescent="0.3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9">
        <f t="shared" si="238"/>
        <v>0</v>
      </c>
      <c r="P3900" t="s">
        <v>7235</v>
      </c>
      <c r="Q3900" s="11" t="s">
        <v>8319</v>
      </c>
      <c r="R3900" t="s">
        <v>8345</v>
      </c>
      <c r="S3900" s="12">
        <f t="shared" si="239"/>
        <v>41829.592002314814</v>
      </c>
      <c r="T3900">
        <f t="shared" si="240"/>
        <v>2014</v>
      </c>
    </row>
    <row r="3901" spans="1:20" ht="43.2" x14ac:dyDescent="0.3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9">
        <f t="shared" si="238"/>
        <v>0</v>
      </c>
      <c r="P3901" t="s">
        <v>7235</v>
      </c>
      <c r="Q3901" s="11" t="s">
        <v>8311</v>
      </c>
      <c r="R3901" t="s">
        <v>8356</v>
      </c>
      <c r="S3901" s="12">
        <f t="shared" si="239"/>
        <v>41537.869143518517</v>
      </c>
      <c r="T3901">
        <f t="shared" si="240"/>
        <v>2013</v>
      </c>
    </row>
    <row r="3902" spans="1:20" ht="57.6" x14ac:dyDescent="0.3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9">
        <f t="shared" si="238"/>
        <v>0</v>
      </c>
      <c r="P3902" t="s">
        <v>7235</v>
      </c>
      <c r="Q3902" s="11" t="s">
        <v>8323</v>
      </c>
      <c r="R3902" t="s">
        <v>8326</v>
      </c>
      <c r="S3902" s="12">
        <f t="shared" si="239"/>
        <v>42108.692060185189</v>
      </c>
      <c r="T3902">
        <f t="shared" si="240"/>
        <v>2015</v>
      </c>
    </row>
    <row r="3903" spans="1:20" ht="43.2" x14ac:dyDescent="0.3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9">
        <f t="shared" si="238"/>
        <v>0</v>
      </c>
      <c r="P3903" t="s">
        <v>7235</v>
      </c>
      <c r="Q3903" s="11" t="s">
        <v>8323</v>
      </c>
      <c r="R3903" t="s">
        <v>8335</v>
      </c>
      <c r="S3903" s="12">
        <f t="shared" si="239"/>
        <v>42527.00953703704</v>
      </c>
      <c r="T3903">
        <f t="shared" si="240"/>
        <v>2016</v>
      </c>
    </row>
    <row r="3904" spans="1:20" ht="43.2" x14ac:dyDescent="0.3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9">
        <f t="shared" si="238"/>
        <v>0</v>
      </c>
      <c r="P3904" t="s">
        <v>7235</v>
      </c>
      <c r="Q3904" s="11" t="s">
        <v>8323</v>
      </c>
      <c r="R3904" t="s">
        <v>8326</v>
      </c>
      <c r="S3904" s="12">
        <f t="shared" si="239"/>
        <v>42228.151701388888</v>
      </c>
      <c r="T3904">
        <f t="shared" si="240"/>
        <v>2015</v>
      </c>
    </row>
    <row r="3905" spans="1:20" ht="43.2" x14ac:dyDescent="0.3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9">
        <f t="shared" si="238"/>
        <v>0</v>
      </c>
      <c r="P3905" t="s">
        <v>7235</v>
      </c>
      <c r="Q3905" s="11" t="s">
        <v>8321</v>
      </c>
      <c r="R3905" t="s">
        <v>8339</v>
      </c>
      <c r="S3905" s="12">
        <f t="shared" si="239"/>
        <v>41041.167627314811</v>
      </c>
      <c r="T3905">
        <f t="shared" si="240"/>
        <v>2012</v>
      </c>
    </row>
    <row r="3906" spans="1:20" ht="57.6" x14ac:dyDescent="0.3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9">
        <f t="shared" si="238"/>
        <v>0</v>
      </c>
      <c r="P3906" t="s">
        <v>7235</v>
      </c>
      <c r="Q3906" s="11" t="s">
        <v>8308</v>
      </c>
      <c r="R3906" t="s">
        <v>8342</v>
      </c>
      <c r="S3906" s="12">
        <f t="shared" si="239"/>
        <v>42380.696342592593</v>
      </c>
      <c r="T3906">
        <f t="shared" si="240"/>
        <v>2016</v>
      </c>
    </row>
    <row r="3907" spans="1:20" ht="43.2" x14ac:dyDescent="0.3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9">
        <f t="shared" ref="O3907:O3970" si="241">ROUND(E3907/D3907*100,0)</f>
        <v>0</v>
      </c>
      <c r="P3907" t="s">
        <v>7235</v>
      </c>
      <c r="Q3907" s="11" t="s">
        <v>8308</v>
      </c>
      <c r="R3907" t="s">
        <v>8342</v>
      </c>
      <c r="S3907" s="12">
        <f t="shared" ref="S3907:S3970" si="242">(((J3907/60)/60)/24)+DATE(1970,1,1)</f>
        <v>42503.353506944448</v>
      </c>
      <c r="T3907">
        <f t="shared" ref="T3907:T3970" si="243">YEAR(S3907)</f>
        <v>2016</v>
      </c>
    </row>
    <row r="3908" spans="1:20" ht="43.2" x14ac:dyDescent="0.3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9">
        <f t="shared" si="241"/>
        <v>0</v>
      </c>
      <c r="P3908" t="s">
        <v>7235</v>
      </c>
      <c r="Q3908" s="11" t="s">
        <v>8321</v>
      </c>
      <c r="R3908" t="s">
        <v>8339</v>
      </c>
      <c r="S3908" s="12">
        <f t="shared" si="242"/>
        <v>42223.616018518514</v>
      </c>
      <c r="T3908">
        <f t="shared" si="243"/>
        <v>2015</v>
      </c>
    </row>
    <row r="3909" spans="1:20" ht="28.8" x14ac:dyDescent="0.3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9">
        <f t="shared" si="241"/>
        <v>0</v>
      </c>
      <c r="P3909" t="s">
        <v>7235</v>
      </c>
      <c r="Q3909" s="11" t="s">
        <v>8321</v>
      </c>
      <c r="R3909" t="s">
        <v>8337</v>
      </c>
      <c r="S3909" s="12">
        <f t="shared" si="242"/>
        <v>41969.767824074079</v>
      </c>
      <c r="T3909">
        <f t="shared" si="243"/>
        <v>2014</v>
      </c>
    </row>
    <row r="3910" spans="1:20" ht="43.2" x14ac:dyDescent="0.3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9">
        <f t="shared" si="241"/>
        <v>0</v>
      </c>
      <c r="P3910" t="s">
        <v>7235</v>
      </c>
      <c r="Q3910" s="11" t="s">
        <v>8321</v>
      </c>
      <c r="R3910" t="s">
        <v>8339</v>
      </c>
      <c r="S3910" s="12">
        <f t="shared" si="242"/>
        <v>42591.31858796296</v>
      </c>
      <c r="T3910">
        <f t="shared" si="243"/>
        <v>2016</v>
      </c>
    </row>
    <row r="3911" spans="1:20" ht="43.2" x14ac:dyDescent="0.3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9">
        <f t="shared" si="241"/>
        <v>0</v>
      </c>
      <c r="P3911" t="s">
        <v>7235</v>
      </c>
      <c r="Q3911" s="11" t="s">
        <v>8321</v>
      </c>
      <c r="R3911" t="s">
        <v>8339</v>
      </c>
      <c r="S3911" s="12">
        <f t="shared" si="242"/>
        <v>42171.827604166669</v>
      </c>
      <c r="T3911">
        <f t="shared" si="243"/>
        <v>2015</v>
      </c>
    </row>
    <row r="3912" spans="1:20" ht="57.6" x14ac:dyDescent="0.3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9">
        <f t="shared" si="241"/>
        <v>0</v>
      </c>
      <c r="P3912" t="s">
        <v>7235</v>
      </c>
      <c r="Q3912" s="11" t="s">
        <v>8327</v>
      </c>
      <c r="R3912" t="s">
        <v>8350</v>
      </c>
      <c r="S3912" s="12">
        <f t="shared" si="242"/>
        <v>40338.02002314815</v>
      </c>
      <c r="T3912">
        <f t="shared" si="243"/>
        <v>2010</v>
      </c>
    </row>
    <row r="3913" spans="1:20" ht="57.6" x14ac:dyDescent="0.3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9">
        <f t="shared" si="241"/>
        <v>0</v>
      </c>
      <c r="P3913" t="s">
        <v>7235</v>
      </c>
      <c r="Q3913" s="11" t="s">
        <v>8327</v>
      </c>
      <c r="R3913" t="s">
        <v>8330</v>
      </c>
      <c r="S3913" s="12">
        <f t="shared" si="242"/>
        <v>42451.866967592592</v>
      </c>
      <c r="T3913">
        <f t="shared" si="243"/>
        <v>2016</v>
      </c>
    </row>
    <row r="3914" spans="1:20" ht="57.6" x14ac:dyDescent="0.3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9">
        <f t="shared" si="241"/>
        <v>0</v>
      </c>
      <c r="P3914" t="s">
        <v>7235</v>
      </c>
      <c r="Q3914" s="11" t="s">
        <v>8319</v>
      </c>
      <c r="R3914" t="s">
        <v>8357</v>
      </c>
      <c r="S3914" s="12">
        <f t="shared" si="242"/>
        <v>42047.05574074074</v>
      </c>
      <c r="T3914">
        <f t="shared" si="243"/>
        <v>2015</v>
      </c>
    </row>
    <row r="3915" spans="1:20" ht="43.2" x14ac:dyDescent="0.3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9">
        <f t="shared" si="241"/>
        <v>0</v>
      </c>
      <c r="P3915" t="s">
        <v>7235</v>
      </c>
      <c r="Q3915" s="11" t="s">
        <v>8323</v>
      </c>
      <c r="R3915" t="s">
        <v>8326</v>
      </c>
      <c r="S3915" s="12">
        <f t="shared" si="242"/>
        <v>42408.999571759254</v>
      </c>
      <c r="T3915">
        <f t="shared" si="243"/>
        <v>2016</v>
      </c>
    </row>
    <row r="3916" spans="1:20" ht="43.2" x14ac:dyDescent="0.3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9">
        <f t="shared" si="241"/>
        <v>0</v>
      </c>
      <c r="P3916" t="s">
        <v>7235</v>
      </c>
      <c r="Q3916" s="11" t="s">
        <v>8319</v>
      </c>
      <c r="R3916" t="s">
        <v>8345</v>
      </c>
      <c r="S3916" s="12">
        <f t="shared" si="242"/>
        <v>42154.726446759261</v>
      </c>
      <c r="T3916">
        <f t="shared" si="243"/>
        <v>2015</v>
      </c>
    </row>
    <row r="3917" spans="1:20" ht="57.6" x14ac:dyDescent="0.3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9">
        <f t="shared" si="241"/>
        <v>0</v>
      </c>
      <c r="P3917" t="s">
        <v>7235</v>
      </c>
      <c r="Q3917" s="11" t="s">
        <v>8321</v>
      </c>
      <c r="R3917" t="s">
        <v>8339</v>
      </c>
      <c r="S3917" s="12">
        <f t="shared" si="242"/>
        <v>42285.909027777772</v>
      </c>
      <c r="T3917">
        <f t="shared" si="243"/>
        <v>2015</v>
      </c>
    </row>
    <row r="3918" spans="1:20" ht="57.6" x14ac:dyDescent="0.3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9">
        <f t="shared" si="241"/>
        <v>0</v>
      </c>
      <c r="P3918" t="s">
        <v>7235</v>
      </c>
      <c r="Q3918" s="11" t="s">
        <v>8327</v>
      </c>
      <c r="R3918" t="s">
        <v>8350</v>
      </c>
      <c r="S3918" s="12">
        <f t="shared" si="242"/>
        <v>40291.81150462963</v>
      </c>
      <c r="T3918">
        <f t="shared" si="243"/>
        <v>2010</v>
      </c>
    </row>
    <row r="3919" spans="1:20" ht="43.2" x14ac:dyDescent="0.3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9">
        <f t="shared" si="241"/>
        <v>0</v>
      </c>
      <c r="P3919" t="s">
        <v>7235</v>
      </c>
      <c r="Q3919" s="11" t="s">
        <v>8319</v>
      </c>
      <c r="R3919" t="s">
        <v>8345</v>
      </c>
      <c r="S3919" s="12">
        <f t="shared" si="242"/>
        <v>42029.07131944444</v>
      </c>
      <c r="T3919">
        <f t="shared" si="243"/>
        <v>2015</v>
      </c>
    </row>
    <row r="3920" spans="1:20" ht="43.2" x14ac:dyDescent="0.3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9">
        <f t="shared" si="241"/>
        <v>0</v>
      </c>
      <c r="P3920" t="s">
        <v>7235</v>
      </c>
      <c r="Q3920" s="11" t="s">
        <v>8313</v>
      </c>
      <c r="R3920" t="s">
        <v>8353</v>
      </c>
      <c r="S3920" s="12">
        <f t="shared" si="242"/>
        <v>41847.930694444447</v>
      </c>
      <c r="T3920">
        <f t="shared" si="243"/>
        <v>2014</v>
      </c>
    </row>
    <row r="3921" spans="1:20" ht="43.2" x14ac:dyDescent="0.3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9">
        <f t="shared" si="241"/>
        <v>0</v>
      </c>
      <c r="P3921" t="s">
        <v>7235</v>
      </c>
      <c r="Q3921" s="11" t="s">
        <v>8321</v>
      </c>
      <c r="R3921" t="s">
        <v>8325</v>
      </c>
      <c r="S3921" s="12">
        <f t="shared" si="242"/>
        <v>42072.758981481486</v>
      </c>
      <c r="T3921">
        <f t="shared" si="243"/>
        <v>2015</v>
      </c>
    </row>
    <row r="3922" spans="1:20" x14ac:dyDescent="0.3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9">
        <f t="shared" si="241"/>
        <v>0</v>
      </c>
      <c r="P3922" t="s">
        <v>7235</v>
      </c>
      <c r="Q3922" s="11" t="s">
        <v>8321</v>
      </c>
      <c r="R3922" t="s">
        <v>8325</v>
      </c>
      <c r="S3922" s="12">
        <f t="shared" si="242"/>
        <v>42255.927824074075</v>
      </c>
      <c r="T3922">
        <f t="shared" si="243"/>
        <v>2015</v>
      </c>
    </row>
    <row r="3923" spans="1:20" ht="28.8" x14ac:dyDescent="0.3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9">
        <f t="shared" si="241"/>
        <v>0</v>
      </c>
      <c r="P3923" t="s">
        <v>7235</v>
      </c>
      <c r="Q3923" s="11" t="s">
        <v>8321</v>
      </c>
      <c r="R3923" t="s">
        <v>8339</v>
      </c>
      <c r="S3923" s="12">
        <f t="shared" si="242"/>
        <v>41827.989861111113</v>
      </c>
      <c r="T3923">
        <f t="shared" si="243"/>
        <v>2014</v>
      </c>
    </row>
    <row r="3924" spans="1:20" ht="43.2" x14ac:dyDescent="0.3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9">
        <f t="shared" si="241"/>
        <v>0</v>
      </c>
      <c r="P3924" t="s">
        <v>7235</v>
      </c>
      <c r="Q3924" s="11" t="s">
        <v>8319</v>
      </c>
      <c r="R3924" t="s">
        <v>8345</v>
      </c>
      <c r="S3924" s="12">
        <f t="shared" si="242"/>
        <v>41897.660833333335</v>
      </c>
      <c r="T3924">
        <f t="shared" si="243"/>
        <v>2014</v>
      </c>
    </row>
    <row r="3925" spans="1:20" ht="28.8" x14ac:dyDescent="0.3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9">
        <f t="shared" si="241"/>
        <v>0</v>
      </c>
      <c r="P3925" t="s">
        <v>7235</v>
      </c>
      <c r="Q3925" s="11" t="s">
        <v>8311</v>
      </c>
      <c r="R3925" t="s">
        <v>8348</v>
      </c>
      <c r="S3925" s="12">
        <f t="shared" si="242"/>
        <v>42289.89634259259</v>
      </c>
      <c r="T3925">
        <f t="shared" si="243"/>
        <v>2015</v>
      </c>
    </row>
    <row r="3926" spans="1:20" ht="43.2" x14ac:dyDescent="0.3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9">
        <f t="shared" si="241"/>
        <v>0</v>
      </c>
      <c r="P3926" t="s">
        <v>7235</v>
      </c>
      <c r="Q3926" s="11" t="s">
        <v>8313</v>
      </c>
      <c r="R3926" t="s">
        <v>8355</v>
      </c>
      <c r="S3926" s="12">
        <f t="shared" si="242"/>
        <v>42219.282951388886</v>
      </c>
      <c r="T3926">
        <f t="shared" si="243"/>
        <v>2015</v>
      </c>
    </row>
    <row r="3927" spans="1:20" ht="43.2" x14ac:dyDescent="0.3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241"/>
        <v>0</v>
      </c>
      <c r="P3927" t="s">
        <v>7235</v>
      </c>
      <c r="Q3927" s="11" t="s">
        <v>8327</v>
      </c>
      <c r="R3927" t="s">
        <v>8330</v>
      </c>
      <c r="S3927" s="12">
        <f t="shared" si="242"/>
        <v>42779.21365740741</v>
      </c>
      <c r="T3927">
        <f t="shared" si="243"/>
        <v>2017</v>
      </c>
    </row>
    <row r="3928" spans="1:20" ht="57.6" x14ac:dyDescent="0.3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9">
        <f t="shared" si="241"/>
        <v>0</v>
      </c>
      <c r="P3928" t="s">
        <v>7235</v>
      </c>
      <c r="Q3928" s="11" t="s">
        <v>8319</v>
      </c>
      <c r="R3928" t="s">
        <v>8345</v>
      </c>
      <c r="S3928" s="12">
        <f t="shared" si="242"/>
        <v>42238.022905092599</v>
      </c>
      <c r="T3928">
        <f t="shared" si="243"/>
        <v>2015</v>
      </c>
    </row>
    <row r="3929" spans="1:20" ht="43.2" x14ac:dyDescent="0.3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9">
        <f t="shared" si="241"/>
        <v>0</v>
      </c>
      <c r="P3929" t="s">
        <v>7235</v>
      </c>
      <c r="Q3929" s="11" t="s">
        <v>8323</v>
      </c>
      <c r="R3929" t="s">
        <v>8326</v>
      </c>
      <c r="S3929" s="12">
        <f t="shared" si="242"/>
        <v>42253.633159722223</v>
      </c>
      <c r="T3929">
        <f t="shared" si="243"/>
        <v>2015</v>
      </c>
    </row>
    <row r="3930" spans="1:20" ht="57.6" x14ac:dyDescent="0.3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9">
        <f t="shared" si="241"/>
        <v>0</v>
      </c>
      <c r="P3930" t="s">
        <v>7235</v>
      </c>
      <c r="Q3930" s="11" t="s">
        <v>8311</v>
      </c>
      <c r="R3930" t="s">
        <v>8356</v>
      </c>
      <c r="S3930" s="12">
        <f t="shared" si="242"/>
        <v>42632.328784722224</v>
      </c>
      <c r="T3930">
        <f t="shared" si="243"/>
        <v>2016</v>
      </c>
    </row>
    <row r="3931" spans="1:20" ht="43.2" x14ac:dyDescent="0.3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9">
        <f t="shared" si="241"/>
        <v>0</v>
      </c>
      <c r="P3931" t="s">
        <v>7235</v>
      </c>
      <c r="Q3931" s="11" t="s">
        <v>8321</v>
      </c>
      <c r="R3931" t="s">
        <v>8337</v>
      </c>
      <c r="S3931" s="12">
        <f t="shared" si="242"/>
        <v>42559.064143518524</v>
      </c>
      <c r="T3931">
        <f t="shared" si="243"/>
        <v>2016</v>
      </c>
    </row>
    <row r="3932" spans="1:20" ht="43.2" x14ac:dyDescent="0.3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9">
        <f t="shared" si="241"/>
        <v>0</v>
      </c>
      <c r="P3932" t="s">
        <v>7235</v>
      </c>
      <c r="Q3932" s="11" t="s">
        <v>8327</v>
      </c>
      <c r="R3932" t="s">
        <v>8350</v>
      </c>
      <c r="S3932" s="12">
        <f t="shared" si="242"/>
        <v>41562.67155092593</v>
      </c>
      <c r="T3932">
        <f t="shared" si="243"/>
        <v>2013</v>
      </c>
    </row>
    <row r="3933" spans="1:20" ht="43.2" x14ac:dyDescent="0.3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9">
        <f t="shared" si="241"/>
        <v>0</v>
      </c>
      <c r="P3933" t="s">
        <v>7235</v>
      </c>
      <c r="Q3933" s="11" t="s">
        <v>8327</v>
      </c>
      <c r="R3933" t="s">
        <v>8330</v>
      </c>
      <c r="S3933" s="12">
        <f t="shared" si="242"/>
        <v>42179.306388888886</v>
      </c>
      <c r="T3933">
        <f t="shared" si="243"/>
        <v>2015</v>
      </c>
    </row>
    <row r="3934" spans="1:20" ht="43.2" x14ac:dyDescent="0.3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9">
        <f t="shared" si="241"/>
        <v>0</v>
      </c>
      <c r="P3934" t="s">
        <v>7235</v>
      </c>
      <c r="Q3934" s="11" t="s">
        <v>8308</v>
      </c>
      <c r="R3934" t="s">
        <v>8342</v>
      </c>
      <c r="S3934" s="12">
        <f t="shared" si="242"/>
        <v>41897.702199074076</v>
      </c>
      <c r="T3934">
        <f t="shared" si="243"/>
        <v>2014</v>
      </c>
    </row>
    <row r="3935" spans="1:20" ht="43.2" x14ac:dyDescent="0.3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9">
        <f t="shared" si="241"/>
        <v>0</v>
      </c>
      <c r="P3935" t="s">
        <v>7235</v>
      </c>
      <c r="Q3935" s="11" t="s">
        <v>8323</v>
      </c>
      <c r="R3935" t="s">
        <v>8326</v>
      </c>
      <c r="S3935" s="12">
        <f t="shared" si="242"/>
        <v>41916.597638888888</v>
      </c>
      <c r="T3935">
        <f t="shared" si="243"/>
        <v>2014</v>
      </c>
    </row>
    <row r="3936" spans="1:20" ht="43.2" x14ac:dyDescent="0.3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9">
        <f t="shared" si="241"/>
        <v>0</v>
      </c>
      <c r="P3936" t="s">
        <v>7235</v>
      </c>
      <c r="Q3936" s="11" t="s">
        <v>8323</v>
      </c>
      <c r="R3936" t="s">
        <v>8335</v>
      </c>
      <c r="S3936" s="12">
        <f t="shared" si="242"/>
        <v>42255.696006944447</v>
      </c>
      <c r="T3936">
        <f t="shared" si="243"/>
        <v>2015</v>
      </c>
    </row>
    <row r="3937" spans="1:20" ht="43.2" x14ac:dyDescent="0.3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9">
        <f t="shared" si="241"/>
        <v>0</v>
      </c>
      <c r="P3937" t="s">
        <v>7235</v>
      </c>
      <c r="Q3937" s="11" t="s">
        <v>8323</v>
      </c>
      <c r="R3937" t="s">
        <v>8326</v>
      </c>
      <c r="S3937" s="12">
        <f t="shared" si="242"/>
        <v>42457.932025462964</v>
      </c>
      <c r="T3937">
        <f t="shared" si="243"/>
        <v>2016</v>
      </c>
    </row>
    <row r="3938" spans="1:20" ht="43.2" x14ac:dyDescent="0.3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9">
        <f t="shared" si="241"/>
        <v>0</v>
      </c>
      <c r="P3938" t="s">
        <v>7235</v>
      </c>
      <c r="Q3938" s="11" t="s">
        <v>8319</v>
      </c>
      <c r="R3938" t="s">
        <v>8345</v>
      </c>
      <c r="S3938" s="12">
        <f t="shared" si="242"/>
        <v>41830.723611111112</v>
      </c>
      <c r="T3938">
        <f t="shared" si="243"/>
        <v>2014</v>
      </c>
    </row>
    <row r="3939" spans="1:20" ht="28.8" x14ac:dyDescent="0.3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9">
        <f t="shared" si="241"/>
        <v>0</v>
      </c>
      <c r="P3939" t="s">
        <v>7235</v>
      </c>
      <c r="Q3939" s="11" t="s">
        <v>8321</v>
      </c>
      <c r="R3939" t="s">
        <v>8337</v>
      </c>
      <c r="S3939" s="12">
        <f t="shared" si="242"/>
        <v>42221.909930555557</v>
      </c>
      <c r="T3939">
        <f t="shared" si="243"/>
        <v>2015</v>
      </c>
    </row>
    <row r="3940" spans="1:20" ht="43.2" x14ac:dyDescent="0.3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9">
        <f t="shared" si="241"/>
        <v>0</v>
      </c>
      <c r="P3940" t="s">
        <v>7235</v>
      </c>
      <c r="Q3940" s="11" t="s">
        <v>8321</v>
      </c>
      <c r="R3940" t="s">
        <v>8337</v>
      </c>
      <c r="S3940" s="12">
        <f t="shared" si="242"/>
        <v>41904.07671296296</v>
      </c>
      <c r="T3940">
        <f t="shared" si="243"/>
        <v>2014</v>
      </c>
    </row>
    <row r="3941" spans="1:20" ht="43.2" x14ac:dyDescent="0.3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9">
        <f t="shared" si="241"/>
        <v>0</v>
      </c>
      <c r="P3941" t="s">
        <v>7235</v>
      </c>
      <c r="Q3941" s="11" t="s">
        <v>8321</v>
      </c>
      <c r="R3941" t="s">
        <v>8325</v>
      </c>
      <c r="S3941" s="12">
        <f t="shared" si="242"/>
        <v>42171.913090277783</v>
      </c>
      <c r="T3941">
        <f t="shared" si="243"/>
        <v>2015</v>
      </c>
    </row>
    <row r="3942" spans="1:20" ht="43.2" x14ac:dyDescent="0.3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9">
        <f t="shared" si="241"/>
        <v>0</v>
      </c>
      <c r="P3942" t="s">
        <v>7235</v>
      </c>
      <c r="Q3942" s="11" t="s">
        <v>8321</v>
      </c>
      <c r="R3942" t="s">
        <v>8325</v>
      </c>
      <c r="S3942" s="12">
        <f t="shared" si="242"/>
        <v>42767.812893518523</v>
      </c>
      <c r="T3942">
        <f t="shared" si="243"/>
        <v>2017</v>
      </c>
    </row>
    <row r="3943" spans="1:20" ht="57.6" x14ac:dyDescent="0.3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9">
        <f t="shared" si="241"/>
        <v>0</v>
      </c>
      <c r="P3943" t="s">
        <v>7235</v>
      </c>
      <c r="Q3943" s="11" t="s">
        <v>8321</v>
      </c>
      <c r="R3943" t="s">
        <v>8339</v>
      </c>
      <c r="S3943" s="12">
        <f t="shared" si="242"/>
        <v>40070.901412037041</v>
      </c>
      <c r="T3943">
        <f t="shared" si="243"/>
        <v>2009</v>
      </c>
    </row>
    <row r="3944" spans="1:20" ht="28.8" x14ac:dyDescent="0.3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9">
        <f t="shared" si="241"/>
        <v>0</v>
      </c>
      <c r="P3944" t="s">
        <v>7235</v>
      </c>
      <c r="Q3944" s="11" t="s">
        <v>8321</v>
      </c>
      <c r="R3944" t="s">
        <v>8339</v>
      </c>
      <c r="S3944" s="12">
        <f t="shared" si="242"/>
        <v>42091.778703703705</v>
      </c>
      <c r="T3944">
        <f t="shared" si="243"/>
        <v>2015</v>
      </c>
    </row>
    <row r="3945" spans="1:20" ht="43.2" x14ac:dyDescent="0.3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241"/>
        <v>0</v>
      </c>
      <c r="P3945" t="s">
        <v>7235</v>
      </c>
      <c r="Q3945" s="11" t="s">
        <v>8308</v>
      </c>
      <c r="R3945" t="s">
        <v>8342</v>
      </c>
      <c r="S3945" s="12">
        <f t="shared" si="242"/>
        <v>42761.376238425932</v>
      </c>
      <c r="T3945">
        <f t="shared" si="243"/>
        <v>2017</v>
      </c>
    </row>
    <row r="3946" spans="1:20" ht="43.2" x14ac:dyDescent="0.3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241"/>
        <v>0</v>
      </c>
      <c r="P3946" t="s">
        <v>7235</v>
      </c>
      <c r="Q3946" s="11" t="s">
        <v>8308</v>
      </c>
      <c r="R3946" t="s">
        <v>8342</v>
      </c>
      <c r="S3946" s="12">
        <f t="shared" si="242"/>
        <v>42108.988900462966</v>
      </c>
      <c r="T3946">
        <f t="shared" si="243"/>
        <v>2015</v>
      </c>
    </row>
    <row r="3947" spans="1:20" ht="43.2" x14ac:dyDescent="0.3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241"/>
        <v>0</v>
      </c>
      <c r="P3947" t="s">
        <v>7235</v>
      </c>
      <c r="Q3947" s="11" t="s">
        <v>8308</v>
      </c>
      <c r="R3947" t="s">
        <v>8342</v>
      </c>
      <c r="S3947" s="12">
        <f t="shared" si="242"/>
        <v>41803.692789351851</v>
      </c>
      <c r="T3947">
        <f t="shared" si="243"/>
        <v>2014</v>
      </c>
    </row>
    <row r="3948" spans="1:20" ht="43.2" x14ac:dyDescent="0.3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9">
        <f t="shared" si="241"/>
        <v>0</v>
      </c>
      <c r="P3948" t="s">
        <v>7235</v>
      </c>
      <c r="Q3948" s="11" t="s">
        <v>8311</v>
      </c>
      <c r="R3948" t="s">
        <v>8352</v>
      </c>
      <c r="S3948" s="12">
        <f t="shared" si="242"/>
        <v>42227.173159722224</v>
      </c>
      <c r="T3948">
        <f t="shared" si="243"/>
        <v>2015</v>
      </c>
    </row>
    <row r="3949" spans="1:20" ht="57.6" x14ac:dyDescent="0.3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9">
        <f t="shared" si="241"/>
        <v>0</v>
      </c>
      <c r="P3949" t="s">
        <v>7235</v>
      </c>
      <c r="Q3949" s="11" t="s">
        <v>8327</v>
      </c>
      <c r="R3949" t="s">
        <v>8350</v>
      </c>
      <c r="S3949" s="12">
        <f t="shared" si="242"/>
        <v>42248.723738425921</v>
      </c>
      <c r="T3949">
        <f t="shared" si="243"/>
        <v>2015</v>
      </c>
    </row>
    <row r="3950" spans="1:20" ht="57.6" x14ac:dyDescent="0.3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1"/>
        <v>0</v>
      </c>
      <c r="P3950" t="s">
        <v>7235</v>
      </c>
      <c r="Q3950" s="11" t="s">
        <v>8308</v>
      </c>
      <c r="R3950" t="s">
        <v>8310</v>
      </c>
      <c r="S3950" s="12">
        <f t="shared" si="242"/>
        <v>42614.356770833328</v>
      </c>
      <c r="T3950">
        <f t="shared" si="243"/>
        <v>2016</v>
      </c>
    </row>
    <row r="3951" spans="1:20" ht="43.2" x14ac:dyDescent="0.3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9">
        <f t="shared" si="241"/>
        <v>0</v>
      </c>
      <c r="P3951" t="s">
        <v>7235</v>
      </c>
      <c r="Q3951" s="11" t="s">
        <v>8316</v>
      </c>
      <c r="R3951" t="s">
        <v>8344</v>
      </c>
      <c r="S3951" s="12">
        <f t="shared" si="242"/>
        <v>42192.462048611109</v>
      </c>
      <c r="T3951">
        <f t="shared" si="243"/>
        <v>2015</v>
      </c>
    </row>
    <row r="3952" spans="1:20" ht="43.2" x14ac:dyDescent="0.3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9">
        <f t="shared" si="241"/>
        <v>0</v>
      </c>
      <c r="P3952" t="s">
        <v>7235</v>
      </c>
      <c r="Q3952" s="11" t="s">
        <v>8327</v>
      </c>
      <c r="R3952" t="s">
        <v>8354</v>
      </c>
      <c r="S3952" s="12">
        <f t="shared" si="242"/>
        <v>42193.941759259258</v>
      </c>
      <c r="T3952">
        <f t="shared" si="243"/>
        <v>2015</v>
      </c>
    </row>
    <row r="3953" spans="1:20" ht="57.6" x14ac:dyDescent="0.3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9">
        <f t="shared" si="241"/>
        <v>0</v>
      </c>
      <c r="P3953" t="s">
        <v>7235</v>
      </c>
      <c r="Q3953" s="11" t="s">
        <v>8311</v>
      </c>
      <c r="R3953" t="s">
        <v>8348</v>
      </c>
      <c r="S3953" s="12">
        <f t="shared" si="242"/>
        <v>41831.705555555556</v>
      </c>
      <c r="T3953">
        <f t="shared" si="243"/>
        <v>2014</v>
      </c>
    </row>
    <row r="3954" spans="1:20" ht="43.2" x14ac:dyDescent="0.3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9">
        <f t="shared" si="241"/>
        <v>0</v>
      </c>
      <c r="P3954" t="s">
        <v>7235</v>
      </c>
      <c r="Q3954" s="11" t="s">
        <v>8311</v>
      </c>
      <c r="R3954" t="s">
        <v>8352</v>
      </c>
      <c r="S3954" s="12">
        <f t="shared" si="242"/>
        <v>41198.611712962964</v>
      </c>
      <c r="T3954">
        <f t="shared" si="243"/>
        <v>2012</v>
      </c>
    </row>
    <row r="3955" spans="1:20" ht="57.6" x14ac:dyDescent="0.3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9">
        <f t="shared" si="241"/>
        <v>0</v>
      </c>
      <c r="P3955" t="s">
        <v>7235</v>
      </c>
      <c r="Q3955" s="11" t="s">
        <v>8327</v>
      </c>
      <c r="R3955" t="s">
        <v>8330</v>
      </c>
      <c r="S3955" s="12">
        <f t="shared" si="242"/>
        <v>42125.913807870369</v>
      </c>
      <c r="T3955">
        <f t="shared" si="243"/>
        <v>2015</v>
      </c>
    </row>
    <row r="3956" spans="1:20" ht="43.2" x14ac:dyDescent="0.3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9">
        <f t="shared" si="241"/>
        <v>0</v>
      </c>
      <c r="P3956" t="s">
        <v>7235</v>
      </c>
      <c r="Q3956" s="11" t="s">
        <v>8327</v>
      </c>
      <c r="R3956" t="s">
        <v>8330</v>
      </c>
      <c r="S3956" s="12">
        <f t="shared" si="242"/>
        <v>42319.461377314816</v>
      </c>
      <c r="T3956">
        <f t="shared" si="243"/>
        <v>2015</v>
      </c>
    </row>
    <row r="3957" spans="1:20" ht="43.2" x14ac:dyDescent="0.3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241"/>
        <v>0</v>
      </c>
      <c r="P3957" t="s">
        <v>7235</v>
      </c>
      <c r="Q3957" s="11" t="s">
        <v>8308</v>
      </c>
      <c r="R3957" t="s">
        <v>8342</v>
      </c>
      <c r="S3957" s="12">
        <f t="shared" si="242"/>
        <v>42167.813703703709</v>
      </c>
      <c r="T3957">
        <f t="shared" si="243"/>
        <v>2015</v>
      </c>
    </row>
    <row r="3958" spans="1:20" ht="43.2" x14ac:dyDescent="0.3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9">
        <f t="shared" si="241"/>
        <v>0</v>
      </c>
      <c r="P3958" t="s">
        <v>7235</v>
      </c>
      <c r="Q3958" s="11" t="s">
        <v>8319</v>
      </c>
      <c r="R3958" t="s">
        <v>8357</v>
      </c>
      <c r="S3958" s="12">
        <f t="shared" si="242"/>
        <v>41926.680879629632</v>
      </c>
      <c r="T3958">
        <f t="shared" si="243"/>
        <v>2014</v>
      </c>
    </row>
    <row r="3959" spans="1:20" ht="43.2" x14ac:dyDescent="0.3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9">
        <f t="shared" si="241"/>
        <v>0</v>
      </c>
      <c r="P3959" t="s">
        <v>7235</v>
      </c>
      <c r="Q3959" s="11" t="s">
        <v>8311</v>
      </c>
      <c r="R3959" t="s">
        <v>8356</v>
      </c>
      <c r="S3959" s="12">
        <f t="shared" si="242"/>
        <v>41415.461319444446</v>
      </c>
      <c r="T3959">
        <f t="shared" si="243"/>
        <v>2013</v>
      </c>
    </row>
    <row r="3960" spans="1:20" ht="43.2" x14ac:dyDescent="0.3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9">
        <f t="shared" si="241"/>
        <v>0</v>
      </c>
      <c r="P3960" t="s">
        <v>7235</v>
      </c>
      <c r="Q3960" s="11" t="s">
        <v>8323</v>
      </c>
      <c r="R3960" t="s">
        <v>8335</v>
      </c>
      <c r="S3960" s="12">
        <f t="shared" si="242"/>
        <v>42236.276053240741</v>
      </c>
      <c r="T3960">
        <f t="shared" si="243"/>
        <v>2015</v>
      </c>
    </row>
    <row r="3961" spans="1:20" ht="57.6" x14ac:dyDescent="0.3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9">
        <f t="shared" si="241"/>
        <v>0</v>
      </c>
      <c r="P3961" t="s">
        <v>7235</v>
      </c>
      <c r="Q3961" s="11" t="s">
        <v>8323</v>
      </c>
      <c r="R3961" t="s">
        <v>8326</v>
      </c>
      <c r="S3961" s="12">
        <f t="shared" si="242"/>
        <v>42213.662905092591</v>
      </c>
      <c r="T3961">
        <f t="shared" si="243"/>
        <v>2015</v>
      </c>
    </row>
    <row r="3962" spans="1:20" ht="43.2" x14ac:dyDescent="0.3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9">
        <f t="shared" si="241"/>
        <v>0</v>
      </c>
      <c r="P3962" t="s">
        <v>7235</v>
      </c>
      <c r="Q3962" s="11" t="s">
        <v>8323</v>
      </c>
      <c r="R3962" t="s">
        <v>8326</v>
      </c>
      <c r="S3962" s="12">
        <f t="shared" si="242"/>
        <v>41941.585231481484</v>
      </c>
      <c r="T3962">
        <f t="shared" si="243"/>
        <v>2014</v>
      </c>
    </row>
    <row r="3963" spans="1:20" ht="43.2" x14ac:dyDescent="0.3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9">
        <f t="shared" si="241"/>
        <v>0</v>
      </c>
      <c r="P3963" t="s">
        <v>7235</v>
      </c>
      <c r="Q3963" s="11" t="s">
        <v>8311</v>
      </c>
      <c r="R3963" t="s">
        <v>8348</v>
      </c>
      <c r="S3963" s="12">
        <f t="shared" si="242"/>
        <v>42199.873402777783</v>
      </c>
      <c r="T3963">
        <f t="shared" si="243"/>
        <v>2015</v>
      </c>
    </row>
    <row r="3964" spans="1:20" ht="43.2" x14ac:dyDescent="0.3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9">
        <f t="shared" si="241"/>
        <v>0</v>
      </c>
      <c r="P3964" t="s">
        <v>7235</v>
      </c>
      <c r="Q3964" s="11" t="s">
        <v>8323</v>
      </c>
      <c r="R3964" t="s">
        <v>8326</v>
      </c>
      <c r="S3964" s="12">
        <f t="shared" si="242"/>
        <v>42390.002650462964</v>
      </c>
      <c r="T3964">
        <f t="shared" si="243"/>
        <v>2016</v>
      </c>
    </row>
    <row r="3965" spans="1:20" ht="57.6" x14ac:dyDescent="0.3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9">
        <f t="shared" si="241"/>
        <v>0</v>
      </c>
      <c r="P3965" t="s">
        <v>7235</v>
      </c>
      <c r="Q3965" s="11" t="s">
        <v>8346</v>
      </c>
      <c r="R3965" t="s">
        <v>8347</v>
      </c>
      <c r="S3965" s="12">
        <f t="shared" si="242"/>
        <v>42483.797395833331</v>
      </c>
      <c r="T3965">
        <f t="shared" si="243"/>
        <v>2016</v>
      </c>
    </row>
    <row r="3966" spans="1:20" ht="43.2" x14ac:dyDescent="0.3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241"/>
        <v>0</v>
      </c>
      <c r="P3966" t="s">
        <v>7235</v>
      </c>
      <c r="Q3966" s="11" t="s">
        <v>8308</v>
      </c>
      <c r="R3966" t="s">
        <v>8342</v>
      </c>
      <c r="S3966" s="12">
        <f t="shared" si="242"/>
        <v>42276.120636574073</v>
      </c>
      <c r="T3966">
        <f t="shared" si="243"/>
        <v>2015</v>
      </c>
    </row>
    <row r="3967" spans="1:20" ht="43.2" x14ac:dyDescent="0.3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9">
        <f t="shared" si="241"/>
        <v>0</v>
      </c>
      <c r="P3967" t="s">
        <v>7235</v>
      </c>
      <c r="Q3967" s="11" t="s">
        <v>8321</v>
      </c>
      <c r="R3967" t="s">
        <v>8337</v>
      </c>
      <c r="S3967" s="12">
        <f t="shared" si="242"/>
        <v>42114.928726851853</v>
      </c>
      <c r="T3967">
        <f t="shared" si="243"/>
        <v>2015</v>
      </c>
    </row>
    <row r="3968" spans="1:20" ht="43.2" x14ac:dyDescent="0.3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9">
        <f t="shared" si="241"/>
        <v>0</v>
      </c>
      <c r="P3968" t="s">
        <v>7235</v>
      </c>
      <c r="Q3968" s="11" t="s">
        <v>8311</v>
      </c>
      <c r="R3968" t="s">
        <v>8352</v>
      </c>
      <c r="S3968" s="12">
        <f t="shared" si="242"/>
        <v>42021.783368055556</v>
      </c>
      <c r="T3968">
        <f t="shared" si="243"/>
        <v>2015</v>
      </c>
    </row>
    <row r="3969" spans="1:20" ht="28.8" x14ac:dyDescent="0.3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9">
        <f t="shared" si="241"/>
        <v>0</v>
      </c>
      <c r="P3969" t="s">
        <v>7235</v>
      </c>
      <c r="Q3969" s="11" t="s">
        <v>8346</v>
      </c>
      <c r="R3969" t="s">
        <v>8347</v>
      </c>
      <c r="S3969" s="12">
        <f t="shared" si="242"/>
        <v>42432.276712962965</v>
      </c>
      <c r="T3969">
        <f t="shared" si="243"/>
        <v>2016</v>
      </c>
    </row>
    <row r="3970" spans="1:20" ht="43.2" x14ac:dyDescent="0.3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9">
        <f t="shared" si="241"/>
        <v>0</v>
      </c>
      <c r="P3970" t="s">
        <v>7235</v>
      </c>
      <c r="Q3970" s="11" t="s">
        <v>8316</v>
      </c>
      <c r="R3970" t="s">
        <v>8344</v>
      </c>
      <c r="S3970" s="12">
        <f t="shared" si="242"/>
        <v>42022.006099537044</v>
      </c>
      <c r="T3970">
        <f t="shared" si="243"/>
        <v>2015</v>
      </c>
    </row>
    <row r="3971" spans="1:20" ht="43.2" x14ac:dyDescent="0.3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9">
        <f t="shared" ref="O3971:O4034" si="244">ROUND(E3971/D3971*100,0)</f>
        <v>0</v>
      </c>
      <c r="P3971" t="s">
        <v>7235</v>
      </c>
      <c r="Q3971" s="11" t="s">
        <v>8311</v>
      </c>
      <c r="R3971" t="s">
        <v>8348</v>
      </c>
      <c r="S3971" s="12">
        <f t="shared" ref="S3971:S4034" si="245">(((J3971/60)/60)/24)+DATE(1970,1,1)</f>
        <v>41945.133506944447</v>
      </c>
      <c r="T3971">
        <f t="shared" ref="T3971:T4034" si="246">YEAR(S3971)</f>
        <v>2014</v>
      </c>
    </row>
    <row r="3972" spans="1:20" ht="57.6" x14ac:dyDescent="0.3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9">
        <f t="shared" si="244"/>
        <v>0</v>
      </c>
      <c r="P3972" t="s">
        <v>7235</v>
      </c>
      <c r="Q3972" s="11" t="s">
        <v>8311</v>
      </c>
      <c r="R3972" t="s">
        <v>8349</v>
      </c>
      <c r="S3972" s="12">
        <f t="shared" si="245"/>
        <v>40079.566157407404</v>
      </c>
      <c r="T3972">
        <f t="shared" si="246"/>
        <v>2009</v>
      </c>
    </row>
    <row r="3973" spans="1:20" ht="43.2" x14ac:dyDescent="0.3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9">
        <f t="shared" si="244"/>
        <v>0</v>
      </c>
      <c r="P3973" t="s">
        <v>7235</v>
      </c>
      <c r="Q3973" s="11" t="s">
        <v>8327</v>
      </c>
      <c r="R3973" t="s">
        <v>8330</v>
      </c>
      <c r="S3973" s="12">
        <f t="shared" si="245"/>
        <v>42325.683807870373</v>
      </c>
      <c r="T3973">
        <f t="shared" si="246"/>
        <v>2015</v>
      </c>
    </row>
    <row r="3974" spans="1:20" ht="43.2" x14ac:dyDescent="0.3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9">
        <f t="shared" si="244"/>
        <v>0</v>
      </c>
      <c r="P3974" t="s">
        <v>7235</v>
      </c>
      <c r="Q3974" s="11" t="s">
        <v>8308</v>
      </c>
      <c r="R3974" t="s">
        <v>8342</v>
      </c>
      <c r="S3974" s="12">
        <f t="shared" si="245"/>
        <v>42157.916481481487</v>
      </c>
      <c r="T3974">
        <f t="shared" si="246"/>
        <v>2015</v>
      </c>
    </row>
    <row r="3975" spans="1:20" ht="43.2" x14ac:dyDescent="0.3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9">
        <f t="shared" si="244"/>
        <v>0</v>
      </c>
      <c r="P3975" t="s">
        <v>7235</v>
      </c>
      <c r="Q3975" s="11" t="s">
        <v>8311</v>
      </c>
      <c r="R3975" t="s">
        <v>8356</v>
      </c>
      <c r="S3975" s="12">
        <f t="shared" si="245"/>
        <v>41194.579027777778</v>
      </c>
      <c r="T3975">
        <f t="shared" si="246"/>
        <v>2012</v>
      </c>
    </row>
    <row r="3976" spans="1:20" ht="43.2" x14ac:dyDescent="0.3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9">
        <f t="shared" si="244"/>
        <v>0</v>
      </c>
      <c r="P3976" t="s">
        <v>7235</v>
      </c>
      <c r="Q3976" s="11" t="s">
        <v>8323</v>
      </c>
      <c r="R3976" t="s">
        <v>8335</v>
      </c>
      <c r="S3976" s="12">
        <f t="shared" si="245"/>
        <v>42683.151331018518</v>
      </c>
      <c r="T3976">
        <f t="shared" si="246"/>
        <v>2016</v>
      </c>
    </row>
    <row r="3977" spans="1:20" ht="43.2" x14ac:dyDescent="0.3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4"/>
        <v>0</v>
      </c>
      <c r="P3977" t="s">
        <v>7235</v>
      </c>
      <c r="Q3977" s="11" t="s">
        <v>8323</v>
      </c>
      <c r="R3977" t="s">
        <v>8326</v>
      </c>
      <c r="S3977" s="12">
        <f t="shared" si="245"/>
        <v>42282.655543981484</v>
      </c>
      <c r="T3977">
        <f t="shared" si="246"/>
        <v>2015</v>
      </c>
    </row>
    <row r="3978" spans="1:20" ht="43.2" x14ac:dyDescent="0.3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9">
        <f t="shared" si="244"/>
        <v>0</v>
      </c>
      <c r="P3978" t="s">
        <v>7235</v>
      </c>
      <c r="Q3978" s="11" t="s">
        <v>8311</v>
      </c>
      <c r="R3978" t="s">
        <v>8352</v>
      </c>
      <c r="S3978" s="12">
        <f t="shared" si="245"/>
        <v>42690.858449074076</v>
      </c>
      <c r="T3978">
        <f t="shared" si="246"/>
        <v>2016</v>
      </c>
    </row>
    <row r="3979" spans="1:20" ht="43.2" x14ac:dyDescent="0.3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9">
        <f t="shared" si="244"/>
        <v>0</v>
      </c>
      <c r="P3979" t="s">
        <v>7235</v>
      </c>
      <c r="Q3979" s="11" t="s">
        <v>8346</v>
      </c>
      <c r="R3979" t="s">
        <v>8347</v>
      </c>
      <c r="S3979" s="12">
        <f t="shared" si="245"/>
        <v>42406.992418981477</v>
      </c>
      <c r="T3979">
        <f t="shared" si="246"/>
        <v>2016</v>
      </c>
    </row>
    <row r="3980" spans="1:20" ht="43.2" x14ac:dyDescent="0.3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9">
        <f t="shared" si="244"/>
        <v>0</v>
      </c>
      <c r="P3980" t="s">
        <v>7235</v>
      </c>
      <c r="Q3980" s="11" t="s">
        <v>8313</v>
      </c>
      <c r="R3980" t="s">
        <v>8355</v>
      </c>
      <c r="S3980" s="12">
        <f t="shared" si="245"/>
        <v>42121.824525462958</v>
      </c>
      <c r="T3980">
        <f t="shared" si="246"/>
        <v>2015</v>
      </c>
    </row>
    <row r="3981" spans="1:20" ht="43.2" x14ac:dyDescent="0.3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9">
        <f t="shared" si="244"/>
        <v>0</v>
      </c>
      <c r="P3981" t="s">
        <v>7235</v>
      </c>
      <c r="Q3981" s="11" t="s">
        <v>8327</v>
      </c>
      <c r="R3981" t="s">
        <v>8350</v>
      </c>
      <c r="S3981" s="12">
        <f t="shared" si="245"/>
        <v>40434.853402777779</v>
      </c>
      <c r="T3981">
        <f t="shared" si="246"/>
        <v>2010</v>
      </c>
    </row>
    <row r="3982" spans="1:20" ht="43.2" x14ac:dyDescent="0.3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9">
        <f t="shared" si="244"/>
        <v>0</v>
      </c>
      <c r="P3982" t="s">
        <v>7235</v>
      </c>
      <c r="Q3982" s="11" t="s">
        <v>8311</v>
      </c>
      <c r="R3982" t="s">
        <v>8356</v>
      </c>
      <c r="S3982" s="12">
        <f t="shared" si="245"/>
        <v>41747.887060185189</v>
      </c>
      <c r="T3982">
        <f t="shared" si="246"/>
        <v>2014</v>
      </c>
    </row>
    <row r="3983" spans="1:20" ht="57.6" x14ac:dyDescent="0.3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9">
        <f t="shared" si="244"/>
        <v>0</v>
      </c>
      <c r="P3983" t="s">
        <v>7235</v>
      </c>
      <c r="Q3983" s="11" t="s">
        <v>8316</v>
      </c>
      <c r="R3983" t="s">
        <v>8334</v>
      </c>
      <c r="S3983" s="12">
        <f t="shared" si="245"/>
        <v>41410.703993055555</v>
      </c>
      <c r="T3983">
        <f t="shared" si="246"/>
        <v>2013</v>
      </c>
    </row>
    <row r="3984" spans="1:20" ht="57.6" x14ac:dyDescent="0.3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9">
        <f t="shared" si="244"/>
        <v>0</v>
      </c>
      <c r="P3984" t="s">
        <v>7235</v>
      </c>
      <c r="Q3984" s="11" t="s">
        <v>8313</v>
      </c>
      <c r="R3984" t="s">
        <v>8353</v>
      </c>
      <c r="S3984" s="12">
        <f t="shared" si="245"/>
        <v>42651.006273148145</v>
      </c>
      <c r="T3984">
        <f t="shared" si="246"/>
        <v>2016</v>
      </c>
    </row>
    <row r="3985" spans="1:20" ht="57.6" x14ac:dyDescent="0.3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9">
        <f t="shared" si="244"/>
        <v>0</v>
      </c>
      <c r="P3985" t="s">
        <v>7235</v>
      </c>
      <c r="Q3985" s="11" t="s">
        <v>8321</v>
      </c>
      <c r="R3985" t="s">
        <v>8337</v>
      </c>
      <c r="S3985" s="12">
        <f t="shared" si="245"/>
        <v>42096.410115740742</v>
      </c>
      <c r="T3985">
        <f t="shared" si="246"/>
        <v>2015</v>
      </c>
    </row>
    <row r="3986" spans="1:20" ht="43.2" x14ac:dyDescent="0.3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9">
        <f t="shared" si="244"/>
        <v>0</v>
      </c>
      <c r="P3986" t="s">
        <v>7235</v>
      </c>
      <c r="Q3986" s="11" t="s">
        <v>8321</v>
      </c>
      <c r="R3986" t="s">
        <v>8325</v>
      </c>
      <c r="S3986" s="12">
        <f t="shared" si="245"/>
        <v>42383.933993055558</v>
      </c>
      <c r="T3986">
        <f t="shared" si="246"/>
        <v>2016</v>
      </c>
    </row>
    <row r="3987" spans="1:20" ht="57.6" x14ac:dyDescent="0.3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9">
        <f t="shared" si="244"/>
        <v>0</v>
      </c>
      <c r="P3987" t="s">
        <v>7235</v>
      </c>
      <c r="Q3987" s="11" t="s">
        <v>8321</v>
      </c>
      <c r="R3987" t="s">
        <v>8339</v>
      </c>
      <c r="S3987" s="12">
        <f t="shared" si="245"/>
        <v>42228.629884259266</v>
      </c>
      <c r="T3987">
        <f t="shared" si="246"/>
        <v>2015</v>
      </c>
    </row>
    <row r="3988" spans="1:20" ht="43.2" x14ac:dyDescent="0.3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9">
        <f t="shared" si="244"/>
        <v>0</v>
      </c>
      <c r="P3988" t="s">
        <v>7235</v>
      </c>
      <c r="Q3988" s="11" t="s">
        <v>8327</v>
      </c>
      <c r="R3988" t="s">
        <v>8328</v>
      </c>
      <c r="S3988" s="12">
        <f t="shared" si="245"/>
        <v>41211.688750000001</v>
      </c>
      <c r="T3988">
        <f t="shared" si="246"/>
        <v>2012</v>
      </c>
    </row>
    <row r="3989" spans="1:20" ht="43.2" x14ac:dyDescent="0.3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9">
        <f t="shared" si="244"/>
        <v>0</v>
      </c>
      <c r="P3989" t="s">
        <v>7235</v>
      </c>
      <c r="Q3989" s="11" t="s">
        <v>8346</v>
      </c>
      <c r="R3989" t="s">
        <v>8347</v>
      </c>
      <c r="S3989" s="12">
        <f t="shared" si="245"/>
        <v>42319.851388888885</v>
      </c>
      <c r="T3989">
        <f t="shared" si="246"/>
        <v>2015</v>
      </c>
    </row>
    <row r="3990" spans="1:20" ht="43.2" x14ac:dyDescent="0.3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9">
        <f t="shared" si="244"/>
        <v>0</v>
      </c>
      <c r="P3990" t="s">
        <v>7235</v>
      </c>
      <c r="Q3990" s="11" t="s">
        <v>8316</v>
      </c>
      <c r="R3990" t="s">
        <v>8344</v>
      </c>
      <c r="S3990" s="12">
        <f t="shared" si="245"/>
        <v>42212.624189814815</v>
      </c>
      <c r="T3990">
        <f t="shared" si="246"/>
        <v>2015</v>
      </c>
    </row>
    <row r="3991" spans="1:20" ht="43.2" x14ac:dyDescent="0.3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9">
        <f t="shared" si="244"/>
        <v>0</v>
      </c>
      <c r="P3991" t="s">
        <v>7235</v>
      </c>
      <c r="Q3991" s="11" t="s">
        <v>8327</v>
      </c>
      <c r="R3991" t="s">
        <v>8330</v>
      </c>
      <c r="S3991" s="12">
        <f t="shared" si="245"/>
        <v>42272.087766203709</v>
      </c>
      <c r="T3991">
        <f t="shared" si="246"/>
        <v>2015</v>
      </c>
    </row>
    <row r="3992" spans="1:20" ht="43.2" x14ac:dyDescent="0.3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9">
        <f t="shared" si="244"/>
        <v>0</v>
      </c>
      <c r="P3992" t="s">
        <v>7235</v>
      </c>
      <c r="Q3992" s="11" t="s">
        <v>8327</v>
      </c>
      <c r="R3992" t="s">
        <v>8330</v>
      </c>
      <c r="S3992" s="12">
        <f t="shared" si="245"/>
        <v>42171.817384259266</v>
      </c>
      <c r="T3992">
        <f t="shared" si="246"/>
        <v>2015</v>
      </c>
    </row>
    <row r="3993" spans="1:20" ht="57.6" x14ac:dyDescent="0.3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9">
        <f t="shared" si="244"/>
        <v>0</v>
      </c>
      <c r="P3993" t="s">
        <v>7235</v>
      </c>
      <c r="Q3993" s="11" t="s">
        <v>8313</v>
      </c>
      <c r="R3993" t="s">
        <v>8314</v>
      </c>
      <c r="S3993" s="12">
        <f t="shared" si="245"/>
        <v>42172.906678240746</v>
      </c>
      <c r="T3993">
        <f t="shared" si="246"/>
        <v>2015</v>
      </c>
    </row>
    <row r="3994" spans="1:20" ht="43.2" x14ac:dyDescent="0.3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9">
        <f t="shared" si="244"/>
        <v>0</v>
      </c>
      <c r="P3994" t="s">
        <v>7235</v>
      </c>
      <c r="Q3994" s="11" t="s">
        <v>8308</v>
      </c>
      <c r="R3994" t="s">
        <v>8342</v>
      </c>
      <c r="S3994" s="12">
        <f t="shared" si="245"/>
        <v>42060.001805555556</v>
      </c>
      <c r="T3994">
        <f t="shared" si="246"/>
        <v>2015</v>
      </c>
    </row>
    <row r="3995" spans="1:20" ht="43.2" x14ac:dyDescent="0.3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244"/>
        <v>0</v>
      </c>
      <c r="P3995" t="s">
        <v>7235</v>
      </c>
      <c r="Q3995" s="11" t="s">
        <v>8319</v>
      </c>
      <c r="R3995" t="s">
        <v>8345</v>
      </c>
      <c r="S3995" s="12">
        <f t="shared" si="245"/>
        <v>41993.738298611104</v>
      </c>
      <c r="T3995">
        <f t="shared" si="246"/>
        <v>2014</v>
      </c>
    </row>
    <row r="3996" spans="1:20" ht="43.2" x14ac:dyDescent="0.3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244"/>
        <v>0</v>
      </c>
      <c r="P3996" t="s">
        <v>7235</v>
      </c>
      <c r="Q3996" s="11" t="s">
        <v>8319</v>
      </c>
      <c r="R3996" t="s">
        <v>8345</v>
      </c>
      <c r="S3996" s="12">
        <f t="shared" si="245"/>
        <v>42388.589085648149</v>
      </c>
      <c r="T3996">
        <f t="shared" si="246"/>
        <v>2016</v>
      </c>
    </row>
    <row r="3997" spans="1:20" ht="43.2" x14ac:dyDescent="0.3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9">
        <f t="shared" si="244"/>
        <v>0</v>
      </c>
      <c r="P3997" t="s">
        <v>7235</v>
      </c>
      <c r="Q3997" s="11" t="s">
        <v>8323</v>
      </c>
      <c r="R3997" t="s">
        <v>8326</v>
      </c>
      <c r="S3997" s="12">
        <f t="shared" si="245"/>
        <v>42115.11618055556</v>
      </c>
      <c r="T3997">
        <f t="shared" si="246"/>
        <v>2015</v>
      </c>
    </row>
    <row r="3998" spans="1:20" ht="43.2" x14ac:dyDescent="0.3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9">
        <f t="shared" si="244"/>
        <v>0</v>
      </c>
      <c r="P3998" t="s">
        <v>7235</v>
      </c>
      <c r="Q3998" s="11" t="s">
        <v>8323</v>
      </c>
      <c r="R3998" t="s">
        <v>8324</v>
      </c>
      <c r="S3998" s="12">
        <f t="shared" si="245"/>
        <v>42077.129398148143</v>
      </c>
      <c r="T3998">
        <f t="shared" si="246"/>
        <v>2015</v>
      </c>
    </row>
    <row r="3999" spans="1:20" ht="43.2" x14ac:dyDescent="0.3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9">
        <f t="shared" si="244"/>
        <v>0</v>
      </c>
      <c r="P3999" t="s">
        <v>7235</v>
      </c>
      <c r="Q3999" s="11" t="s">
        <v>8323</v>
      </c>
      <c r="R3999" t="s">
        <v>8335</v>
      </c>
      <c r="S3999" s="12">
        <f t="shared" si="245"/>
        <v>41899.627071759263</v>
      </c>
      <c r="T3999">
        <f t="shared" si="246"/>
        <v>2014</v>
      </c>
    </row>
    <row r="4000" spans="1:20" ht="43.2" x14ac:dyDescent="0.3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9">
        <f t="shared" si="244"/>
        <v>0</v>
      </c>
      <c r="P4000" t="s">
        <v>7235</v>
      </c>
      <c r="Q4000" s="11" t="s">
        <v>8323</v>
      </c>
      <c r="R4000" t="s">
        <v>8335</v>
      </c>
      <c r="S4000" s="12">
        <f t="shared" si="245"/>
        <v>42269.126226851848</v>
      </c>
      <c r="T4000">
        <f t="shared" si="246"/>
        <v>2015</v>
      </c>
    </row>
    <row r="4001" spans="1:20" ht="43.2" x14ac:dyDescent="0.3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9">
        <f t="shared" si="244"/>
        <v>0</v>
      </c>
      <c r="P4001" t="s">
        <v>7235</v>
      </c>
      <c r="Q4001" s="11" t="s">
        <v>8323</v>
      </c>
      <c r="R4001" t="s">
        <v>8326</v>
      </c>
      <c r="S4001" s="12">
        <f t="shared" si="245"/>
        <v>41926.542303240742</v>
      </c>
      <c r="T4001">
        <f t="shared" si="246"/>
        <v>2014</v>
      </c>
    </row>
    <row r="4002" spans="1:20" ht="43.2" x14ac:dyDescent="0.3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9">
        <f t="shared" si="244"/>
        <v>0</v>
      </c>
      <c r="P4002" t="s">
        <v>7235</v>
      </c>
      <c r="Q4002" s="11" t="s">
        <v>8323</v>
      </c>
      <c r="R4002" t="s">
        <v>8326</v>
      </c>
      <c r="S4002" s="12">
        <f t="shared" si="245"/>
        <v>42286.749780092592</v>
      </c>
      <c r="T4002">
        <f t="shared" si="246"/>
        <v>2015</v>
      </c>
    </row>
    <row r="4003" spans="1:20" ht="43.2" x14ac:dyDescent="0.3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9">
        <f t="shared" si="244"/>
        <v>0</v>
      </c>
      <c r="P4003" t="s">
        <v>7235</v>
      </c>
      <c r="Q4003" s="11" t="s">
        <v>8323</v>
      </c>
      <c r="R4003" t="s">
        <v>8326</v>
      </c>
      <c r="S4003" s="12">
        <f t="shared" si="245"/>
        <v>42069.391446759255</v>
      </c>
      <c r="T4003">
        <f t="shared" si="246"/>
        <v>2015</v>
      </c>
    </row>
    <row r="4004" spans="1:20" ht="43.2" x14ac:dyDescent="0.3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9">
        <f t="shared" si="244"/>
        <v>0</v>
      </c>
      <c r="P4004" t="s">
        <v>7235</v>
      </c>
      <c r="Q4004" s="11" t="s">
        <v>8323</v>
      </c>
      <c r="R4004" t="s">
        <v>8326</v>
      </c>
      <c r="S4004" s="12">
        <f t="shared" si="245"/>
        <v>42511.698101851856</v>
      </c>
      <c r="T4004">
        <f t="shared" si="246"/>
        <v>2016</v>
      </c>
    </row>
    <row r="4005" spans="1:20" ht="28.8" x14ac:dyDescent="0.3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9">
        <f t="shared" si="244"/>
        <v>0</v>
      </c>
      <c r="P4005" t="s">
        <v>7235</v>
      </c>
      <c r="Q4005" s="11" t="s">
        <v>8327</v>
      </c>
      <c r="R4005" t="s">
        <v>8350</v>
      </c>
      <c r="S4005" s="12">
        <f t="shared" si="245"/>
        <v>40767.192395833335</v>
      </c>
      <c r="T4005">
        <f t="shared" si="246"/>
        <v>2011</v>
      </c>
    </row>
    <row r="4006" spans="1:20" ht="43.2" x14ac:dyDescent="0.3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9">
        <f t="shared" si="244"/>
        <v>0</v>
      </c>
      <c r="P4006" t="s">
        <v>7235</v>
      </c>
      <c r="Q4006" s="11" t="s">
        <v>8323</v>
      </c>
      <c r="R4006" t="s">
        <v>8326</v>
      </c>
      <c r="S4006" s="12">
        <f t="shared" si="245"/>
        <v>41950.114108796297</v>
      </c>
      <c r="T4006">
        <f t="shared" si="246"/>
        <v>2014</v>
      </c>
    </row>
    <row r="4007" spans="1:20" ht="43.2" x14ac:dyDescent="0.3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9">
        <f t="shared" si="244"/>
        <v>0</v>
      </c>
      <c r="P4007" t="s">
        <v>7235</v>
      </c>
      <c r="Q4007" s="11" t="s">
        <v>8308</v>
      </c>
      <c r="R4007" t="s">
        <v>8342</v>
      </c>
      <c r="S4007" s="12">
        <f t="shared" si="245"/>
        <v>42282.71629629629</v>
      </c>
      <c r="T4007">
        <f t="shared" si="246"/>
        <v>2015</v>
      </c>
    </row>
    <row r="4008" spans="1:20" ht="43.2" x14ac:dyDescent="0.3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9">
        <f t="shared" si="244"/>
        <v>0</v>
      </c>
      <c r="P4008" t="s">
        <v>7235</v>
      </c>
      <c r="Q4008" s="11" t="s">
        <v>8311</v>
      </c>
      <c r="R4008" t="s">
        <v>8352</v>
      </c>
      <c r="S4008" s="12">
        <f t="shared" si="245"/>
        <v>41594.207060185188</v>
      </c>
      <c r="T4008">
        <f t="shared" si="246"/>
        <v>2013</v>
      </c>
    </row>
    <row r="4009" spans="1:20" ht="43.2" x14ac:dyDescent="0.3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9">
        <f t="shared" si="244"/>
        <v>0</v>
      </c>
      <c r="P4009" t="s">
        <v>7235</v>
      </c>
      <c r="Q4009" s="11" t="s">
        <v>8327</v>
      </c>
      <c r="R4009" t="s">
        <v>8350</v>
      </c>
      <c r="S4009" s="12">
        <f t="shared" si="245"/>
        <v>40340.801562499997</v>
      </c>
      <c r="T4009">
        <f t="shared" si="246"/>
        <v>2010</v>
      </c>
    </row>
    <row r="4010" spans="1:20" ht="28.8" x14ac:dyDescent="0.3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9">
        <f t="shared" si="244"/>
        <v>0</v>
      </c>
      <c r="P4010" t="s">
        <v>7235</v>
      </c>
      <c r="Q4010" s="11" t="s">
        <v>8346</v>
      </c>
      <c r="R4010" t="s">
        <v>8347</v>
      </c>
      <c r="S4010" s="12">
        <f t="shared" si="245"/>
        <v>42231.7971875</v>
      </c>
      <c r="T4010">
        <f t="shared" si="246"/>
        <v>2015</v>
      </c>
    </row>
    <row r="4011" spans="1:20" ht="57.6" x14ac:dyDescent="0.3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9">
        <f t="shared" si="244"/>
        <v>0</v>
      </c>
      <c r="P4011" t="s">
        <v>7235</v>
      </c>
      <c r="Q4011" s="11" t="s">
        <v>8346</v>
      </c>
      <c r="R4011" t="s">
        <v>8347</v>
      </c>
      <c r="S4011" s="12">
        <f t="shared" si="245"/>
        <v>41831.851840277777</v>
      </c>
      <c r="T4011">
        <f t="shared" si="246"/>
        <v>2014</v>
      </c>
    </row>
    <row r="4012" spans="1:20" x14ac:dyDescent="0.3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9">
        <f t="shared" si="244"/>
        <v>0</v>
      </c>
      <c r="P4012" t="s">
        <v>7235</v>
      </c>
      <c r="Q4012" s="11" t="s">
        <v>8327</v>
      </c>
      <c r="R4012" t="s">
        <v>8354</v>
      </c>
      <c r="S4012" s="12">
        <f t="shared" si="245"/>
        <v>41110.680138888885</v>
      </c>
      <c r="T4012">
        <f t="shared" si="246"/>
        <v>2012</v>
      </c>
    </row>
    <row r="4013" spans="1:20" ht="28.8" x14ac:dyDescent="0.3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9">
        <f t="shared" si="244"/>
        <v>0</v>
      </c>
      <c r="P4013" t="s">
        <v>7235</v>
      </c>
      <c r="Q4013" s="11" t="s">
        <v>8327</v>
      </c>
      <c r="R4013" t="s">
        <v>8354</v>
      </c>
      <c r="S4013" s="12">
        <f t="shared" si="245"/>
        <v>40883.962581018517</v>
      </c>
      <c r="T4013">
        <f t="shared" si="246"/>
        <v>2011</v>
      </c>
    </row>
    <row r="4014" spans="1:20" ht="43.2" x14ac:dyDescent="0.3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4"/>
        <v>0</v>
      </c>
      <c r="P4014" t="s">
        <v>7235</v>
      </c>
      <c r="Q4014" s="11" t="s">
        <v>8308</v>
      </c>
      <c r="R4014" t="s">
        <v>8310</v>
      </c>
      <c r="S4014" s="12">
        <f t="shared" si="245"/>
        <v>41806.106770833336</v>
      </c>
      <c r="T4014">
        <f t="shared" si="246"/>
        <v>2014</v>
      </c>
    </row>
    <row r="4015" spans="1:20" ht="43.2" x14ac:dyDescent="0.3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9">
        <f t="shared" si="244"/>
        <v>0</v>
      </c>
      <c r="P4015" t="s">
        <v>7235</v>
      </c>
      <c r="Q4015" s="11" t="s">
        <v>8308</v>
      </c>
      <c r="R4015" t="s">
        <v>8342</v>
      </c>
      <c r="S4015" s="12">
        <f t="shared" si="245"/>
        <v>42669.870173611111</v>
      </c>
      <c r="T4015">
        <f t="shared" si="246"/>
        <v>2016</v>
      </c>
    </row>
    <row r="4016" spans="1:20" ht="28.8" x14ac:dyDescent="0.3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9">
        <f t="shared" si="244"/>
        <v>0</v>
      </c>
      <c r="P4016" t="s">
        <v>7235</v>
      </c>
      <c r="Q4016" s="11" t="s">
        <v>8311</v>
      </c>
      <c r="R4016" t="s">
        <v>8352</v>
      </c>
      <c r="S4016" s="12">
        <f t="shared" si="245"/>
        <v>41411.866608796299</v>
      </c>
      <c r="T4016">
        <f t="shared" si="246"/>
        <v>2013</v>
      </c>
    </row>
    <row r="4017" spans="1:20" ht="43.2" x14ac:dyDescent="0.3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9">
        <f t="shared" si="244"/>
        <v>0</v>
      </c>
      <c r="P4017" t="s">
        <v>7235</v>
      </c>
      <c r="Q4017" s="11" t="s">
        <v>8311</v>
      </c>
      <c r="R4017" t="s">
        <v>8352</v>
      </c>
      <c r="S4017" s="12">
        <f t="shared" si="245"/>
        <v>42670.764039351852</v>
      </c>
      <c r="T4017">
        <f t="shared" si="246"/>
        <v>2016</v>
      </c>
    </row>
    <row r="4018" spans="1:20" ht="28.8" x14ac:dyDescent="0.3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9">
        <f t="shared" si="244"/>
        <v>0</v>
      </c>
      <c r="P4018" t="s">
        <v>7235</v>
      </c>
      <c r="Q4018" s="11" t="s">
        <v>8323</v>
      </c>
      <c r="R4018" t="s">
        <v>8326</v>
      </c>
      <c r="S4018" s="12">
        <f t="shared" si="245"/>
        <v>41793.710231481484</v>
      </c>
      <c r="T4018">
        <f t="shared" si="246"/>
        <v>2014</v>
      </c>
    </row>
    <row r="4019" spans="1:20" ht="57.6" x14ac:dyDescent="0.3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9">
        <f t="shared" si="244"/>
        <v>0</v>
      </c>
      <c r="P4019" t="s">
        <v>7235</v>
      </c>
      <c r="Q4019" s="11" t="s">
        <v>8321</v>
      </c>
      <c r="R4019" t="s">
        <v>8339</v>
      </c>
      <c r="S4019" s="12">
        <f t="shared" si="245"/>
        <v>42100.086145833338</v>
      </c>
      <c r="T4019">
        <f t="shared" si="246"/>
        <v>2015</v>
      </c>
    </row>
    <row r="4020" spans="1:20" ht="43.2" x14ac:dyDescent="0.3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9">
        <f t="shared" si="244"/>
        <v>0</v>
      </c>
      <c r="P4020" t="s">
        <v>7235</v>
      </c>
      <c r="Q4020" s="11" t="s">
        <v>8327</v>
      </c>
      <c r="R4020" t="s">
        <v>8354</v>
      </c>
      <c r="S4020" s="12">
        <f t="shared" si="245"/>
        <v>41827.919166666667</v>
      </c>
      <c r="T4020">
        <f t="shared" si="246"/>
        <v>2014</v>
      </c>
    </row>
    <row r="4021" spans="1:20" x14ac:dyDescent="0.3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9">
        <f t="shared" si="244"/>
        <v>0</v>
      </c>
      <c r="P4021" t="s">
        <v>7235</v>
      </c>
      <c r="Q4021" s="11" t="s">
        <v>8311</v>
      </c>
      <c r="R4021" t="s">
        <v>8352</v>
      </c>
      <c r="S4021" s="12">
        <f t="shared" si="245"/>
        <v>41053.200960648144</v>
      </c>
      <c r="T4021">
        <f t="shared" si="246"/>
        <v>2012</v>
      </c>
    </row>
    <row r="4022" spans="1:20" ht="28.8" x14ac:dyDescent="0.3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9">
        <f t="shared" si="244"/>
        <v>0</v>
      </c>
      <c r="P4022" t="s">
        <v>7235</v>
      </c>
      <c r="Q4022" s="11" t="s">
        <v>8311</v>
      </c>
      <c r="R4022" t="s">
        <v>8352</v>
      </c>
      <c r="S4022" s="12">
        <f t="shared" si="245"/>
        <v>40752.789710648147</v>
      </c>
      <c r="T4022">
        <f t="shared" si="246"/>
        <v>2011</v>
      </c>
    </row>
    <row r="4023" spans="1:20" ht="43.2" x14ac:dyDescent="0.3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9">
        <f t="shared" si="244"/>
        <v>0</v>
      </c>
      <c r="P4023" t="s">
        <v>7235</v>
      </c>
      <c r="Q4023" s="11" t="s">
        <v>8327</v>
      </c>
      <c r="R4023" t="s">
        <v>8330</v>
      </c>
      <c r="S4023" s="12">
        <f t="shared" si="245"/>
        <v>42245.016736111109</v>
      </c>
      <c r="T4023">
        <f t="shared" si="246"/>
        <v>2015</v>
      </c>
    </row>
    <row r="4024" spans="1:20" ht="43.2" x14ac:dyDescent="0.3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9">
        <f t="shared" si="244"/>
        <v>0</v>
      </c>
      <c r="P4024" t="s">
        <v>7235</v>
      </c>
      <c r="Q4024" s="11" t="s">
        <v>8313</v>
      </c>
      <c r="R4024" t="s">
        <v>8353</v>
      </c>
      <c r="S4024" s="12">
        <f t="shared" si="245"/>
        <v>42329.58839120371</v>
      </c>
      <c r="T4024">
        <f t="shared" si="246"/>
        <v>2015</v>
      </c>
    </row>
    <row r="4025" spans="1:20" ht="57.6" x14ac:dyDescent="0.3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9">
        <f t="shared" si="244"/>
        <v>0</v>
      </c>
      <c r="P4025" t="s">
        <v>7235</v>
      </c>
      <c r="Q4025" s="11" t="s">
        <v>8316</v>
      </c>
      <c r="R4025" t="s">
        <v>8334</v>
      </c>
      <c r="S4025" s="12">
        <f t="shared" si="245"/>
        <v>40355.024953703702</v>
      </c>
      <c r="T4025">
        <f t="shared" si="246"/>
        <v>2010</v>
      </c>
    </row>
    <row r="4026" spans="1:20" ht="43.2" x14ac:dyDescent="0.3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9">
        <f t="shared" si="244"/>
        <v>0</v>
      </c>
      <c r="P4026" t="s">
        <v>7235</v>
      </c>
      <c r="Q4026" s="11" t="s">
        <v>8308</v>
      </c>
      <c r="R4026" t="s">
        <v>8342</v>
      </c>
      <c r="S4026" s="12">
        <f t="shared" si="245"/>
        <v>42101.633703703701</v>
      </c>
      <c r="T4026">
        <f t="shared" si="246"/>
        <v>2015</v>
      </c>
    </row>
    <row r="4027" spans="1:20" ht="43.2" x14ac:dyDescent="0.3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9">
        <f t="shared" si="244"/>
        <v>0</v>
      </c>
      <c r="P4027" t="s">
        <v>7235</v>
      </c>
      <c r="Q4027" s="11" t="s">
        <v>8308</v>
      </c>
      <c r="R4027" t="s">
        <v>8342</v>
      </c>
      <c r="S4027" s="12">
        <f t="shared" si="245"/>
        <v>42150.777731481481</v>
      </c>
      <c r="T4027">
        <f t="shared" si="246"/>
        <v>2015</v>
      </c>
    </row>
    <row r="4028" spans="1:20" ht="43.2" x14ac:dyDescent="0.3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4"/>
        <v>0</v>
      </c>
      <c r="P4028" t="s">
        <v>7235</v>
      </c>
      <c r="Q4028" s="11" t="s">
        <v>8323</v>
      </c>
      <c r="R4028" t="s">
        <v>8326</v>
      </c>
      <c r="S4028" s="12">
        <f t="shared" si="245"/>
        <v>42453.806307870371</v>
      </c>
      <c r="T4028">
        <f t="shared" si="246"/>
        <v>2016</v>
      </c>
    </row>
    <row r="4029" spans="1:20" ht="43.2" x14ac:dyDescent="0.3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244"/>
        <v>0</v>
      </c>
      <c r="P4029" t="s">
        <v>7235</v>
      </c>
      <c r="Q4029" s="11" t="s">
        <v>8323</v>
      </c>
      <c r="R4029" t="s">
        <v>8326</v>
      </c>
      <c r="S4029" s="12">
        <f t="shared" si="245"/>
        <v>42494.471666666665</v>
      </c>
      <c r="T4029">
        <f t="shared" si="246"/>
        <v>2016</v>
      </c>
    </row>
    <row r="4030" spans="1:20" ht="43.2" x14ac:dyDescent="0.3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9">
        <f t="shared" si="244"/>
        <v>0</v>
      </c>
      <c r="P4030" t="s">
        <v>7235</v>
      </c>
      <c r="Q4030" s="11" t="s">
        <v>8311</v>
      </c>
      <c r="R4030" t="s">
        <v>8356</v>
      </c>
      <c r="S4030" s="12">
        <f t="shared" si="245"/>
        <v>41078.899826388886</v>
      </c>
      <c r="T4030">
        <f t="shared" si="246"/>
        <v>2012</v>
      </c>
    </row>
    <row r="4031" spans="1:20" ht="43.2" x14ac:dyDescent="0.3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9">
        <f t="shared" si="244"/>
        <v>0</v>
      </c>
      <c r="P4031" t="s">
        <v>7235</v>
      </c>
      <c r="Q4031" s="11" t="s">
        <v>8311</v>
      </c>
      <c r="R4031" t="s">
        <v>8349</v>
      </c>
      <c r="S4031" s="12">
        <f t="shared" si="245"/>
        <v>40990.050069444449</v>
      </c>
      <c r="T4031">
        <f t="shared" si="246"/>
        <v>2012</v>
      </c>
    </row>
    <row r="4032" spans="1:20" ht="43.2" x14ac:dyDescent="0.3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9">
        <f t="shared" si="244"/>
        <v>0</v>
      </c>
      <c r="P4032" t="s">
        <v>7235</v>
      </c>
      <c r="Q4032" s="11" t="s">
        <v>8308</v>
      </c>
      <c r="R4032" t="s">
        <v>8310</v>
      </c>
      <c r="S4032" s="12">
        <f t="shared" si="245"/>
        <v>41836.595520833333</v>
      </c>
      <c r="T4032">
        <f t="shared" si="246"/>
        <v>2014</v>
      </c>
    </row>
    <row r="4033" spans="1:20" ht="43.2" x14ac:dyDescent="0.3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9">
        <f t="shared" si="244"/>
        <v>0</v>
      </c>
      <c r="P4033" t="s">
        <v>7235</v>
      </c>
      <c r="Q4033" s="11" t="s">
        <v>8321</v>
      </c>
      <c r="R4033" t="s">
        <v>8325</v>
      </c>
      <c r="S4033" s="12">
        <f t="shared" si="245"/>
        <v>42191.824062500003</v>
      </c>
      <c r="T4033">
        <f t="shared" si="246"/>
        <v>2015</v>
      </c>
    </row>
    <row r="4034" spans="1:20" ht="43.2" x14ac:dyDescent="0.3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9">
        <f t="shared" si="244"/>
        <v>0</v>
      </c>
      <c r="P4034" t="s">
        <v>7235</v>
      </c>
      <c r="Q4034" s="11" t="s">
        <v>8321</v>
      </c>
      <c r="R4034" t="s">
        <v>8325</v>
      </c>
      <c r="S4034" s="12">
        <f t="shared" si="245"/>
        <v>41857.18304398148</v>
      </c>
      <c r="T4034">
        <f t="shared" si="246"/>
        <v>2014</v>
      </c>
    </row>
    <row r="4035" spans="1:20" ht="57.6" x14ac:dyDescent="0.3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9">
        <f t="shared" ref="O4035:O4098" si="247">ROUND(E4035/D4035*100,0)</f>
        <v>0</v>
      </c>
      <c r="P4035" t="s">
        <v>7235</v>
      </c>
      <c r="Q4035" s="11" t="s">
        <v>8321</v>
      </c>
      <c r="R4035" t="s">
        <v>8339</v>
      </c>
      <c r="S4035" s="12">
        <f t="shared" ref="S4035:S4098" si="248">(((J4035/60)/60)/24)+DATE(1970,1,1)</f>
        <v>40987.83488425926</v>
      </c>
      <c r="T4035">
        <f t="shared" ref="T4035:T4098" si="249">YEAR(S4035)</f>
        <v>2012</v>
      </c>
    </row>
    <row r="4036" spans="1:20" ht="43.2" x14ac:dyDescent="0.3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9">
        <f t="shared" si="247"/>
        <v>0</v>
      </c>
      <c r="P4036" t="s">
        <v>7235</v>
      </c>
      <c r="Q4036" s="11" t="s">
        <v>8308</v>
      </c>
      <c r="R4036" t="s">
        <v>8342</v>
      </c>
      <c r="S4036" s="12">
        <f t="shared" si="248"/>
        <v>41849.035370370373</v>
      </c>
      <c r="T4036">
        <f t="shared" si="249"/>
        <v>2014</v>
      </c>
    </row>
    <row r="4037" spans="1:20" ht="43.2" x14ac:dyDescent="0.3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9">
        <f t="shared" si="247"/>
        <v>0</v>
      </c>
      <c r="P4037" t="s">
        <v>7235</v>
      </c>
      <c r="Q4037" s="11" t="s">
        <v>8327</v>
      </c>
      <c r="R4037" t="s">
        <v>8350</v>
      </c>
      <c r="S4037" s="12">
        <f t="shared" si="248"/>
        <v>41116.763275462967</v>
      </c>
      <c r="T4037">
        <f t="shared" si="249"/>
        <v>2012</v>
      </c>
    </row>
    <row r="4038" spans="1:20" ht="43.2" x14ac:dyDescent="0.3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9">
        <f t="shared" si="247"/>
        <v>0</v>
      </c>
      <c r="P4038" t="s">
        <v>7235</v>
      </c>
      <c r="Q4038" s="11" t="s">
        <v>8311</v>
      </c>
      <c r="R4038" t="s">
        <v>8348</v>
      </c>
      <c r="S4038" s="12">
        <f t="shared" si="248"/>
        <v>42485.64534722222</v>
      </c>
      <c r="T4038">
        <f t="shared" si="249"/>
        <v>2016</v>
      </c>
    </row>
    <row r="4039" spans="1:20" ht="43.2" x14ac:dyDescent="0.3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9">
        <f t="shared" si="247"/>
        <v>0</v>
      </c>
      <c r="P4039" t="s">
        <v>7235</v>
      </c>
      <c r="Q4039" s="11" t="s">
        <v>8311</v>
      </c>
      <c r="R4039" t="s">
        <v>8352</v>
      </c>
      <c r="S4039" s="12">
        <f t="shared" si="248"/>
        <v>41838.475219907406</v>
      </c>
      <c r="T4039">
        <f t="shared" si="249"/>
        <v>2014</v>
      </c>
    </row>
    <row r="4040" spans="1:20" ht="28.8" x14ac:dyDescent="0.3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9">
        <f t="shared" si="247"/>
        <v>0</v>
      </c>
      <c r="P4040" t="s">
        <v>7235</v>
      </c>
      <c r="Q4040" s="11" t="s">
        <v>8313</v>
      </c>
      <c r="R4040" t="s">
        <v>8351</v>
      </c>
      <c r="S4040" s="12">
        <f t="shared" si="248"/>
        <v>42069.104421296302</v>
      </c>
      <c r="T4040">
        <f t="shared" si="249"/>
        <v>2015</v>
      </c>
    </row>
    <row r="4041" spans="1:20" ht="28.8" x14ac:dyDescent="0.3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9">
        <f t="shared" si="247"/>
        <v>0</v>
      </c>
      <c r="P4041" t="s">
        <v>7235</v>
      </c>
      <c r="Q4041" s="11" t="s">
        <v>8313</v>
      </c>
      <c r="R4041" t="s">
        <v>8314</v>
      </c>
      <c r="S4041" s="12">
        <f t="shared" si="248"/>
        <v>41855.859814814816</v>
      </c>
      <c r="T4041">
        <f t="shared" si="249"/>
        <v>2014</v>
      </c>
    </row>
    <row r="4042" spans="1:20" ht="43.2" x14ac:dyDescent="0.3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9">
        <f t="shared" si="247"/>
        <v>0</v>
      </c>
      <c r="P4042" t="s">
        <v>7235</v>
      </c>
      <c r="Q4042" s="11" t="s">
        <v>8308</v>
      </c>
      <c r="R4042" t="s">
        <v>8342</v>
      </c>
      <c r="S4042" s="12">
        <f t="shared" si="248"/>
        <v>41978.930972222224</v>
      </c>
      <c r="T4042">
        <f t="shared" si="249"/>
        <v>2014</v>
      </c>
    </row>
    <row r="4043" spans="1:20" ht="43.2" x14ac:dyDescent="0.3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9">
        <f t="shared" si="247"/>
        <v>0</v>
      </c>
      <c r="P4043" t="s">
        <v>7235</v>
      </c>
      <c r="Q4043" s="11" t="s">
        <v>8323</v>
      </c>
      <c r="R4043" t="s">
        <v>8326</v>
      </c>
      <c r="S4043" s="12">
        <f t="shared" si="248"/>
        <v>41784.952488425923</v>
      </c>
      <c r="T4043">
        <f t="shared" si="249"/>
        <v>2014</v>
      </c>
    </row>
    <row r="4044" spans="1:20" ht="43.2" x14ac:dyDescent="0.3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9">
        <f t="shared" si="247"/>
        <v>0</v>
      </c>
      <c r="P4044" t="s">
        <v>7235</v>
      </c>
      <c r="Q4044" s="11" t="s">
        <v>8323</v>
      </c>
      <c r="R4044" t="s">
        <v>8326</v>
      </c>
      <c r="S4044" s="12">
        <f t="shared" si="248"/>
        <v>42103.024398148147</v>
      </c>
      <c r="T4044">
        <f t="shared" si="249"/>
        <v>2015</v>
      </c>
    </row>
    <row r="4045" spans="1:20" ht="28.8" x14ac:dyDescent="0.3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9">
        <f t="shared" si="247"/>
        <v>0</v>
      </c>
      <c r="P4045" t="s">
        <v>7235</v>
      </c>
      <c r="Q4045" s="11" t="s">
        <v>8323</v>
      </c>
      <c r="R4045" t="s">
        <v>8335</v>
      </c>
      <c r="S4045" s="12">
        <f t="shared" si="248"/>
        <v>41766.692037037035</v>
      </c>
      <c r="T4045">
        <f t="shared" si="249"/>
        <v>2014</v>
      </c>
    </row>
    <row r="4046" spans="1:20" ht="57.6" x14ac:dyDescent="0.3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9">
        <f t="shared" si="247"/>
        <v>0</v>
      </c>
      <c r="P4046" t="s">
        <v>7235</v>
      </c>
      <c r="Q4046" s="11" t="s">
        <v>8323</v>
      </c>
      <c r="R4046" t="s">
        <v>8326</v>
      </c>
      <c r="S4046" s="12">
        <f t="shared" si="248"/>
        <v>42186.01116898148</v>
      </c>
      <c r="T4046">
        <f t="shared" si="249"/>
        <v>2015</v>
      </c>
    </row>
    <row r="4047" spans="1:20" ht="43.2" x14ac:dyDescent="0.3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9">
        <f t="shared" si="247"/>
        <v>0</v>
      </c>
      <c r="P4047" t="s">
        <v>7235</v>
      </c>
      <c r="Q4047" s="11" t="s">
        <v>8327</v>
      </c>
      <c r="R4047" t="s">
        <v>8350</v>
      </c>
      <c r="S4047" s="12">
        <f t="shared" si="248"/>
        <v>40883.024178240739</v>
      </c>
      <c r="T4047">
        <f t="shared" si="249"/>
        <v>2011</v>
      </c>
    </row>
    <row r="4048" spans="1:20" x14ac:dyDescent="0.3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9">
        <f t="shared" si="247"/>
        <v>0</v>
      </c>
      <c r="P4048" t="s">
        <v>7235</v>
      </c>
      <c r="Q4048" s="11" t="s">
        <v>8321</v>
      </c>
      <c r="R4048" t="s">
        <v>8337</v>
      </c>
      <c r="S4048" s="12">
        <f t="shared" si="248"/>
        <v>42541.837511574078</v>
      </c>
      <c r="T4048">
        <f t="shared" si="249"/>
        <v>2016</v>
      </c>
    </row>
    <row r="4049" spans="1:20" ht="28.8" x14ac:dyDescent="0.3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9">
        <f t="shared" si="247"/>
        <v>0</v>
      </c>
      <c r="P4049" t="s">
        <v>7235</v>
      </c>
      <c r="Q4049" s="11" t="s">
        <v>8308</v>
      </c>
      <c r="R4049" t="s">
        <v>8310</v>
      </c>
      <c r="S4049" s="12">
        <f t="shared" si="248"/>
        <v>41837.984976851854</v>
      </c>
      <c r="T4049">
        <f t="shared" si="249"/>
        <v>2014</v>
      </c>
    </row>
    <row r="4050" spans="1:20" ht="43.2" x14ac:dyDescent="0.3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9">
        <f t="shared" si="247"/>
        <v>0</v>
      </c>
      <c r="P4050" t="s">
        <v>7235</v>
      </c>
      <c r="Q4050" s="11" t="s">
        <v>8313</v>
      </c>
      <c r="R4050" t="s">
        <v>8351</v>
      </c>
      <c r="S4050" s="12">
        <f t="shared" si="248"/>
        <v>41779.649317129632</v>
      </c>
      <c r="T4050">
        <f t="shared" si="249"/>
        <v>2014</v>
      </c>
    </row>
    <row r="4051" spans="1:20" ht="43.2" x14ac:dyDescent="0.3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9">
        <f t="shared" si="247"/>
        <v>0</v>
      </c>
      <c r="P4051" t="s">
        <v>7235</v>
      </c>
      <c r="Q4051" s="11" t="s">
        <v>8313</v>
      </c>
      <c r="R4051" t="s">
        <v>8351</v>
      </c>
      <c r="S4051" s="12">
        <f t="shared" si="248"/>
        <v>42256.984791666662</v>
      </c>
      <c r="T4051">
        <f t="shared" si="249"/>
        <v>2015</v>
      </c>
    </row>
    <row r="4052" spans="1:20" ht="43.2" x14ac:dyDescent="0.3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9">
        <f t="shared" si="247"/>
        <v>0</v>
      </c>
      <c r="P4052" t="s">
        <v>7235</v>
      </c>
      <c r="Q4052" s="11" t="s">
        <v>8323</v>
      </c>
      <c r="R4052" t="s">
        <v>8326</v>
      </c>
      <c r="S4052" s="12">
        <f t="shared" si="248"/>
        <v>42492.737847222219</v>
      </c>
      <c r="T4052">
        <f t="shared" si="249"/>
        <v>2016</v>
      </c>
    </row>
    <row r="4053" spans="1:20" ht="57.6" x14ac:dyDescent="0.3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47"/>
        <v>0</v>
      </c>
      <c r="P4053" t="s">
        <v>7235</v>
      </c>
      <c r="Q4053" s="11" t="s">
        <v>8323</v>
      </c>
      <c r="R4053" t="s">
        <v>8326</v>
      </c>
      <c r="S4053" s="12">
        <f t="shared" si="248"/>
        <v>41793.814259259263</v>
      </c>
      <c r="T4053">
        <f t="shared" si="249"/>
        <v>2014</v>
      </c>
    </row>
    <row r="4054" spans="1:20" ht="43.2" x14ac:dyDescent="0.3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9">
        <f t="shared" si="247"/>
        <v>0</v>
      </c>
      <c r="P4054" t="s">
        <v>7235</v>
      </c>
      <c r="Q4054" s="11" t="s">
        <v>8323</v>
      </c>
      <c r="R4054" t="s">
        <v>8326</v>
      </c>
      <c r="S4054" s="12">
        <f t="shared" si="248"/>
        <v>42111.904097222221</v>
      </c>
      <c r="T4054">
        <f t="shared" si="249"/>
        <v>2015</v>
      </c>
    </row>
    <row r="4055" spans="1:20" ht="43.2" x14ac:dyDescent="0.3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9">
        <f t="shared" si="247"/>
        <v>0</v>
      </c>
      <c r="P4055" t="s">
        <v>7235</v>
      </c>
      <c r="Q4055" s="11" t="s">
        <v>8319</v>
      </c>
      <c r="R4055" t="s">
        <v>8357</v>
      </c>
      <c r="S4055" s="12">
        <f t="shared" si="248"/>
        <v>41971.876863425925</v>
      </c>
      <c r="T4055">
        <f t="shared" si="249"/>
        <v>2014</v>
      </c>
    </row>
    <row r="4056" spans="1:20" ht="43.2" x14ac:dyDescent="0.3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9">
        <f t="shared" si="247"/>
        <v>0</v>
      </c>
      <c r="P4056" t="s">
        <v>7235</v>
      </c>
      <c r="Q4056" s="11" t="s">
        <v>8321</v>
      </c>
      <c r="R4056" t="s">
        <v>8325</v>
      </c>
      <c r="S4056" s="12">
        <f t="shared" si="248"/>
        <v>42033.573009259257</v>
      </c>
      <c r="T4056">
        <f t="shared" si="249"/>
        <v>2015</v>
      </c>
    </row>
    <row r="4057" spans="1:20" x14ac:dyDescent="0.3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9">
        <f t="shared" si="247"/>
        <v>0</v>
      </c>
      <c r="P4057" t="s">
        <v>7235</v>
      </c>
      <c r="Q4057" s="11" t="s">
        <v>8346</v>
      </c>
      <c r="R4057" t="s">
        <v>8347</v>
      </c>
      <c r="S4057" s="12">
        <f t="shared" si="248"/>
        <v>42046.79</v>
      </c>
      <c r="T4057">
        <f t="shared" si="249"/>
        <v>2015</v>
      </c>
    </row>
    <row r="4058" spans="1:20" ht="43.2" x14ac:dyDescent="0.3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9">
        <f t="shared" si="247"/>
        <v>0</v>
      </c>
      <c r="P4058" t="s">
        <v>7235</v>
      </c>
      <c r="Q4058" s="11" t="s">
        <v>8316</v>
      </c>
      <c r="R4058" t="s">
        <v>8334</v>
      </c>
      <c r="S4058" s="12">
        <f t="shared" si="248"/>
        <v>41775.713969907411</v>
      </c>
      <c r="T4058">
        <f t="shared" si="249"/>
        <v>2014</v>
      </c>
    </row>
    <row r="4059" spans="1:20" ht="43.2" x14ac:dyDescent="0.3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9">
        <f t="shared" si="247"/>
        <v>0</v>
      </c>
      <c r="P4059" t="s">
        <v>7235</v>
      </c>
      <c r="Q4059" s="11" t="s">
        <v>8321</v>
      </c>
      <c r="R4059" t="s">
        <v>8325</v>
      </c>
      <c r="S4059" s="12">
        <f t="shared" si="248"/>
        <v>42712.011944444443</v>
      </c>
      <c r="T4059">
        <f t="shared" si="249"/>
        <v>2016</v>
      </c>
    </row>
    <row r="4060" spans="1:20" ht="57.6" x14ac:dyDescent="0.3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9">
        <f t="shared" si="247"/>
        <v>0</v>
      </c>
      <c r="P4060" t="s">
        <v>7235</v>
      </c>
      <c r="Q4060" s="11" t="s">
        <v>8321</v>
      </c>
      <c r="R4060" t="s">
        <v>8325</v>
      </c>
      <c r="S4060" s="12">
        <f t="shared" si="248"/>
        <v>41911.934791666667</v>
      </c>
      <c r="T4060">
        <f t="shared" si="249"/>
        <v>2014</v>
      </c>
    </row>
    <row r="4061" spans="1:20" ht="43.2" x14ac:dyDescent="0.3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9">
        <f t="shared" si="247"/>
        <v>0</v>
      </c>
      <c r="P4061" t="s">
        <v>7235</v>
      </c>
      <c r="Q4061" s="11" t="s">
        <v>8321</v>
      </c>
      <c r="R4061" t="s">
        <v>8339</v>
      </c>
      <c r="S4061" s="12">
        <f t="shared" si="248"/>
        <v>41456.36241898148</v>
      </c>
      <c r="T4061">
        <f t="shared" si="249"/>
        <v>2013</v>
      </c>
    </row>
    <row r="4062" spans="1:20" x14ac:dyDescent="0.3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9">
        <f t="shared" si="247"/>
        <v>0</v>
      </c>
      <c r="P4062" t="s">
        <v>7235</v>
      </c>
      <c r="Q4062" s="11" t="s">
        <v>8321</v>
      </c>
      <c r="R4062" t="s">
        <v>8339</v>
      </c>
      <c r="S4062" s="12">
        <f t="shared" si="248"/>
        <v>41113.968576388892</v>
      </c>
      <c r="T4062">
        <f t="shared" si="249"/>
        <v>2012</v>
      </c>
    </row>
    <row r="4063" spans="1:20" ht="43.2" x14ac:dyDescent="0.3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9">
        <f t="shared" si="247"/>
        <v>0</v>
      </c>
      <c r="P4063" t="s">
        <v>7235</v>
      </c>
      <c r="Q4063" s="11" t="s">
        <v>8327</v>
      </c>
      <c r="R4063" t="s">
        <v>8328</v>
      </c>
      <c r="S4063" s="12">
        <f t="shared" si="248"/>
        <v>41026.958969907406</v>
      </c>
      <c r="T4063">
        <f t="shared" si="249"/>
        <v>2012</v>
      </c>
    </row>
    <row r="4064" spans="1:20" ht="43.2" x14ac:dyDescent="0.3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9">
        <f t="shared" si="247"/>
        <v>0</v>
      </c>
      <c r="P4064" t="s">
        <v>7235</v>
      </c>
      <c r="Q4064" s="11" t="s">
        <v>8346</v>
      </c>
      <c r="R4064" t="s">
        <v>8347</v>
      </c>
      <c r="S4064" s="12">
        <f t="shared" si="248"/>
        <v>42583.030810185184</v>
      </c>
      <c r="T4064">
        <f t="shared" si="249"/>
        <v>2016</v>
      </c>
    </row>
    <row r="4065" spans="1:20" ht="43.2" x14ac:dyDescent="0.3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9">
        <f t="shared" si="247"/>
        <v>0</v>
      </c>
      <c r="P4065" t="s">
        <v>7235</v>
      </c>
      <c r="Q4065" s="11" t="s">
        <v>8311</v>
      </c>
      <c r="R4065" t="s">
        <v>8348</v>
      </c>
      <c r="S4065" s="12">
        <f t="shared" si="248"/>
        <v>42180.390277777777</v>
      </c>
      <c r="T4065">
        <f t="shared" si="249"/>
        <v>2015</v>
      </c>
    </row>
    <row r="4066" spans="1:20" ht="43.2" x14ac:dyDescent="0.3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9">
        <f t="shared" si="247"/>
        <v>0</v>
      </c>
      <c r="P4066" t="s">
        <v>7235</v>
      </c>
      <c r="Q4066" s="11" t="s">
        <v>8313</v>
      </c>
      <c r="R4066" t="s">
        <v>8355</v>
      </c>
      <c r="S4066" s="12">
        <f t="shared" si="248"/>
        <v>42053.051203703704</v>
      </c>
      <c r="T4066">
        <f t="shared" si="249"/>
        <v>2015</v>
      </c>
    </row>
    <row r="4067" spans="1:20" ht="28.8" x14ac:dyDescent="0.3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9">
        <f t="shared" si="247"/>
        <v>0</v>
      </c>
      <c r="P4067" t="s">
        <v>7235</v>
      </c>
      <c r="Q4067" s="11" t="s">
        <v>8327</v>
      </c>
      <c r="R4067" t="s">
        <v>8330</v>
      </c>
      <c r="S4067" s="12">
        <f t="shared" si="248"/>
        <v>42152.906851851847</v>
      </c>
      <c r="T4067">
        <f t="shared" si="249"/>
        <v>2015</v>
      </c>
    </row>
    <row r="4068" spans="1:20" ht="43.2" x14ac:dyDescent="0.3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9">
        <f t="shared" si="247"/>
        <v>0</v>
      </c>
      <c r="P4068" t="s">
        <v>7235</v>
      </c>
      <c r="Q4068" s="11" t="s">
        <v>8308</v>
      </c>
      <c r="R4068" t="s">
        <v>8342</v>
      </c>
      <c r="S4068" s="12">
        <f t="shared" si="248"/>
        <v>42103.676180555558</v>
      </c>
      <c r="T4068">
        <f t="shared" si="249"/>
        <v>2015</v>
      </c>
    </row>
    <row r="4069" spans="1:20" ht="43.2" x14ac:dyDescent="0.3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9">
        <f t="shared" si="247"/>
        <v>0</v>
      </c>
      <c r="P4069" t="s">
        <v>7235</v>
      </c>
      <c r="Q4069" s="11" t="s">
        <v>8308</v>
      </c>
      <c r="R4069" t="s">
        <v>8342</v>
      </c>
      <c r="S4069" s="12">
        <f t="shared" si="248"/>
        <v>42346.736400462964</v>
      </c>
      <c r="T4069">
        <f t="shared" si="249"/>
        <v>2015</v>
      </c>
    </row>
    <row r="4070" spans="1:20" ht="43.2" x14ac:dyDescent="0.3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9">
        <f t="shared" si="247"/>
        <v>0</v>
      </c>
      <c r="P4070" t="s">
        <v>7235</v>
      </c>
      <c r="Q4070" s="11" t="s">
        <v>8319</v>
      </c>
      <c r="R4070" t="s">
        <v>8345</v>
      </c>
      <c r="S4070" s="12">
        <f t="shared" si="248"/>
        <v>41831.884108796294</v>
      </c>
      <c r="T4070">
        <f t="shared" si="249"/>
        <v>2014</v>
      </c>
    </row>
    <row r="4071" spans="1:20" ht="43.2" x14ac:dyDescent="0.3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9">
        <f t="shared" si="247"/>
        <v>0</v>
      </c>
      <c r="P4071" t="s">
        <v>7235</v>
      </c>
      <c r="Q4071" s="11" t="s">
        <v>8323</v>
      </c>
      <c r="R4071" t="s">
        <v>8326</v>
      </c>
      <c r="S4071" s="12">
        <f t="shared" si="248"/>
        <v>41954.545081018514</v>
      </c>
      <c r="T4071">
        <f t="shared" si="249"/>
        <v>2014</v>
      </c>
    </row>
    <row r="4072" spans="1:20" ht="57.6" x14ac:dyDescent="0.3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9">
        <f t="shared" si="247"/>
        <v>0</v>
      </c>
      <c r="P4072" t="s">
        <v>7235</v>
      </c>
      <c r="Q4072" s="11" t="s">
        <v>8323</v>
      </c>
      <c r="R4072" t="s">
        <v>8326</v>
      </c>
      <c r="S4072" s="12">
        <f t="shared" si="248"/>
        <v>41867.652280092596</v>
      </c>
      <c r="T4072">
        <f t="shared" si="249"/>
        <v>2014</v>
      </c>
    </row>
    <row r="4073" spans="1:20" ht="43.2" x14ac:dyDescent="0.3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9">
        <f t="shared" si="247"/>
        <v>0</v>
      </c>
      <c r="P4073" t="s">
        <v>7235</v>
      </c>
      <c r="Q4073" s="11" t="s">
        <v>8311</v>
      </c>
      <c r="R4073" t="s">
        <v>8348</v>
      </c>
      <c r="S4073" s="12">
        <f t="shared" si="248"/>
        <v>42461.447662037041</v>
      </c>
      <c r="T4073">
        <f t="shared" si="249"/>
        <v>2016</v>
      </c>
    </row>
    <row r="4074" spans="1:20" ht="43.2" x14ac:dyDescent="0.3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9">
        <f t="shared" si="247"/>
        <v>0</v>
      </c>
      <c r="P4074" t="s">
        <v>7235</v>
      </c>
      <c r="Q4074" s="11" t="s">
        <v>8308</v>
      </c>
      <c r="R4074" t="s">
        <v>8310</v>
      </c>
      <c r="S4074" s="12">
        <f t="shared" si="248"/>
        <v>42491.781319444446</v>
      </c>
      <c r="T4074">
        <f t="shared" si="249"/>
        <v>2016</v>
      </c>
    </row>
    <row r="4075" spans="1:20" ht="43.2" x14ac:dyDescent="0.3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9">
        <f t="shared" si="247"/>
        <v>0</v>
      </c>
      <c r="P4075" t="s">
        <v>7235</v>
      </c>
      <c r="Q4075" s="11" t="s">
        <v>8308</v>
      </c>
      <c r="R4075" t="s">
        <v>8342</v>
      </c>
      <c r="S4075" s="12">
        <f t="shared" si="248"/>
        <v>42057.883159722223</v>
      </c>
      <c r="T4075">
        <f t="shared" si="249"/>
        <v>2015</v>
      </c>
    </row>
    <row r="4076" spans="1:20" ht="43.2" x14ac:dyDescent="0.3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9">
        <f t="shared" si="247"/>
        <v>0</v>
      </c>
      <c r="P4076" t="s">
        <v>7235</v>
      </c>
      <c r="Q4076" s="11" t="s">
        <v>8313</v>
      </c>
      <c r="R4076" t="s">
        <v>8355</v>
      </c>
      <c r="S4076" s="12">
        <f t="shared" si="248"/>
        <v>42241.613796296297</v>
      </c>
      <c r="T4076">
        <f t="shared" si="249"/>
        <v>2015</v>
      </c>
    </row>
    <row r="4077" spans="1:20" ht="57.6" x14ac:dyDescent="0.3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9">
        <f t="shared" si="247"/>
        <v>0</v>
      </c>
      <c r="P4077" t="s">
        <v>7235</v>
      </c>
      <c r="Q4077" s="11" t="s">
        <v>8323</v>
      </c>
      <c r="R4077" t="s">
        <v>8326</v>
      </c>
      <c r="S4077" s="12">
        <f t="shared" si="248"/>
        <v>42808.358287037037</v>
      </c>
      <c r="T4077">
        <f t="shared" si="249"/>
        <v>2017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47"/>
        <v>0</v>
      </c>
      <c r="P4078" t="s">
        <v>7235</v>
      </c>
      <c r="Q4078" s="11" t="s">
        <v>8323</v>
      </c>
      <c r="R4078" t="s">
        <v>8326</v>
      </c>
      <c r="S4078" s="12">
        <f t="shared" si="248"/>
        <v>41905.795706018522</v>
      </c>
      <c r="T4078">
        <f t="shared" si="249"/>
        <v>2014</v>
      </c>
    </row>
    <row r="4079" spans="1:20" ht="43.2" x14ac:dyDescent="0.3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247"/>
        <v>0</v>
      </c>
      <c r="P4079" t="s">
        <v>7235</v>
      </c>
      <c r="Q4079" s="11" t="s">
        <v>8323</v>
      </c>
      <c r="R4079" t="s">
        <v>8326</v>
      </c>
      <c r="S4079" s="12">
        <f t="shared" si="248"/>
        <v>42534.866875</v>
      </c>
      <c r="T4079">
        <f t="shared" si="249"/>
        <v>2016</v>
      </c>
    </row>
    <row r="4080" spans="1:20" ht="57.6" x14ac:dyDescent="0.3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9">
        <f t="shared" si="247"/>
        <v>0</v>
      </c>
      <c r="P4080" t="s">
        <v>7235</v>
      </c>
      <c r="Q4080" s="11" t="s">
        <v>8323</v>
      </c>
      <c r="R4080" t="s">
        <v>8335</v>
      </c>
      <c r="S4080" s="12">
        <f t="shared" si="248"/>
        <v>42007.016458333332</v>
      </c>
      <c r="T4080">
        <f t="shared" si="249"/>
        <v>2015</v>
      </c>
    </row>
    <row r="4081" spans="1:20" ht="43.2" x14ac:dyDescent="0.3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9">
        <f t="shared" si="247"/>
        <v>0</v>
      </c>
      <c r="P4081" t="s">
        <v>7235</v>
      </c>
      <c r="Q4081" s="11" t="s">
        <v>8321</v>
      </c>
      <c r="R4081" t="s">
        <v>8337</v>
      </c>
      <c r="S4081" s="12">
        <f t="shared" si="248"/>
        <v>41778.915416666663</v>
      </c>
      <c r="T4081">
        <f t="shared" si="249"/>
        <v>2014</v>
      </c>
    </row>
    <row r="4082" spans="1:20" ht="43.2" x14ac:dyDescent="0.3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47"/>
        <v>0</v>
      </c>
      <c r="P4082" t="s">
        <v>7235</v>
      </c>
      <c r="Q4082" s="11" t="s">
        <v>8323</v>
      </c>
      <c r="R4082" t="s">
        <v>8326</v>
      </c>
      <c r="S4082" s="12">
        <f t="shared" si="248"/>
        <v>42730.903726851851</v>
      </c>
      <c r="T4082">
        <f t="shared" si="249"/>
        <v>2016</v>
      </c>
    </row>
    <row r="4083" spans="1:20" ht="57.6" x14ac:dyDescent="0.3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247"/>
        <v>0</v>
      </c>
      <c r="P4083" t="s">
        <v>7235</v>
      </c>
      <c r="Q4083" s="11" t="s">
        <v>8323</v>
      </c>
      <c r="R4083" t="s">
        <v>8326</v>
      </c>
      <c r="S4083" s="12">
        <f t="shared" si="248"/>
        <v>42096.544548611113</v>
      </c>
      <c r="T4083">
        <f t="shared" si="249"/>
        <v>2015</v>
      </c>
    </row>
    <row r="4084" spans="1:20" ht="43.2" x14ac:dyDescent="0.3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9">
        <f t="shared" si="247"/>
        <v>0</v>
      </c>
      <c r="P4084" t="s">
        <v>7235</v>
      </c>
      <c r="Q4084" s="11" t="s">
        <v>8321</v>
      </c>
      <c r="R4084" t="s">
        <v>8339</v>
      </c>
      <c r="S4084" s="12">
        <f t="shared" si="248"/>
        <v>41407.84684027778</v>
      </c>
      <c r="T4084">
        <f t="shared" si="249"/>
        <v>2013</v>
      </c>
    </row>
    <row r="4085" spans="1:20" x14ac:dyDescent="0.3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9">
        <f t="shared" si="247"/>
        <v>0</v>
      </c>
      <c r="P4085" t="s">
        <v>7235</v>
      </c>
      <c r="Q4085" s="11" t="s">
        <v>8316</v>
      </c>
      <c r="R4085" t="s">
        <v>8334</v>
      </c>
      <c r="S4085" s="12">
        <f t="shared" si="248"/>
        <v>41829.912083333329</v>
      </c>
      <c r="T4085">
        <f t="shared" si="249"/>
        <v>2014</v>
      </c>
    </row>
    <row r="4086" spans="1:20" ht="43.2" x14ac:dyDescent="0.3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247"/>
        <v>0</v>
      </c>
      <c r="P4086" t="s">
        <v>7235</v>
      </c>
      <c r="Q4086" s="11" t="s">
        <v>8323</v>
      </c>
      <c r="R4086" t="s">
        <v>8326</v>
      </c>
      <c r="S4086" s="12">
        <f t="shared" si="248"/>
        <v>42421.141469907408</v>
      </c>
      <c r="T4086">
        <f t="shared" si="249"/>
        <v>2016</v>
      </c>
    </row>
    <row r="4087" spans="1:20" ht="28.8" x14ac:dyDescent="0.3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9">
        <f t="shared" si="247"/>
        <v>0</v>
      </c>
      <c r="P4087" t="s">
        <v>7235</v>
      </c>
      <c r="Q4087" s="11" t="s">
        <v>8313</v>
      </c>
      <c r="R4087" t="s">
        <v>8351</v>
      </c>
      <c r="S4087" s="12">
        <f t="shared" si="248"/>
        <v>42005.24998842593</v>
      </c>
      <c r="T4087">
        <f t="shared" si="249"/>
        <v>2015</v>
      </c>
    </row>
    <row r="4088" spans="1:20" ht="43.2" x14ac:dyDescent="0.3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9">
        <f t="shared" si="247"/>
        <v>0</v>
      </c>
      <c r="P4088" t="s">
        <v>7235</v>
      </c>
      <c r="Q4088" s="11" t="s">
        <v>8308</v>
      </c>
      <c r="R4088" t="s">
        <v>8342</v>
      </c>
      <c r="S4088" s="12">
        <f t="shared" si="248"/>
        <v>42242.122210648144</v>
      </c>
      <c r="T4088">
        <f t="shared" si="249"/>
        <v>2015</v>
      </c>
    </row>
    <row r="4089" spans="1:20" ht="43.2" x14ac:dyDescent="0.3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9">
        <f t="shared" si="247"/>
        <v>0</v>
      </c>
      <c r="P4089" t="s">
        <v>7235</v>
      </c>
      <c r="Q4089" s="11" t="s">
        <v>8327</v>
      </c>
      <c r="R4089" t="s">
        <v>8350</v>
      </c>
      <c r="S4089" s="12">
        <f t="shared" si="248"/>
        <v>40978.238067129627</v>
      </c>
      <c r="T4089">
        <f t="shared" si="249"/>
        <v>2012</v>
      </c>
    </row>
    <row r="4090" spans="1:20" ht="43.2" x14ac:dyDescent="0.3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9">
        <f t="shared" si="247"/>
        <v>0</v>
      </c>
      <c r="P4090" t="s">
        <v>7235</v>
      </c>
      <c r="Q4090" s="11" t="s">
        <v>8346</v>
      </c>
      <c r="R4090" t="s">
        <v>8347</v>
      </c>
      <c r="S4090" s="12">
        <f t="shared" si="248"/>
        <v>41850.014178240745</v>
      </c>
      <c r="T4090">
        <f t="shared" si="249"/>
        <v>2014</v>
      </c>
    </row>
    <row r="4091" spans="1:20" x14ac:dyDescent="0.3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9">
        <f t="shared" si="247"/>
        <v>0</v>
      </c>
      <c r="P4091" t="s">
        <v>7235</v>
      </c>
      <c r="Q4091" s="11" t="s">
        <v>8316</v>
      </c>
      <c r="R4091" t="s">
        <v>8344</v>
      </c>
      <c r="S4091" s="12">
        <f t="shared" si="248"/>
        <v>42164.699652777781</v>
      </c>
      <c r="T4091">
        <f t="shared" si="249"/>
        <v>2015</v>
      </c>
    </row>
    <row r="4092" spans="1:20" ht="43.2" x14ac:dyDescent="0.3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9">
        <f t="shared" si="247"/>
        <v>0</v>
      </c>
      <c r="P4092" t="s">
        <v>7235</v>
      </c>
      <c r="Q4092" s="11" t="s">
        <v>8313</v>
      </c>
      <c r="R4092" t="s">
        <v>8351</v>
      </c>
      <c r="S4092" s="12">
        <f t="shared" si="248"/>
        <v>42438.53907407407</v>
      </c>
      <c r="T4092">
        <f t="shared" si="249"/>
        <v>2016</v>
      </c>
    </row>
    <row r="4093" spans="1:20" ht="43.2" x14ac:dyDescent="0.3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9">
        <f t="shared" si="247"/>
        <v>0</v>
      </c>
      <c r="P4093" t="s">
        <v>7235</v>
      </c>
      <c r="Q4093" s="11" t="s">
        <v>8323</v>
      </c>
      <c r="R4093" t="s">
        <v>8335</v>
      </c>
      <c r="S4093" s="12">
        <f t="shared" si="248"/>
        <v>42172.686099537037</v>
      </c>
      <c r="T4093">
        <f t="shared" si="249"/>
        <v>2015</v>
      </c>
    </row>
    <row r="4094" spans="1:20" ht="43.2" x14ac:dyDescent="0.3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247"/>
        <v>0</v>
      </c>
      <c r="P4094" t="s">
        <v>7235</v>
      </c>
      <c r="Q4094" s="11" t="s">
        <v>8323</v>
      </c>
      <c r="R4094" t="s">
        <v>8326</v>
      </c>
      <c r="S4094" s="12">
        <f t="shared" si="248"/>
        <v>41761.810150462967</v>
      </c>
      <c r="T4094">
        <f t="shared" si="249"/>
        <v>2014</v>
      </c>
    </row>
    <row r="4095" spans="1:20" ht="43.2" x14ac:dyDescent="0.3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247"/>
        <v>0</v>
      </c>
      <c r="P4095" t="s">
        <v>7235</v>
      </c>
      <c r="Q4095" s="11" t="s">
        <v>8323</v>
      </c>
      <c r="R4095" t="s">
        <v>8326</v>
      </c>
      <c r="S4095" s="12">
        <f t="shared" si="248"/>
        <v>42307.539398148147</v>
      </c>
      <c r="T4095">
        <f t="shared" si="249"/>
        <v>2015</v>
      </c>
    </row>
    <row r="4096" spans="1:20" ht="43.2" x14ac:dyDescent="0.3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9">
        <f t="shared" si="247"/>
        <v>0</v>
      </c>
      <c r="P4096" t="s">
        <v>7235</v>
      </c>
      <c r="Q4096" s="11" t="s">
        <v>8321</v>
      </c>
      <c r="R4096" t="s">
        <v>8339</v>
      </c>
      <c r="S4096" s="12">
        <f t="shared" si="248"/>
        <v>41919.761782407404</v>
      </c>
      <c r="T4096">
        <f t="shared" si="249"/>
        <v>2014</v>
      </c>
    </row>
    <row r="4097" spans="1:20" ht="43.2" x14ac:dyDescent="0.3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9">
        <f t="shared" si="247"/>
        <v>0</v>
      </c>
      <c r="P4097" t="s">
        <v>7235</v>
      </c>
      <c r="Q4097" s="11" t="s">
        <v>8321</v>
      </c>
      <c r="R4097" t="s">
        <v>8339</v>
      </c>
      <c r="S4097" s="12">
        <f t="shared" si="248"/>
        <v>41550.793935185182</v>
      </c>
      <c r="T4097">
        <f t="shared" si="249"/>
        <v>2013</v>
      </c>
    </row>
    <row r="4098" spans="1:20" ht="43.2" x14ac:dyDescent="0.3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9">
        <f t="shared" si="247"/>
        <v>0</v>
      </c>
      <c r="P4098" t="s">
        <v>7235</v>
      </c>
      <c r="Q4098" s="11" t="s">
        <v>8308</v>
      </c>
      <c r="R4098" t="s">
        <v>8342</v>
      </c>
      <c r="S4098" s="12">
        <f t="shared" si="248"/>
        <v>42188.012777777782</v>
      </c>
      <c r="T4098">
        <f t="shared" si="249"/>
        <v>2015</v>
      </c>
    </row>
    <row r="4099" spans="1:20" ht="43.2" x14ac:dyDescent="0.3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9">
        <f t="shared" ref="O4099:O4115" si="250">ROUND(E4099/D4099*100,0)</f>
        <v>0</v>
      </c>
      <c r="P4099" t="s">
        <v>7235</v>
      </c>
      <c r="Q4099" s="11" t="s">
        <v>8308</v>
      </c>
      <c r="R4099" t="s">
        <v>8342</v>
      </c>
      <c r="S4099" s="12">
        <f t="shared" ref="S4099:S4115" si="251">(((J4099/60)/60)/24)+DATE(1970,1,1)</f>
        <v>42317.810219907406</v>
      </c>
      <c r="T4099">
        <f t="shared" ref="T4099:T4115" si="252">YEAR(S4099)</f>
        <v>2015</v>
      </c>
    </row>
    <row r="4100" spans="1:20" ht="43.2" x14ac:dyDescent="0.3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9">
        <f t="shared" si="250"/>
        <v>0</v>
      </c>
      <c r="P4100" t="s">
        <v>7235</v>
      </c>
      <c r="Q4100" s="11" t="s">
        <v>8323</v>
      </c>
      <c r="R4100" t="s">
        <v>8324</v>
      </c>
      <c r="S4100" s="12">
        <f t="shared" si="251"/>
        <v>42027.832800925928</v>
      </c>
      <c r="T4100">
        <f t="shared" si="252"/>
        <v>2015</v>
      </c>
    </row>
    <row r="4101" spans="1:20" ht="43.2" x14ac:dyDescent="0.3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250"/>
        <v>0</v>
      </c>
      <c r="P4101" t="s">
        <v>7235</v>
      </c>
      <c r="Q4101" s="11" t="s">
        <v>8323</v>
      </c>
      <c r="R4101" t="s">
        <v>8326</v>
      </c>
      <c r="S4101" s="12">
        <f t="shared" si="251"/>
        <v>41948.957465277781</v>
      </c>
      <c r="T4101">
        <f t="shared" si="252"/>
        <v>2014</v>
      </c>
    </row>
    <row r="4102" spans="1:20" ht="43.2" x14ac:dyDescent="0.3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9">
        <f t="shared" si="250"/>
        <v>0</v>
      </c>
      <c r="P4102" t="s">
        <v>7235</v>
      </c>
      <c r="Q4102" s="11" t="s">
        <v>8316</v>
      </c>
      <c r="R4102" t="s">
        <v>8344</v>
      </c>
      <c r="S4102" s="12">
        <f t="shared" si="251"/>
        <v>41776.284780092588</v>
      </c>
      <c r="T4102">
        <f t="shared" si="252"/>
        <v>2014</v>
      </c>
    </row>
    <row r="4103" spans="1:20" ht="43.2" x14ac:dyDescent="0.3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0"/>
        <v>0</v>
      </c>
      <c r="P4103" t="s">
        <v>7235</v>
      </c>
      <c r="Q4103" s="11" t="s">
        <v>8323</v>
      </c>
      <c r="R4103" t="s">
        <v>8326</v>
      </c>
      <c r="S4103" s="12">
        <f t="shared" si="251"/>
        <v>41927.124884259261</v>
      </c>
      <c r="T4103">
        <f t="shared" si="252"/>
        <v>2014</v>
      </c>
    </row>
    <row r="4104" spans="1:20" ht="43.2" x14ac:dyDescent="0.3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9">
        <f t="shared" si="250"/>
        <v>0</v>
      </c>
      <c r="P4104" t="s">
        <v>7235</v>
      </c>
      <c r="Q4104" s="11" t="s">
        <v>8308</v>
      </c>
      <c r="R4104" t="s">
        <v>8342</v>
      </c>
      <c r="S4104" s="12">
        <f t="shared" si="251"/>
        <v>42300.825648148151</v>
      </c>
      <c r="T4104">
        <f t="shared" si="252"/>
        <v>2015</v>
      </c>
    </row>
    <row r="4105" spans="1:20" ht="43.2" x14ac:dyDescent="0.3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250"/>
        <v>0</v>
      </c>
      <c r="P4105" t="s">
        <v>7235</v>
      </c>
      <c r="Q4105" s="11" t="s">
        <v>8323</v>
      </c>
      <c r="R4105" t="s">
        <v>8326</v>
      </c>
      <c r="S4105" s="12">
        <f t="shared" si="251"/>
        <v>42732.787523148145</v>
      </c>
      <c r="T4105">
        <f t="shared" si="252"/>
        <v>2016</v>
      </c>
    </row>
    <row r="4106" spans="1:20" ht="43.2" x14ac:dyDescent="0.3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9">
        <f t="shared" si="250"/>
        <v>0</v>
      </c>
      <c r="P4106" t="s">
        <v>7235</v>
      </c>
      <c r="Q4106" s="11" t="s">
        <v>8321</v>
      </c>
      <c r="R4106" t="s">
        <v>8325</v>
      </c>
      <c r="S4106" s="12">
        <f t="shared" si="251"/>
        <v>42438.961273148147</v>
      </c>
      <c r="T4106">
        <f t="shared" si="252"/>
        <v>2016</v>
      </c>
    </row>
    <row r="4107" spans="1:20" ht="43.2" x14ac:dyDescent="0.3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9">
        <f t="shared" si="250"/>
        <v>0</v>
      </c>
      <c r="P4107" t="s">
        <v>7235</v>
      </c>
      <c r="Q4107" s="11" t="s">
        <v>8308</v>
      </c>
      <c r="R4107" t="s">
        <v>8342</v>
      </c>
      <c r="S4107" s="12">
        <f t="shared" si="251"/>
        <v>42466.858888888892</v>
      </c>
      <c r="T4107">
        <f t="shared" si="252"/>
        <v>2016</v>
      </c>
    </row>
    <row r="4108" spans="1:20" ht="57.6" x14ac:dyDescent="0.3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250"/>
        <v>0</v>
      </c>
      <c r="P4108" t="s">
        <v>7235</v>
      </c>
      <c r="Q4108" s="11" t="s">
        <v>8323</v>
      </c>
      <c r="R4108" t="s">
        <v>8326</v>
      </c>
      <c r="S4108" s="12">
        <f t="shared" si="251"/>
        <v>42809.645914351851</v>
      </c>
      <c r="T4108">
        <f t="shared" si="252"/>
        <v>2017</v>
      </c>
    </row>
    <row r="4109" spans="1:20" ht="28.8" x14ac:dyDescent="0.3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9">
        <f t="shared" si="250"/>
        <v>0</v>
      </c>
      <c r="P4109" t="s">
        <v>7235</v>
      </c>
      <c r="Q4109" s="11" t="s">
        <v>8308</v>
      </c>
      <c r="R4109" t="s">
        <v>8342</v>
      </c>
      <c r="S4109" s="12">
        <f t="shared" si="251"/>
        <v>42248.934675925921</v>
      </c>
      <c r="T4109">
        <f t="shared" si="252"/>
        <v>2015</v>
      </c>
    </row>
    <row r="4110" spans="1:20" ht="43.2" x14ac:dyDescent="0.3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9">
        <f t="shared" si="250"/>
        <v>0</v>
      </c>
      <c r="P4110" t="s">
        <v>7235</v>
      </c>
      <c r="Q4110" s="11" t="s">
        <v>8316</v>
      </c>
      <c r="R4110" t="s">
        <v>8334</v>
      </c>
      <c r="S4110" s="12">
        <f t="shared" si="251"/>
        <v>42295.753391203703</v>
      </c>
      <c r="T4110">
        <f t="shared" si="252"/>
        <v>2015</v>
      </c>
    </row>
    <row r="4111" spans="1:20" ht="43.2" x14ac:dyDescent="0.3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9">
        <f t="shared" si="250"/>
        <v>0</v>
      </c>
      <c r="P4111" t="s">
        <v>7235</v>
      </c>
      <c r="Q4111" s="11" t="s">
        <v>8316</v>
      </c>
      <c r="R4111" t="s">
        <v>8344</v>
      </c>
      <c r="S4111" s="12">
        <f t="shared" si="251"/>
        <v>42035.029224537036</v>
      </c>
      <c r="T4111">
        <f t="shared" si="252"/>
        <v>2015</v>
      </c>
    </row>
    <row r="4112" spans="1:20" ht="43.2" x14ac:dyDescent="0.3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9">
        <f t="shared" si="250"/>
        <v>0</v>
      </c>
      <c r="P4112" t="s">
        <v>7235</v>
      </c>
      <c r="Q4112" s="11" t="s">
        <v>8346</v>
      </c>
      <c r="R4112" t="s">
        <v>8347</v>
      </c>
      <c r="S4112" s="12">
        <f t="shared" si="251"/>
        <v>41831.060092592597</v>
      </c>
      <c r="T4112">
        <f t="shared" si="252"/>
        <v>2014</v>
      </c>
    </row>
    <row r="4113" spans="1:20" ht="28.8" x14ac:dyDescent="0.3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9">
        <f t="shared" si="250"/>
        <v>0</v>
      </c>
      <c r="P4113" t="s">
        <v>7235</v>
      </c>
      <c r="Q4113" s="11" t="s">
        <v>8313</v>
      </c>
      <c r="R4113" t="s">
        <v>8351</v>
      </c>
      <c r="S4113" s="12">
        <f t="shared" si="251"/>
        <v>42046.072743055556</v>
      </c>
      <c r="T4113">
        <f t="shared" si="252"/>
        <v>2015</v>
      </c>
    </row>
    <row r="4114" spans="1:20" ht="43.2" x14ac:dyDescent="0.3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9">
        <f t="shared" si="250"/>
        <v>0</v>
      </c>
      <c r="P4114" t="s">
        <v>7235</v>
      </c>
      <c r="Q4114" s="11" t="s">
        <v>8313</v>
      </c>
      <c r="R4114" t="s">
        <v>8355</v>
      </c>
      <c r="S4114" s="12">
        <f t="shared" si="251"/>
        <v>42782.426875000005</v>
      </c>
      <c r="T4114">
        <f t="shared" si="252"/>
        <v>2017</v>
      </c>
    </row>
    <row r="4115" spans="1:20" ht="43.2" x14ac:dyDescent="0.3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9">
        <f t="shared" si="250"/>
        <v>0</v>
      </c>
      <c r="P4115" t="s">
        <v>7235</v>
      </c>
      <c r="Q4115" s="11" t="s">
        <v>8319</v>
      </c>
      <c r="R4115" t="s">
        <v>8345</v>
      </c>
      <c r="S4115" s="12">
        <f t="shared" si="251"/>
        <v>41829.896562499998</v>
      </c>
      <c r="T4115">
        <f t="shared" si="252"/>
        <v>2014</v>
      </c>
    </row>
  </sheetData>
  <autoFilter ref="A1:T4115" xr:uid="{00000000-0001-0000-0000-000000000000}"/>
  <conditionalFormatting sqref="F1:F1048576">
    <cfRule type="cellIs" priority="7" operator="equal">
      <formula>"live"</formula>
    </cfRule>
    <cfRule type="cellIs" dxfId="14" priority="6" operator="equal">
      <formula>"live"</formula>
    </cfRule>
    <cfRule type="cellIs" dxfId="13" priority="5" operator="equal">
      <formula>"successful"</formula>
    </cfRule>
    <cfRule type="cellIs" dxfId="12" priority="4" operator="equal">
      <formula>"failed"</formula>
    </cfRule>
    <cfRule type="cellIs" dxfId="11" priority="3" operator="equal">
      <formula>"cancelled"</formula>
    </cfRule>
    <cfRule type="cellIs" dxfId="10" priority="2" operator="equal">
      <formula>"canceled"</formula>
    </cfRule>
  </conditionalFormatting>
  <conditionalFormatting sqref="O1:O1048576 P1 R1:T1">
    <cfRule type="colorScale" priority="1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F2B00-DAA4-4F07-9CF4-032AF05D93E6}">
  <dimension ref="A1:H14"/>
  <sheetViews>
    <sheetView workbookViewId="0">
      <selection activeCell="M23" sqref="M23"/>
    </sheetView>
  </sheetViews>
  <sheetFormatPr defaultRowHeight="14.4" x14ac:dyDescent="0.3"/>
  <cols>
    <col min="1" max="1" width="13.554687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8375</v>
      </c>
      <c r="B1" t="s">
        <v>8395</v>
      </c>
      <c r="C1" t="s">
        <v>8396</v>
      </c>
      <c r="D1" t="s">
        <v>8397</v>
      </c>
      <c r="E1" t="s">
        <v>8398</v>
      </c>
      <c r="F1" t="s">
        <v>8399</v>
      </c>
      <c r="G1" t="s">
        <v>8400</v>
      </c>
      <c r="H1" t="s">
        <v>8401</v>
      </c>
    </row>
    <row r="2" spans="1:8" x14ac:dyDescent="0.3">
      <c r="A2" s="20" t="s">
        <v>8402</v>
      </c>
      <c r="B2">
        <f>COUNTIFS(Kickstarter!$R:$R,"plays", Kickstarter!$F:$F, "successful", Kickstarter!$D:$D, "&lt;1000")</f>
        <v>141</v>
      </c>
      <c r="C2">
        <f>COUNTIFS(Kickstarter!$R:$R,"plays", Kickstarter!$F:$F, "failed", Kickstarter!$D:$D, "&lt;1000")</f>
        <v>45</v>
      </c>
      <c r="D2">
        <f>COUNTIFS(Kickstarter!$R:$R,"plays", Kickstarter!$F:$F, "canceled", Kickstarter!$D:$D, "&lt;1000")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">
      <c r="A3" s="20" t="s">
        <v>8403</v>
      </c>
      <c r="B3">
        <f>COUNTIFS(Kickstarter!$R:$R,"plays", Kickstarter!$F:$F, "successful", Kickstarter!$D:$D, "&gt;=1000",  Kickstarter!$D:$D, "&lt;=4999")</f>
        <v>388</v>
      </c>
      <c r="C3">
        <f>COUNTIFS(Kickstarter!$R:$R,"plays", Kickstarter!$F:$F, "failed", Kickstarter!$D:$D, "&gt;=1000",  Kickstarter!$D:$D, "&lt;=4999")</f>
        <v>146</v>
      </c>
      <c r="D3">
        <f>COUNTIFS(Kickstarter!$R:$R,"plays", Kickstarter!$F:$F, "canceled", Kickstarter!$D:$D, "&gt;=1000",  Kickstarter!$D:$D, "&lt;=4999")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">
      <c r="A4" s="20" t="s">
        <v>8404</v>
      </c>
      <c r="B4">
        <f>COUNTIFS(Kickstarter!$R:$R,"plays", Kickstarter!$F:$F, "successful", Kickstarter!$D:$D, "&gt;=5000",  Kickstarter!$D:$D, "&lt;=9999")</f>
        <v>93</v>
      </c>
      <c r="C4">
        <f>COUNTIFS(Kickstarter!$R:$R,"plays", Kickstarter!$F:$F, "failed", Kickstarter!$D:$D, "&gt;=5000",  Kickstarter!$D:$D, "&lt;=9999")</f>
        <v>76</v>
      </c>
      <c r="D4">
        <f>COUNTIFS(Kickstarter!$R:$R,"plays", Kickstarter!$F:$F, "canceled", Kickstarter!$D:$D, "&gt;=5000",  Kickstarter!$D:$D, 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">
      <c r="A5" s="20" t="s">
        <v>8405</v>
      </c>
      <c r="B5">
        <f>COUNTIFS(Kickstarter!$R:$R,"plays", Kickstarter!$F:$F, "successful", Kickstarter!$D:$D, "&gt;=10000",  Kickstarter!$D:$D, "&lt;=14999")</f>
        <v>39</v>
      </c>
      <c r="C5">
        <f>COUNTIFS(Kickstarter!$R:$R,"plays", Kickstarter!$F:$F, "failed", Kickstarter!$D:$D, "&gt;=10000",  Kickstarter!$D:$D, "&lt;=14999")</f>
        <v>33</v>
      </c>
      <c r="D5">
        <f>COUNTIFS(Kickstarter!$R:$R,"plays", Kickstarter!$F:$F, "canceled", Kickstarter!$D:$D, "&gt;=10000",  Kickstarter!$D:$D, 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">
      <c r="A6" s="20" t="s">
        <v>8406</v>
      </c>
      <c r="B6">
        <f>COUNTIFS(Kickstarter!$R:$R,"plays", Kickstarter!$F:$F, "successful", Kickstarter!$D:$D, "&gt;=15000",  Kickstarter!$D:$D, "&lt;=19999")</f>
        <v>12</v>
      </c>
      <c r="C6">
        <f>COUNTIFS(Kickstarter!$R:$R,"plays", Kickstarter!$F:$F, "failed", Kickstarter!$D:$D, "&gt;=15000",  Kickstarter!$D:$D, "&lt;=19999")</f>
        <v>12</v>
      </c>
      <c r="D6">
        <f>COUNTIFS(Kickstarter!$R:$R,"plays", Kickstarter!$F:$F, "canceled", Kickstarter!$D:$D, "&gt;=15000",  Kickstarter!$D:$D, 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">
      <c r="A7" s="20" t="s">
        <v>8407</v>
      </c>
      <c r="B7">
        <f>COUNTIFS(Kickstarter!$R:$R,"plays", Kickstarter!$F:$F, "successful", Kickstarter!$D:$D, "&gt;=20000",  Kickstarter!$D:$D, "&lt;=24999")</f>
        <v>9</v>
      </c>
      <c r="C7">
        <f>COUNTIFS(Kickstarter!$R:$R,"plays", Kickstarter!$F:$F, "failed", Kickstarter!$D:$D, "&gt;=20000",  Kickstarter!$D:$D, "&lt;=24999")</f>
        <v>11</v>
      </c>
      <c r="D7">
        <f>COUNTIFS(Kickstarter!$R:$R,"plays", Kickstarter!$F:$F, "canceled", Kickstarter!$D:$D, "&gt;=20000",  Kickstarter!$D:$D, 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">
      <c r="A8" s="20" t="s">
        <v>8408</v>
      </c>
      <c r="B8">
        <f>COUNTIFS(Kickstarter!$R:$R,"plays", Kickstarter!$F:$F, "successful", Kickstarter!$D:$D, "&gt;=25000",  Kickstarter!$D:$D, "&lt;=29999")</f>
        <v>1</v>
      </c>
      <c r="C8">
        <f>COUNTIFS(Kickstarter!$R:$R,"plays", Kickstarter!$F:$F, "failed", Kickstarter!$D:$D, "&gt;=25000",  Kickstarter!$D:$D, "&lt;=29999")</f>
        <v>4</v>
      </c>
      <c r="D8">
        <f>COUNTIFS(Kickstarter!$R:$R,"plays", Kickstarter!$F:$F, "canceled", Kickstarter!$D:$D, "&gt;=25000",  Kickstarter!$D:$D, 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">
      <c r="A9" s="20" t="s">
        <v>8409</v>
      </c>
      <c r="B9">
        <f>COUNTIFS(Kickstarter!$R:$R,"plays", Kickstarter!$F:$F, "successful", Kickstarter!$D:$D, "&gt;=30000",  Kickstarter!$D:$D, "&lt;=34999")</f>
        <v>3</v>
      </c>
      <c r="C9">
        <f>COUNTIFS(Kickstarter!$R:$R,"plays", Kickstarter!$F:$F, "failed", Kickstarter!$D:$D, "&gt;=30000",  Kickstarter!$D:$D, "&lt;=34999")</f>
        <v>8</v>
      </c>
      <c r="D9">
        <f>COUNTIFS(Kickstarter!$R:$R,"plays", Kickstarter!$F:$F, "canceled", Kickstarter!$D:$D, "&gt;=30000",  Kickstarter!$D:$D, 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">
      <c r="A10" s="20" t="s">
        <v>8410</v>
      </c>
      <c r="B10">
        <f>COUNTIFS(Kickstarter!$R:$R,"plays", Kickstarter!$F:$F, "successful", Kickstarter!$D:$D, "&gt;=35000",  Kickstarter!$D:$D, "&lt;=39999")</f>
        <v>4</v>
      </c>
      <c r="C10">
        <f>COUNTIFS(Kickstarter!$R:$R,"plays", Kickstarter!$F:$F, "failed", Kickstarter!$D:$D, "&gt;=35000",  Kickstarter!$D:$D, "&lt;=39999")</f>
        <v>2</v>
      </c>
      <c r="D10">
        <f>COUNTIFS(Kickstarter!$R:$R,"plays", Kickstarter!$F:$F, "canceled", Kickstarter!$D:$D, "&gt;=35000",  Kickstarter!$D:$D, "&lt;=39999")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">
      <c r="A11" s="20" t="s">
        <v>8411</v>
      </c>
      <c r="B11">
        <f>COUNTIFS(Kickstarter!$R:$R,"plays", Kickstarter!$F:$F, "successful", Kickstarter!$D:$D, "&gt;=40000",  Kickstarter!$D:$D, "&lt;=44999")</f>
        <v>2</v>
      </c>
      <c r="C11">
        <f>COUNTIFS(Kickstarter!$R:$R,"plays", Kickstarter!$F:$F, "failed", Kickstarter!$D:$D, "&gt;=40000",  Kickstarter!$D:$D, "&lt;=44999")</f>
        <v>1</v>
      </c>
      <c r="D11">
        <f>COUNTIFS(Kickstarter!$R:$R,"plays", Kickstarter!$F:$F, "canceled", Kickstarter!$D:$D, "&gt;=40000",  Kickstarter!$D:$D, 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">
      <c r="A12" s="20" t="s">
        <v>8412</v>
      </c>
      <c r="B12">
        <f>COUNTIFS(Kickstarter!$R:$R,"plays", Kickstarter!$F:$F, "successful", Kickstarter!$D:$D, "&gt;=45000",  Kickstarter!$D:$D, "&lt;=49999")</f>
        <v>0</v>
      </c>
      <c r="C12">
        <f>COUNTIFS(Kickstarter!$R:$R,"plays", Kickstarter!$F:$F, "failed", Kickstarter!$D:$D, "&gt;=45000",  Kickstarter!$D:$D, "&lt;=49999")</f>
        <v>1</v>
      </c>
      <c r="D12">
        <f>COUNTIFS(Kickstarter!$R:$R,"plays", Kickstarter!$F:$F, "canceled", Kickstarter!$D:$D, "&gt;=45000",  Kickstarter!$D:$D, "&lt;=49999")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">
      <c r="A13" s="20" t="s">
        <v>8413</v>
      </c>
      <c r="B13">
        <f>COUNTIFS(Kickstarter!$R:$R,"plays", Kickstarter!$F:$F, "successful", Kickstarter!$D:$D, "&gt;=50000")</f>
        <v>2</v>
      </c>
      <c r="C13">
        <f>COUNTIFS(Kickstarter!$R:$R,"plays", Kickstarter!$F:$F, "failed", Kickstarter!$D:$D, "&gt;=50000")</f>
        <v>14</v>
      </c>
      <c r="D13">
        <f>COUNTIFS(Kickstarter!$R:$R,"plays", Kickstarter!$F:$F, "canceled", Kickstarter!$D:$D, "&gt;=50000")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  <row r="14" spans="1:8" x14ac:dyDescent="0.3">
      <c r="D14" t="s">
        <v>8414</v>
      </c>
    </row>
  </sheetData>
  <phoneticPr fontId="3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590EE-1F17-45C1-9CC7-4123139D48A7}">
  <dimension ref="A1:F18"/>
  <sheetViews>
    <sheetView topLeftCell="A2" workbookViewId="0">
      <selection activeCell="F10" sqref="F10:F1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6" x14ac:dyDescent="0.3">
      <c r="A1" s="13" t="s">
        <v>8359</v>
      </c>
      <c r="B1" t="s">
        <v>8323</v>
      </c>
    </row>
    <row r="2" spans="1:6" x14ac:dyDescent="0.3">
      <c r="A2" s="13" t="s">
        <v>8372</v>
      </c>
      <c r="B2" t="s">
        <v>8364</v>
      </c>
    </row>
    <row r="4" spans="1:6" x14ac:dyDescent="0.3">
      <c r="A4" s="13" t="s">
        <v>8363</v>
      </c>
      <c r="B4" s="13" t="s">
        <v>8362</v>
      </c>
    </row>
    <row r="5" spans="1:6" x14ac:dyDescent="0.3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6" x14ac:dyDescent="0.3">
      <c r="A6" s="18" t="s">
        <v>8389</v>
      </c>
      <c r="B6" s="9">
        <v>56</v>
      </c>
      <c r="C6" s="9">
        <v>33</v>
      </c>
      <c r="D6" s="9">
        <v>7</v>
      </c>
      <c r="E6" s="9">
        <v>96</v>
      </c>
      <c r="F6" s="19">
        <f>E6/1369</f>
        <v>7.0124178232286338E-2</v>
      </c>
    </row>
    <row r="7" spans="1:6" x14ac:dyDescent="0.3">
      <c r="A7" s="18" t="s">
        <v>8390</v>
      </c>
      <c r="B7" s="9">
        <v>71</v>
      </c>
      <c r="C7" s="9">
        <v>39</v>
      </c>
      <c r="D7" s="9">
        <v>3</v>
      </c>
      <c r="E7" s="9">
        <v>113</v>
      </c>
      <c r="F7" s="19">
        <f t="shared" ref="F7:F17" si="0">E7/1369</f>
        <v>8.2542001460920375E-2</v>
      </c>
    </row>
    <row r="8" spans="1:6" x14ac:dyDescent="0.3">
      <c r="A8" s="18" t="s">
        <v>8391</v>
      </c>
      <c r="B8" s="9">
        <v>56</v>
      </c>
      <c r="C8" s="9">
        <v>33</v>
      </c>
      <c r="D8" s="9">
        <v>3</v>
      </c>
      <c r="E8" s="9">
        <v>92</v>
      </c>
      <c r="F8" s="19">
        <f t="shared" si="0"/>
        <v>6.7202337472607745E-2</v>
      </c>
    </row>
    <row r="9" spans="1:6" x14ac:dyDescent="0.3">
      <c r="A9" s="18" t="s">
        <v>8392</v>
      </c>
      <c r="B9" s="9">
        <v>71</v>
      </c>
      <c r="C9" s="9">
        <v>40</v>
      </c>
      <c r="D9" s="9">
        <v>2</v>
      </c>
      <c r="E9" s="9">
        <v>113</v>
      </c>
      <c r="F9" s="19">
        <f t="shared" si="0"/>
        <v>8.2542001460920375E-2</v>
      </c>
    </row>
    <row r="10" spans="1:6" x14ac:dyDescent="0.3">
      <c r="A10" s="18" t="s">
        <v>8383</v>
      </c>
      <c r="B10" s="9">
        <v>111</v>
      </c>
      <c r="C10" s="9">
        <v>52</v>
      </c>
      <c r="D10" s="9">
        <v>3</v>
      </c>
      <c r="E10" s="9">
        <v>166</v>
      </c>
      <c r="F10" s="19">
        <f t="shared" si="0"/>
        <v>0.1212563915266618</v>
      </c>
    </row>
    <row r="11" spans="1:6" x14ac:dyDescent="0.3">
      <c r="A11" s="18" t="s">
        <v>8393</v>
      </c>
      <c r="B11" s="9">
        <v>100</v>
      </c>
      <c r="C11" s="9">
        <v>49</v>
      </c>
      <c r="D11" s="9">
        <v>4</v>
      </c>
      <c r="E11" s="9">
        <v>153</v>
      </c>
      <c r="F11" s="19">
        <f t="shared" si="0"/>
        <v>0.11176040905770636</v>
      </c>
    </row>
    <row r="12" spans="1:6" x14ac:dyDescent="0.3">
      <c r="A12" s="18" t="s">
        <v>8384</v>
      </c>
      <c r="B12" s="9">
        <v>87</v>
      </c>
      <c r="C12" s="9">
        <v>50</v>
      </c>
      <c r="D12" s="9">
        <v>1</v>
      </c>
      <c r="E12" s="9">
        <v>138</v>
      </c>
      <c r="F12" s="19">
        <f t="shared" si="0"/>
        <v>0.10080350620891161</v>
      </c>
    </row>
    <row r="13" spans="1:6" x14ac:dyDescent="0.3">
      <c r="A13" s="18" t="s">
        <v>8385</v>
      </c>
      <c r="B13" s="9">
        <v>72</v>
      </c>
      <c r="C13" s="9">
        <v>47</v>
      </c>
      <c r="D13" s="9">
        <v>4</v>
      </c>
      <c r="E13" s="9">
        <v>123</v>
      </c>
      <c r="F13" s="19">
        <f t="shared" si="0"/>
        <v>8.9846603360116878E-2</v>
      </c>
    </row>
    <row r="14" spans="1:6" x14ac:dyDescent="0.3">
      <c r="A14" s="18" t="s">
        <v>8386</v>
      </c>
      <c r="B14" s="9">
        <v>59</v>
      </c>
      <c r="C14" s="9">
        <v>34</v>
      </c>
      <c r="D14" s="9">
        <v>4</v>
      </c>
      <c r="E14" s="9">
        <v>97</v>
      </c>
      <c r="F14" s="19">
        <f t="shared" si="0"/>
        <v>7.085463842220599E-2</v>
      </c>
    </row>
    <row r="15" spans="1:6" x14ac:dyDescent="0.3">
      <c r="A15" s="18" t="s">
        <v>8387</v>
      </c>
      <c r="B15" s="9">
        <v>65</v>
      </c>
      <c r="C15" s="9">
        <v>50</v>
      </c>
      <c r="D15" s="9"/>
      <c r="E15" s="9">
        <v>115</v>
      </c>
      <c r="F15" s="19">
        <f t="shared" si="0"/>
        <v>8.4002921840759678E-2</v>
      </c>
    </row>
    <row r="16" spans="1:6" x14ac:dyDescent="0.3">
      <c r="A16" s="18" t="s">
        <v>8388</v>
      </c>
      <c r="B16" s="9">
        <v>54</v>
      </c>
      <c r="C16" s="9">
        <v>31</v>
      </c>
      <c r="D16" s="9">
        <v>3</v>
      </c>
      <c r="E16" s="9">
        <v>88</v>
      </c>
      <c r="F16" s="19">
        <f t="shared" si="0"/>
        <v>6.4280496712929139E-2</v>
      </c>
    </row>
    <row r="17" spans="1:6" x14ac:dyDescent="0.3">
      <c r="A17" s="18" t="s">
        <v>8394</v>
      </c>
      <c r="B17" s="9">
        <v>37</v>
      </c>
      <c r="C17" s="9">
        <v>35</v>
      </c>
      <c r="D17" s="9">
        <v>3</v>
      </c>
      <c r="E17" s="9">
        <v>75</v>
      </c>
      <c r="F17" s="19">
        <f t="shared" si="0"/>
        <v>5.4784514243973702E-2</v>
      </c>
    </row>
    <row r="18" spans="1:6" x14ac:dyDescent="0.3">
      <c r="A18" s="18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C0899-145E-45BE-8B63-0C39C8FD75BE}">
  <dimension ref="A1:F14"/>
  <sheetViews>
    <sheetView workbookViewId="0">
      <selection activeCell="J23" sqref="J2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9" width="15.77734375" bestFit="1" customWidth="1"/>
    <col min="10" max="11" width="11" bestFit="1" customWidth="1"/>
  </cols>
  <sheetData>
    <row r="1" spans="1:6" x14ac:dyDescent="0.3">
      <c r="A1" s="13" t="s">
        <v>8222</v>
      </c>
      <c r="B1" t="s">
        <v>8364</v>
      </c>
    </row>
    <row r="3" spans="1:6" x14ac:dyDescent="0.3">
      <c r="A3" s="13" t="s">
        <v>8363</v>
      </c>
      <c r="B3" s="13" t="s">
        <v>8362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8321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14" t="s">
        <v>8319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14" t="s">
        <v>8316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14" t="s">
        <v>8346</v>
      </c>
      <c r="B8" s="9">
        <v>24</v>
      </c>
      <c r="C8" s="9"/>
      <c r="D8" s="9"/>
      <c r="E8" s="9"/>
      <c r="F8" s="9">
        <v>24</v>
      </c>
    </row>
    <row r="9" spans="1:6" x14ac:dyDescent="0.3">
      <c r="A9" s="14" t="s">
        <v>8327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14" t="s">
        <v>8313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14" t="s">
        <v>8311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14" t="s">
        <v>8308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14" t="s">
        <v>8323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14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0844-3A29-41BE-A01D-3678DE2C745B}">
  <dimension ref="A1:F47"/>
  <sheetViews>
    <sheetView workbookViewId="0">
      <selection activeCell="D13" sqref="D1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8364</v>
      </c>
    </row>
    <row r="2" spans="1:6" x14ac:dyDescent="0.3">
      <c r="A2" s="13" t="s">
        <v>8359</v>
      </c>
      <c r="B2" t="s">
        <v>8364</v>
      </c>
    </row>
    <row r="4" spans="1:6" x14ac:dyDescent="0.3">
      <c r="A4" s="13" t="s">
        <v>8363</v>
      </c>
      <c r="B4" s="13" t="s">
        <v>8362</v>
      </c>
    </row>
    <row r="5" spans="1:6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8339</v>
      </c>
      <c r="B6" s="9"/>
      <c r="C6" s="9">
        <v>100</v>
      </c>
      <c r="D6" s="9"/>
      <c r="E6" s="9"/>
      <c r="F6" s="9">
        <v>100</v>
      </c>
    </row>
    <row r="7" spans="1:6" x14ac:dyDescent="0.3">
      <c r="A7" s="14" t="s">
        <v>8349</v>
      </c>
      <c r="B7" s="9">
        <v>20</v>
      </c>
      <c r="C7" s="9"/>
      <c r="D7" s="9"/>
      <c r="E7" s="9"/>
      <c r="F7" s="9">
        <v>20</v>
      </c>
    </row>
    <row r="8" spans="1:6" x14ac:dyDescent="0.3">
      <c r="A8" s="14" t="s">
        <v>8347</v>
      </c>
      <c r="B8" s="9">
        <v>24</v>
      </c>
      <c r="C8" s="9"/>
      <c r="D8" s="9"/>
      <c r="E8" s="9"/>
      <c r="F8" s="9">
        <v>24</v>
      </c>
    </row>
    <row r="9" spans="1:6" x14ac:dyDescent="0.3">
      <c r="A9" s="14" t="s">
        <v>8356</v>
      </c>
      <c r="B9" s="9"/>
      <c r="C9" s="9">
        <v>40</v>
      </c>
      <c r="D9" s="9"/>
      <c r="E9" s="9"/>
      <c r="F9" s="9">
        <v>40</v>
      </c>
    </row>
    <row r="10" spans="1:6" x14ac:dyDescent="0.3">
      <c r="A10" s="14" t="s">
        <v>8341</v>
      </c>
      <c r="B10" s="9"/>
      <c r="C10" s="9"/>
      <c r="D10" s="9"/>
      <c r="E10" s="9">
        <v>40</v>
      </c>
      <c r="F10" s="9">
        <v>40</v>
      </c>
    </row>
    <row r="11" spans="1:6" x14ac:dyDescent="0.3">
      <c r="A11" s="14" t="s">
        <v>8322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14" t="s">
        <v>8325</v>
      </c>
      <c r="B12" s="9"/>
      <c r="C12" s="9">
        <v>80</v>
      </c>
      <c r="D12" s="9"/>
      <c r="E12" s="9"/>
      <c r="F12" s="9">
        <v>80</v>
      </c>
    </row>
    <row r="13" spans="1:6" x14ac:dyDescent="0.3">
      <c r="A13" s="14" t="s">
        <v>8329</v>
      </c>
      <c r="B13" s="9"/>
      <c r="C13" s="9"/>
      <c r="D13" s="9"/>
      <c r="E13" s="9">
        <v>40</v>
      </c>
      <c r="F13" s="9">
        <v>40</v>
      </c>
    </row>
    <row r="14" spans="1:6" x14ac:dyDescent="0.3">
      <c r="A14" s="14" t="s">
        <v>8330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14" t="s">
        <v>8352</v>
      </c>
      <c r="B15" s="9"/>
      <c r="C15" s="9">
        <v>40</v>
      </c>
      <c r="D15" s="9"/>
      <c r="E15" s="9"/>
      <c r="F15" s="9">
        <v>40</v>
      </c>
    </row>
    <row r="16" spans="1:6" x14ac:dyDescent="0.3">
      <c r="A16" s="14" t="s">
        <v>8345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14" t="s">
        <v>8318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14" t="s">
        <v>8309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14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14" t="s">
        <v>8350</v>
      </c>
      <c r="B20" s="9"/>
      <c r="C20" s="9">
        <v>60</v>
      </c>
      <c r="D20" s="9"/>
      <c r="E20" s="9"/>
      <c r="F20" s="9">
        <v>60</v>
      </c>
    </row>
    <row r="21" spans="1:6" x14ac:dyDescent="0.3">
      <c r="A21" s="14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14" t="s">
        <v>8336</v>
      </c>
      <c r="B22" s="9"/>
      <c r="C22" s="9"/>
      <c r="D22" s="9"/>
      <c r="E22" s="9">
        <v>20</v>
      </c>
      <c r="F22" s="9">
        <v>20</v>
      </c>
    </row>
    <row r="23" spans="1:6" x14ac:dyDescent="0.3">
      <c r="A23" s="14" t="s">
        <v>8344</v>
      </c>
      <c r="B23" s="9"/>
      <c r="C23" s="9">
        <v>40</v>
      </c>
      <c r="D23" s="9"/>
      <c r="E23" s="9"/>
      <c r="F23" s="9">
        <v>40</v>
      </c>
    </row>
    <row r="24" spans="1:6" x14ac:dyDescent="0.3">
      <c r="A24" s="14" t="s">
        <v>8335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14" t="s">
        <v>8355</v>
      </c>
      <c r="B25" s="9"/>
      <c r="C25" s="9">
        <v>20</v>
      </c>
      <c r="D25" s="9"/>
      <c r="E25" s="9"/>
      <c r="F25" s="9">
        <v>20</v>
      </c>
    </row>
    <row r="26" spans="1:6" x14ac:dyDescent="0.3">
      <c r="A26" s="14" t="s">
        <v>8333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14" t="s">
        <v>8353</v>
      </c>
      <c r="B27" s="9"/>
      <c r="C27" s="9">
        <v>20</v>
      </c>
      <c r="D27" s="9"/>
      <c r="E27" s="9"/>
      <c r="F27" s="9">
        <v>20</v>
      </c>
    </row>
    <row r="28" spans="1:6" x14ac:dyDescent="0.3">
      <c r="A28" s="14" t="s">
        <v>8314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14" t="s">
        <v>8351</v>
      </c>
      <c r="B29" s="9"/>
      <c r="C29" s="9">
        <v>20</v>
      </c>
      <c r="D29" s="9"/>
      <c r="E29" s="9"/>
      <c r="F29" s="9">
        <v>20</v>
      </c>
    </row>
    <row r="30" spans="1:6" x14ac:dyDescent="0.3">
      <c r="A30" s="14" t="s">
        <v>8326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14" t="s">
        <v>8338</v>
      </c>
      <c r="B31" s="9"/>
      <c r="C31" s="9"/>
      <c r="D31" s="9"/>
      <c r="E31" s="9">
        <v>40</v>
      </c>
      <c r="F31" s="9">
        <v>40</v>
      </c>
    </row>
    <row r="32" spans="1:6" x14ac:dyDescent="0.3">
      <c r="A32" s="14" t="s">
        <v>8312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14" t="s">
        <v>8357</v>
      </c>
      <c r="B33" s="9"/>
      <c r="C33" s="9">
        <v>20</v>
      </c>
      <c r="D33" s="9"/>
      <c r="E33" s="9"/>
      <c r="F33" s="9">
        <v>20</v>
      </c>
    </row>
    <row r="34" spans="1:6" x14ac:dyDescent="0.3">
      <c r="A34" s="14" t="s">
        <v>8331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14" t="s">
        <v>8337</v>
      </c>
      <c r="B35" s="9">
        <v>40</v>
      </c>
      <c r="C35" s="9"/>
      <c r="D35" s="9"/>
      <c r="E35" s="9"/>
      <c r="F35" s="9">
        <v>40</v>
      </c>
    </row>
    <row r="36" spans="1:6" x14ac:dyDescent="0.3">
      <c r="A36" s="14" t="s">
        <v>8343</v>
      </c>
      <c r="B36" s="9"/>
      <c r="C36" s="9"/>
      <c r="D36" s="9"/>
      <c r="E36" s="9">
        <v>60</v>
      </c>
      <c r="F36" s="9">
        <v>60</v>
      </c>
    </row>
    <row r="37" spans="1:6" x14ac:dyDescent="0.3">
      <c r="A37" s="14" t="s">
        <v>8320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14" t="s">
        <v>8315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14" t="s">
        <v>8324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14" t="s">
        <v>8317</v>
      </c>
      <c r="B40" s="9"/>
      <c r="C40" s="9"/>
      <c r="D40" s="9"/>
      <c r="E40" s="9">
        <v>80</v>
      </c>
      <c r="F40" s="9">
        <v>80</v>
      </c>
    </row>
    <row r="41" spans="1:6" x14ac:dyDescent="0.3">
      <c r="A41" s="14" t="s">
        <v>8332</v>
      </c>
      <c r="B41" s="9"/>
      <c r="C41" s="9"/>
      <c r="D41" s="9"/>
      <c r="E41" s="9">
        <v>60</v>
      </c>
      <c r="F41" s="9">
        <v>60</v>
      </c>
    </row>
    <row r="42" spans="1:6" x14ac:dyDescent="0.3">
      <c r="A42" s="14" t="s">
        <v>8348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14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14" t="s">
        <v>8310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14" t="s">
        <v>8342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14" t="s">
        <v>8354</v>
      </c>
      <c r="B46" s="9">
        <v>20</v>
      </c>
      <c r="C46" s="9"/>
      <c r="D46" s="9"/>
      <c r="E46" s="9"/>
      <c r="F46" s="9">
        <v>20</v>
      </c>
    </row>
    <row r="47" spans="1:6" x14ac:dyDescent="0.3">
      <c r="A47" s="14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96444-056F-4784-B022-5F7CF2AF5D4B}">
  <dimension ref="A1:G11"/>
  <sheetViews>
    <sheetView workbookViewId="0">
      <selection activeCell="B9" sqref="B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7.109375" bestFit="1" customWidth="1"/>
    <col min="7" max="7" width="11" bestFit="1" customWidth="1"/>
  </cols>
  <sheetData>
    <row r="1" spans="1:7" x14ac:dyDescent="0.3">
      <c r="A1" s="13" t="s">
        <v>8359</v>
      </c>
      <c r="B1" t="s">
        <v>8364</v>
      </c>
    </row>
    <row r="2" spans="1:7" x14ac:dyDescent="0.3">
      <c r="A2" s="13" t="s">
        <v>8372</v>
      </c>
      <c r="B2" t="s">
        <v>8364</v>
      </c>
    </row>
    <row r="4" spans="1:7" x14ac:dyDescent="0.3">
      <c r="A4" s="13" t="s">
        <v>8363</v>
      </c>
      <c r="B4" s="13" t="s">
        <v>8362</v>
      </c>
    </row>
    <row r="5" spans="1:7" x14ac:dyDescent="0.3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8366</v>
      </c>
      <c r="G5" t="s">
        <v>8361</v>
      </c>
    </row>
    <row r="6" spans="1:7" x14ac:dyDescent="0.3">
      <c r="A6" s="14" t="s">
        <v>8367</v>
      </c>
      <c r="B6" s="9"/>
      <c r="C6" s="9"/>
      <c r="D6" s="9"/>
      <c r="E6" s="9"/>
      <c r="F6" s="9"/>
      <c r="G6" s="9"/>
    </row>
    <row r="7" spans="1:7" x14ac:dyDescent="0.3">
      <c r="A7" s="14" t="s">
        <v>8371</v>
      </c>
      <c r="B7" s="9">
        <v>89</v>
      </c>
      <c r="C7" s="9">
        <v>363</v>
      </c>
      <c r="D7" s="9">
        <v>50</v>
      </c>
      <c r="E7" s="9">
        <v>564</v>
      </c>
      <c r="F7" s="9"/>
      <c r="G7" s="9">
        <v>1066</v>
      </c>
    </row>
    <row r="8" spans="1:7" x14ac:dyDescent="0.3">
      <c r="A8" s="14" t="s">
        <v>8368</v>
      </c>
      <c r="B8" s="9">
        <v>80</v>
      </c>
      <c r="C8" s="9">
        <v>375</v>
      </c>
      <c r="D8" s="9"/>
      <c r="E8" s="9">
        <v>637</v>
      </c>
      <c r="F8" s="9"/>
      <c r="G8" s="9">
        <v>1092</v>
      </c>
    </row>
    <row r="9" spans="1:7" x14ac:dyDescent="0.3">
      <c r="A9" s="14" t="s">
        <v>8369</v>
      </c>
      <c r="B9" s="9">
        <v>100</v>
      </c>
      <c r="C9" s="9">
        <v>411</v>
      </c>
      <c r="D9" s="9"/>
      <c r="E9" s="9">
        <v>507</v>
      </c>
      <c r="F9" s="9"/>
      <c r="G9" s="9">
        <v>1018</v>
      </c>
    </row>
    <row r="10" spans="1:7" x14ac:dyDescent="0.3">
      <c r="A10" s="14" t="s">
        <v>8370</v>
      </c>
      <c r="B10" s="9">
        <v>80</v>
      </c>
      <c r="C10" s="9">
        <v>381</v>
      </c>
      <c r="D10" s="9"/>
      <c r="E10" s="9">
        <v>477</v>
      </c>
      <c r="F10" s="9"/>
      <c r="G10" s="9">
        <v>938</v>
      </c>
    </row>
    <row r="11" spans="1:7" x14ac:dyDescent="0.3">
      <c r="A11" s="14" t="s">
        <v>8361</v>
      </c>
      <c r="B11" s="9">
        <v>349</v>
      </c>
      <c r="C11" s="9">
        <v>1530</v>
      </c>
      <c r="D11" s="9">
        <v>50</v>
      </c>
      <c r="E11" s="9">
        <v>2185</v>
      </c>
      <c r="F11" s="9"/>
      <c r="G11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EA58A-E1AC-4867-B7B9-56A5E6BB4032}">
  <dimension ref="A1:D6"/>
  <sheetViews>
    <sheetView workbookViewId="0">
      <selection activeCell="D2" sqref="D2:D6"/>
    </sheetView>
  </sheetViews>
  <sheetFormatPr defaultRowHeight="14.4" x14ac:dyDescent="0.3"/>
  <cols>
    <col min="1" max="1" width="32.6640625" bestFit="1" customWidth="1"/>
    <col min="2" max="2" width="124.88671875" bestFit="1" customWidth="1"/>
  </cols>
  <sheetData>
    <row r="1" spans="1:4" s="16" customFormat="1" x14ac:dyDescent="0.3">
      <c r="A1" s="16" t="s">
        <v>8373</v>
      </c>
      <c r="B1" s="16" t="s">
        <v>8374</v>
      </c>
      <c r="C1" s="16" t="s">
        <v>8375</v>
      </c>
      <c r="D1" s="16" t="s">
        <v>8376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12A67-A8F2-42DE-8995-340E438047C7}">
  <dimension ref="A1:S413"/>
  <sheetViews>
    <sheetView workbookViewId="0">
      <selection activeCell="E12" sqref="E12"/>
    </sheetView>
  </sheetViews>
  <sheetFormatPr defaultRowHeight="14.4" x14ac:dyDescent="0.3"/>
  <cols>
    <col min="1" max="1" width="8.77734375"/>
    <col min="2" max="2" width="38.44140625" customWidth="1"/>
    <col min="3" max="3" width="40.33203125" customWidth="1"/>
    <col min="4" max="4" width="16.33203125" bestFit="1" customWidth="1"/>
    <col min="5" max="5" width="16.44140625" customWidth="1"/>
    <col min="6" max="6" width="21.33203125" customWidth="1"/>
    <col min="7" max="7" width="12.44140625" bestFit="1" customWidth="1"/>
    <col min="8" max="8" width="13.33203125" bestFit="1" customWidth="1"/>
    <col min="9" max="9" width="13.21875" customWidth="1"/>
    <col min="10" max="10" width="16.5546875" bestFit="1" customWidth="1"/>
    <col min="11" max="11" width="14" bestFit="1" customWidth="1"/>
    <col min="12" max="12" width="18.77734375" bestFit="1" customWidth="1"/>
    <col min="13" max="13" width="13.44140625" bestFit="1" customWidth="1"/>
    <col min="14" max="14" width="29" bestFit="1" customWidth="1"/>
    <col min="15" max="15" width="22.6640625" bestFit="1" customWidth="1"/>
    <col min="16" max="16" width="21.5546875" bestFit="1" customWidth="1"/>
    <col min="17" max="17" width="19.6640625" bestFit="1" customWidth="1"/>
    <col min="18" max="18" width="15.6640625" bestFit="1" customWidth="1"/>
    <col min="19" max="19" width="22.886718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</row>
    <row r="2" spans="1:19" ht="57.6" x14ac:dyDescent="0.3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9">
        <f t="shared" ref="O2:O65" si="0">ROUND(E2/D2*100,0)</f>
        <v>100</v>
      </c>
      <c r="P2">
        <f t="shared" ref="P2:P65" si="1">IFERROR(ROUND(E2/L2,2),0)</f>
        <v>179.28</v>
      </c>
      <c r="Q2" s="11" t="s">
        <v>8323</v>
      </c>
      <c r="R2" t="s">
        <v>8326</v>
      </c>
      <c r="S2" s="12">
        <f t="shared" ref="S2:S65" si="2">(((J2/60)/60)/24)+DATE(1970,1,1)</f>
        <v>41730.276747685188</v>
      </c>
    </row>
    <row r="3" spans="1:19" ht="43.2" x14ac:dyDescent="0.3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9">
        <f t="shared" si="0"/>
        <v>160</v>
      </c>
      <c r="P3">
        <f t="shared" si="1"/>
        <v>60.3</v>
      </c>
      <c r="Q3" s="11" t="s">
        <v>8323</v>
      </c>
      <c r="R3" t="s">
        <v>8326</v>
      </c>
      <c r="S3" s="12">
        <f t="shared" si="2"/>
        <v>41940.69158564815</v>
      </c>
    </row>
    <row r="4" spans="1:19" ht="28.8" x14ac:dyDescent="0.3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9">
        <f t="shared" si="0"/>
        <v>128</v>
      </c>
      <c r="P4">
        <f t="shared" si="1"/>
        <v>186.8</v>
      </c>
      <c r="Q4" s="11" t="s">
        <v>8323</v>
      </c>
      <c r="R4" t="s">
        <v>8326</v>
      </c>
      <c r="S4" s="12">
        <f t="shared" si="2"/>
        <v>42020.700567129628</v>
      </c>
    </row>
    <row r="5" spans="1:19" ht="28.8" x14ac:dyDescent="0.3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9">
        <f t="shared" si="0"/>
        <v>100</v>
      </c>
      <c r="P5">
        <f t="shared" si="1"/>
        <v>550.04</v>
      </c>
      <c r="Q5" s="11" t="s">
        <v>8323</v>
      </c>
      <c r="R5" t="s">
        <v>8326</v>
      </c>
      <c r="S5" s="12">
        <f t="shared" si="2"/>
        <v>41887.292187500003</v>
      </c>
    </row>
    <row r="6" spans="1:19" ht="43.2" x14ac:dyDescent="0.3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9">
        <f t="shared" si="0"/>
        <v>114</v>
      </c>
      <c r="P6">
        <f t="shared" si="1"/>
        <v>119.18</v>
      </c>
      <c r="Q6" s="11" t="s">
        <v>8323</v>
      </c>
      <c r="R6" t="s">
        <v>8326</v>
      </c>
      <c r="S6" s="12">
        <f t="shared" si="2"/>
        <v>42480.078715277778</v>
      </c>
    </row>
    <row r="7" spans="1:19" ht="28.8" x14ac:dyDescent="0.3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9">
        <f t="shared" si="0"/>
        <v>101</v>
      </c>
      <c r="P7">
        <f t="shared" si="1"/>
        <v>131.13999999999999</v>
      </c>
      <c r="Q7" s="11" t="s">
        <v>8323</v>
      </c>
      <c r="R7" t="s">
        <v>8326</v>
      </c>
      <c r="S7" s="12">
        <f t="shared" si="2"/>
        <v>42252.474351851852</v>
      </c>
    </row>
    <row r="8" spans="1:19" ht="57.6" x14ac:dyDescent="0.3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9">
        <f t="shared" si="0"/>
        <v>100</v>
      </c>
      <c r="P8">
        <f t="shared" si="1"/>
        <v>262.11</v>
      </c>
      <c r="Q8" s="11" t="s">
        <v>8323</v>
      </c>
      <c r="R8" t="s">
        <v>8326</v>
      </c>
      <c r="S8" s="12">
        <f t="shared" si="2"/>
        <v>42219.665173611109</v>
      </c>
    </row>
    <row r="9" spans="1:19" ht="43.2" x14ac:dyDescent="0.3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9">
        <f t="shared" si="0"/>
        <v>103</v>
      </c>
      <c r="P9">
        <f t="shared" si="1"/>
        <v>134.26</v>
      </c>
      <c r="Q9" s="11" t="s">
        <v>8323</v>
      </c>
      <c r="R9" t="s">
        <v>8326</v>
      </c>
      <c r="S9" s="12">
        <f t="shared" si="2"/>
        <v>42445.19430555556</v>
      </c>
    </row>
    <row r="10" spans="1:19" ht="43.2" x14ac:dyDescent="0.3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9">
        <f t="shared" si="0"/>
        <v>103</v>
      </c>
      <c r="P10">
        <f t="shared" si="1"/>
        <v>297.02999999999997</v>
      </c>
      <c r="Q10" s="11" t="s">
        <v>8323</v>
      </c>
      <c r="R10" t="s">
        <v>8326</v>
      </c>
      <c r="S10" s="12">
        <f t="shared" si="2"/>
        <v>41884.617314814815</v>
      </c>
    </row>
    <row r="11" spans="1:19" ht="57.6" x14ac:dyDescent="0.3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9">
        <f t="shared" si="0"/>
        <v>102</v>
      </c>
      <c r="P11">
        <f t="shared" si="1"/>
        <v>141.71</v>
      </c>
      <c r="Q11" s="11" t="s">
        <v>8323</v>
      </c>
      <c r="R11" t="s">
        <v>8326</v>
      </c>
      <c r="S11" s="12">
        <f t="shared" si="2"/>
        <v>42697.850844907407</v>
      </c>
    </row>
    <row r="12" spans="1:19" ht="43.2" x14ac:dyDescent="0.3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9">
        <f t="shared" si="0"/>
        <v>120</v>
      </c>
      <c r="P12">
        <f t="shared" si="1"/>
        <v>85.53</v>
      </c>
      <c r="Q12" s="11" t="s">
        <v>8323</v>
      </c>
      <c r="R12" t="s">
        <v>8326</v>
      </c>
      <c r="S12" s="12">
        <f t="shared" si="2"/>
        <v>41834.586574074077</v>
      </c>
    </row>
    <row r="13" spans="1:19" ht="57.6" x14ac:dyDescent="0.3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9">
        <f t="shared" si="0"/>
        <v>102</v>
      </c>
      <c r="P13">
        <f t="shared" si="1"/>
        <v>119.19</v>
      </c>
      <c r="Q13" s="11" t="s">
        <v>8323</v>
      </c>
      <c r="R13" t="s">
        <v>8326</v>
      </c>
      <c r="S13" s="12">
        <f t="shared" si="2"/>
        <v>41918.742175925923</v>
      </c>
    </row>
    <row r="14" spans="1:19" ht="43.2" x14ac:dyDescent="0.3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9">
        <f t="shared" si="0"/>
        <v>106</v>
      </c>
      <c r="P14">
        <f t="shared" si="1"/>
        <v>251.74</v>
      </c>
      <c r="Q14" s="11" t="s">
        <v>8323</v>
      </c>
      <c r="R14" t="s">
        <v>8326</v>
      </c>
      <c r="S14" s="12">
        <f t="shared" si="2"/>
        <v>42614.760937500003</v>
      </c>
    </row>
    <row r="15" spans="1:19" ht="43.2" x14ac:dyDescent="0.3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9">
        <f t="shared" si="0"/>
        <v>118</v>
      </c>
      <c r="P15">
        <f t="shared" si="1"/>
        <v>110.35</v>
      </c>
      <c r="Q15" s="11" t="s">
        <v>8323</v>
      </c>
      <c r="R15" t="s">
        <v>8326</v>
      </c>
      <c r="S15" s="12">
        <f t="shared" si="2"/>
        <v>41909.969386574077</v>
      </c>
    </row>
    <row r="16" spans="1:19" ht="43.2" x14ac:dyDescent="0.3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9">
        <f t="shared" si="0"/>
        <v>110</v>
      </c>
      <c r="P16">
        <f t="shared" si="1"/>
        <v>92.04</v>
      </c>
      <c r="Q16" s="11" t="s">
        <v>8323</v>
      </c>
      <c r="R16" t="s">
        <v>8326</v>
      </c>
      <c r="S16" s="12">
        <f t="shared" si="2"/>
        <v>42461.747199074074</v>
      </c>
    </row>
    <row r="17" spans="1:19" ht="43.2" x14ac:dyDescent="0.3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9">
        <f t="shared" si="0"/>
        <v>104</v>
      </c>
      <c r="P17">
        <f t="shared" si="1"/>
        <v>81.13</v>
      </c>
      <c r="Q17" s="11" t="s">
        <v>8323</v>
      </c>
      <c r="R17" t="s">
        <v>8326</v>
      </c>
      <c r="S17" s="12">
        <f t="shared" si="2"/>
        <v>42135.60020833333</v>
      </c>
    </row>
    <row r="18" spans="1:19" ht="43.2" x14ac:dyDescent="0.3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9">
        <f t="shared" si="0"/>
        <v>108</v>
      </c>
      <c r="P18">
        <f t="shared" si="1"/>
        <v>106.8</v>
      </c>
      <c r="Q18" s="11" t="s">
        <v>8323</v>
      </c>
      <c r="R18" t="s">
        <v>8326</v>
      </c>
      <c r="S18" s="12">
        <f t="shared" si="2"/>
        <v>41933.291643518518</v>
      </c>
    </row>
    <row r="19" spans="1:19" ht="43.2" x14ac:dyDescent="0.3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9">
        <f t="shared" si="0"/>
        <v>102</v>
      </c>
      <c r="P19">
        <f t="shared" si="1"/>
        <v>177.09</v>
      </c>
      <c r="Q19" s="11" t="s">
        <v>8323</v>
      </c>
      <c r="R19" t="s">
        <v>8326</v>
      </c>
      <c r="S19" s="12">
        <f t="shared" si="2"/>
        <v>42602.576712962968</v>
      </c>
    </row>
    <row r="20" spans="1:19" ht="43.2" x14ac:dyDescent="0.3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9">
        <f t="shared" si="0"/>
        <v>101</v>
      </c>
      <c r="P20">
        <f t="shared" si="1"/>
        <v>182.91</v>
      </c>
      <c r="Q20" s="11" t="s">
        <v>8323</v>
      </c>
      <c r="R20" t="s">
        <v>8326</v>
      </c>
      <c r="S20" s="12">
        <f t="shared" si="2"/>
        <v>42702.917048611111</v>
      </c>
    </row>
    <row r="21" spans="1:19" ht="43.2" x14ac:dyDescent="0.3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9">
        <f t="shared" si="0"/>
        <v>100</v>
      </c>
      <c r="P21">
        <f t="shared" si="1"/>
        <v>168.25</v>
      </c>
      <c r="Q21" s="11" t="s">
        <v>8323</v>
      </c>
      <c r="R21" t="s">
        <v>8326</v>
      </c>
      <c r="S21" s="12">
        <f t="shared" si="2"/>
        <v>42050.983182870375</v>
      </c>
    </row>
    <row r="22" spans="1:19" ht="57.6" x14ac:dyDescent="0.3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9">
        <f t="shared" si="0"/>
        <v>116</v>
      </c>
      <c r="P22">
        <f t="shared" si="1"/>
        <v>71.489999999999995</v>
      </c>
      <c r="Q22" s="11" t="s">
        <v>8323</v>
      </c>
      <c r="R22" t="s">
        <v>8326</v>
      </c>
      <c r="S22" s="12">
        <f t="shared" si="2"/>
        <v>41835.666354166664</v>
      </c>
    </row>
    <row r="23" spans="1:19" ht="43.2" x14ac:dyDescent="0.3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9">
        <f t="shared" si="0"/>
        <v>110</v>
      </c>
      <c r="P23">
        <f t="shared" si="1"/>
        <v>99.79</v>
      </c>
      <c r="Q23" s="11" t="s">
        <v>8323</v>
      </c>
      <c r="R23" t="s">
        <v>8326</v>
      </c>
      <c r="S23" s="12">
        <f t="shared" si="2"/>
        <v>42290.61855324074</v>
      </c>
    </row>
    <row r="24" spans="1:19" ht="43.2" x14ac:dyDescent="0.3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9">
        <f t="shared" si="0"/>
        <v>101</v>
      </c>
      <c r="P24">
        <f t="shared" si="1"/>
        <v>54.91</v>
      </c>
      <c r="Q24" s="11" t="s">
        <v>8323</v>
      </c>
      <c r="R24" t="s">
        <v>8326</v>
      </c>
      <c r="S24" s="12">
        <f t="shared" si="2"/>
        <v>42400.704537037032</v>
      </c>
    </row>
    <row r="25" spans="1:19" ht="43.2" x14ac:dyDescent="0.3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9">
        <f t="shared" si="0"/>
        <v>105</v>
      </c>
      <c r="P25">
        <f t="shared" si="1"/>
        <v>89.59</v>
      </c>
      <c r="Q25" s="11" t="s">
        <v>8323</v>
      </c>
      <c r="R25" t="s">
        <v>8326</v>
      </c>
      <c r="S25" s="12">
        <f t="shared" si="2"/>
        <v>42696.624444444446</v>
      </c>
    </row>
    <row r="26" spans="1:19" ht="43.2" x14ac:dyDescent="0.3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9">
        <f t="shared" si="0"/>
        <v>104</v>
      </c>
      <c r="P26">
        <f t="shared" si="1"/>
        <v>199.17</v>
      </c>
      <c r="Q26" s="11" t="s">
        <v>8323</v>
      </c>
      <c r="R26" t="s">
        <v>8326</v>
      </c>
      <c r="S26" s="12">
        <f t="shared" si="2"/>
        <v>42265.022824074069</v>
      </c>
    </row>
    <row r="27" spans="1:19" ht="43.2" x14ac:dyDescent="0.3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9">
        <f t="shared" si="0"/>
        <v>103</v>
      </c>
      <c r="P27">
        <f t="shared" si="1"/>
        <v>85.53</v>
      </c>
      <c r="Q27" s="11" t="s">
        <v>8323</v>
      </c>
      <c r="R27" t="s">
        <v>8326</v>
      </c>
      <c r="S27" s="12">
        <f t="shared" si="2"/>
        <v>42522.347812499997</v>
      </c>
    </row>
    <row r="28" spans="1:19" ht="43.2" x14ac:dyDescent="0.3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9">
        <f t="shared" si="0"/>
        <v>154</v>
      </c>
      <c r="P28">
        <f t="shared" si="1"/>
        <v>106.5</v>
      </c>
      <c r="Q28" s="11" t="s">
        <v>8323</v>
      </c>
      <c r="R28" t="s">
        <v>8326</v>
      </c>
      <c r="S28" s="12">
        <f t="shared" si="2"/>
        <v>42284.500104166669</v>
      </c>
    </row>
    <row r="29" spans="1:19" ht="57.6" x14ac:dyDescent="0.3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9">
        <f t="shared" si="0"/>
        <v>102</v>
      </c>
      <c r="P29">
        <f t="shared" si="1"/>
        <v>127.79</v>
      </c>
      <c r="Q29" s="11" t="s">
        <v>8323</v>
      </c>
      <c r="R29" t="s">
        <v>8326</v>
      </c>
      <c r="S29" s="12">
        <f t="shared" si="2"/>
        <v>42292.701053240744</v>
      </c>
    </row>
    <row r="30" spans="1:19" ht="28.8" x14ac:dyDescent="0.3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9">
        <f t="shared" si="0"/>
        <v>102</v>
      </c>
      <c r="P30">
        <f t="shared" si="1"/>
        <v>136.85</v>
      </c>
      <c r="Q30" s="11" t="s">
        <v>8323</v>
      </c>
      <c r="R30" t="s">
        <v>8326</v>
      </c>
      <c r="S30" s="12">
        <f t="shared" si="2"/>
        <v>42769.574999999997</v>
      </c>
    </row>
    <row r="31" spans="1:19" ht="43.2" x14ac:dyDescent="0.3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9">
        <f t="shared" si="0"/>
        <v>102</v>
      </c>
      <c r="P31">
        <f t="shared" si="1"/>
        <v>53.18</v>
      </c>
      <c r="Q31" s="11" t="s">
        <v>8323</v>
      </c>
      <c r="R31" t="s">
        <v>8326</v>
      </c>
      <c r="S31" s="12">
        <f t="shared" si="2"/>
        <v>42172.757638888885</v>
      </c>
    </row>
    <row r="32" spans="1:19" ht="57.6" x14ac:dyDescent="0.3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9">
        <f t="shared" si="0"/>
        <v>102</v>
      </c>
      <c r="P32">
        <f t="shared" si="1"/>
        <v>125.12</v>
      </c>
      <c r="Q32" s="11" t="s">
        <v>8323</v>
      </c>
      <c r="R32" t="s">
        <v>8326</v>
      </c>
      <c r="S32" s="12">
        <f t="shared" si="2"/>
        <v>42567.840069444443</v>
      </c>
    </row>
    <row r="33" spans="1:19" ht="28.8" x14ac:dyDescent="0.3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9">
        <f t="shared" si="0"/>
        <v>101</v>
      </c>
      <c r="P33">
        <f t="shared" si="1"/>
        <v>256.37</v>
      </c>
      <c r="Q33" s="11" t="s">
        <v>8323</v>
      </c>
      <c r="R33" t="s">
        <v>8326</v>
      </c>
      <c r="S33" s="12">
        <f t="shared" si="2"/>
        <v>42772.833379629628</v>
      </c>
    </row>
    <row r="34" spans="1:19" ht="43.2" x14ac:dyDescent="0.3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9">
        <f t="shared" si="0"/>
        <v>302</v>
      </c>
      <c r="P34">
        <f t="shared" si="1"/>
        <v>252.02</v>
      </c>
      <c r="Q34" s="11" t="s">
        <v>8323</v>
      </c>
      <c r="R34" t="s">
        <v>8326</v>
      </c>
      <c r="S34" s="12">
        <f t="shared" si="2"/>
        <v>42473.794710648144</v>
      </c>
    </row>
    <row r="35" spans="1:19" ht="43.2" x14ac:dyDescent="0.3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9">
        <f t="shared" si="0"/>
        <v>111</v>
      </c>
      <c r="P35">
        <f t="shared" si="1"/>
        <v>200.69</v>
      </c>
      <c r="Q35" s="11" t="s">
        <v>8323</v>
      </c>
      <c r="R35" t="s">
        <v>8326</v>
      </c>
      <c r="S35" s="12">
        <f t="shared" si="2"/>
        <v>41775.753761574073</v>
      </c>
    </row>
    <row r="36" spans="1:19" ht="43.2" x14ac:dyDescent="0.3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9">
        <f t="shared" si="0"/>
        <v>128</v>
      </c>
      <c r="P36">
        <f t="shared" si="1"/>
        <v>72.760000000000005</v>
      </c>
      <c r="Q36" s="11" t="s">
        <v>8323</v>
      </c>
      <c r="R36" t="s">
        <v>8326</v>
      </c>
      <c r="S36" s="12">
        <f t="shared" si="2"/>
        <v>42144.573807870373</v>
      </c>
    </row>
    <row r="37" spans="1:19" ht="43.2" x14ac:dyDescent="0.3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9">
        <f t="shared" si="0"/>
        <v>128</v>
      </c>
      <c r="P37">
        <f t="shared" si="1"/>
        <v>90.74</v>
      </c>
      <c r="Q37" s="11" t="s">
        <v>8323</v>
      </c>
      <c r="R37" t="s">
        <v>8326</v>
      </c>
      <c r="S37" s="12">
        <f t="shared" si="2"/>
        <v>42158.065694444449</v>
      </c>
    </row>
    <row r="38" spans="1:19" ht="43.2" x14ac:dyDescent="0.3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9">
        <f t="shared" si="0"/>
        <v>127</v>
      </c>
      <c r="P38">
        <f t="shared" si="1"/>
        <v>69.569999999999993</v>
      </c>
      <c r="Q38" s="11" t="s">
        <v>8323</v>
      </c>
      <c r="R38" t="s">
        <v>8326</v>
      </c>
      <c r="S38" s="12">
        <f t="shared" si="2"/>
        <v>41871.755694444444</v>
      </c>
    </row>
    <row r="39" spans="1:19" ht="28.8" x14ac:dyDescent="0.3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9">
        <f t="shared" si="0"/>
        <v>103</v>
      </c>
      <c r="P39">
        <f t="shared" si="1"/>
        <v>93.81</v>
      </c>
      <c r="Q39" s="11" t="s">
        <v>8323</v>
      </c>
      <c r="R39" t="s">
        <v>8326</v>
      </c>
      <c r="S39" s="12">
        <f t="shared" si="2"/>
        <v>41964.315532407403</v>
      </c>
    </row>
    <row r="40" spans="1:19" ht="43.2" x14ac:dyDescent="0.3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9">
        <f t="shared" si="0"/>
        <v>103</v>
      </c>
      <c r="P40">
        <f t="shared" si="1"/>
        <v>62.05</v>
      </c>
      <c r="Q40" s="11" t="s">
        <v>8323</v>
      </c>
      <c r="R40" t="s">
        <v>8326</v>
      </c>
      <c r="S40" s="12">
        <f t="shared" si="2"/>
        <v>41802.574282407404</v>
      </c>
    </row>
    <row r="41" spans="1:19" ht="43.2" x14ac:dyDescent="0.3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9">
        <f t="shared" si="0"/>
        <v>123</v>
      </c>
      <c r="P41">
        <f t="shared" si="1"/>
        <v>71.239999999999995</v>
      </c>
      <c r="Q41" s="11" t="s">
        <v>8323</v>
      </c>
      <c r="R41" t="s">
        <v>8326</v>
      </c>
      <c r="S41" s="12">
        <f t="shared" si="2"/>
        <v>42473.007037037038</v>
      </c>
    </row>
    <row r="42" spans="1:19" ht="43.2" x14ac:dyDescent="0.3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9">
        <f t="shared" si="0"/>
        <v>122</v>
      </c>
      <c r="P42">
        <f t="shared" si="1"/>
        <v>716.35</v>
      </c>
      <c r="Q42" s="11" t="s">
        <v>8323</v>
      </c>
      <c r="R42" t="s">
        <v>8326</v>
      </c>
      <c r="S42" s="12">
        <f t="shared" si="2"/>
        <v>42605.765381944439</v>
      </c>
    </row>
    <row r="43" spans="1:19" ht="28.8" x14ac:dyDescent="0.3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9">
        <f t="shared" si="0"/>
        <v>101</v>
      </c>
      <c r="P43">
        <f t="shared" si="1"/>
        <v>60.48</v>
      </c>
      <c r="Q43" s="11" t="s">
        <v>8323</v>
      </c>
      <c r="R43" t="s">
        <v>8326</v>
      </c>
      <c r="S43" s="12">
        <f t="shared" si="2"/>
        <v>42068.888391203705</v>
      </c>
    </row>
    <row r="44" spans="1:19" ht="57.6" x14ac:dyDescent="0.3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9">
        <f t="shared" si="0"/>
        <v>100</v>
      </c>
      <c r="P44">
        <f t="shared" si="1"/>
        <v>1000</v>
      </c>
      <c r="Q44" s="11" t="s">
        <v>8323</v>
      </c>
      <c r="R44" t="s">
        <v>8326</v>
      </c>
      <c r="S44" s="12">
        <f t="shared" si="2"/>
        <v>41850.400937500002</v>
      </c>
    </row>
    <row r="45" spans="1:19" ht="72" x14ac:dyDescent="0.3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9">
        <f t="shared" si="0"/>
        <v>100</v>
      </c>
      <c r="P45">
        <f t="shared" si="1"/>
        <v>93.98</v>
      </c>
      <c r="Q45" s="11" t="s">
        <v>8323</v>
      </c>
      <c r="R45" t="s">
        <v>8326</v>
      </c>
      <c r="S45" s="12">
        <f t="shared" si="2"/>
        <v>41826.871238425927</v>
      </c>
    </row>
    <row r="46" spans="1:19" ht="57.6" x14ac:dyDescent="0.3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9">
        <f t="shared" si="0"/>
        <v>154</v>
      </c>
      <c r="P46">
        <f t="shared" si="1"/>
        <v>110.87</v>
      </c>
      <c r="Q46" s="11" t="s">
        <v>8323</v>
      </c>
      <c r="R46" t="s">
        <v>8326</v>
      </c>
      <c r="S46" s="12">
        <f t="shared" si="2"/>
        <v>42134.172071759262</v>
      </c>
    </row>
    <row r="47" spans="1:19" ht="43.2" x14ac:dyDescent="0.3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9">
        <f t="shared" si="0"/>
        <v>115</v>
      </c>
      <c r="P47">
        <f t="shared" si="1"/>
        <v>184.68</v>
      </c>
      <c r="Q47" s="11" t="s">
        <v>8323</v>
      </c>
      <c r="R47" t="s">
        <v>8326</v>
      </c>
      <c r="S47" s="12">
        <f t="shared" si="2"/>
        <v>42494.563449074078</v>
      </c>
    </row>
    <row r="48" spans="1:19" ht="43.2" x14ac:dyDescent="0.3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9">
        <f t="shared" si="0"/>
        <v>114</v>
      </c>
      <c r="P48">
        <f t="shared" si="1"/>
        <v>88.77</v>
      </c>
      <c r="Q48" s="11" t="s">
        <v>8323</v>
      </c>
      <c r="R48" t="s">
        <v>8326</v>
      </c>
      <c r="S48" s="12">
        <f t="shared" si="2"/>
        <v>42233.738564814819</v>
      </c>
    </row>
    <row r="49" spans="1:19" ht="43.2" x14ac:dyDescent="0.3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9">
        <f t="shared" si="0"/>
        <v>119</v>
      </c>
      <c r="P49">
        <f t="shared" si="1"/>
        <v>50.16</v>
      </c>
      <c r="Q49" s="11" t="s">
        <v>8323</v>
      </c>
      <c r="R49" t="s">
        <v>8326</v>
      </c>
      <c r="S49" s="12">
        <f t="shared" si="2"/>
        <v>41778.637245370373</v>
      </c>
    </row>
    <row r="50" spans="1:19" ht="43.2" x14ac:dyDescent="0.3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9">
        <f t="shared" si="0"/>
        <v>111</v>
      </c>
      <c r="P50">
        <f t="shared" si="1"/>
        <v>57.63</v>
      </c>
      <c r="Q50" s="11" t="s">
        <v>8323</v>
      </c>
      <c r="R50" t="s">
        <v>8326</v>
      </c>
      <c r="S50" s="12">
        <f t="shared" si="2"/>
        <v>42230.472222222219</v>
      </c>
    </row>
    <row r="51" spans="1:19" ht="43.2" x14ac:dyDescent="0.3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9">
        <f t="shared" si="0"/>
        <v>105</v>
      </c>
      <c r="P51">
        <f t="shared" si="1"/>
        <v>56.07</v>
      </c>
      <c r="Q51" s="11" t="s">
        <v>8323</v>
      </c>
      <c r="R51" t="s">
        <v>8326</v>
      </c>
      <c r="S51" s="12">
        <f t="shared" si="2"/>
        <v>42037.938206018516</v>
      </c>
    </row>
    <row r="52" spans="1:19" ht="57.6" x14ac:dyDescent="0.3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9">
        <f t="shared" si="0"/>
        <v>107</v>
      </c>
      <c r="P52">
        <f t="shared" si="1"/>
        <v>109.03</v>
      </c>
      <c r="Q52" s="11" t="s">
        <v>8323</v>
      </c>
      <c r="R52" t="s">
        <v>8326</v>
      </c>
      <c r="S52" s="12">
        <f t="shared" si="2"/>
        <v>42157.470185185186</v>
      </c>
    </row>
    <row r="53" spans="1:19" ht="43.2" x14ac:dyDescent="0.3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9">
        <f t="shared" si="0"/>
        <v>106</v>
      </c>
      <c r="P53">
        <f t="shared" si="1"/>
        <v>103.95</v>
      </c>
      <c r="Q53" s="11" t="s">
        <v>8323</v>
      </c>
      <c r="R53" t="s">
        <v>8326</v>
      </c>
      <c r="S53" s="12">
        <f t="shared" si="2"/>
        <v>42250.598217592589</v>
      </c>
    </row>
    <row r="54" spans="1:19" ht="43.2" x14ac:dyDescent="0.3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9">
        <f t="shared" si="0"/>
        <v>106</v>
      </c>
      <c r="P54">
        <f t="shared" si="1"/>
        <v>62.83</v>
      </c>
      <c r="Q54" s="11" t="s">
        <v>8323</v>
      </c>
      <c r="R54" t="s">
        <v>8326</v>
      </c>
      <c r="S54" s="12">
        <f t="shared" si="2"/>
        <v>41800.380428240744</v>
      </c>
    </row>
    <row r="55" spans="1:19" ht="43.2" x14ac:dyDescent="0.3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9">
        <f t="shared" si="0"/>
        <v>104</v>
      </c>
      <c r="P55">
        <f t="shared" si="1"/>
        <v>145</v>
      </c>
      <c r="Q55" s="11" t="s">
        <v>8323</v>
      </c>
      <c r="R55" t="s">
        <v>8326</v>
      </c>
      <c r="S55" s="12">
        <f t="shared" si="2"/>
        <v>42491.92288194444</v>
      </c>
    </row>
    <row r="56" spans="1:19" ht="43.2" x14ac:dyDescent="0.3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9">
        <f t="shared" si="0"/>
        <v>103</v>
      </c>
      <c r="P56">
        <f t="shared" si="1"/>
        <v>139.19</v>
      </c>
      <c r="Q56" s="11" t="s">
        <v>8323</v>
      </c>
      <c r="R56" t="s">
        <v>8326</v>
      </c>
      <c r="S56" s="12">
        <f t="shared" si="2"/>
        <v>41878.878379629627</v>
      </c>
    </row>
    <row r="57" spans="1:19" ht="43.2" x14ac:dyDescent="0.3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9">
        <f t="shared" si="0"/>
        <v>103</v>
      </c>
      <c r="P57">
        <f t="shared" si="1"/>
        <v>63.57</v>
      </c>
      <c r="Q57" s="11" t="s">
        <v>8323</v>
      </c>
      <c r="R57" t="s">
        <v>8326</v>
      </c>
      <c r="S57" s="12">
        <f t="shared" si="2"/>
        <v>41932.311099537037</v>
      </c>
    </row>
    <row r="58" spans="1:19" ht="43.2" x14ac:dyDescent="0.3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9">
        <f t="shared" si="0"/>
        <v>102</v>
      </c>
      <c r="P58">
        <f t="shared" si="1"/>
        <v>105.52</v>
      </c>
      <c r="Q58" s="11" t="s">
        <v>8323</v>
      </c>
      <c r="R58" t="s">
        <v>8326</v>
      </c>
      <c r="S58" s="12">
        <f t="shared" si="2"/>
        <v>42118.556331018524</v>
      </c>
    </row>
    <row r="59" spans="1:19" ht="43.2" x14ac:dyDescent="0.3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9">
        <f t="shared" si="0"/>
        <v>102</v>
      </c>
      <c r="P59">
        <f t="shared" si="1"/>
        <v>141.29</v>
      </c>
      <c r="Q59" s="11" t="s">
        <v>8323</v>
      </c>
      <c r="R59" t="s">
        <v>8326</v>
      </c>
      <c r="S59" s="12">
        <f t="shared" si="2"/>
        <v>42239.957962962959</v>
      </c>
    </row>
    <row r="60" spans="1:19" ht="43.2" x14ac:dyDescent="0.3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9">
        <f t="shared" si="0"/>
        <v>102</v>
      </c>
      <c r="P60">
        <f t="shared" si="1"/>
        <v>137.24</v>
      </c>
      <c r="Q60" s="11" t="s">
        <v>8323</v>
      </c>
      <c r="R60" t="s">
        <v>8326</v>
      </c>
      <c r="S60" s="12">
        <f t="shared" si="2"/>
        <v>41880.76357638889</v>
      </c>
    </row>
    <row r="61" spans="1:19" ht="43.2" x14ac:dyDescent="0.3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9">
        <f t="shared" si="0"/>
        <v>101</v>
      </c>
      <c r="P61">
        <f t="shared" si="1"/>
        <v>99.34</v>
      </c>
      <c r="Q61" s="11" t="s">
        <v>8323</v>
      </c>
      <c r="R61" t="s">
        <v>8326</v>
      </c>
      <c r="S61" s="12">
        <f t="shared" si="2"/>
        <v>42561.783877314811</v>
      </c>
    </row>
    <row r="62" spans="1:19" ht="43.2" x14ac:dyDescent="0.3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9">
        <f t="shared" si="0"/>
        <v>101</v>
      </c>
      <c r="P62">
        <f t="shared" si="1"/>
        <v>103.21</v>
      </c>
      <c r="Q62" s="11" t="s">
        <v>8323</v>
      </c>
      <c r="R62" t="s">
        <v>8326</v>
      </c>
      <c r="S62" s="12">
        <f t="shared" si="2"/>
        <v>42037.791238425925</v>
      </c>
    </row>
    <row r="63" spans="1:19" ht="57.6" x14ac:dyDescent="0.3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9">
        <f t="shared" si="0"/>
        <v>101</v>
      </c>
      <c r="P63">
        <f t="shared" si="1"/>
        <v>63.83</v>
      </c>
      <c r="Q63" s="11" t="s">
        <v>8323</v>
      </c>
      <c r="R63" t="s">
        <v>8326</v>
      </c>
      <c r="S63" s="12">
        <f t="shared" si="2"/>
        <v>42753.205625000002</v>
      </c>
    </row>
    <row r="64" spans="1:19" ht="43.2" x14ac:dyDescent="0.3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9">
        <f t="shared" si="0"/>
        <v>336</v>
      </c>
      <c r="P64">
        <f t="shared" si="1"/>
        <v>41.77</v>
      </c>
      <c r="Q64" s="11" t="s">
        <v>8323</v>
      </c>
      <c r="R64" t="s">
        <v>8326</v>
      </c>
      <c r="S64" s="12">
        <f t="shared" si="2"/>
        <v>40633.154363425929</v>
      </c>
    </row>
    <row r="65" spans="1:19" ht="43.2" x14ac:dyDescent="0.3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9">
        <f t="shared" si="0"/>
        <v>101</v>
      </c>
      <c r="P65">
        <f t="shared" si="1"/>
        <v>145.87</v>
      </c>
      <c r="Q65" s="11" t="s">
        <v>8323</v>
      </c>
      <c r="R65" t="s">
        <v>8326</v>
      </c>
      <c r="S65" s="12">
        <f t="shared" si="2"/>
        <v>42626.7503125</v>
      </c>
    </row>
    <row r="66" spans="1:19" ht="43.2" x14ac:dyDescent="0.3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9">
        <f t="shared" ref="O66:O129" si="3">ROUND(E66/D66*100,0)</f>
        <v>100</v>
      </c>
      <c r="P66">
        <f t="shared" ref="P66:P129" si="4">IFERROR(ROUND(E66/L66,2),0)</f>
        <v>118.13</v>
      </c>
      <c r="Q66" s="11" t="s">
        <v>8323</v>
      </c>
      <c r="R66" t="s">
        <v>8326</v>
      </c>
      <c r="S66" s="12">
        <f t="shared" ref="S66:S129" si="5">(((J66/60)/60)/24)+DATE(1970,1,1)</f>
        <v>41834.953865740739</v>
      </c>
    </row>
    <row r="67" spans="1:19" ht="43.2" x14ac:dyDescent="0.3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9">
        <f t="shared" si="3"/>
        <v>100</v>
      </c>
      <c r="P67">
        <f t="shared" si="4"/>
        <v>110.23</v>
      </c>
      <c r="Q67" s="11" t="s">
        <v>8323</v>
      </c>
      <c r="R67" t="s">
        <v>8326</v>
      </c>
      <c r="S67" s="12">
        <f t="shared" si="5"/>
        <v>41791.492777777778</v>
      </c>
    </row>
    <row r="68" spans="1:19" ht="57.6" x14ac:dyDescent="0.3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9">
        <f t="shared" si="3"/>
        <v>115</v>
      </c>
      <c r="P68">
        <f t="shared" si="4"/>
        <v>58.69</v>
      </c>
      <c r="Q68" s="11" t="s">
        <v>8323</v>
      </c>
      <c r="R68" t="s">
        <v>8326</v>
      </c>
      <c r="S68" s="12">
        <f t="shared" si="5"/>
        <v>41893.324884259258</v>
      </c>
    </row>
    <row r="69" spans="1:19" ht="43.2" x14ac:dyDescent="0.3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9">
        <f t="shared" si="3"/>
        <v>100</v>
      </c>
      <c r="P69">
        <f t="shared" si="4"/>
        <v>134.15</v>
      </c>
      <c r="Q69" s="11" t="s">
        <v>8323</v>
      </c>
      <c r="R69" t="s">
        <v>8326</v>
      </c>
      <c r="S69" s="12">
        <f t="shared" si="5"/>
        <v>41776.063136574077</v>
      </c>
    </row>
    <row r="70" spans="1:19" ht="43.2" x14ac:dyDescent="0.3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9">
        <f t="shared" si="3"/>
        <v>175</v>
      </c>
      <c r="P70">
        <f t="shared" si="4"/>
        <v>264.85000000000002</v>
      </c>
      <c r="Q70" s="11" t="s">
        <v>8323</v>
      </c>
      <c r="R70" t="s">
        <v>8326</v>
      </c>
      <c r="S70" s="12">
        <f t="shared" si="5"/>
        <v>42341.818379629629</v>
      </c>
    </row>
    <row r="71" spans="1:19" ht="43.2" x14ac:dyDescent="0.3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9">
        <f t="shared" si="3"/>
        <v>104</v>
      </c>
      <c r="P71">
        <f t="shared" si="4"/>
        <v>177.62</v>
      </c>
      <c r="Q71" s="11" t="s">
        <v>8323</v>
      </c>
      <c r="R71" t="s">
        <v>8326</v>
      </c>
      <c r="S71" s="12">
        <f t="shared" si="5"/>
        <v>42549.665717592594</v>
      </c>
    </row>
    <row r="72" spans="1:19" ht="28.8" x14ac:dyDescent="0.3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9">
        <f t="shared" si="3"/>
        <v>103</v>
      </c>
      <c r="P72">
        <f t="shared" si="4"/>
        <v>100.5</v>
      </c>
      <c r="Q72" s="11" t="s">
        <v>8323</v>
      </c>
      <c r="R72" t="s">
        <v>8326</v>
      </c>
      <c r="S72" s="12">
        <f t="shared" si="5"/>
        <v>41591.737974537034</v>
      </c>
    </row>
    <row r="73" spans="1:19" ht="43.2" x14ac:dyDescent="0.3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9">
        <f t="shared" si="3"/>
        <v>103</v>
      </c>
      <c r="P73">
        <f t="shared" si="4"/>
        <v>115.87</v>
      </c>
      <c r="Q73" s="11" t="s">
        <v>8323</v>
      </c>
      <c r="R73" t="s">
        <v>8326</v>
      </c>
      <c r="S73" s="12">
        <f t="shared" si="5"/>
        <v>42262.096782407403</v>
      </c>
    </row>
    <row r="74" spans="1:19" x14ac:dyDescent="0.3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9">
        <f t="shared" si="3"/>
        <v>109</v>
      </c>
      <c r="P74">
        <f t="shared" si="4"/>
        <v>151.97999999999999</v>
      </c>
      <c r="Q74" s="11" t="s">
        <v>8323</v>
      </c>
      <c r="R74" t="s">
        <v>8326</v>
      </c>
      <c r="S74" s="12">
        <f t="shared" si="5"/>
        <v>42576.697569444441</v>
      </c>
    </row>
    <row r="75" spans="1:19" ht="43.2" x14ac:dyDescent="0.3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9">
        <f t="shared" si="3"/>
        <v>101</v>
      </c>
      <c r="P75">
        <f t="shared" si="4"/>
        <v>142.28</v>
      </c>
      <c r="Q75" s="11" t="s">
        <v>8323</v>
      </c>
      <c r="R75" t="s">
        <v>8326</v>
      </c>
      <c r="S75" s="12">
        <f t="shared" si="5"/>
        <v>42041.714178240742</v>
      </c>
    </row>
    <row r="76" spans="1:19" ht="43.2" x14ac:dyDescent="0.3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9">
        <f t="shared" si="3"/>
        <v>100</v>
      </c>
      <c r="P76">
        <f t="shared" si="4"/>
        <v>70.88</v>
      </c>
      <c r="Q76" s="11" t="s">
        <v>8323</v>
      </c>
      <c r="R76" t="s">
        <v>8326</v>
      </c>
      <c r="S76" s="12">
        <f t="shared" si="5"/>
        <v>41941.683865740742</v>
      </c>
    </row>
    <row r="77" spans="1:19" ht="43.2" x14ac:dyDescent="0.3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9">
        <f t="shared" si="3"/>
        <v>100</v>
      </c>
      <c r="P77">
        <f t="shared" si="4"/>
        <v>421.11</v>
      </c>
      <c r="Q77" s="11" t="s">
        <v>8323</v>
      </c>
      <c r="R77" t="s">
        <v>8326</v>
      </c>
      <c r="S77" s="12">
        <f t="shared" si="5"/>
        <v>42059.701319444444</v>
      </c>
    </row>
    <row r="78" spans="1:19" ht="43.2" x14ac:dyDescent="0.3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9">
        <f t="shared" si="3"/>
        <v>113</v>
      </c>
      <c r="P78">
        <f t="shared" si="4"/>
        <v>64.27</v>
      </c>
      <c r="Q78" s="11" t="s">
        <v>8323</v>
      </c>
      <c r="R78" t="s">
        <v>8326</v>
      </c>
      <c r="S78" s="12">
        <f t="shared" si="5"/>
        <v>40970.875671296293</v>
      </c>
    </row>
    <row r="79" spans="1:19" ht="43.2" x14ac:dyDescent="0.3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9">
        <f t="shared" si="3"/>
        <v>131</v>
      </c>
      <c r="P79">
        <f t="shared" si="4"/>
        <v>48.33</v>
      </c>
      <c r="Q79" s="11" t="s">
        <v>8323</v>
      </c>
      <c r="R79" t="s">
        <v>8326</v>
      </c>
      <c r="S79" s="12">
        <f t="shared" si="5"/>
        <v>42136.536134259266</v>
      </c>
    </row>
    <row r="80" spans="1:19" ht="43.2" x14ac:dyDescent="0.3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9">
        <f t="shared" si="3"/>
        <v>101</v>
      </c>
      <c r="P80">
        <f t="shared" si="4"/>
        <v>302.31</v>
      </c>
      <c r="Q80" s="11" t="s">
        <v>8323</v>
      </c>
      <c r="R80" t="s">
        <v>8326</v>
      </c>
      <c r="S80" s="12">
        <f t="shared" si="5"/>
        <v>41851.771354166667</v>
      </c>
    </row>
    <row r="81" spans="1:19" ht="43.2" x14ac:dyDescent="0.3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9">
        <f t="shared" si="3"/>
        <v>156</v>
      </c>
      <c r="P81">
        <f t="shared" si="4"/>
        <v>38.28</v>
      </c>
      <c r="Q81" s="11" t="s">
        <v>8323</v>
      </c>
      <c r="R81" t="s">
        <v>8326</v>
      </c>
      <c r="S81" s="12">
        <f t="shared" si="5"/>
        <v>42243.6252662037</v>
      </c>
    </row>
    <row r="82" spans="1:19" ht="43.2" x14ac:dyDescent="0.3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9">
        <f t="shared" si="3"/>
        <v>105</v>
      </c>
      <c r="P82">
        <f t="shared" si="4"/>
        <v>98.2</v>
      </c>
      <c r="Q82" s="11" t="s">
        <v>8323</v>
      </c>
      <c r="R82" t="s">
        <v>8326</v>
      </c>
      <c r="S82" s="12">
        <f t="shared" si="5"/>
        <v>41982.887280092589</v>
      </c>
    </row>
    <row r="83" spans="1:19" ht="28.8" x14ac:dyDescent="0.3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9">
        <f t="shared" si="3"/>
        <v>102</v>
      </c>
      <c r="P83">
        <f t="shared" si="4"/>
        <v>193.62</v>
      </c>
      <c r="Q83" s="11" t="s">
        <v>8323</v>
      </c>
      <c r="R83" t="s">
        <v>8326</v>
      </c>
      <c r="S83" s="12">
        <f t="shared" si="5"/>
        <v>42323.70930555556</v>
      </c>
    </row>
    <row r="84" spans="1:19" ht="43.2" x14ac:dyDescent="0.3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9">
        <f t="shared" si="3"/>
        <v>119</v>
      </c>
      <c r="P84">
        <f t="shared" si="4"/>
        <v>66.11</v>
      </c>
      <c r="Q84" s="11" t="s">
        <v>8323</v>
      </c>
      <c r="R84" t="s">
        <v>8326</v>
      </c>
      <c r="S84" s="12">
        <f t="shared" si="5"/>
        <v>41920.787534722222</v>
      </c>
    </row>
    <row r="85" spans="1:19" ht="57.6" x14ac:dyDescent="0.3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9">
        <f t="shared" si="3"/>
        <v>101</v>
      </c>
      <c r="P85">
        <f t="shared" si="4"/>
        <v>46.77</v>
      </c>
      <c r="Q85" s="11" t="s">
        <v>8323</v>
      </c>
      <c r="R85" t="s">
        <v>8326</v>
      </c>
      <c r="S85" s="12">
        <f t="shared" si="5"/>
        <v>40883.949317129627</v>
      </c>
    </row>
    <row r="86" spans="1:19" ht="43.2" x14ac:dyDescent="0.3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9">
        <f t="shared" si="3"/>
        <v>117</v>
      </c>
      <c r="P86">
        <f t="shared" si="4"/>
        <v>81.569999999999993</v>
      </c>
      <c r="Q86" s="11" t="s">
        <v>8323</v>
      </c>
      <c r="R86" t="s">
        <v>8326</v>
      </c>
      <c r="S86" s="12">
        <f t="shared" si="5"/>
        <v>42167.023206018523</v>
      </c>
    </row>
    <row r="87" spans="1:19" ht="57.6" x14ac:dyDescent="0.3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9">
        <f t="shared" si="3"/>
        <v>114</v>
      </c>
      <c r="P87">
        <f t="shared" si="4"/>
        <v>105.21</v>
      </c>
      <c r="Q87" s="11" t="s">
        <v>8323</v>
      </c>
      <c r="R87" t="s">
        <v>8326</v>
      </c>
      <c r="S87" s="12">
        <f t="shared" si="5"/>
        <v>42431.102534722217</v>
      </c>
    </row>
    <row r="88" spans="1:19" ht="28.8" x14ac:dyDescent="0.3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9">
        <f t="shared" si="3"/>
        <v>100</v>
      </c>
      <c r="P88">
        <f t="shared" si="4"/>
        <v>209.84</v>
      </c>
      <c r="Q88" s="11" t="s">
        <v>8323</v>
      </c>
      <c r="R88" t="s">
        <v>8326</v>
      </c>
      <c r="S88" s="12">
        <f t="shared" si="5"/>
        <v>42253.928530092591</v>
      </c>
    </row>
    <row r="89" spans="1:19" ht="43.2" x14ac:dyDescent="0.3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9">
        <f t="shared" si="3"/>
        <v>106</v>
      </c>
      <c r="P89">
        <f t="shared" si="4"/>
        <v>69.89</v>
      </c>
      <c r="Q89" s="11" t="s">
        <v>8323</v>
      </c>
      <c r="R89" t="s">
        <v>8326</v>
      </c>
      <c r="S89" s="12">
        <f t="shared" si="5"/>
        <v>41808.669571759259</v>
      </c>
    </row>
    <row r="90" spans="1:19" x14ac:dyDescent="0.3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9">
        <f t="shared" si="3"/>
        <v>126</v>
      </c>
      <c r="P90">
        <f t="shared" si="4"/>
        <v>67.739999999999995</v>
      </c>
      <c r="Q90" s="11" t="s">
        <v>8323</v>
      </c>
      <c r="R90" t="s">
        <v>8326</v>
      </c>
      <c r="S90" s="12">
        <f t="shared" si="5"/>
        <v>42154.873124999998</v>
      </c>
    </row>
    <row r="91" spans="1:19" ht="43.2" x14ac:dyDescent="0.3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9">
        <f t="shared" si="3"/>
        <v>104</v>
      </c>
      <c r="P91">
        <f t="shared" si="4"/>
        <v>81.78</v>
      </c>
      <c r="Q91" s="11" t="s">
        <v>8323</v>
      </c>
      <c r="R91" t="s">
        <v>8326</v>
      </c>
      <c r="S91" s="12">
        <f t="shared" si="5"/>
        <v>42018.676898148144</v>
      </c>
    </row>
    <row r="92" spans="1:19" ht="43.2" x14ac:dyDescent="0.3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9">
        <f t="shared" si="3"/>
        <v>106</v>
      </c>
      <c r="P92">
        <f t="shared" si="4"/>
        <v>136.78</v>
      </c>
      <c r="Q92" s="11" t="s">
        <v>8323</v>
      </c>
      <c r="R92" t="s">
        <v>8326</v>
      </c>
      <c r="S92" s="12">
        <f t="shared" si="5"/>
        <v>41926.942685185182</v>
      </c>
    </row>
    <row r="93" spans="1:19" ht="43.2" x14ac:dyDescent="0.3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9">
        <f t="shared" si="3"/>
        <v>102</v>
      </c>
      <c r="P93">
        <f t="shared" si="4"/>
        <v>78.209999999999994</v>
      </c>
      <c r="Q93" s="11" t="s">
        <v>8323</v>
      </c>
      <c r="R93" t="s">
        <v>8326</v>
      </c>
      <c r="S93" s="12">
        <f t="shared" si="5"/>
        <v>42062.296412037031</v>
      </c>
    </row>
    <row r="94" spans="1:19" ht="28.8" x14ac:dyDescent="0.3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9">
        <f t="shared" si="3"/>
        <v>122</v>
      </c>
      <c r="P94">
        <f t="shared" si="4"/>
        <v>129.36000000000001</v>
      </c>
      <c r="Q94" s="11" t="s">
        <v>8323</v>
      </c>
      <c r="R94" t="s">
        <v>8326</v>
      </c>
      <c r="S94" s="12">
        <f t="shared" si="5"/>
        <v>42219.019733796296</v>
      </c>
    </row>
    <row r="95" spans="1:19" ht="43.2" x14ac:dyDescent="0.3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9">
        <f t="shared" si="3"/>
        <v>121</v>
      </c>
      <c r="P95">
        <f t="shared" si="4"/>
        <v>71.790000000000006</v>
      </c>
      <c r="Q95" s="11" t="s">
        <v>8323</v>
      </c>
      <c r="R95" t="s">
        <v>8326</v>
      </c>
      <c r="S95" s="12">
        <f t="shared" si="5"/>
        <v>42238.13282407407</v>
      </c>
    </row>
    <row r="96" spans="1:19" ht="43.2" x14ac:dyDescent="0.3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9">
        <f t="shared" si="3"/>
        <v>100</v>
      </c>
      <c r="P96">
        <f t="shared" si="4"/>
        <v>93.76</v>
      </c>
      <c r="Q96" s="11" t="s">
        <v>8323</v>
      </c>
      <c r="R96" t="s">
        <v>8326</v>
      </c>
      <c r="S96" s="12">
        <f t="shared" si="5"/>
        <v>42292.087592592594</v>
      </c>
    </row>
    <row r="97" spans="1:19" ht="57.6" x14ac:dyDescent="0.3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9">
        <f t="shared" si="3"/>
        <v>100</v>
      </c>
      <c r="P97">
        <f t="shared" si="4"/>
        <v>63.83</v>
      </c>
      <c r="Q97" s="11" t="s">
        <v>8323</v>
      </c>
      <c r="R97" t="s">
        <v>8326</v>
      </c>
      <c r="S97" s="12">
        <f t="shared" si="5"/>
        <v>42060.683935185181</v>
      </c>
    </row>
    <row r="98" spans="1:19" ht="43.2" x14ac:dyDescent="0.3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9">
        <f t="shared" si="3"/>
        <v>100</v>
      </c>
      <c r="P98">
        <f t="shared" si="4"/>
        <v>72.290000000000006</v>
      </c>
      <c r="Q98" s="11" t="s">
        <v>8323</v>
      </c>
      <c r="R98" t="s">
        <v>8326</v>
      </c>
      <c r="S98" s="12">
        <f t="shared" si="5"/>
        <v>41809.860300925924</v>
      </c>
    </row>
    <row r="99" spans="1:19" ht="43.2" x14ac:dyDescent="0.3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9">
        <f t="shared" si="3"/>
        <v>119</v>
      </c>
      <c r="P99">
        <f t="shared" si="4"/>
        <v>97.38</v>
      </c>
      <c r="Q99" s="11" t="s">
        <v>8323</v>
      </c>
      <c r="R99" t="s">
        <v>8326</v>
      </c>
      <c r="S99" s="12">
        <f t="shared" si="5"/>
        <v>42766.805034722223</v>
      </c>
    </row>
    <row r="100" spans="1:19" ht="43.2" x14ac:dyDescent="0.3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9">
        <f t="shared" si="3"/>
        <v>106</v>
      </c>
      <c r="P100">
        <f t="shared" si="4"/>
        <v>56.2</v>
      </c>
      <c r="Q100" s="11" t="s">
        <v>8323</v>
      </c>
      <c r="R100" t="s">
        <v>8326</v>
      </c>
      <c r="S100" s="12">
        <f t="shared" si="5"/>
        <v>42196.028703703705</v>
      </c>
    </row>
    <row r="101" spans="1:19" ht="57.6" x14ac:dyDescent="0.3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9">
        <f t="shared" si="3"/>
        <v>116</v>
      </c>
      <c r="P101">
        <f t="shared" si="4"/>
        <v>73.58</v>
      </c>
      <c r="Q101" s="11" t="s">
        <v>8323</v>
      </c>
      <c r="R101" t="s">
        <v>8326</v>
      </c>
      <c r="S101" s="12">
        <f t="shared" si="5"/>
        <v>42173.803217592591</v>
      </c>
    </row>
    <row r="102" spans="1:19" ht="43.2" x14ac:dyDescent="0.3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9">
        <f t="shared" si="3"/>
        <v>105</v>
      </c>
      <c r="P102">
        <f t="shared" si="4"/>
        <v>65.58</v>
      </c>
      <c r="Q102" s="11" t="s">
        <v>8323</v>
      </c>
      <c r="R102" t="s">
        <v>8326</v>
      </c>
      <c r="S102" s="12">
        <f t="shared" si="5"/>
        <v>42145.746689814812</v>
      </c>
    </row>
    <row r="103" spans="1:19" ht="43.2" x14ac:dyDescent="0.3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9">
        <f t="shared" si="3"/>
        <v>191</v>
      </c>
      <c r="P103">
        <f t="shared" si="4"/>
        <v>358.69</v>
      </c>
      <c r="Q103" s="11" t="s">
        <v>8323</v>
      </c>
      <c r="R103" t="s">
        <v>8326</v>
      </c>
      <c r="S103" s="12">
        <f t="shared" si="5"/>
        <v>41821.205636574072</v>
      </c>
    </row>
    <row r="104" spans="1:19" ht="28.8" x14ac:dyDescent="0.3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9">
        <f t="shared" si="3"/>
        <v>114</v>
      </c>
      <c r="P104">
        <f t="shared" si="4"/>
        <v>82.61</v>
      </c>
      <c r="Q104" s="11" t="s">
        <v>8323</v>
      </c>
      <c r="R104" t="s">
        <v>8326</v>
      </c>
      <c r="S104" s="12">
        <f t="shared" si="5"/>
        <v>41447.839722222219</v>
      </c>
    </row>
    <row r="105" spans="1:19" ht="43.2" x14ac:dyDescent="0.3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9">
        <f t="shared" si="3"/>
        <v>114</v>
      </c>
      <c r="P105">
        <f t="shared" si="4"/>
        <v>80.23</v>
      </c>
      <c r="Q105" s="11" t="s">
        <v>8323</v>
      </c>
      <c r="R105" t="s">
        <v>8326</v>
      </c>
      <c r="S105" s="12">
        <f t="shared" si="5"/>
        <v>42042.197824074072</v>
      </c>
    </row>
    <row r="106" spans="1:19" ht="57.6" x14ac:dyDescent="0.3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9">
        <f t="shared" si="3"/>
        <v>113</v>
      </c>
      <c r="P106">
        <f t="shared" si="4"/>
        <v>83.43</v>
      </c>
      <c r="Q106" s="11" t="s">
        <v>8323</v>
      </c>
      <c r="R106" t="s">
        <v>8326</v>
      </c>
      <c r="S106" s="12">
        <f t="shared" si="5"/>
        <v>41866.025347222225</v>
      </c>
    </row>
    <row r="107" spans="1:19" ht="43.2" x14ac:dyDescent="0.3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9">
        <f t="shared" si="3"/>
        <v>113</v>
      </c>
      <c r="P107">
        <f t="shared" si="4"/>
        <v>107</v>
      </c>
      <c r="Q107" s="11" t="s">
        <v>8323</v>
      </c>
      <c r="R107" t="s">
        <v>8326</v>
      </c>
      <c r="S107" s="12">
        <f t="shared" si="5"/>
        <v>42016.050451388888</v>
      </c>
    </row>
    <row r="108" spans="1:19" ht="43.2" x14ac:dyDescent="0.3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9">
        <f t="shared" si="3"/>
        <v>102</v>
      </c>
      <c r="P108">
        <f t="shared" si="4"/>
        <v>66.150000000000006</v>
      </c>
      <c r="Q108" s="11" t="s">
        <v>8323</v>
      </c>
      <c r="R108" t="s">
        <v>8326</v>
      </c>
      <c r="S108" s="12">
        <f t="shared" si="5"/>
        <v>41829.599791666667</v>
      </c>
    </row>
    <row r="109" spans="1:19" x14ac:dyDescent="0.3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9">
        <f t="shared" si="3"/>
        <v>112</v>
      </c>
      <c r="P109">
        <f t="shared" si="4"/>
        <v>69.19</v>
      </c>
      <c r="Q109" s="11" t="s">
        <v>8323</v>
      </c>
      <c r="R109" t="s">
        <v>8326</v>
      </c>
      <c r="S109" s="12">
        <f t="shared" si="5"/>
        <v>42762.942430555559</v>
      </c>
    </row>
    <row r="110" spans="1:19" ht="43.2" x14ac:dyDescent="0.3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9">
        <f t="shared" si="3"/>
        <v>102</v>
      </c>
      <c r="P110">
        <f t="shared" si="4"/>
        <v>62.92</v>
      </c>
      <c r="Q110" s="11" t="s">
        <v>8323</v>
      </c>
      <c r="R110" t="s">
        <v>8326</v>
      </c>
      <c r="S110" s="12">
        <f t="shared" si="5"/>
        <v>41026.953055555554</v>
      </c>
    </row>
    <row r="111" spans="1:19" ht="43.2" x14ac:dyDescent="0.3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9">
        <f t="shared" si="3"/>
        <v>111</v>
      </c>
      <c r="P111">
        <f t="shared" si="4"/>
        <v>40.630000000000003</v>
      </c>
      <c r="Q111" s="11" t="s">
        <v>8323</v>
      </c>
      <c r="R111" t="s">
        <v>8326</v>
      </c>
      <c r="S111" s="12">
        <f t="shared" si="5"/>
        <v>42401.806562500002</v>
      </c>
    </row>
    <row r="112" spans="1:19" ht="43.2" x14ac:dyDescent="0.3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9">
        <f t="shared" si="3"/>
        <v>100</v>
      </c>
      <c r="P112">
        <f t="shared" si="4"/>
        <v>69.819999999999993</v>
      </c>
      <c r="Q112" s="11" t="s">
        <v>8323</v>
      </c>
      <c r="R112" t="s">
        <v>8326</v>
      </c>
      <c r="S112" s="12">
        <f t="shared" si="5"/>
        <v>42466.558796296296</v>
      </c>
    </row>
    <row r="113" spans="1:19" ht="43.2" x14ac:dyDescent="0.3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9">
        <f t="shared" si="3"/>
        <v>110</v>
      </c>
      <c r="P113">
        <f t="shared" si="4"/>
        <v>50.75</v>
      </c>
      <c r="Q113" s="11" t="s">
        <v>8323</v>
      </c>
      <c r="R113" t="s">
        <v>8326</v>
      </c>
      <c r="S113" s="12">
        <f t="shared" si="5"/>
        <v>42061.212488425925</v>
      </c>
    </row>
    <row r="114" spans="1:19" ht="57.6" x14ac:dyDescent="0.3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9">
        <f t="shared" si="3"/>
        <v>110</v>
      </c>
      <c r="P114">
        <f t="shared" si="4"/>
        <v>91.3</v>
      </c>
      <c r="Q114" s="11" t="s">
        <v>8323</v>
      </c>
      <c r="R114" t="s">
        <v>8326</v>
      </c>
      <c r="S114" s="12">
        <f t="shared" si="5"/>
        <v>40531.886886574073</v>
      </c>
    </row>
    <row r="115" spans="1:19" ht="43.2" x14ac:dyDescent="0.3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9">
        <f t="shared" si="3"/>
        <v>109</v>
      </c>
      <c r="P115">
        <f t="shared" si="4"/>
        <v>74.819999999999993</v>
      </c>
      <c r="Q115" s="11" t="s">
        <v>8323</v>
      </c>
      <c r="R115" t="s">
        <v>8326</v>
      </c>
      <c r="S115" s="12">
        <f t="shared" si="5"/>
        <v>42303.672662037032</v>
      </c>
    </row>
    <row r="116" spans="1:19" ht="28.8" x14ac:dyDescent="0.3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9">
        <f t="shared" si="3"/>
        <v>139</v>
      </c>
      <c r="P116">
        <f t="shared" si="4"/>
        <v>116.65</v>
      </c>
      <c r="Q116" s="11" t="s">
        <v>8323</v>
      </c>
      <c r="R116" t="s">
        <v>8326</v>
      </c>
      <c r="S116" s="12">
        <f t="shared" si="5"/>
        <v>42185.521087962959</v>
      </c>
    </row>
    <row r="117" spans="1:19" ht="43.2" x14ac:dyDescent="0.3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9">
        <f t="shared" si="3"/>
        <v>160</v>
      </c>
      <c r="P117">
        <f t="shared" si="4"/>
        <v>40.29</v>
      </c>
      <c r="Q117" s="11" t="s">
        <v>8323</v>
      </c>
      <c r="R117" t="s">
        <v>8326</v>
      </c>
      <c r="S117" s="12">
        <f t="shared" si="5"/>
        <v>41793.668761574074</v>
      </c>
    </row>
    <row r="118" spans="1:19" ht="43.2" x14ac:dyDescent="0.3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9">
        <f t="shared" si="3"/>
        <v>106</v>
      </c>
      <c r="P118">
        <f t="shared" si="4"/>
        <v>143.11000000000001</v>
      </c>
      <c r="Q118" s="11" t="s">
        <v>8323</v>
      </c>
      <c r="R118" t="s">
        <v>8326</v>
      </c>
      <c r="S118" s="12">
        <f t="shared" si="5"/>
        <v>41851.541585648149</v>
      </c>
    </row>
    <row r="119" spans="1:19" ht="43.2" x14ac:dyDescent="0.3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9">
        <f t="shared" si="3"/>
        <v>106</v>
      </c>
      <c r="P119">
        <f t="shared" si="4"/>
        <v>41.94</v>
      </c>
      <c r="Q119" s="11" t="s">
        <v>8323</v>
      </c>
      <c r="R119" t="s">
        <v>8326</v>
      </c>
      <c r="S119" s="12">
        <f t="shared" si="5"/>
        <v>41753.593275462961</v>
      </c>
    </row>
    <row r="120" spans="1:19" ht="43.2" x14ac:dyDescent="0.3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9">
        <f t="shared" si="3"/>
        <v>105</v>
      </c>
      <c r="P120">
        <f t="shared" si="4"/>
        <v>107.57</v>
      </c>
      <c r="Q120" s="11" t="s">
        <v>8323</v>
      </c>
      <c r="R120" t="s">
        <v>8326</v>
      </c>
      <c r="S120" s="12">
        <f t="shared" si="5"/>
        <v>42151.069606481484</v>
      </c>
    </row>
    <row r="121" spans="1:19" ht="43.2" x14ac:dyDescent="0.3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9">
        <f t="shared" si="3"/>
        <v>105</v>
      </c>
      <c r="P121">
        <f t="shared" si="4"/>
        <v>64.16</v>
      </c>
      <c r="Q121" s="11" t="s">
        <v>8323</v>
      </c>
      <c r="R121" t="s">
        <v>8326</v>
      </c>
      <c r="S121" s="12">
        <f t="shared" si="5"/>
        <v>41809.12300925926</v>
      </c>
    </row>
    <row r="122" spans="1:19" ht="43.2" x14ac:dyDescent="0.3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9">
        <f t="shared" si="3"/>
        <v>105</v>
      </c>
      <c r="P122">
        <f t="shared" si="4"/>
        <v>36.86</v>
      </c>
      <c r="Q122" s="11" t="s">
        <v>8323</v>
      </c>
      <c r="R122" t="s">
        <v>8326</v>
      </c>
      <c r="S122" s="12">
        <f t="shared" si="5"/>
        <v>42558.189432870371</v>
      </c>
    </row>
    <row r="123" spans="1:19" ht="43.2" x14ac:dyDescent="0.3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9">
        <f t="shared" si="3"/>
        <v>105</v>
      </c>
      <c r="P123">
        <f t="shared" si="4"/>
        <v>93.43</v>
      </c>
      <c r="Q123" s="11" t="s">
        <v>8323</v>
      </c>
      <c r="R123" t="s">
        <v>8326</v>
      </c>
      <c r="S123" s="12">
        <f t="shared" si="5"/>
        <v>42646.092812499999</v>
      </c>
    </row>
    <row r="124" spans="1:19" ht="43.2" x14ac:dyDescent="0.3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9">
        <f t="shared" si="3"/>
        <v>105</v>
      </c>
      <c r="P124">
        <f t="shared" si="4"/>
        <v>80.400000000000006</v>
      </c>
      <c r="Q124" s="11" t="s">
        <v>8323</v>
      </c>
      <c r="R124" t="s">
        <v>8326</v>
      </c>
      <c r="S124" s="12">
        <f t="shared" si="5"/>
        <v>42248.697754629626</v>
      </c>
    </row>
    <row r="125" spans="1:19" ht="28.8" x14ac:dyDescent="0.3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9">
        <f t="shared" si="3"/>
        <v>116</v>
      </c>
      <c r="P125">
        <f t="shared" si="4"/>
        <v>50.2</v>
      </c>
      <c r="Q125" s="11" t="s">
        <v>8323</v>
      </c>
      <c r="R125" t="s">
        <v>8326</v>
      </c>
      <c r="S125" s="12">
        <f t="shared" si="5"/>
        <v>42648.546111111107</v>
      </c>
    </row>
    <row r="126" spans="1:19" ht="43.2" x14ac:dyDescent="0.3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9">
        <f t="shared" si="3"/>
        <v>104</v>
      </c>
      <c r="P126">
        <f t="shared" si="4"/>
        <v>63.11</v>
      </c>
      <c r="Q126" s="11" t="s">
        <v>8323</v>
      </c>
      <c r="R126" t="s">
        <v>8326</v>
      </c>
      <c r="S126" s="12">
        <f t="shared" si="5"/>
        <v>41827.605057870373</v>
      </c>
    </row>
    <row r="127" spans="1:19" ht="57.6" x14ac:dyDescent="0.3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9">
        <f t="shared" si="3"/>
        <v>102</v>
      </c>
      <c r="P127">
        <f t="shared" si="4"/>
        <v>55.01</v>
      </c>
      <c r="Q127" s="11" t="s">
        <v>8323</v>
      </c>
      <c r="R127" t="s">
        <v>8326</v>
      </c>
      <c r="S127" s="12">
        <f t="shared" si="5"/>
        <v>42575.130057870367</v>
      </c>
    </row>
    <row r="128" spans="1:19" ht="57.6" x14ac:dyDescent="0.3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9">
        <f t="shared" si="3"/>
        <v>102</v>
      </c>
      <c r="P128">
        <f t="shared" si="4"/>
        <v>58.62</v>
      </c>
      <c r="Q128" s="11" t="s">
        <v>8323</v>
      </c>
      <c r="R128" t="s">
        <v>8326</v>
      </c>
      <c r="S128" s="12">
        <f t="shared" si="5"/>
        <v>41880.061006944445</v>
      </c>
    </row>
    <row r="129" spans="1:19" ht="43.2" x14ac:dyDescent="0.3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9">
        <f t="shared" si="3"/>
        <v>128</v>
      </c>
      <c r="P129">
        <f t="shared" si="4"/>
        <v>82.26</v>
      </c>
      <c r="Q129" s="11" t="s">
        <v>8323</v>
      </c>
      <c r="R129" t="s">
        <v>8326</v>
      </c>
      <c r="S129" s="12">
        <f t="shared" si="5"/>
        <v>42125.647534722222</v>
      </c>
    </row>
    <row r="130" spans="1:19" ht="43.2" x14ac:dyDescent="0.3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9">
        <f t="shared" ref="O130:O193" si="6">ROUND(E130/D130*100,0)</f>
        <v>127</v>
      </c>
      <c r="P130">
        <f t="shared" ref="P130:P193" si="7">IFERROR(ROUND(E130/L130,2),0)</f>
        <v>80.73</v>
      </c>
      <c r="Q130" s="11" t="s">
        <v>8323</v>
      </c>
      <c r="R130" t="s">
        <v>8326</v>
      </c>
      <c r="S130" s="12">
        <f t="shared" ref="S130:S193" si="8">(((J130/60)/60)/24)+DATE(1970,1,1)</f>
        <v>41799.685902777775</v>
      </c>
    </row>
    <row r="131" spans="1:19" ht="43.2" x14ac:dyDescent="0.3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9">
        <f t="shared" si="6"/>
        <v>101</v>
      </c>
      <c r="P131">
        <f t="shared" si="7"/>
        <v>110.22</v>
      </c>
      <c r="Q131" s="11" t="s">
        <v>8323</v>
      </c>
      <c r="R131" t="s">
        <v>8326</v>
      </c>
      <c r="S131" s="12">
        <f t="shared" si="8"/>
        <v>41993.824340277773</v>
      </c>
    </row>
    <row r="132" spans="1:19" ht="28.8" x14ac:dyDescent="0.3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9">
        <f t="shared" si="6"/>
        <v>126</v>
      </c>
      <c r="P132">
        <f t="shared" si="7"/>
        <v>53.72</v>
      </c>
      <c r="Q132" s="11" t="s">
        <v>8323</v>
      </c>
      <c r="R132" t="s">
        <v>8326</v>
      </c>
      <c r="S132" s="12">
        <f t="shared" si="8"/>
        <v>41829.795729166668</v>
      </c>
    </row>
    <row r="133" spans="1:19" ht="57.6" x14ac:dyDescent="0.3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9">
        <f t="shared" si="6"/>
        <v>101</v>
      </c>
      <c r="P133">
        <f t="shared" si="7"/>
        <v>114.55</v>
      </c>
      <c r="Q133" s="11" t="s">
        <v>8323</v>
      </c>
      <c r="R133" t="s">
        <v>8326</v>
      </c>
      <c r="S133" s="12">
        <f t="shared" si="8"/>
        <v>41927.936157407406</v>
      </c>
    </row>
    <row r="134" spans="1:19" ht="43.2" x14ac:dyDescent="0.3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9">
        <f t="shared" si="6"/>
        <v>101</v>
      </c>
      <c r="P134">
        <f t="shared" si="7"/>
        <v>25.69</v>
      </c>
      <c r="Q134" s="11" t="s">
        <v>8323</v>
      </c>
      <c r="R134" t="s">
        <v>8326</v>
      </c>
      <c r="S134" s="12">
        <f t="shared" si="8"/>
        <v>41827.909942129627</v>
      </c>
    </row>
    <row r="135" spans="1:19" ht="43.2" x14ac:dyDescent="0.3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9">
        <f t="shared" si="6"/>
        <v>100</v>
      </c>
      <c r="P135">
        <f t="shared" si="7"/>
        <v>122.54</v>
      </c>
      <c r="Q135" s="11" t="s">
        <v>8323</v>
      </c>
      <c r="R135" t="s">
        <v>8326</v>
      </c>
      <c r="S135" s="12">
        <f t="shared" si="8"/>
        <v>41982.688611111109</v>
      </c>
    </row>
    <row r="136" spans="1:19" ht="43.2" x14ac:dyDescent="0.3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9">
        <f t="shared" si="6"/>
        <v>100</v>
      </c>
      <c r="P136">
        <f t="shared" si="7"/>
        <v>200.49</v>
      </c>
      <c r="Q136" s="11" t="s">
        <v>8323</v>
      </c>
      <c r="R136" t="s">
        <v>8326</v>
      </c>
      <c r="S136" s="12">
        <f t="shared" si="8"/>
        <v>41787.218229166669</v>
      </c>
    </row>
    <row r="137" spans="1:19" ht="43.2" x14ac:dyDescent="0.3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9">
        <f t="shared" si="6"/>
        <v>100</v>
      </c>
      <c r="P137">
        <f t="shared" si="7"/>
        <v>178.57</v>
      </c>
      <c r="Q137" s="11" t="s">
        <v>8323</v>
      </c>
      <c r="R137" t="s">
        <v>8326</v>
      </c>
      <c r="S137" s="12">
        <f t="shared" si="8"/>
        <v>41944.527627314819</v>
      </c>
    </row>
    <row r="138" spans="1:19" ht="43.2" x14ac:dyDescent="0.3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9">
        <f t="shared" si="6"/>
        <v>100</v>
      </c>
      <c r="P138">
        <f t="shared" si="7"/>
        <v>148.47999999999999</v>
      </c>
      <c r="Q138" s="11" t="s">
        <v>8323</v>
      </c>
      <c r="R138" t="s">
        <v>8326</v>
      </c>
      <c r="S138" s="12">
        <f t="shared" si="8"/>
        <v>42062.834444444445</v>
      </c>
    </row>
    <row r="139" spans="1:19" ht="43.2" x14ac:dyDescent="0.3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9">
        <f t="shared" si="6"/>
        <v>114</v>
      </c>
      <c r="P139">
        <f t="shared" si="7"/>
        <v>77.34</v>
      </c>
      <c r="Q139" s="11" t="s">
        <v>8323</v>
      </c>
      <c r="R139" t="s">
        <v>8326</v>
      </c>
      <c r="S139" s="12">
        <f t="shared" si="8"/>
        <v>41375.702210648145</v>
      </c>
    </row>
    <row r="140" spans="1:19" ht="43.2" x14ac:dyDescent="0.3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9">
        <f t="shared" si="6"/>
        <v>155</v>
      </c>
      <c r="P140">
        <f t="shared" si="7"/>
        <v>83.14</v>
      </c>
      <c r="Q140" s="11" t="s">
        <v>8323</v>
      </c>
      <c r="R140" t="s">
        <v>8326</v>
      </c>
      <c r="S140" s="12">
        <f t="shared" si="8"/>
        <v>42126.87501157407</v>
      </c>
    </row>
    <row r="141" spans="1:19" ht="43.2" x14ac:dyDescent="0.3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9">
        <f t="shared" si="6"/>
        <v>107</v>
      </c>
      <c r="P141">
        <f t="shared" si="7"/>
        <v>100.22</v>
      </c>
      <c r="Q141" s="11" t="s">
        <v>8323</v>
      </c>
      <c r="R141" t="s">
        <v>8326</v>
      </c>
      <c r="S141" s="12">
        <f t="shared" si="8"/>
        <v>41791.993414351848</v>
      </c>
    </row>
    <row r="142" spans="1:19" ht="43.2" x14ac:dyDescent="0.3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9">
        <f t="shared" si="6"/>
        <v>102</v>
      </c>
      <c r="P142">
        <f t="shared" si="7"/>
        <v>80.16</v>
      </c>
      <c r="Q142" s="11" t="s">
        <v>8323</v>
      </c>
      <c r="R142" t="s">
        <v>8326</v>
      </c>
      <c r="S142" s="12">
        <f t="shared" si="8"/>
        <v>41841.26489583333</v>
      </c>
    </row>
    <row r="143" spans="1:19" ht="43.2" x14ac:dyDescent="0.3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9">
        <f t="shared" si="6"/>
        <v>101</v>
      </c>
      <c r="P143">
        <f t="shared" si="7"/>
        <v>114.13</v>
      </c>
      <c r="Q143" s="11" t="s">
        <v>8323</v>
      </c>
      <c r="R143" t="s">
        <v>8326</v>
      </c>
      <c r="S143" s="12">
        <f t="shared" si="8"/>
        <v>41851.200150462959</v>
      </c>
    </row>
    <row r="144" spans="1:19" ht="43.2" x14ac:dyDescent="0.3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9">
        <f t="shared" si="6"/>
        <v>100</v>
      </c>
      <c r="P144">
        <f t="shared" si="7"/>
        <v>65.38</v>
      </c>
      <c r="Q144" s="11" t="s">
        <v>8323</v>
      </c>
      <c r="R144" t="s">
        <v>8326</v>
      </c>
      <c r="S144" s="12">
        <f t="shared" si="8"/>
        <v>42208.84646990741</v>
      </c>
    </row>
    <row r="145" spans="1:19" ht="43.2" x14ac:dyDescent="0.3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9">
        <f t="shared" si="6"/>
        <v>127</v>
      </c>
      <c r="P145">
        <f t="shared" si="7"/>
        <v>72.95</v>
      </c>
      <c r="Q145" s="11" t="s">
        <v>8323</v>
      </c>
      <c r="R145" t="s">
        <v>8326</v>
      </c>
      <c r="S145" s="12">
        <f t="shared" si="8"/>
        <v>42420.019097222219</v>
      </c>
    </row>
    <row r="146" spans="1:19" ht="43.2" x14ac:dyDescent="0.3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9">
        <f t="shared" si="6"/>
        <v>111</v>
      </c>
      <c r="P146">
        <f t="shared" si="7"/>
        <v>68.349999999999994</v>
      </c>
      <c r="Q146" s="11" t="s">
        <v>8323</v>
      </c>
      <c r="R146" t="s">
        <v>8326</v>
      </c>
      <c r="S146" s="12">
        <f t="shared" si="8"/>
        <v>41941.75203703704</v>
      </c>
    </row>
    <row r="147" spans="1:19" ht="43.2" x14ac:dyDescent="0.3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9">
        <f t="shared" si="6"/>
        <v>146</v>
      </c>
      <c r="P147">
        <f t="shared" si="7"/>
        <v>104.07</v>
      </c>
      <c r="Q147" s="11" t="s">
        <v>8323</v>
      </c>
      <c r="R147" t="s">
        <v>8326</v>
      </c>
      <c r="S147" s="12">
        <f t="shared" si="8"/>
        <v>42064.652673611112</v>
      </c>
    </row>
    <row r="148" spans="1:19" ht="43.2" x14ac:dyDescent="0.3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9">
        <f t="shared" si="6"/>
        <v>124</v>
      </c>
      <c r="P148">
        <f t="shared" si="7"/>
        <v>135.63</v>
      </c>
      <c r="Q148" s="11" t="s">
        <v>8323</v>
      </c>
      <c r="R148" t="s">
        <v>8326</v>
      </c>
      <c r="S148" s="12">
        <f t="shared" si="8"/>
        <v>42169.814340277779</v>
      </c>
    </row>
    <row r="149" spans="1:19" ht="57.6" x14ac:dyDescent="0.3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9">
        <f t="shared" si="6"/>
        <v>107</v>
      </c>
      <c r="P149">
        <f t="shared" si="7"/>
        <v>204.57</v>
      </c>
      <c r="Q149" s="11" t="s">
        <v>8323</v>
      </c>
      <c r="R149" t="s">
        <v>8326</v>
      </c>
      <c r="S149" s="12">
        <f t="shared" si="8"/>
        <v>42611.801412037035</v>
      </c>
    </row>
    <row r="150" spans="1:19" ht="43.2" x14ac:dyDescent="0.3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9">
        <f t="shared" si="6"/>
        <v>122</v>
      </c>
      <c r="P150">
        <f t="shared" si="7"/>
        <v>75.09</v>
      </c>
      <c r="Q150" s="11" t="s">
        <v>8323</v>
      </c>
      <c r="R150" t="s">
        <v>8326</v>
      </c>
      <c r="S150" s="12">
        <f t="shared" si="8"/>
        <v>42452.876909722225</v>
      </c>
    </row>
    <row r="151" spans="1:19" ht="43.2" x14ac:dyDescent="0.3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9">
        <f t="shared" si="6"/>
        <v>106</v>
      </c>
      <c r="P151">
        <f t="shared" si="7"/>
        <v>184.78</v>
      </c>
      <c r="Q151" s="11" t="s">
        <v>8323</v>
      </c>
      <c r="R151" t="s">
        <v>8326</v>
      </c>
      <c r="S151" s="12">
        <f t="shared" si="8"/>
        <v>42746.057106481487</v>
      </c>
    </row>
    <row r="152" spans="1:19" ht="43.2" x14ac:dyDescent="0.3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9">
        <f t="shared" si="6"/>
        <v>105</v>
      </c>
      <c r="P152">
        <f t="shared" si="7"/>
        <v>136</v>
      </c>
      <c r="Q152" s="11" t="s">
        <v>8323</v>
      </c>
      <c r="R152" t="s">
        <v>8326</v>
      </c>
      <c r="S152" s="12">
        <f t="shared" si="8"/>
        <v>42430.839398148149</v>
      </c>
    </row>
    <row r="153" spans="1:19" ht="43.2" x14ac:dyDescent="0.3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9">
        <f t="shared" si="6"/>
        <v>139</v>
      </c>
      <c r="P153">
        <f t="shared" si="7"/>
        <v>62.33</v>
      </c>
      <c r="Q153" s="11" t="s">
        <v>8323</v>
      </c>
      <c r="R153" t="s">
        <v>8326</v>
      </c>
      <c r="S153" s="12">
        <f t="shared" si="8"/>
        <v>41772.685393518521</v>
      </c>
    </row>
    <row r="154" spans="1:19" ht="43.2" x14ac:dyDescent="0.3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9">
        <f t="shared" si="6"/>
        <v>138</v>
      </c>
      <c r="P154">
        <f t="shared" si="7"/>
        <v>109.08</v>
      </c>
      <c r="Q154" s="11" t="s">
        <v>8323</v>
      </c>
      <c r="R154" t="s">
        <v>8326</v>
      </c>
      <c r="S154" s="12">
        <f t="shared" si="8"/>
        <v>42685.974004629628</v>
      </c>
    </row>
    <row r="155" spans="1:19" ht="43.2" x14ac:dyDescent="0.3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9">
        <f t="shared" si="6"/>
        <v>102</v>
      </c>
      <c r="P155">
        <f t="shared" si="7"/>
        <v>85.21</v>
      </c>
      <c r="Q155" s="11" t="s">
        <v>8323</v>
      </c>
      <c r="R155" t="s">
        <v>8326</v>
      </c>
      <c r="S155" s="12">
        <f t="shared" si="8"/>
        <v>42044.184988425928</v>
      </c>
    </row>
    <row r="156" spans="1:19" ht="43.2" x14ac:dyDescent="0.3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9">
        <f t="shared" si="6"/>
        <v>136</v>
      </c>
      <c r="P156">
        <f t="shared" si="7"/>
        <v>46.42</v>
      </c>
      <c r="Q156" s="11" t="s">
        <v>8323</v>
      </c>
      <c r="R156" t="s">
        <v>8326</v>
      </c>
      <c r="S156" s="12">
        <f t="shared" si="8"/>
        <v>42102.743773148148</v>
      </c>
    </row>
    <row r="157" spans="1:19" ht="43.2" x14ac:dyDescent="0.3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9">
        <f t="shared" si="6"/>
        <v>102</v>
      </c>
      <c r="P157">
        <f t="shared" si="7"/>
        <v>204.05</v>
      </c>
      <c r="Q157" s="11" t="s">
        <v>8323</v>
      </c>
      <c r="R157" t="s">
        <v>8326</v>
      </c>
      <c r="S157" s="12">
        <f t="shared" si="8"/>
        <v>42186.855879629627</v>
      </c>
    </row>
    <row r="158" spans="1:19" ht="43.2" x14ac:dyDescent="0.3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9">
        <f t="shared" si="6"/>
        <v>108</v>
      </c>
      <c r="P158">
        <f t="shared" si="7"/>
        <v>46.61</v>
      </c>
      <c r="Q158" s="11" t="s">
        <v>8323</v>
      </c>
      <c r="R158" t="s">
        <v>8326</v>
      </c>
      <c r="S158" s="12">
        <f t="shared" si="8"/>
        <v>41884.056747685187</v>
      </c>
    </row>
    <row r="159" spans="1:19" ht="43.2" x14ac:dyDescent="0.3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 s="9">
        <f t="shared" si="6"/>
        <v>119</v>
      </c>
      <c r="P159">
        <f t="shared" si="7"/>
        <v>176.09</v>
      </c>
      <c r="Q159" s="11" t="s">
        <v>8323</v>
      </c>
      <c r="R159" t="s">
        <v>8326</v>
      </c>
      <c r="S159" s="12">
        <f t="shared" si="8"/>
        <v>41964.716319444444</v>
      </c>
    </row>
    <row r="160" spans="1:19" ht="43.2" x14ac:dyDescent="0.3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 s="9">
        <f t="shared" si="6"/>
        <v>135</v>
      </c>
      <c r="P160">
        <f t="shared" si="7"/>
        <v>168.75</v>
      </c>
      <c r="Q160" s="11" t="s">
        <v>8323</v>
      </c>
      <c r="R160" t="s">
        <v>8326</v>
      </c>
      <c r="S160" s="12">
        <f t="shared" si="8"/>
        <v>42483.675208333334</v>
      </c>
    </row>
    <row r="161" spans="1:19" ht="28.8" x14ac:dyDescent="0.3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9">
        <f t="shared" si="6"/>
        <v>101</v>
      </c>
      <c r="P161">
        <f t="shared" si="7"/>
        <v>98.54</v>
      </c>
      <c r="Q161" s="11" t="s">
        <v>8323</v>
      </c>
      <c r="R161" t="s">
        <v>8326</v>
      </c>
      <c r="S161" s="12">
        <f t="shared" si="8"/>
        <v>41829.788252314815</v>
      </c>
    </row>
    <row r="162" spans="1:19" ht="43.2" x14ac:dyDescent="0.3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9">
        <f t="shared" si="6"/>
        <v>101</v>
      </c>
      <c r="P162">
        <f t="shared" si="7"/>
        <v>72.05</v>
      </c>
      <c r="Q162" s="11" t="s">
        <v>8323</v>
      </c>
      <c r="R162" t="s">
        <v>8326</v>
      </c>
      <c r="S162" s="12">
        <f t="shared" si="8"/>
        <v>41752.83457175926</v>
      </c>
    </row>
    <row r="163" spans="1:19" ht="43.2" x14ac:dyDescent="0.3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9">
        <f t="shared" si="6"/>
        <v>100</v>
      </c>
      <c r="P163">
        <f t="shared" si="7"/>
        <v>65.87</v>
      </c>
      <c r="Q163" s="11" t="s">
        <v>8323</v>
      </c>
      <c r="R163" t="s">
        <v>8326</v>
      </c>
      <c r="S163" s="12">
        <f t="shared" si="8"/>
        <v>42561.154664351852</v>
      </c>
    </row>
    <row r="164" spans="1:19" ht="57.6" x14ac:dyDescent="0.3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9">
        <f t="shared" si="6"/>
        <v>100</v>
      </c>
      <c r="P164">
        <f t="shared" si="7"/>
        <v>121.36</v>
      </c>
      <c r="Q164" s="11" t="s">
        <v>8323</v>
      </c>
      <c r="R164" t="s">
        <v>8326</v>
      </c>
      <c r="S164" s="12">
        <f t="shared" si="8"/>
        <v>41995.870486111111</v>
      </c>
    </row>
    <row r="165" spans="1:19" ht="43.2" x14ac:dyDescent="0.3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9">
        <f t="shared" si="6"/>
        <v>133</v>
      </c>
      <c r="P165">
        <f t="shared" si="7"/>
        <v>57.2</v>
      </c>
      <c r="Q165" s="11" t="s">
        <v>8323</v>
      </c>
      <c r="R165" t="s">
        <v>8326</v>
      </c>
      <c r="S165" s="12">
        <f t="shared" si="8"/>
        <v>42538.73583333334</v>
      </c>
    </row>
    <row r="166" spans="1:19" ht="57.6" x14ac:dyDescent="0.3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9">
        <f t="shared" si="6"/>
        <v>100</v>
      </c>
      <c r="P166">
        <f t="shared" si="7"/>
        <v>81.67</v>
      </c>
      <c r="Q166" s="11" t="s">
        <v>8323</v>
      </c>
      <c r="R166" t="s">
        <v>8326</v>
      </c>
      <c r="S166" s="12">
        <f t="shared" si="8"/>
        <v>42447.894432870366</v>
      </c>
    </row>
    <row r="167" spans="1:19" ht="43.2" x14ac:dyDescent="0.3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9">
        <f t="shared" si="6"/>
        <v>105</v>
      </c>
      <c r="P167">
        <f t="shared" si="7"/>
        <v>114.29</v>
      </c>
      <c r="Q167" s="11" t="s">
        <v>8323</v>
      </c>
      <c r="R167" t="s">
        <v>8326</v>
      </c>
      <c r="S167" s="12">
        <f t="shared" si="8"/>
        <v>42268.009224537032</v>
      </c>
    </row>
    <row r="168" spans="1:19" ht="43.2" x14ac:dyDescent="0.3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9">
        <f t="shared" si="6"/>
        <v>100</v>
      </c>
      <c r="P168">
        <f t="shared" si="7"/>
        <v>129.03</v>
      </c>
      <c r="Q168" s="11" t="s">
        <v>8323</v>
      </c>
      <c r="R168" t="s">
        <v>8326</v>
      </c>
      <c r="S168" s="12">
        <f t="shared" si="8"/>
        <v>42676.065150462964</v>
      </c>
    </row>
    <row r="169" spans="1:19" ht="43.2" x14ac:dyDescent="0.3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9">
        <f t="shared" si="6"/>
        <v>111</v>
      </c>
      <c r="P169">
        <f t="shared" si="7"/>
        <v>125.81</v>
      </c>
      <c r="Q169" s="11" t="s">
        <v>8323</v>
      </c>
      <c r="R169" t="s">
        <v>8326</v>
      </c>
      <c r="S169" s="12">
        <f t="shared" si="8"/>
        <v>41853.240208333329</v>
      </c>
    </row>
    <row r="170" spans="1:19" ht="43.2" x14ac:dyDescent="0.3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9">
        <f t="shared" si="6"/>
        <v>111</v>
      </c>
      <c r="P170">
        <f t="shared" si="7"/>
        <v>58.79</v>
      </c>
      <c r="Q170" s="11" t="s">
        <v>8323</v>
      </c>
      <c r="R170" t="s">
        <v>8326</v>
      </c>
      <c r="S170" s="12">
        <f t="shared" si="8"/>
        <v>42633.116851851853</v>
      </c>
    </row>
    <row r="171" spans="1:19" ht="28.8" x14ac:dyDescent="0.3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9">
        <f t="shared" si="6"/>
        <v>109</v>
      </c>
      <c r="P171">
        <f t="shared" si="7"/>
        <v>44.19</v>
      </c>
      <c r="Q171" s="11" t="s">
        <v>8323</v>
      </c>
      <c r="R171" t="s">
        <v>8326</v>
      </c>
      <c r="S171" s="12">
        <f t="shared" si="8"/>
        <v>42086.614942129629</v>
      </c>
    </row>
    <row r="172" spans="1:19" ht="43.2" x14ac:dyDescent="0.3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9">
        <f t="shared" si="6"/>
        <v>126</v>
      </c>
      <c r="P172">
        <f t="shared" si="7"/>
        <v>62.88</v>
      </c>
      <c r="Q172" s="11" t="s">
        <v>8323</v>
      </c>
      <c r="R172" t="s">
        <v>8326</v>
      </c>
      <c r="S172" s="12">
        <f t="shared" si="8"/>
        <v>41013.936562499999</v>
      </c>
    </row>
    <row r="173" spans="1:19" ht="57.6" x14ac:dyDescent="0.3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9">
        <f t="shared" si="6"/>
        <v>107</v>
      </c>
      <c r="P173">
        <f t="shared" si="7"/>
        <v>62.67</v>
      </c>
      <c r="Q173" s="11" t="s">
        <v>8323</v>
      </c>
      <c r="R173" t="s">
        <v>8326</v>
      </c>
      <c r="S173" s="12">
        <f t="shared" si="8"/>
        <v>42490.133877314816</v>
      </c>
    </row>
    <row r="174" spans="1:19" ht="57.6" x14ac:dyDescent="0.3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9">
        <f t="shared" si="6"/>
        <v>124</v>
      </c>
      <c r="P174">
        <f t="shared" si="7"/>
        <v>47.85</v>
      </c>
      <c r="Q174" s="11" t="s">
        <v>8323</v>
      </c>
      <c r="R174" t="s">
        <v>8326</v>
      </c>
      <c r="S174" s="12">
        <f t="shared" si="8"/>
        <v>42584.846828703703</v>
      </c>
    </row>
    <row r="175" spans="1:19" ht="28.8" x14ac:dyDescent="0.3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9">
        <f t="shared" si="6"/>
        <v>106</v>
      </c>
      <c r="P175">
        <f t="shared" si="7"/>
        <v>78.94</v>
      </c>
      <c r="Q175" s="11" t="s">
        <v>8323</v>
      </c>
      <c r="R175" t="s">
        <v>8326</v>
      </c>
      <c r="S175" s="12">
        <f t="shared" si="8"/>
        <v>42585.523842592593</v>
      </c>
    </row>
    <row r="176" spans="1:19" ht="43.2" x14ac:dyDescent="0.3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9">
        <f t="shared" si="6"/>
        <v>108</v>
      </c>
      <c r="P176">
        <f t="shared" si="7"/>
        <v>126.55</v>
      </c>
      <c r="Q176" s="11" t="s">
        <v>8323</v>
      </c>
      <c r="R176" t="s">
        <v>8326</v>
      </c>
      <c r="S176" s="12">
        <f t="shared" si="8"/>
        <v>42157.591064814813</v>
      </c>
    </row>
    <row r="177" spans="1:19" ht="43.2" x14ac:dyDescent="0.3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9">
        <f t="shared" si="6"/>
        <v>105</v>
      </c>
      <c r="P177">
        <f t="shared" si="7"/>
        <v>32.97</v>
      </c>
      <c r="Q177" s="11" t="s">
        <v>8323</v>
      </c>
      <c r="R177" t="s">
        <v>8326</v>
      </c>
      <c r="S177" s="12">
        <f t="shared" si="8"/>
        <v>42148.676851851851</v>
      </c>
    </row>
    <row r="178" spans="1:19" ht="43.2" x14ac:dyDescent="0.3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9">
        <f t="shared" si="6"/>
        <v>105</v>
      </c>
      <c r="P178">
        <f t="shared" si="7"/>
        <v>79.540000000000006</v>
      </c>
      <c r="Q178" s="11" t="s">
        <v>8323</v>
      </c>
      <c r="R178" t="s">
        <v>8326</v>
      </c>
      <c r="S178" s="12">
        <f t="shared" si="8"/>
        <v>42341.180636574078</v>
      </c>
    </row>
    <row r="179" spans="1:19" ht="57.6" x14ac:dyDescent="0.3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9">
        <f t="shared" si="6"/>
        <v>121</v>
      </c>
      <c r="P179">
        <f t="shared" si="7"/>
        <v>125.38</v>
      </c>
      <c r="Q179" s="11" t="s">
        <v>8323</v>
      </c>
      <c r="R179" t="s">
        <v>8326</v>
      </c>
      <c r="S179" s="12">
        <f t="shared" si="8"/>
        <v>42087.768055555556</v>
      </c>
    </row>
    <row r="180" spans="1:19" ht="43.2" x14ac:dyDescent="0.3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9">
        <f t="shared" si="6"/>
        <v>128</v>
      </c>
      <c r="P180">
        <f t="shared" si="7"/>
        <v>37.21</v>
      </c>
      <c r="Q180" s="11" t="s">
        <v>8323</v>
      </c>
      <c r="R180" t="s">
        <v>8326</v>
      </c>
      <c r="S180" s="12">
        <f t="shared" si="8"/>
        <v>42693.742604166662</v>
      </c>
    </row>
    <row r="181" spans="1:19" ht="43.2" x14ac:dyDescent="0.3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9">
        <f t="shared" si="6"/>
        <v>118</v>
      </c>
      <c r="P181">
        <f t="shared" si="7"/>
        <v>57.26</v>
      </c>
      <c r="Q181" s="11" t="s">
        <v>8323</v>
      </c>
      <c r="R181" t="s">
        <v>8326</v>
      </c>
      <c r="S181" s="12">
        <f t="shared" si="8"/>
        <v>42147.826840277776</v>
      </c>
    </row>
    <row r="182" spans="1:19" ht="57.6" x14ac:dyDescent="0.3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9">
        <f t="shared" si="6"/>
        <v>101</v>
      </c>
      <c r="P182">
        <f t="shared" si="7"/>
        <v>33.99</v>
      </c>
      <c r="Q182" s="11" t="s">
        <v>8323</v>
      </c>
      <c r="R182" t="s">
        <v>8326</v>
      </c>
      <c r="S182" s="12">
        <f t="shared" si="8"/>
        <v>40478.263923611114</v>
      </c>
    </row>
    <row r="183" spans="1:19" ht="43.2" x14ac:dyDescent="0.3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9">
        <f t="shared" si="6"/>
        <v>101</v>
      </c>
      <c r="P183">
        <f t="shared" si="7"/>
        <v>88.25</v>
      </c>
      <c r="Q183" s="11" t="s">
        <v>8323</v>
      </c>
      <c r="R183" t="s">
        <v>8326</v>
      </c>
      <c r="S183" s="12">
        <f t="shared" si="8"/>
        <v>41820.62809027778</v>
      </c>
    </row>
    <row r="184" spans="1:19" ht="43.2" x14ac:dyDescent="0.3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9">
        <f t="shared" si="6"/>
        <v>100</v>
      </c>
      <c r="P184">
        <f t="shared" si="7"/>
        <v>103.35</v>
      </c>
      <c r="Q184" s="11" t="s">
        <v>8323</v>
      </c>
      <c r="R184" t="s">
        <v>8326</v>
      </c>
      <c r="S184" s="12">
        <f t="shared" si="8"/>
        <v>41862.83997685185</v>
      </c>
    </row>
    <row r="185" spans="1:19" ht="57.6" x14ac:dyDescent="0.3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9">
        <f t="shared" si="6"/>
        <v>117</v>
      </c>
      <c r="P185">
        <f t="shared" si="7"/>
        <v>100.17</v>
      </c>
      <c r="Q185" s="11" t="s">
        <v>8323</v>
      </c>
      <c r="R185" t="s">
        <v>8326</v>
      </c>
      <c r="S185" s="12">
        <f t="shared" si="8"/>
        <v>41947.762592592589</v>
      </c>
    </row>
    <row r="186" spans="1:19" ht="43.2" x14ac:dyDescent="0.3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9">
        <f t="shared" si="6"/>
        <v>116</v>
      </c>
      <c r="P186">
        <f t="shared" si="7"/>
        <v>55.33</v>
      </c>
      <c r="Q186" s="11" t="s">
        <v>8323</v>
      </c>
      <c r="R186" t="s">
        <v>8326</v>
      </c>
      <c r="S186" s="12">
        <f t="shared" si="8"/>
        <v>42261.917395833334</v>
      </c>
    </row>
    <row r="187" spans="1:19" ht="28.8" x14ac:dyDescent="0.3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9">
        <f t="shared" si="6"/>
        <v>116</v>
      </c>
      <c r="P187">
        <f t="shared" si="7"/>
        <v>63.36</v>
      </c>
      <c r="Q187" s="11" t="s">
        <v>8323</v>
      </c>
      <c r="R187" t="s">
        <v>8326</v>
      </c>
      <c r="S187" s="12">
        <f t="shared" si="8"/>
        <v>41839.175706018519</v>
      </c>
    </row>
    <row r="188" spans="1:19" ht="28.8" x14ac:dyDescent="0.3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9">
        <f t="shared" si="6"/>
        <v>105</v>
      </c>
      <c r="P188">
        <f t="shared" si="7"/>
        <v>86.23</v>
      </c>
      <c r="Q188" s="11" t="s">
        <v>8323</v>
      </c>
      <c r="R188" t="s">
        <v>8326</v>
      </c>
      <c r="S188" s="12">
        <f t="shared" si="8"/>
        <v>42165.993125000001</v>
      </c>
    </row>
    <row r="189" spans="1:19" ht="43.2" x14ac:dyDescent="0.3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9">
        <f t="shared" si="6"/>
        <v>115</v>
      </c>
      <c r="P189">
        <f t="shared" si="7"/>
        <v>110.97</v>
      </c>
      <c r="Q189" s="11" t="s">
        <v>8323</v>
      </c>
      <c r="R189" t="s">
        <v>8326</v>
      </c>
      <c r="S189" s="12">
        <f t="shared" si="8"/>
        <v>42430.040798611109</v>
      </c>
    </row>
    <row r="190" spans="1:19" ht="57.6" x14ac:dyDescent="0.3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9">
        <f t="shared" si="6"/>
        <v>114</v>
      </c>
      <c r="P190">
        <f t="shared" si="7"/>
        <v>113.57</v>
      </c>
      <c r="Q190" s="11" t="s">
        <v>8323</v>
      </c>
      <c r="R190" t="s">
        <v>8326</v>
      </c>
      <c r="S190" s="12">
        <f t="shared" si="8"/>
        <v>42026.88118055556</v>
      </c>
    </row>
    <row r="191" spans="1:19" ht="28.8" x14ac:dyDescent="0.3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9">
        <f t="shared" si="6"/>
        <v>110</v>
      </c>
      <c r="P191">
        <f t="shared" si="7"/>
        <v>45.88</v>
      </c>
      <c r="Q191" s="11" t="s">
        <v>8323</v>
      </c>
      <c r="R191" t="s">
        <v>8326</v>
      </c>
      <c r="S191" s="12">
        <f t="shared" si="8"/>
        <v>42206.835370370376</v>
      </c>
    </row>
    <row r="192" spans="1:19" ht="43.2" x14ac:dyDescent="0.3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9">
        <f t="shared" si="6"/>
        <v>113</v>
      </c>
      <c r="P192">
        <f t="shared" si="7"/>
        <v>49.06</v>
      </c>
      <c r="Q192" s="11" t="s">
        <v>8323</v>
      </c>
      <c r="R192" t="s">
        <v>8326</v>
      </c>
      <c r="S192" s="12">
        <f t="shared" si="8"/>
        <v>42483.015694444446</v>
      </c>
    </row>
    <row r="193" spans="1:19" ht="43.2" x14ac:dyDescent="0.3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9">
        <f t="shared" si="6"/>
        <v>113</v>
      </c>
      <c r="P193">
        <f t="shared" si="7"/>
        <v>99.5</v>
      </c>
      <c r="Q193" s="11" t="s">
        <v>8323</v>
      </c>
      <c r="R193" t="s">
        <v>8326</v>
      </c>
      <c r="S193" s="12">
        <f t="shared" si="8"/>
        <v>42627.454097222217</v>
      </c>
    </row>
    <row r="194" spans="1:19" ht="43.2" x14ac:dyDescent="0.3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9">
        <f t="shared" ref="O194:O257" si="9">ROUND(E194/D194*100,0)</f>
        <v>102</v>
      </c>
      <c r="P194">
        <f t="shared" ref="P194:P257" si="10">IFERROR(ROUND(E194/L194,2),0)</f>
        <v>99</v>
      </c>
      <c r="Q194" s="11" t="s">
        <v>8323</v>
      </c>
      <c r="R194" t="s">
        <v>8326</v>
      </c>
      <c r="S194" s="12">
        <f t="shared" ref="S194:S257" si="11">(((J194/60)/60)/24)+DATE(1970,1,1)</f>
        <v>42460.335312499999</v>
      </c>
    </row>
    <row r="195" spans="1:19" ht="43.2" x14ac:dyDescent="0.3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9">
        <f t="shared" si="9"/>
        <v>102</v>
      </c>
      <c r="P195">
        <f t="shared" si="10"/>
        <v>145.65</v>
      </c>
      <c r="Q195" s="11" t="s">
        <v>8323</v>
      </c>
      <c r="R195" t="s">
        <v>8326</v>
      </c>
      <c r="S195" s="12">
        <f t="shared" si="11"/>
        <v>42521.010370370372</v>
      </c>
    </row>
    <row r="196" spans="1:19" ht="43.2" x14ac:dyDescent="0.3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9">
        <f t="shared" si="9"/>
        <v>111</v>
      </c>
      <c r="P196">
        <f t="shared" si="10"/>
        <v>92.5</v>
      </c>
      <c r="Q196" s="11" t="s">
        <v>8323</v>
      </c>
      <c r="R196" t="s">
        <v>8326</v>
      </c>
      <c r="S196" s="12">
        <f t="shared" si="11"/>
        <v>42447.896666666667</v>
      </c>
    </row>
    <row r="197" spans="1:19" ht="43.2" x14ac:dyDescent="0.3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9">
        <f t="shared" si="9"/>
        <v>111</v>
      </c>
      <c r="P197">
        <f t="shared" si="10"/>
        <v>63.85</v>
      </c>
      <c r="Q197" s="11" t="s">
        <v>8323</v>
      </c>
      <c r="R197" t="s">
        <v>8326</v>
      </c>
      <c r="S197" s="12">
        <f t="shared" si="11"/>
        <v>42171.824884259258</v>
      </c>
    </row>
    <row r="198" spans="1:19" ht="43.2" x14ac:dyDescent="0.3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9">
        <f t="shared" si="9"/>
        <v>111</v>
      </c>
      <c r="P198">
        <f t="shared" si="10"/>
        <v>77.19</v>
      </c>
      <c r="Q198" s="11" t="s">
        <v>8323</v>
      </c>
      <c r="R198" t="s">
        <v>8326</v>
      </c>
      <c r="S198" s="12">
        <f t="shared" si="11"/>
        <v>41974.898599537039</v>
      </c>
    </row>
    <row r="199" spans="1:19" ht="43.2" x14ac:dyDescent="0.3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9">
        <f t="shared" si="9"/>
        <v>100</v>
      </c>
      <c r="P199">
        <f t="shared" si="10"/>
        <v>67.650000000000006</v>
      </c>
      <c r="Q199" s="11" t="s">
        <v>8323</v>
      </c>
      <c r="R199" t="s">
        <v>8326</v>
      </c>
      <c r="S199" s="12">
        <f t="shared" si="11"/>
        <v>42171.725416666668</v>
      </c>
    </row>
    <row r="200" spans="1:19" ht="43.2" x14ac:dyDescent="0.3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9">
        <f t="shared" si="9"/>
        <v>118</v>
      </c>
      <c r="P200">
        <f t="shared" si="10"/>
        <v>75.34</v>
      </c>
      <c r="Q200" s="11" t="s">
        <v>8323</v>
      </c>
      <c r="R200" t="s">
        <v>8326</v>
      </c>
      <c r="S200" s="12">
        <f t="shared" si="11"/>
        <v>41781.096203703702</v>
      </c>
    </row>
    <row r="201" spans="1:19" ht="43.2" x14ac:dyDescent="0.3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9">
        <f t="shared" si="9"/>
        <v>110</v>
      </c>
      <c r="P201">
        <f t="shared" si="10"/>
        <v>47.03</v>
      </c>
      <c r="Q201" s="11" t="s">
        <v>8323</v>
      </c>
      <c r="R201" t="s">
        <v>8326</v>
      </c>
      <c r="S201" s="12">
        <f t="shared" si="11"/>
        <v>42619.935694444444</v>
      </c>
    </row>
    <row r="202" spans="1:19" ht="43.2" x14ac:dyDescent="0.3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9">
        <f t="shared" si="9"/>
        <v>109</v>
      </c>
      <c r="P202">
        <f t="shared" si="10"/>
        <v>136.46</v>
      </c>
      <c r="Q202" s="11" t="s">
        <v>8323</v>
      </c>
      <c r="R202" t="s">
        <v>8326</v>
      </c>
      <c r="S202" s="12">
        <f t="shared" si="11"/>
        <v>42219.915856481486</v>
      </c>
    </row>
    <row r="203" spans="1:19" ht="43.2" x14ac:dyDescent="0.3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9">
        <f t="shared" si="9"/>
        <v>109</v>
      </c>
      <c r="P203">
        <f t="shared" si="10"/>
        <v>81.38</v>
      </c>
      <c r="Q203" s="11" t="s">
        <v>8323</v>
      </c>
      <c r="R203" t="s">
        <v>8326</v>
      </c>
      <c r="S203" s="12">
        <f t="shared" si="11"/>
        <v>42500.041550925926</v>
      </c>
    </row>
    <row r="204" spans="1:19" ht="43.2" x14ac:dyDescent="0.3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9">
        <f t="shared" si="9"/>
        <v>109</v>
      </c>
      <c r="P204">
        <f t="shared" si="10"/>
        <v>135.63</v>
      </c>
      <c r="Q204" s="11" t="s">
        <v>8323</v>
      </c>
      <c r="R204" t="s">
        <v>8326</v>
      </c>
      <c r="S204" s="12">
        <f t="shared" si="11"/>
        <v>42418.425983796296</v>
      </c>
    </row>
    <row r="205" spans="1:19" ht="43.2" x14ac:dyDescent="0.3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9">
        <f t="shared" si="9"/>
        <v>100</v>
      </c>
      <c r="P205">
        <f t="shared" si="10"/>
        <v>74.53</v>
      </c>
      <c r="Q205" s="11" t="s">
        <v>8323</v>
      </c>
      <c r="R205" t="s">
        <v>8326</v>
      </c>
      <c r="S205" s="12">
        <f t="shared" si="11"/>
        <v>41852.658310185187</v>
      </c>
    </row>
    <row r="206" spans="1:19" ht="43.2" x14ac:dyDescent="0.3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9">
        <f t="shared" si="9"/>
        <v>106</v>
      </c>
      <c r="P206">
        <f t="shared" si="10"/>
        <v>96.67</v>
      </c>
      <c r="Q206" s="11" t="s">
        <v>8323</v>
      </c>
      <c r="R206" t="s">
        <v>8326</v>
      </c>
      <c r="S206" s="12">
        <f t="shared" si="11"/>
        <v>41950.859560185185</v>
      </c>
    </row>
    <row r="207" spans="1:19" ht="57.6" x14ac:dyDescent="0.3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9">
        <f t="shared" si="9"/>
        <v>113</v>
      </c>
      <c r="P207">
        <f t="shared" si="10"/>
        <v>50.4</v>
      </c>
      <c r="Q207" s="11" t="s">
        <v>8323</v>
      </c>
      <c r="R207" t="s">
        <v>8326</v>
      </c>
      <c r="S207" s="12">
        <f t="shared" si="11"/>
        <v>42458.641724537039</v>
      </c>
    </row>
    <row r="208" spans="1:19" ht="43.2" x14ac:dyDescent="0.3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9">
        <f t="shared" si="9"/>
        <v>105</v>
      </c>
      <c r="P208">
        <f t="shared" si="10"/>
        <v>47.88</v>
      </c>
      <c r="Q208" s="11" t="s">
        <v>8323</v>
      </c>
      <c r="R208" t="s">
        <v>8326</v>
      </c>
      <c r="S208" s="12">
        <f t="shared" si="11"/>
        <v>42016.938692129625</v>
      </c>
    </row>
    <row r="209" spans="1:19" ht="72" x14ac:dyDescent="0.3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9">
        <f t="shared" si="9"/>
        <v>105</v>
      </c>
      <c r="P209">
        <f t="shared" si="10"/>
        <v>80.72</v>
      </c>
      <c r="Q209" s="11" t="s">
        <v>8323</v>
      </c>
      <c r="R209" t="s">
        <v>8326</v>
      </c>
      <c r="S209" s="12">
        <f t="shared" si="11"/>
        <v>42545.774189814809</v>
      </c>
    </row>
    <row r="210" spans="1:19" ht="57.6" x14ac:dyDescent="0.3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9">
        <f t="shared" si="9"/>
        <v>104</v>
      </c>
      <c r="P210">
        <f t="shared" si="10"/>
        <v>111.89</v>
      </c>
      <c r="Q210" s="11" t="s">
        <v>8323</v>
      </c>
      <c r="R210" t="s">
        <v>8326</v>
      </c>
      <c r="S210" s="12">
        <f t="shared" si="11"/>
        <v>41937.95344907407</v>
      </c>
    </row>
    <row r="211" spans="1:19" ht="43.2" x14ac:dyDescent="0.3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9">
        <f t="shared" si="9"/>
        <v>125</v>
      </c>
      <c r="P211">
        <f t="shared" si="10"/>
        <v>37.14</v>
      </c>
      <c r="Q211" s="11" t="s">
        <v>8323</v>
      </c>
      <c r="R211" t="s">
        <v>8326</v>
      </c>
      <c r="S211" s="12">
        <f t="shared" si="11"/>
        <v>42270.582141203704</v>
      </c>
    </row>
    <row r="212" spans="1:19" ht="43.2" x14ac:dyDescent="0.3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 s="9">
        <f t="shared" si="9"/>
        <v>104</v>
      </c>
      <c r="P212">
        <f t="shared" si="10"/>
        <v>70.569999999999993</v>
      </c>
      <c r="Q212" s="11" t="s">
        <v>8323</v>
      </c>
      <c r="R212" t="s">
        <v>8326</v>
      </c>
      <c r="S212" s="12">
        <f t="shared" si="11"/>
        <v>42675.832465277781</v>
      </c>
    </row>
    <row r="213" spans="1:19" ht="43.2" x14ac:dyDescent="0.3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 s="9">
        <f t="shared" si="9"/>
        <v>124</v>
      </c>
      <c r="P213">
        <f t="shared" si="10"/>
        <v>50.9</v>
      </c>
      <c r="Q213" s="11" t="s">
        <v>8323</v>
      </c>
      <c r="R213" t="s">
        <v>8326</v>
      </c>
      <c r="S213" s="12">
        <f t="shared" si="11"/>
        <v>41772.105937500004</v>
      </c>
    </row>
    <row r="214" spans="1:19" ht="28.8" x14ac:dyDescent="0.3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9">
        <f t="shared" si="9"/>
        <v>119</v>
      </c>
      <c r="P214">
        <f t="shared" si="10"/>
        <v>49.69</v>
      </c>
      <c r="Q214" s="11" t="s">
        <v>8323</v>
      </c>
      <c r="R214" t="s">
        <v>8326</v>
      </c>
      <c r="S214" s="12">
        <f t="shared" si="11"/>
        <v>42050.008368055554</v>
      </c>
    </row>
    <row r="215" spans="1:19" ht="43.2" x14ac:dyDescent="0.3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9">
        <f t="shared" si="9"/>
        <v>103</v>
      </c>
      <c r="P215">
        <f t="shared" si="10"/>
        <v>66.959999999999994</v>
      </c>
      <c r="Q215" s="11" t="s">
        <v>8323</v>
      </c>
      <c r="R215" t="s">
        <v>8326</v>
      </c>
      <c r="S215" s="12">
        <f t="shared" si="11"/>
        <v>42125.772812499999</v>
      </c>
    </row>
    <row r="216" spans="1:19" ht="43.2" x14ac:dyDescent="0.3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9">
        <f t="shared" si="9"/>
        <v>102</v>
      </c>
      <c r="P216">
        <f t="shared" si="10"/>
        <v>235.46</v>
      </c>
      <c r="Q216" s="11" t="s">
        <v>8323</v>
      </c>
      <c r="R216" t="s">
        <v>8326</v>
      </c>
      <c r="S216" s="12">
        <f t="shared" si="11"/>
        <v>42055.277199074073</v>
      </c>
    </row>
    <row r="217" spans="1:19" ht="28.8" x14ac:dyDescent="0.3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9">
        <f t="shared" si="9"/>
        <v>102</v>
      </c>
      <c r="P217">
        <f t="shared" si="10"/>
        <v>55.6</v>
      </c>
      <c r="Q217" s="11" t="s">
        <v>8323</v>
      </c>
      <c r="R217" t="s">
        <v>8326</v>
      </c>
      <c r="S217" s="12">
        <f t="shared" si="11"/>
        <v>42270.7269212963</v>
      </c>
    </row>
    <row r="218" spans="1:19" ht="43.2" x14ac:dyDescent="0.3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9">
        <f t="shared" si="9"/>
        <v>102</v>
      </c>
      <c r="P218">
        <f t="shared" si="10"/>
        <v>203.2</v>
      </c>
      <c r="Q218" s="11" t="s">
        <v>8323</v>
      </c>
      <c r="R218" t="s">
        <v>8326</v>
      </c>
      <c r="S218" s="12">
        <f t="shared" si="11"/>
        <v>42380.884872685187</v>
      </c>
    </row>
    <row r="219" spans="1:19" ht="43.2" x14ac:dyDescent="0.3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9">
        <f t="shared" si="9"/>
        <v>102</v>
      </c>
      <c r="P219">
        <f t="shared" si="10"/>
        <v>105</v>
      </c>
      <c r="Q219" s="11" t="s">
        <v>8323</v>
      </c>
      <c r="R219" t="s">
        <v>8326</v>
      </c>
      <c r="S219" s="12">
        <f t="shared" si="11"/>
        <v>41829.734259259261</v>
      </c>
    </row>
    <row r="220" spans="1:19" ht="28.8" x14ac:dyDescent="0.3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9">
        <f t="shared" si="9"/>
        <v>101</v>
      </c>
      <c r="P220">
        <f t="shared" si="10"/>
        <v>126.46</v>
      </c>
      <c r="Q220" s="11" t="s">
        <v>8323</v>
      </c>
      <c r="R220" t="s">
        <v>8326</v>
      </c>
      <c r="S220" s="12">
        <f t="shared" si="11"/>
        <v>42056.013124999998</v>
      </c>
    </row>
    <row r="221" spans="1:19" ht="57.6" x14ac:dyDescent="0.3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9">
        <f t="shared" si="9"/>
        <v>101</v>
      </c>
      <c r="P221">
        <f t="shared" si="10"/>
        <v>131.91</v>
      </c>
      <c r="Q221" s="11" t="s">
        <v>8323</v>
      </c>
      <c r="R221" t="s">
        <v>8326</v>
      </c>
      <c r="S221" s="12">
        <f t="shared" si="11"/>
        <v>41862.864675925928</v>
      </c>
    </row>
    <row r="222" spans="1:19" ht="57.6" x14ac:dyDescent="0.3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9">
        <f t="shared" si="9"/>
        <v>101</v>
      </c>
      <c r="P222">
        <f t="shared" si="10"/>
        <v>84.17</v>
      </c>
      <c r="Q222" s="11" t="s">
        <v>8323</v>
      </c>
      <c r="R222" t="s">
        <v>8326</v>
      </c>
      <c r="S222" s="12">
        <f t="shared" si="11"/>
        <v>42205.710879629631</v>
      </c>
    </row>
    <row r="223" spans="1:19" x14ac:dyDescent="0.3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9">
        <f t="shared" si="9"/>
        <v>101</v>
      </c>
      <c r="P223">
        <f t="shared" si="10"/>
        <v>64.47</v>
      </c>
      <c r="Q223" s="11" t="s">
        <v>8323</v>
      </c>
      <c r="R223" t="s">
        <v>8326</v>
      </c>
      <c r="S223" s="12">
        <f t="shared" si="11"/>
        <v>42053.671666666662</v>
      </c>
    </row>
    <row r="224" spans="1:19" ht="28.8" x14ac:dyDescent="0.3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9">
        <f t="shared" si="9"/>
        <v>100</v>
      </c>
      <c r="P224">
        <f t="shared" si="10"/>
        <v>272.73</v>
      </c>
      <c r="Q224" s="11" t="s">
        <v>8323</v>
      </c>
      <c r="R224" t="s">
        <v>8326</v>
      </c>
      <c r="S224" s="12">
        <f t="shared" si="11"/>
        <v>41758.839675925927</v>
      </c>
    </row>
    <row r="225" spans="1:19" ht="28.8" x14ac:dyDescent="0.3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9">
        <f t="shared" si="9"/>
        <v>120</v>
      </c>
      <c r="P225">
        <f t="shared" si="10"/>
        <v>88.24</v>
      </c>
      <c r="Q225" s="11" t="s">
        <v>8323</v>
      </c>
      <c r="R225" t="s">
        <v>8326</v>
      </c>
      <c r="S225" s="12">
        <f t="shared" si="11"/>
        <v>41828.736921296295</v>
      </c>
    </row>
    <row r="226" spans="1:19" ht="43.2" x14ac:dyDescent="0.3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9">
        <f t="shared" si="9"/>
        <v>117</v>
      </c>
      <c r="P226">
        <f t="shared" si="10"/>
        <v>57.55</v>
      </c>
      <c r="Q226" s="11" t="s">
        <v>8323</v>
      </c>
      <c r="R226" t="s">
        <v>8326</v>
      </c>
      <c r="S226" s="12">
        <f t="shared" si="11"/>
        <v>41781.666770833333</v>
      </c>
    </row>
    <row r="227" spans="1:19" ht="43.2" x14ac:dyDescent="0.3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9">
        <f t="shared" si="9"/>
        <v>103</v>
      </c>
      <c r="P227">
        <f t="shared" si="10"/>
        <v>83.57</v>
      </c>
      <c r="Q227" s="11" t="s">
        <v>8323</v>
      </c>
      <c r="R227" t="s">
        <v>8326</v>
      </c>
      <c r="S227" s="12">
        <f t="shared" si="11"/>
        <v>41792.542986111112</v>
      </c>
    </row>
    <row r="228" spans="1:19" x14ac:dyDescent="0.3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9">
        <f t="shared" si="9"/>
        <v>108</v>
      </c>
      <c r="P228">
        <f t="shared" si="10"/>
        <v>83.51</v>
      </c>
      <c r="Q228" s="11" t="s">
        <v>8323</v>
      </c>
      <c r="R228" t="s">
        <v>8326</v>
      </c>
      <c r="S228" s="12">
        <f t="shared" si="11"/>
        <v>42268.127696759257</v>
      </c>
    </row>
    <row r="229" spans="1:19" ht="43.2" x14ac:dyDescent="0.3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9">
        <f t="shared" si="9"/>
        <v>339</v>
      </c>
      <c r="P229">
        <f t="shared" si="10"/>
        <v>62.59</v>
      </c>
      <c r="Q229" s="11" t="s">
        <v>8323</v>
      </c>
      <c r="R229" t="s">
        <v>8326</v>
      </c>
      <c r="S229" s="12">
        <f t="shared" si="11"/>
        <v>42462.140868055561</v>
      </c>
    </row>
    <row r="230" spans="1:19" ht="43.2" x14ac:dyDescent="0.3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9">
        <f t="shared" si="9"/>
        <v>287</v>
      </c>
      <c r="P230">
        <f t="shared" si="10"/>
        <v>58.57</v>
      </c>
      <c r="Q230" s="11" t="s">
        <v>8323</v>
      </c>
      <c r="R230" t="s">
        <v>8326</v>
      </c>
      <c r="S230" s="12">
        <f t="shared" si="11"/>
        <v>42451.095856481479</v>
      </c>
    </row>
    <row r="231" spans="1:19" ht="43.2" x14ac:dyDescent="0.3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9">
        <f t="shared" si="9"/>
        <v>110</v>
      </c>
      <c r="P231">
        <f t="shared" si="10"/>
        <v>77.22</v>
      </c>
      <c r="Q231" s="11" t="s">
        <v>8323</v>
      </c>
      <c r="R231" t="s">
        <v>8326</v>
      </c>
      <c r="S231" s="12">
        <f t="shared" si="11"/>
        <v>41898.168125000004</v>
      </c>
    </row>
    <row r="232" spans="1:19" ht="57.6" x14ac:dyDescent="0.3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9">
        <f t="shared" si="9"/>
        <v>114</v>
      </c>
      <c r="P232">
        <f t="shared" si="10"/>
        <v>64.91</v>
      </c>
      <c r="Q232" s="11" t="s">
        <v>8323</v>
      </c>
      <c r="R232" t="s">
        <v>8326</v>
      </c>
      <c r="S232" s="12">
        <f t="shared" si="11"/>
        <v>42506.760405092587</v>
      </c>
    </row>
    <row r="233" spans="1:19" ht="28.8" x14ac:dyDescent="0.3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9">
        <f t="shared" si="9"/>
        <v>112</v>
      </c>
      <c r="P233">
        <f t="shared" si="10"/>
        <v>41.24</v>
      </c>
      <c r="Q233" s="11" t="s">
        <v>8323</v>
      </c>
      <c r="R233" t="s">
        <v>8326</v>
      </c>
      <c r="S233" s="12">
        <f t="shared" si="11"/>
        <v>42284.516064814816</v>
      </c>
    </row>
    <row r="234" spans="1:19" ht="28.8" x14ac:dyDescent="0.3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9">
        <f t="shared" si="9"/>
        <v>140</v>
      </c>
      <c r="P234">
        <f t="shared" si="10"/>
        <v>50.98</v>
      </c>
      <c r="Q234" s="11" t="s">
        <v>8323</v>
      </c>
      <c r="R234" t="s">
        <v>8326</v>
      </c>
      <c r="S234" s="12">
        <f t="shared" si="11"/>
        <v>42016.706678240742</v>
      </c>
    </row>
    <row r="235" spans="1:19" ht="43.2" x14ac:dyDescent="0.3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9">
        <f t="shared" si="9"/>
        <v>110</v>
      </c>
      <c r="P235">
        <f t="shared" si="10"/>
        <v>61.02</v>
      </c>
      <c r="Q235" s="11" t="s">
        <v>8323</v>
      </c>
      <c r="R235" t="s">
        <v>8326</v>
      </c>
      <c r="S235" s="12">
        <f t="shared" si="11"/>
        <v>42264.29178240741</v>
      </c>
    </row>
    <row r="236" spans="1:19" ht="43.2" x14ac:dyDescent="0.3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9">
        <f t="shared" si="9"/>
        <v>109</v>
      </c>
      <c r="P236">
        <f t="shared" si="10"/>
        <v>40.07</v>
      </c>
      <c r="Q236" s="11" t="s">
        <v>8323</v>
      </c>
      <c r="R236" t="s">
        <v>8326</v>
      </c>
      <c r="S236" s="12">
        <f t="shared" si="11"/>
        <v>41491.79478009259</v>
      </c>
    </row>
    <row r="237" spans="1:19" ht="43.2" x14ac:dyDescent="0.3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9">
        <f t="shared" si="9"/>
        <v>108</v>
      </c>
      <c r="P237">
        <f t="shared" si="10"/>
        <v>47.46</v>
      </c>
      <c r="Q237" s="11" t="s">
        <v>8323</v>
      </c>
      <c r="R237" t="s">
        <v>8326</v>
      </c>
      <c r="S237" s="12">
        <f t="shared" si="11"/>
        <v>41759.13962962963</v>
      </c>
    </row>
    <row r="238" spans="1:19" ht="57.6" x14ac:dyDescent="0.3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9">
        <f t="shared" si="9"/>
        <v>107</v>
      </c>
      <c r="P238">
        <f t="shared" si="10"/>
        <v>37.590000000000003</v>
      </c>
      <c r="Q238" s="11" t="s">
        <v>8323</v>
      </c>
      <c r="R238" t="s">
        <v>8326</v>
      </c>
      <c r="S238" s="12">
        <f t="shared" si="11"/>
        <v>41766.80572916667</v>
      </c>
    </row>
    <row r="239" spans="1:19" ht="43.2" x14ac:dyDescent="0.3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9">
        <f t="shared" si="9"/>
        <v>106</v>
      </c>
      <c r="P239">
        <f t="shared" si="10"/>
        <v>64.63</v>
      </c>
      <c r="Q239" s="11" t="s">
        <v>8323</v>
      </c>
      <c r="R239" t="s">
        <v>8326</v>
      </c>
      <c r="S239" s="12">
        <f t="shared" si="11"/>
        <v>42170.910231481481</v>
      </c>
    </row>
    <row r="240" spans="1:19" ht="43.2" x14ac:dyDescent="0.3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9">
        <f t="shared" si="9"/>
        <v>146</v>
      </c>
      <c r="P240">
        <f t="shared" si="10"/>
        <v>292.77999999999997</v>
      </c>
      <c r="Q240" s="11" t="s">
        <v>8323</v>
      </c>
      <c r="R240" t="s">
        <v>8326</v>
      </c>
      <c r="S240" s="12">
        <f t="shared" si="11"/>
        <v>41822.57503472222</v>
      </c>
    </row>
    <row r="241" spans="1:19" ht="57.6" x14ac:dyDescent="0.3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9">
        <f t="shared" si="9"/>
        <v>175</v>
      </c>
      <c r="P241">
        <f t="shared" si="10"/>
        <v>48.7</v>
      </c>
      <c r="Q241" s="11" t="s">
        <v>8323</v>
      </c>
      <c r="R241" t="s">
        <v>8326</v>
      </c>
      <c r="S241" s="12">
        <f t="shared" si="11"/>
        <v>42493.219236111108</v>
      </c>
    </row>
    <row r="242" spans="1:19" ht="43.2" x14ac:dyDescent="0.3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9">
        <f t="shared" si="9"/>
        <v>104</v>
      </c>
      <c r="P242">
        <f t="shared" si="10"/>
        <v>866.67</v>
      </c>
      <c r="Q242" s="11" t="s">
        <v>8323</v>
      </c>
      <c r="R242" t="s">
        <v>8326</v>
      </c>
      <c r="S242" s="12">
        <f t="shared" si="11"/>
        <v>42321.101759259262</v>
      </c>
    </row>
    <row r="243" spans="1:19" ht="86.4" x14ac:dyDescent="0.3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9">
        <f t="shared" si="9"/>
        <v>104</v>
      </c>
      <c r="P243">
        <f t="shared" si="10"/>
        <v>66.510000000000005</v>
      </c>
      <c r="Q243" s="11" t="s">
        <v>8323</v>
      </c>
      <c r="R243" t="s">
        <v>8326</v>
      </c>
      <c r="S243" s="12">
        <f t="shared" si="11"/>
        <v>41760.935706018521</v>
      </c>
    </row>
    <row r="244" spans="1:19" ht="28.8" x14ac:dyDescent="0.3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9">
        <f t="shared" si="9"/>
        <v>103</v>
      </c>
      <c r="P244">
        <f t="shared" si="10"/>
        <v>52.55</v>
      </c>
      <c r="Q244" s="11" t="s">
        <v>8323</v>
      </c>
      <c r="R244" t="s">
        <v>8326</v>
      </c>
      <c r="S244" s="12">
        <f t="shared" si="11"/>
        <v>42016.800208333334</v>
      </c>
    </row>
    <row r="245" spans="1:19" ht="43.2" x14ac:dyDescent="0.3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9">
        <f t="shared" si="9"/>
        <v>103</v>
      </c>
      <c r="P245">
        <f t="shared" si="10"/>
        <v>59.65</v>
      </c>
      <c r="Q245" s="11" t="s">
        <v>8323</v>
      </c>
      <c r="R245" t="s">
        <v>8326</v>
      </c>
      <c r="S245" s="12">
        <f t="shared" si="11"/>
        <v>42294.429641203707</v>
      </c>
    </row>
    <row r="246" spans="1:19" ht="28.8" x14ac:dyDescent="0.3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9">
        <f t="shared" si="9"/>
        <v>103</v>
      </c>
      <c r="P246">
        <f t="shared" si="10"/>
        <v>77.73</v>
      </c>
      <c r="Q246" s="11" t="s">
        <v>8323</v>
      </c>
      <c r="R246" t="s">
        <v>8326</v>
      </c>
      <c r="S246" s="12">
        <f t="shared" si="11"/>
        <v>42417.585532407407</v>
      </c>
    </row>
    <row r="247" spans="1:19" ht="43.2" x14ac:dyDescent="0.3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9">
        <f t="shared" si="9"/>
        <v>102</v>
      </c>
      <c r="P247">
        <f t="shared" si="10"/>
        <v>121.9</v>
      </c>
      <c r="Q247" s="11" t="s">
        <v>8323</v>
      </c>
      <c r="R247" t="s">
        <v>8326</v>
      </c>
      <c r="S247" s="12">
        <f t="shared" si="11"/>
        <v>42451.496817129635</v>
      </c>
    </row>
    <row r="248" spans="1:19" ht="115.2" x14ac:dyDescent="0.3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 s="9">
        <f t="shared" si="9"/>
        <v>102</v>
      </c>
      <c r="P248">
        <f t="shared" si="10"/>
        <v>47.41</v>
      </c>
      <c r="Q248" s="11" t="s">
        <v>8323</v>
      </c>
      <c r="R248" t="s">
        <v>8326</v>
      </c>
      <c r="S248" s="12">
        <f t="shared" si="11"/>
        <v>42203.680300925931</v>
      </c>
    </row>
    <row r="249" spans="1:19" ht="43.2" x14ac:dyDescent="0.3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 s="9">
        <f t="shared" si="9"/>
        <v>128</v>
      </c>
      <c r="P249">
        <f t="shared" si="10"/>
        <v>60.95</v>
      </c>
      <c r="Q249" s="11" t="s">
        <v>8323</v>
      </c>
      <c r="R249" t="s">
        <v>8326</v>
      </c>
      <c r="S249" s="12">
        <f t="shared" si="11"/>
        <v>42590.90425925926</v>
      </c>
    </row>
    <row r="250" spans="1:19" ht="43.2" x14ac:dyDescent="0.3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9">
        <f t="shared" si="9"/>
        <v>171</v>
      </c>
      <c r="P250">
        <f t="shared" si="10"/>
        <v>44.91</v>
      </c>
      <c r="Q250" s="11" t="s">
        <v>8323</v>
      </c>
      <c r="R250" t="s">
        <v>8326</v>
      </c>
      <c r="S250" s="12">
        <f t="shared" si="11"/>
        <v>42283.864351851851</v>
      </c>
    </row>
    <row r="251" spans="1:19" ht="43.2" x14ac:dyDescent="0.3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9">
        <f t="shared" si="9"/>
        <v>127</v>
      </c>
      <c r="P251">
        <f t="shared" si="10"/>
        <v>72.709999999999994</v>
      </c>
      <c r="Q251" s="11" t="s">
        <v>8323</v>
      </c>
      <c r="R251" t="s">
        <v>8326</v>
      </c>
      <c r="S251" s="12">
        <f t="shared" si="11"/>
        <v>41988.829942129625</v>
      </c>
    </row>
    <row r="252" spans="1:19" ht="43.2" x14ac:dyDescent="0.3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9">
        <f t="shared" si="9"/>
        <v>101</v>
      </c>
      <c r="P252">
        <f t="shared" si="10"/>
        <v>66.45</v>
      </c>
      <c r="Q252" s="11" t="s">
        <v>8323</v>
      </c>
      <c r="R252" t="s">
        <v>8326</v>
      </c>
      <c r="S252" s="12">
        <f t="shared" si="11"/>
        <v>42513.045798611114</v>
      </c>
    </row>
    <row r="253" spans="1:19" ht="43.2" x14ac:dyDescent="0.3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9">
        <f t="shared" si="9"/>
        <v>101</v>
      </c>
      <c r="P253">
        <f t="shared" si="10"/>
        <v>35.49</v>
      </c>
      <c r="Q253" s="11" t="s">
        <v>8323</v>
      </c>
      <c r="R253" t="s">
        <v>8326</v>
      </c>
      <c r="S253" s="12">
        <f t="shared" si="11"/>
        <v>42144.041851851856</v>
      </c>
    </row>
    <row r="254" spans="1:19" ht="43.2" x14ac:dyDescent="0.3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9">
        <f t="shared" si="9"/>
        <v>101</v>
      </c>
      <c r="P254">
        <f t="shared" si="10"/>
        <v>63</v>
      </c>
      <c r="Q254" s="11" t="s">
        <v>8323</v>
      </c>
      <c r="R254" t="s">
        <v>8326</v>
      </c>
      <c r="S254" s="12">
        <f t="shared" si="11"/>
        <v>41897.602037037039</v>
      </c>
    </row>
    <row r="255" spans="1:19" ht="43.2" x14ac:dyDescent="0.3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9">
        <f t="shared" si="9"/>
        <v>100</v>
      </c>
      <c r="P255">
        <f t="shared" si="10"/>
        <v>61</v>
      </c>
      <c r="Q255" s="11" t="s">
        <v>8323</v>
      </c>
      <c r="R255" t="s">
        <v>8326</v>
      </c>
      <c r="S255" s="12">
        <f t="shared" si="11"/>
        <v>42664.809560185182</v>
      </c>
    </row>
    <row r="256" spans="1:19" ht="43.2" x14ac:dyDescent="0.3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9">
        <f t="shared" si="9"/>
        <v>100</v>
      </c>
      <c r="P256">
        <f t="shared" si="10"/>
        <v>50</v>
      </c>
      <c r="Q256" s="11" t="s">
        <v>8323</v>
      </c>
      <c r="R256" t="s">
        <v>8326</v>
      </c>
      <c r="S256" s="12">
        <f t="shared" si="11"/>
        <v>42675.057997685188</v>
      </c>
    </row>
    <row r="257" spans="1:19" ht="43.2" x14ac:dyDescent="0.3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9">
        <f t="shared" si="9"/>
        <v>100</v>
      </c>
      <c r="P257">
        <f t="shared" si="10"/>
        <v>227.27</v>
      </c>
      <c r="Q257" s="11" t="s">
        <v>8323</v>
      </c>
      <c r="R257" t="s">
        <v>8326</v>
      </c>
      <c r="S257" s="12">
        <f t="shared" si="11"/>
        <v>41856.010069444441</v>
      </c>
    </row>
    <row r="258" spans="1:19" ht="28.8" x14ac:dyDescent="0.3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9">
        <f t="shared" ref="O258:O321" si="12">ROUND(E258/D258*100,0)</f>
        <v>100</v>
      </c>
      <c r="P258">
        <f t="shared" ref="P258:P321" si="13">IFERROR(ROUND(E258/L258,2),0)</f>
        <v>104.17</v>
      </c>
      <c r="Q258" s="11" t="s">
        <v>8323</v>
      </c>
      <c r="R258" t="s">
        <v>8326</v>
      </c>
      <c r="S258" s="12">
        <f t="shared" ref="S258:S321" si="14">(((J258/60)/60)/24)+DATE(1970,1,1)</f>
        <v>42040.831678240742</v>
      </c>
    </row>
    <row r="259" spans="1:19" ht="43.2" x14ac:dyDescent="0.3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9">
        <f t="shared" si="12"/>
        <v>121</v>
      </c>
      <c r="P259">
        <f t="shared" si="13"/>
        <v>40.85</v>
      </c>
      <c r="Q259" s="11" t="s">
        <v>8323</v>
      </c>
      <c r="R259" t="s">
        <v>8326</v>
      </c>
      <c r="S259" s="12">
        <f t="shared" si="14"/>
        <v>42282.768414351856</v>
      </c>
    </row>
    <row r="260" spans="1:19" ht="57.6" x14ac:dyDescent="0.3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9">
        <f t="shared" si="12"/>
        <v>120</v>
      </c>
      <c r="P260">
        <f t="shared" si="13"/>
        <v>104.57</v>
      </c>
      <c r="Q260" s="11" t="s">
        <v>8323</v>
      </c>
      <c r="R260" t="s">
        <v>8326</v>
      </c>
      <c r="S260" s="12">
        <f t="shared" si="14"/>
        <v>42494.683634259258</v>
      </c>
    </row>
    <row r="261" spans="1:19" ht="43.2" x14ac:dyDescent="0.3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9">
        <f t="shared" si="12"/>
        <v>120</v>
      </c>
      <c r="P261">
        <f t="shared" si="13"/>
        <v>44.54</v>
      </c>
      <c r="Q261" s="11" t="s">
        <v>8323</v>
      </c>
      <c r="R261" t="s">
        <v>8326</v>
      </c>
      <c r="S261" s="12">
        <f t="shared" si="14"/>
        <v>41842.607592592591</v>
      </c>
    </row>
    <row r="262" spans="1:19" ht="28.8" x14ac:dyDescent="0.3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9">
        <f t="shared" si="12"/>
        <v>131</v>
      </c>
      <c r="P262">
        <f t="shared" si="13"/>
        <v>41.42</v>
      </c>
      <c r="Q262" s="11" t="s">
        <v>8323</v>
      </c>
      <c r="R262" t="s">
        <v>8326</v>
      </c>
      <c r="S262" s="12">
        <f t="shared" si="14"/>
        <v>41891.665324074071</v>
      </c>
    </row>
    <row r="263" spans="1:19" ht="43.2" x14ac:dyDescent="0.3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9">
        <f t="shared" si="12"/>
        <v>116</v>
      </c>
      <c r="P263">
        <f t="shared" si="13"/>
        <v>80.03</v>
      </c>
      <c r="Q263" s="11" t="s">
        <v>8323</v>
      </c>
      <c r="R263" t="s">
        <v>8326</v>
      </c>
      <c r="S263" s="12">
        <f t="shared" si="14"/>
        <v>42382.244409722218</v>
      </c>
    </row>
    <row r="264" spans="1:19" ht="43.2" x14ac:dyDescent="0.3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9">
        <f t="shared" si="12"/>
        <v>110</v>
      </c>
      <c r="P264">
        <f t="shared" si="13"/>
        <v>51.22</v>
      </c>
      <c r="Q264" s="11" t="s">
        <v>8323</v>
      </c>
      <c r="R264" t="s">
        <v>8326</v>
      </c>
      <c r="S264" s="12">
        <f t="shared" si="14"/>
        <v>41960.119085648148</v>
      </c>
    </row>
    <row r="265" spans="1:19" ht="43.2" x14ac:dyDescent="0.3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9">
        <f t="shared" si="12"/>
        <v>115</v>
      </c>
      <c r="P265">
        <f t="shared" si="13"/>
        <v>79.31</v>
      </c>
      <c r="Q265" s="11" t="s">
        <v>8323</v>
      </c>
      <c r="R265" t="s">
        <v>8326</v>
      </c>
      <c r="S265" s="12">
        <f t="shared" si="14"/>
        <v>40923.729953703703</v>
      </c>
    </row>
    <row r="266" spans="1:19" ht="43.2" x14ac:dyDescent="0.3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9">
        <f t="shared" si="12"/>
        <v>114</v>
      </c>
      <c r="P266">
        <f t="shared" si="13"/>
        <v>87.96</v>
      </c>
      <c r="Q266" s="11" t="s">
        <v>8323</v>
      </c>
      <c r="R266" t="s">
        <v>8326</v>
      </c>
      <c r="S266" s="12">
        <f t="shared" si="14"/>
        <v>41976.331979166673</v>
      </c>
    </row>
    <row r="267" spans="1:19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f t="shared" si="12"/>
        <v>113</v>
      </c>
      <c r="P267">
        <f t="shared" si="13"/>
        <v>39.6</v>
      </c>
      <c r="Q267" s="11" t="s">
        <v>8323</v>
      </c>
      <c r="R267" t="s">
        <v>8326</v>
      </c>
      <c r="S267" s="12">
        <f t="shared" si="14"/>
        <v>42053.916921296302</v>
      </c>
    </row>
    <row r="268" spans="1:19" ht="43.2" x14ac:dyDescent="0.3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9">
        <f t="shared" si="12"/>
        <v>112</v>
      </c>
      <c r="P268">
        <f t="shared" si="13"/>
        <v>31.62</v>
      </c>
      <c r="Q268" s="11" t="s">
        <v>8323</v>
      </c>
      <c r="R268" t="s">
        <v>8326</v>
      </c>
      <c r="S268" s="12">
        <f t="shared" si="14"/>
        <v>41789.080370370371</v>
      </c>
    </row>
    <row r="269" spans="1:19" ht="43.2" x14ac:dyDescent="0.3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9">
        <f t="shared" si="12"/>
        <v>110</v>
      </c>
      <c r="P269">
        <f t="shared" si="13"/>
        <v>73.400000000000006</v>
      </c>
      <c r="Q269" s="11" t="s">
        <v>8323</v>
      </c>
      <c r="R269" t="s">
        <v>8326</v>
      </c>
      <c r="S269" s="12">
        <f t="shared" si="14"/>
        <v>41786.761354166665</v>
      </c>
    </row>
    <row r="270" spans="1:19" ht="43.2" x14ac:dyDescent="0.3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9">
        <f t="shared" si="12"/>
        <v>110</v>
      </c>
      <c r="P270">
        <f t="shared" si="13"/>
        <v>52.21</v>
      </c>
      <c r="Q270" s="11" t="s">
        <v>8323</v>
      </c>
      <c r="R270" t="s">
        <v>8326</v>
      </c>
      <c r="S270" s="12">
        <f t="shared" si="14"/>
        <v>42380.581180555557</v>
      </c>
    </row>
    <row r="271" spans="1:19" ht="57.6" x14ac:dyDescent="0.3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9">
        <f t="shared" si="12"/>
        <v>115</v>
      </c>
      <c r="P271">
        <f t="shared" si="13"/>
        <v>39.67</v>
      </c>
      <c r="Q271" s="11" t="s">
        <v>8323</v>
      </c>
      <c r="R271" t="s">
        <v>8326</v>
      </c>
      <c r="S271" s="12">
        <f t="shared" si="14"/>
        <v>41477.930914351848</v>
      </c>
    </row>
    <row r="272" spans="1:19" ht="57.6" x14ac:dyDescent="0.3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9">
        <f t="shared" si="12"/>
        <v>108</v>
      </c>
      <c r="P272">
        <f t="shared" si="13"/>
        <v>113.42</v>
      </c>
      <c r="Q272" s="11" t="s">
        <v>8323</v>
      </c>
      <c r="R272" t="s">
        <v>8326</v>
      </c>
      <c r="S272" s="12">
        <f t="shared" si="14"/>
        <v>42171.034861111111</v>
      </c>
    </row>
    <row r="273" spans="1:19" ht="43.2" x14ac:dyDescent="0.3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9">
        <f t="shared" si="12"/>
        <v>108</v>
      </c>
      <c r="P273">
        <f t="shared" si="13"/>
        <v>89.67</v>
      </c>
      <c r="Q273" s="11" t="s">
        <v>8323</v>
      </c>
      <c r="R273" t="s">
        <v>8326</v>
      </c>
      <c r="S273" s="12">
        <f t="shared" si="14"/>
        <v>42183.231006944443</v>
      </c>
    </row>
    <row r="274" spans="1:19" ht="43.2" x14ac:dyDescent="0.3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9">
        <f t="shared" si="12"/>
        <v>107</v>
      </c>
      <c r="P274">
        <f t="shared" si="13"/>
        <v>107.25</v>
      </c>
      <c r="Q274" s="11" t="s">
        <v>8323</v>
      </c>
      <c r="R274" t="s">
        <v>8326</v>
      </c>
      <c r="S274" s="12">
        <f t="shared" si="14"/>
        <v>42284.69694444444</v>
      </c>
    </row>
    <row r="275" spans="1:19" ht="43.2" x14ac:dyDescent="0.3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 s="9">
        <f t="shared" si="12"/>
        <v>102</v>
      </c>
      <c r="P275">
        <f t="shared" si="13"/>
        <v>164.62</v>
      </c>
      <c r="Q275" s="11" t="s">
        <v>8323</v>
      </c>
      <c r="R275" t="s">
        <v>8326</v>
      </c>
      <c r="S275" s="12">
        <f t="shared" si="14"/>
        <v>42411.942291666666</v>
      </c>
    </row>
    <row r="276" spans="1:19" ht="43.2" x14ac:dyDescent="0.3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 s="9">
        <f t="shared" si="12"/>
        <v>143</v>
      </c>
      <c r="P276">
        <f t="shared" si="13"/>
        <v>164.62</v>
      </c>
      <c r="Q276" s="11" t="s">
        <v>8323</v>
      </c>
      <c r="R276" t="s">
        <v>8326</v>
      </c>
      <c r="S276" s="12">
        <f t="shared" si="14"/>
        <v>42171.317442129628</v>
      </c>
    </row>
    <row r="277" spans="1:19" ht="43.2" x14ac:dyDescent="0.3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9">
        <f t="shared" si="12"/>
        <v>101</v>
      </c>
      <c r="P277">
        <f t="shared" si="13"/>
        <v>78.52</v>
      </c>
      <c r="Q277" s="11" t="s">
        <v>8323</v>
      </c>
      <c r="R277" t="s">
        <v>8326</v>
      </c>
      <c r="S277" s="12">
        <f t="shared" si="14"/>
        <v>42497.275706018518</v>
      </c>
    </row>
    <row r="278" spans="1:19" ht="43.2" x14ac:dyDescent="0.3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9">
        <f t="shared" si="12"/>
        <v>106</v>
      </c>
      <c r="P278">
        <f t="shared" si="13"/>
        <v>60.29</v>
      </c>
      <c r="Q278" s="11" t="s">
        <v>8323</v>
      </c>
      <c r="R278" t="s">
        <v>8326</v>
      </c>
      <c r="S278" s="12">
        <f t="shared" si="14"/>
        <v>42132.036168981482</v>
      </c>
    </row>
    <row r="279" spans="1:19" ht="28.8" x14ac:dyDescent="0.3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9">
        <f t="shared" si="12"/>
        <v>105</v>
      </c>
      <c r="P279">
        <f t="shared" si="13"/>
        <v>123.94</v>
      </c>
      <c r="Q279" s="11" t="s">
        <v>8323</v>
      </c>
      <c r="R279" t="s">
        <v>8326</v>
      </c>
      <c r="S279" s="12">
        <f t="shared" si="14"/>
        <v>42694.110185185185</v>
      </c>
    </row>
    <row r="280" spans="1:19" ht="43.2" x14ac:dyDescent="0.3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9">
        <f t="shared" si="12"/>
        <v>140</v>
      </c>
      <c r="P280">
        <f t="shared" si="13"/>
        <v>61.82</v>
      </c>
      <c r="Q280" s="11" t="s">
        <v>8323</v>
      </c>
      <c r="R280" t="s">
        <v>8326</v>
      </c>
      <c r="S280" s="12">
        <f t="shared" si="14"/>
        <v>42058.904074074075</v>
      </c>
    </row>
    <row r="281" spans="1:19" ht="43.2" x14ac:dyDescent="0.3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9">
        <f t="shared" si="12"/>
        <v>105</v>
      </c>
      <c r="P281">
        <f t="shared" si="13"/>
        <v>51.22</v>
      </c>
      <c r="Q281" s="11" t="s">
        <v>8323</v>
      </c>
      <c r="R281" t="s">
        <v>8326</v>
      </c>
      <c r="S281" s="12">
        <f t="shared" si="14"/>
        <v>41946.644745370373</v>
      </c>
    </row>
    <row r="282" spans="1:19" ht="57.6" x14ac:dyDescent="0.3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9">
        <f t="shared" si="12"/>
        <v>300</v>
      </c>
      <c r="P282">
        <f t="shared" si="13"/>
        <v>53.85</v>
      </c>
      <c r="Q282" s="11" t="s">
        <v>8323</v>
      </c>
      <c r="R282" t="s">
        <v>8326</v>
      </c>
      <c r="S282" s="12">
        <f t="shared" si="14"/>
        <v>41810.142199074071</v>
      </c>
    </row>
    <row r="283" spans="1:19" ht="43.2" x14ac:dyDescent="0.3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9">
        <f t="shared" si="12"/>
        <v>116</v>
      </c>
      <c r="P283">
        <f t="shared" si="13"/>
        <v>59.6</v>
      </c>
      <c r="Q283" s="11" t="s">
        <v>8323</v>
      </c>
      <c r="R283" t="s">
        <v>8326</v>
      </c>
      <c r="S283" s="12">
        <f t="shared" si="14"/>
        <v>42056.65143518518</v>
      </c>
    </row>
    <row r="284" spans="1:19" ht="43.2" x14ac:dyDescent="0.3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9">
        <f t="shared" si="12"/>
        <v>115</v>
      </c>
      <c r="P284">
        <f t="shared" si="13"/>
        <v>53.23</v>
      </c>
      <c r="Q284" s="11" t="s">
        <v>8323</v>
      </c>
      <c r="R284" t="s">
        <v>8326</v>
      </c>
      <c r="S284" s="12">
        <f t="shared" si="14"/>
        <v>42128.736608796295</v>
      </c>
    </row>
    <row r="285" spans="1:19" ht="43.2" x14ac:dyDescent="0.3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9">
        <f t="shared" si="12"/>
        <v>103</v>
      </c>
      <c r="P285">
        <f t="shared" si="13"/>
        <v>68.67</v>
      </c>
      <c r="Q285" s="11" t="s">
        <v>8323</v>
      </c>
      <c r="R285" t="s">
        <v>8326</v>
      </c>
      <c r="S285" s="12">
        <f t="shared" si="14"/>
        <v>42121.756921296299</v>
      </c>
    </row>
    <row r="286" spans="1:19" ht="43.2" x14ac:dyDescent="0.3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9">
        <f t="shared" si="12"/>
        <v>103</v>
      </c>
      <c r="P286">
        <f t="shared" si="13"/>
        <v>70.86</v>
      </c>
      <c r="Q286" s="11" t="s">
        <v>8323</v>
      </c>
      <c r="R286" t="s">
        <v>8326</v>
      </c>
      <c r="S286" s="12">
        <f t="shared" si="14"/>
        <v>42195.749745370369</v>
      </c>
    </row>
    <row r="287" spans="1:19" ht="43.2" x14ac:dyDescent="0.3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9">
        <f t="shared" si="12"/>
        <v>103</v>
      </c>
      <c r="P287">
        <f t="shared" si="13"/>
        <v>102.5</v>
      </c>
      <c r="Q287" s="11" t="s">
        <v>8323</v>
      </c>
      <c r="R287" t="s">
        <v>8326</v>
      </c>
      <c r="S287" s="12">
        <f t="shared" si="14"/>
        <v>42550.701886574068</v>
      </c>
    </row>
    <row r="288" spans="1:19" ht="43.2" x14ac:dyDescent="0.3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9">
        <f t="shared" si="12"/>
        <v>103</v>
      </c>
      <c r="P288">
        <f t="shared" si="13"/>
        <v>73.209999999999994</v>
      </c>
      <c r="Q288" s="11" t="s">
        <v>8323</v>
      </c>
      <c r="R288" t="s">
        <v>8326</v>
      </c>
      <c r="S288" s="12">
        <f t="shared" si="14"/>
        <v>42591.899988425925</v>
      </c>
    </row>
    <row r="289" spans="1:19" ht="43.2" x14ac:dyDescent="0.3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9">
        <f t="shared" si="12"/>
        <v>102</v>
      </c>
      <c r="P289">
        <f t="shared" si="13"/>
        <v>52.49</v>
      </c>
      <c r="Q289" s="11" t="s">
        <v>8323</v>
      </c>
      <c r="R289" t="s">
        <v>8326</v>
      </c>
      <c r="S289" s="12">
        <f t="shared" si="14"/>
        <v>42503.559467592597</v>
      </c>
    </row>
    <row r="290" spans="1:19" ht="43.2" x14ac:dyDescent="0.3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9">
        <f t="shared" si="12"/>
        <v>102</v>
      </c>
      <c r="P290">
        <f t="shared" si="13"/>
        <v>88.74</v>
      </c>
      <c r="Q290" s="11" t="s">
        <v>8323</v>
      </c>
      <c r="R290" t="s">
        <v>8326</v>
      </c>
      <c r="S290" s="12">
        <f t="shared" si="14"/>
        <v>41928.170497685183</v>
      </c>
    </row>
    <row r="291" spans="1:19" ht="43.2" x14ac:dyDescent="0.3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9">
        <f t="shared" si="12"/>
        <v>102</v>
      </c>
      <c r="P291">
        <f t="shared" si="13"/>
        <v>106.84</v>
      </c>
      <c r="Q291" s="11" t="s">
        <v>8323</v>
      </c>
      <c r="R291" t="s">
        <v>8326</v>
      </c>
      <c r="S291" s="12">
        <f t="shared" si="14"/>
        <v>42505.738032407404</v>
      </c>
    </row>
    <row r="292" spans="1:19" ht="43.2" x14ac:dyDescent="0.3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9">
        <f t="shared" si="12"/>
        <v>101</v>
      </c>
      <c r="P292">
        <f t="shared" si="13"/>
        <v>63.28</v>
      </c>
      <c r="Q292" s="11" t="s">
        <v>8323</v>
      </c>
      <c r="R292" t="s">
        <v>8326</v>
      </c>
      <c r="S292" s="12">
        <f t="shared" si="14"/>
        <v>42155.142638888887</v>
      </c>
    </row>
    <row r="293" spans="1:19" ht="43.2" x14ac:dyDescent="0.3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9">
        <f t="shared" si="12"/>
        <v>101</v>
      </c>
      <c r="P293">
        <f t="shared" si="13"/>
        <v>65.16</v>
      </c>
      <c r="Q293" s="11" t="s">
        <v>8323</v>
      </c>
      <c r="R293" t="s">
        <v>8326</v>
      </c>
      <c r="S293" s="12">
        <f t="shared" si="14"/>
        <v>42712.23474537037</v>
      </c>
    </row>
    <row r="294" spans="1:19" ht="43.2" x14ac:dyDescent="0.3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 s="9">
        <f t="shared" si="12"/>
        <v>101</v>
      </c>
      <c r="P294">
        <f t="shared" si="13"/>
        <v>61.06</v>
      </c>
      <c r="Q294" s="11" t="s">
        <v>8323</v>
      </c>
      <c r="R294" t="s">
        <v>8326</v>
      </c>
      <c r="S294" s="12">
        <f t="shared" si="14"/>
        <v>42632.348310185189</v>
      </c>
    </row>
    <row r="295" spans="1:19" ht="43.2" x14ac:dyDescent="0.3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 s="9">
        <f t="shared" si="12"/>
        <v>126</v>
      </c>
      <c r="P295">
        <f t="shared" si="13"/>
        <v>55.97</v>
      </c>
      <c r="Q295" s="11" t="s">
        <v>8323</v>
      </c>
      <c r="R295" t="s">
        <v>8326</v>
      </c>
      <c r="S295" s="12">
        <f t="shared" si="14"/>
        <v>42592.066921296297</v>
      </c>
    </row>
    <row r="296" spans="1:19" ht="43.2" x14ac:dyDescent="0.3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9">
        <f t="shared" si="12"/>
        <v>133</v>
      </c>
      <c r="P296">
        <f t="shared" si="13"/>
        <v>38.5</v>
      </c>
      <c r="Q296" s="11" t="s">
        <v>8323</v>
      </c>
      <c r="R296" t="s">
        <v>8326</v>
      </c>
      <c r="S296" s="12">
        <f t="shared" si="14"/>
        <v>40884.066678240742</v>
      </c>
    </row>
    <row r="297" spans="1:19" ht="57.6" x14ac:dyDescent="0.3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9">
        <f t="shared" si="12"/>
        <v>100</v>
      </c>
      <c r="P297">
        <f t="shared" si="13"/>
        <v>133.33000000000001</v>
      </c>
      <c r="Q297" s="11" t="s">
        <v>8323</v>
      </c>
      <c r="R297" t="s">
        <v>8326</v>
      </c>
      <c r="S297" s="12">
        <f t="shared" si="14"/>
        <v>41953.8675</v>
      </c>
    </row>
    <row r="298" spans="1:19" ht="43.2" x14ac:dyDescent="0.3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9">
        <f t="shared" si="12"/>
        <v>100</v>
      </c>
      <c r="P298">
        <f t="shared" si="13"/>
        <v>95.24</v>
      </c>
      <c r="Q298" s="11" t="s">
        <v>8323</v>
      </c>
      <c r="R298" t="s">
        <v>8326</v>
      </c>
      <c r="S298" s="12">
        <f t="shared" si="14"/>
        <v>41839.730937500004</v>
      </c>
    </row>
    <row r="299" spans="1:19" ht="43.2" x14ac:dyDescent="0.3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9">
        <f t="shared" si="12"/>
        <v>100</v>
      </c>
      <c r="P299">
        <f t="shared" si="13"/>
        <v>68.97</v>
      </c>
      <c r="Q299" s="11" t="s">
        <v>8323</v>
      </c>
      <c r="R299" t="s">
        <v>8326</v>
      </c>
      <c r="S299" s="12">
        <f t="shared" si="14"/>
        <v>42460.741747685184</v>
      </c>
    </row>
    <row r="300" spans="1:19" ht="43.2" x14ac:dyDescent="0.3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9">
        <f t="shared" si="12"/>
        <v>112</v>
      </c>
      <c r="P300">
        <f t="shared" si="13"/>
        <v>65.17</v>
      </c>
      <c r="Q300" s="11" t="s">
        <v>8323</v>
      </c>
      <c r="R300" t="s">
        <v>8326</v>
      </c>
      <c r="S300" s="12">
        <f t="shared" si="14"/>
        <v>42524.782638888893</v>
      </c>
    </row>
    <row r="301" spans="1:19" ht="43.2" x14ac:dyDescent="0.3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9">
        <f t="shared" si="12"/>
        <v>125</v>
      </c>
      <c r="P301">
        <f t="shared" si="13"/>
        <v>36.08</v>
      </c>
      <c r="Q301" s="11" t="s">
        <v>8323</v>
      </c>
      <c r="R301" t="s">
        <v>8326</v>
      </c>
      <c r="S301" s="12">
        <f t="shared" si="14"/>
        <v>42709.134780092587</v>
      </c>
    </row>
    <row r="302" spans="1:19" ht="43.2" x14ac:dyDescent="0.3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9">
        <f t="shared" si="12"/>
        <v>186</v>
      </c>
      <c r="P302">
        <f t="shared" si="13"/>
        <v>80.87</v>
      </c>
      <c r="Q302" s="11" t="s">
        <v>8323</v>
      </c>
      <c r="R302" t="s">
        <v>8326</v>
      </c>
      <c r="S302" s="12">
        <f t="shared" si="14"/>
        <v>42552.048356481479</v>
      </c>
    </row>
    <row r="303" spans="1:19" ht="43.2" x14ac:dyDescent="0.3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9">
        <f t="shared" si="12"/>
        <v>186</v>
      </c>
      <c r="P303">
        <f t="shared" si="13"/>
        <v>41.22</v>
      </c>
      <c r="Q303" s="11" t="s">
        <v>8323</v>
      </c>
      <c r="R303" t="s">
        <v>8326</v>
      </c>
      <c r="S303" s="12">
        <f t="shared" si="14"/>
        <v>41861.524837962963</v>
      </c>
    </row>
    <row r="304" spans="1:19" ht="28.8" x14ac:dyDescent="0.3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9">
        <f t="shared" si="12"/>
        <v>141</v>
      </c>
      <c r="P304">
        <f t="shared" si="13"/>
        <v>67.959999999999994</v>
      </c>
      <c r="Q304" s="11" t="s">
        <v>8323</v>
      </c>
      <c r="R304" t="s">
        <v>8326</v>
      </c>
      <c r="S304" s="12">
        <f t="shared" si="14"/>
        <v>42072.576249999998</v>
      </c>
    </row>
    <row r="305" spans="1:19" ht="43.2" x14ac:dyDescent="0.3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9">
        <f t="shared" si="12"/>
        <v>122</v>
      </c>
      <c r="P305">
        <f t="shared" si="13"/>
        <v>70.23</v>
      </c>
      <c r="Q305" s="11" t="s">
        <v>8323</v>
      </c>
      <c r="R305" t="s">
        <v>8326</v>
      </c>
      <c r="S305" s="12">
        <f t="shared" si="14"/>
        <v>42054.849050925928</v>
      </c>
    </row>
    <row r="306" spans="1:19" ht="43.2" x14ac:dyDescent="0.3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9">
        <f t="shared" si="12"/>
        <v>121</v>
      </c>
      <c r="P306">
        <f t="shared" si="13"/>
        <v>140</v>
      </c>
      <c r="Q306" s="11" t="s">
        <v>8323</v>
      </c>
      <c r="R306" t="s">
        <v>8326</v>
      </c>
      <c r="S306" s="12">
        <f t="shared" si="14"/>
        <v>41879.913761574076</v>
      </c>
    </row>
    <row r="307" spans="1:19" ht="43.2" x14ac:dyDescent="0.3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9">
        <f t="shared" si="12"/>
        <v>100</v>
      </c>
      <c r="P307">
        <f t="shared" si="13"/>
        <v>150.41999999999999</v>
      </c>
      <c r="Q307" s="11" t="s">
        <v>8323</v>
      </c>
      <c r="R307" t="s">
        <v>8326</v>
      </c>
      <c r="S307" s="12">
        <f t="shared" si="14"/>
        <v>42017.88045138889</v>
      </c>
    </row>
    <row r="308" spans="1:19" ht="43.2" x14ac:dyDescent="0.3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9">
        <f t="shared" si="12"/>
        <v>120</v>
      </c>
      <c r="P308">
        <f t="shared" si="13"/>
        <v>58.06</v>
      </c>
      <c r="Q308" s="11" t="s">
        <v>8323</v>
      </c>
      <c r="R308" t="s">
        <v>8326</v>
      </c>
      <c r="S308" s="12">
        <f t="shared" si="14"/>
        <v>41940.598182870373</v>
      </c>
    </row>
    <row r="309" spans="1:19" ht="57.6" x14ac:dyDescent="0.3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9">
        <f t="shared" si="12"/>
        <v>119</v>
      </c>
      <c r="P309">
        <f t="shared" si="13"/>
        <v>48.34</v>
      </c>
      <c r="Q309" s="11" t="s">
        <v>8323</v>
      </c>
      <c r="R309" t="s">
        <v>8326</v>
      </c>
      <c r="S309" s="12">
        <f t="shared" si="14"/>
        <v>41807.690081018518</v>
      </c>
    </row>
    <row r="310" spans="1:19" ht="28.8" x14ac:dyDescent="0.3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9">
        <f t="shared" si="12"/>
        <v>118</v>
      </c>
      <c r="P310">
        <f t="shared" si="13"/>
        <v>67.92</v>
      </c>
      <c r="Q310" s="11" t="s">
        <v>8323</v>
      </c>
      <c r="R310" t="s">
        <v>8326</v>
      </c>
      <c r="S310" s="12">
        <f t="shared" si="14"/>
        <v>42690.334317129629</v>
      </c>
    </row>
    <row r="311" spans="1:19" ht="43.2" x14ac:dyDescent="0.3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9">
        <f t="shared" si="12"/>
        <v>100</v>
      </c>
      <c r="P311">
        <f t="shared" si="13"/>
        <v>37.78</v>
      </c>
      <c r="Q311" s="11" t="s">
        <v>8323</v>
      </c>
      <c r="R311" t="s">
        <v>8326</v>
      </c>
      <c r="S311" s="12">
        <f t="shared" si="14"/>
        <v>41894.91375</v>
      </c>
    </row>
    <row r="312" spans="1:19" ht="57.6" x14ac:dyDescent="0.3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9">
        <f t="shared" si="12"/>
        <v>109</v>
      </c>
      <c r="P312">
        <f t="shared" si="13"/>
        <v>34.409999999999997</v>
      </c>
      <c r="Q312" s="11" t="s">
        <v>8323</v>
      </c>
      <c r="R312" t="s">
        <v>8326</v>
      </c>
      <c r="S312" s="12">
        <f t="shared" si="14"/>
        <v>42511.741944444439</v>
      </c>
    </row>
    <row r="313" spans="1:19" ht="43.2" x14ac:dyDescent="0.3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9">
        <f t="shared" si="12"/>
        <v>111</v>
      </c>
      <c r="P313">
        <f t="shared" si="13"/>
        <v>83.05</v>
      </c>
      <c r="Q313" s="11" t="s">
        <v>8323</v>
      </c>
      <c r="R313" t="s">
        <v>8326</v>
      </c>
      <c r="S313" s="12">
        <f t="shared" si="14"/>
        <v>42146.731087962966</v>
      </c>
    </row>
    <row r="314" spans="1:19" ht="43.2" x14ac:dyDescent="0.3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9">
        <f t="shared" si="12"/>
        <v>101</v>
      </c>
      <c r="P314">
        <f t="shared" si="13"/>
        <v>55.33</v>
      </c>
      <c r="Q314" s="11" t="s">
        <v>8323</v>
      </c>
      <c r="R314" t="s">
        <v>8326</v>
      </c>
      <c r="S314" s="12">
        <f t="shared" si="14"/>
        <v>42372.693055555559</v>
      </c>
    </row>
    <row r="315" spans="1:19" ht="43.2" x14ac:dyDescent="0.3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9">
        <f t="shared" si="12"/>
        <v>110</v>
      </c>
      <c r="P315">
        <f t="shared" si="13"/>
        <v>50.02</v>
      </c>
      <c r="Q315" s="11" t="s">
        <v>8323</v>
      </c>
      <c r="R315" t="s">
        <v>8326</v>
      </c>
      <c r="S315" s="12">
        <f t="shared" si="14"/>
        <v>41893.783553240741</v>
      </c>
    </row>
    <row r="316" spans="1:19" ht="43.2" x14ac:dyDescent="0.3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9">
        <f t="shared" si="12"/>
        <v>110</v>
      </c>
      <c r="P316">
        <f t="shared" si="13"/>
        <v>91.67</v>
      </c>
      <c r="Q316" s="11" t="s">
        <v>8323</v>
      </c>
      <c r="R316" t="s">
        <v>8326</v>
      </c>
      <c r="S316" s="12">
        <f t="shared" si="14"/>
        <v>42054.024421296301</v>
      </c>
    </row>
    <row r="317" spans="1:19" ht="57.6" x14ac:dyDescent="0.3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9">
        <f t="shared" si="12"/>
        <v>109</v>
      </c>
      <c r="P317">
        <f t="shared" si="13"/>
        <v>41.92</v>
      </c>
      <c r="Q317" s="11" t="s">
        <v>8323</v>
      </c>
      <c r="R317" t="s">
        <v>8326</v>
      </c>
      <c r="S317" s="12">
        <f t="shared" si="14"/>
        <v>42162.729548611111</v>
      </c>
    </row>
    <row r="318" spans="1:19" ht="28.8" x14ac:dyDescent="0.3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9">
        <f t="shared" si="12"/>
        <v>135</v>
      </c>
      <c r="P318">
        <f t="shared" si="13"/>
        <v>89.79</v>
      </c>
      <c r="Q318" s="11" t="s">
        <v>8323</v>
      </c>
      <c r="R318" t="s">
        <v>8326</v>
      </c>
      <c r="S318" s="12">
        <f t="shared" si="14"/>
        <v>42374.911226851851</v>
      </c>
    </row>
    <row r="319" spans="1:19" ht="43.2" x14ac:dyDescent="0.3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9">
        <f t="shared" si="12"/>
        <v>161</v>
      </c>
      <c r="P319">
        <f t="shared" si="13"/>
        <v>57.5</v>
      </c>
      <c r="Q319" s="11" t="s">
        <v>8323</v>
      </c>
      <c r="R319" t="s">
        <v>8326</v>
      </c>
      <c r="S319" s="12">
        <f t="shared" si="14"/>
        <v>42446.943831018521</v>
      </c>
    </row>
    <row r="320" spans="1:19" ht="43.2" x14ac:dyDescent="0.3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9">
        <f t="shared" si="12"/>
        <v>106</v>
      </c>
      <c r="P320">
        <f t="shared" si="13"/>
        <v>36.07</v>
      </c>
      <c r="Q320" s="11" t="s">
        <v>8323</v>
      </c>
      <c r="R320" t="s">
        <v>8326</v>
      </c>
      <c r="S320" s="12">
        <f t="shared" si="14"/>
        <v>41923.921643518523</v>
      </c>
    </row>
    <row r="321" spans="1:19" ht="43.2" x14ac:dyDescent="0.3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9">
        <f t="shared" si="12"/>
        <v>104</v>
      </c>
      <c r="P321">
        <f t="shared" si="13"/>
        <v>55.89</v>
      </c>
      <c r="Q321" s="11" t="s">
        <v>8323</v>
      </c>
      <c r="R321" t="s">
        <v>8326</v>
      </c>
      <c r="S321" s="12">
        <f t="shared" si="14"/>
        <v>41764.44663194444</v>
      </c>
    </row>
    <row r="322" spans="1:19" ht="57.6" x14ac:dyDescent="0.3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9">
        <f t="shared" ref="O322:O385" si="15">ROUND(E322/D322*100,0)</f>
        <v>102</v>
      </c>
      <c r="P322">
        <f t="shared" ref="P322:P385" si="16">IFERROR(ROUND(E322/L322,2),0)</f>
        <v>69.819999999999993</v>
      </c>
      <c r="Q322" s="11" t="s">
        <v>8323</v>
      </c>
      <c r="R322" t="s">
        <v>8326</v>
      </c>
      <c r="S322" s="12">
        <f t="shared" ref="S322:S385" si="17">(((J322/60)/60)/24)+DATE(1970,1,1)</f>
        <v>41815.774826388886</v>
      </c>
    </row>
    <row r="323" spans="1:19" ht="43.2" x14ac:dyDescent="0.3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9">
        <f t="shared" si="15"/>
        <v>153</v>
      </c>
      <c r="P323">
        <f t="shared" si="16"/>
        <v>109.57</v>
      </c>
      <c r="Q323" s="11" t="s">
        <v>8323</v>
      </c>
      <c r="R323" t="s">
        <v>8326</v>
      </c>
      <c r="S323" s="12">
        <f t="shared" si="17"/>
        <v>42513.110787037032</v>
      </c>
    </row>
    <row r="324" spans="1:19" ht="43.2" x14ac:dyDescent="0.3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9">
        <f t="shared" si="15"/>
        <v>153</v>
      </c>
      <c r="P324">
        <f t="shared" si="16"/>
        <v>41.41</v>
      </c>
      <c r="Q324" s="11" t="s">
        <v>8323</v>
      </c>
      <c r="R324" t="s">
        <v>8326</v>
      </c>
      <c r="S324" s="12">
        <f t="shared" si="17"/>
        <v>41820.639189814814</v>
      </c>
    </row>
    <row r="325" spans="1:19" ht="43.2" x14ac:dyDescent="0.3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9">
        <f t="shared" si="15"/>
        <v>102</v>
      </c>
      <c r="P325">
        <f t="shared" si="16"/>
        <v>61.1</v>
      </c>
      <c r="Q325" s="11" t="s">
        <v>8323</v>
      </c>
      <c r="R325" t="s">
        <v>8326</v>
      </c>
      <c r="S325" s="12">
        <f t="shared" si="17"/>
        <v>41753.515856481477</v>
      </c>
    </row>
    <row r="326" spans="1:19" ht="28.8" x14ac:dyDescent="0.3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9">
        <f t="shared" si="15"/>
        <v>101</v>
      </c>
      <c r="P326">
        <f t="shared" si="16"/>
        <v>75.5</v>
      </c>
      <c r="Q326" s="11" t="s">
        <v>8323</v>
      </c>
      <c r="R326" t="s">
        <v>8326</v>
      </c>
      <c r="S326" s="12">
        <f t="shared" si="17"/>
        <v>41775.858564814815</v>
      </c>
    </row>
    <row r="327" spans="1:19" ht="43.2" x14ac:dyDescent="0.3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9">
        <f t="shared" si="15"/>
        <v>100</v>
      </c>
      <c r="P327">
        <f t="shared" si="16"/>
        <v>51.72</v>
      </c>
      <c r="Q327" s="11" t="s">
        <v>8323</v>
      </c>
      <c r="R327" t="s">
        <v>8326</v>
      </c>
      <c r="S327" s="12">
        <f t="shared" si="17"/>
        <v>41848.866157407407</v>
      </c>
    </row>
    <row r="328" spans="1:19" ht="43.2" x14ac:dyDescent="0.3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9">
        <f t="shared" si="15"/>
        <v>171</v>
      </c>
      <c r="P328">
        <f t="shared" si="16"/>
        <v>68.25</v>
      </c>
      <c r="Q328" s="11" t="s">
        <v>8323</v>
      </c>
      <c r="R328" t="s">
        <v>8326</v>
      </c>
      <c r="S328" s="12">
        <f t="shared" si="17"/>
        <v>42532.052523148144</v>
      </c>
    </row>
    <row r="329" spans="1:19" ht="28.8" x14ac:dyDescent="0.3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9">
        <f t="shared" si="15"/>
        <v>116</v>
      </c>
      <c r="P329">
        <f t="shared" si="16"/>
        <v>44.33</v>
      </c>
      <c r="Q329" s="11" t="s">
        <v>8323</v>
      </c>
      <c r="R329" t="s">
        <v>8326</v>
      </c>
      <c r="S329" s="12">
        <f t="shared" si="17"/>
        <v>42155.920219907406</v>
      </c>
    </row>
    <row r="330" spans="1:19" ht="43.2" x14ac:dyDescent="0.3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9">
        <f t="shared" si="15"/>
        <v>105</v>
      </c>
      <c r="P330">
        <f t="shared" si="16"/>
        <v>47</v>
      </c>
      <c r="Q330" s="11" t="s">
        <v>8323</v>
      </c>
      <c r="R330" t="s">
        <v>8326</v>
      </c>
      <c r="S330" s="12">
        <f t="shared" si="17"/>
        <v>42018.94159722222</v>
      </c>
    </row>
    <row r="331" spans="1:19" ht="43.2" x14ac:dyDescent="0.3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9">
        <f t="shared" si="15"/>
        <v>131</v>
      </c>
      <c r="P331">
        <f t="shared" si="16"/>
        <v>50.46</v>
      </c>
      <c r="Q331" s="11" t="s">
        <v>8323</v>
      </c>
      <c r="R331" t="s">
        <v>8326</v>
      </c>
      <c r="S331" s="12">
        <f t="shared" si="17"/>
        <v>42463.81385416667</v>
      </c>
    </row>
    <row r="332" spans="1:19" ht="43.2" x14ac:dyDescent="0.3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9">
        <f t="shared" si="15"/>
        <v>104</v>
      </c>
      <c r="P332">
        <f t="shared" si="16"/>
        <v>52</v>
      </c>
      <c r="Q332" s="11" t="s">
        <v>8323</v>
      </c>
      <c r="R332" t="s">
        <v>8326</v>
      </c>
      <c r="S332" s="12">
        <f t="shared" si="17"/>
        <v>41226.017361111109</v>
      </c>
    </row>
    <row r="333" spans="1:19" ht="43.2" x14ac:dyDescent="0.3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9">
        <f t="shared" si="15"/>
        <v>123</v>
      </c>
      <c r="P333">
        <f t="shared" si="16"/>
        <v>43.2</v>
      </c>
      <c r="Q333" s="11" t="s">
        <v>8323</v>
      </c>
      <c r="R333" t="s">
        <v>8326</v>
      </c>
      <c r="S333" s="12">
        <f t="shared" si="17"/>
        <v>42556.504490740743</v>
      </c>
    </row>
    <row r="334" spans="1:19" x14ac:dyDescent="0.3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9">
        <f t="shared" si="15"/>
        <v>128</v>
      </c>
      <c r="P334">
        <f t="shared" si="16"/>
        <v>49.23</v>
      </c>
      <c r="Q334" s="11" t="s">
        <v>8323</v>
      </c>
      <c r="R334" t="s">
        <v>8326</v>
      </c>
      <c r="S334" s="12">
        <f t="shared" si="17"/>
        <v>42521.654328703706</v>
      </c>
    </row>
    <row r="335" spans="1:19" ht="43.2" x14ac:dyDescent="0.3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9">
        <f t="shared" si="15"/>
        <v>128</v>
      </c>
      <c r="P335">
        <f t="shared" si="16"/>
        <v>47.22</v>
      </c>
      <c r="Q335" s="11" t="s">
        <v>8323</v>
      </c>
      <c r="R335" t="s">
        <v>8326</v>
      </c>
      <c r="S335" s="12">
        <f t="shared" si="17"/>
        <v>42443.802361111113</v>
      </c>
    </row>
    <row r="336" spans="1:19" ht="28.8" x14ac:dyDescent="0.3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9">
        <f t="shared" si="15"/>
        <v>126</v>
      </c>
      <c r="P336">
        <f t="shared" si="16"/>
        <v>74.12</v>
      </c>
      <c r="Q336" s="11" t="s">
        <v>8323</v>
      </c>
      <c r="R336" t="s">
        <v>8326</v>
      </c>
      <c r="S336" s="12">
        <f t="shared" si="17"/>
        <v>41891.96503472222</v>
      </c>
    </row>
    <row r="337" spans="1:19" ht="43.2" x14ac:dyDescent="0.3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9">
        <f t="shared" si="15"/>
        <v>105</v>
      </c>
      <c r="P337">
        <f t="shared" si="16"/>
        <v>139.56</v>
      </c>
      <c r="Q337" s="11" t="s">
        <v>8323</v>
      </c>
      <c r="R337" t="s">
        <v>8326</v>
      </c>
      <c r="S337" s="12">
        <f t="shared" si="17"/>
        <v>42375.114988425921</v>
      </c>
    </row>
    <row r="338" spans="1:19" ht="43.2" x14ac:dyDescent="0.3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9">
        <f t="shared" si="15"/>
        <v>100</v>
      </c>
      <c r="P338">
        <f t="shared" si="16"/>
        <v>62.5</v>
      </c>
      <c r="Q338" s="11" t="s">
        <v>8323</v>
      </c>
      <c r="R338" t="s">
        <v>8326</v>
      </c>
      <c r="S338" s="12">
        <f t="shared" si="17"/>
        <v>41788.58997685185</v>
      </c>
    </row>
    <row r="339" spans="1:19" ht="43.2" x14ac:dyDescent="0.3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9">
        <f t="shared" si="15"/>
        <v>156</v>
      </c>
      <c r="P339">
        <f t="shared" si="16"/>
        <v>51.92</v>
      </c>
      <c r="Q339" s="11" t="s">
        <v>8323</v>
      </c>
      <c r="R339" t="s">
        <v>8326</v>
      </c>
      <c r="S339" s="12">
        <f t="shared" si="17"/>
        <v>42360.887835648144</v>
      </c>
    </row>
    <row r="340" spans="1:19" ht="43.2" x14ac:dyDescent="0.3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9">
        <f t="shared" si="15"/>
        <v>175</v>
      </c>
      <c r="P340">
        <f t="shared" si="16"/>
        <v>68.06</v>
      </c>
      <c r="Q340" s="11" t="s">
        <v>8323</v>
      </c>
      <c r="R340" t="s">
        <v>8326</v>
      </c>
      <c r="S340" s="12">
        <f t="shared" si="17"/>
        <v>42003.948425925926</v>
      </c>
    </row>
    <row r="341" spans="1:19" ht="57.6" x14ac:dyDescent="0.3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9">
        <f t="shared" si="15"/>
        <v>163</v>
      </c>
      <c r="P341">
        <f t="shared" si="16"/>
        <v>58.1</v>
      </c>
      <c r="Q341" s="11" t="s">
        <v>8323</v>
      </c>
      <c r="R341" t="s">
        <v>8326</v>
      </c>
      <c r="S341" s="12">
        <f t="shared" si="17"/>
        <v>40644.159259259257</v>
      </c>
    </row>
    <row r="342" spans="1:19" ht="43.2" x14ac:dyDescent="0.3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9">
        <f t="shared" si="15"/>
        <v>122</v>
      </c>
      <c r="P342">
        <f t="shared" si="16"/>
        <v>60.9</v>
      </c>
      <c r="Q342" s="11" t="s">
        <v>8323</v>
      </c>
      <c r="R342" t="s">
        <v>8326</v>
      </c>
      <c r="S342" s="12">
        <f t="shared" si="17"/>
        <v>42036.24428240741</v>
      </c>
    </row>
    <row r="343" spans="1:19" ht="43.2" x14ac:dyDescent="0.3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9">
        <f t="shared" si="15"/>
        <v>124</v>
      </c>
      <c r="P343">
        <f t="shared" si="16"/>
        <v>45.04</v>
      </c>
      <c r="Q343" s="11" t="s">
        <v>8323</v>
      </c>
      <c r="R343" t="s">
        <v>8326</v>
      </c>
      <c r="S343" s="12">
        <f t="shared" si="17"/>
        <v>42011.202581018515</v>
      </c>
    </row>
    <row r="344" spans="1:19" ht="28.8" x14ac:dyDescent="0.3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 s="9">
        <f t="shared" si="15"/>
        <v>100</v>
      </c>
      <c r="P344">
        <f t="shared" si="16"/>
        <v>31.58</v>
      </c>
      <c r="Q344" s="11" t="s">
        <v>8323</v>
      </c>
      <c r="R344" t="s">
        <v>8326</v>
      </c>
      <c r="S344" s="12">
        <f t="shared" si="17"/>
        <v>41822.90488425926</v>
      </c>
    </row>
    <row r="345" spans="1:19" ht="28.8" x14ac:dyDescent="0.3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 s="9">
        <f t="shared" si="15"/>
        <v>120</v>
      </c>
      <c r="P345">
        <f t="shared" si="16"/>
        <v>66.67</v>
      </c>
      <c r="Q345" s="11" t="s">
        <v>8323</v>
      </c>
      <c r="R345" t="s">
        <v>8326</v>
      </c>
      <c r="S345" s="12">
        <f t="shared" si="17"/>
        <v>42026.924976851849</v>
      </c>
    </row>
    <row r="346" spans="1:19" ht="43.2" x14ac:dyDescent="0.3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9">
        <f t="shared" si="15"/>
        <v>120</v>
      </c>
      <c r="P346">
        <f t="shared" si="16"/>
        <v>31.5</v>
      </c>
      <c r="Q346" s="11" t="s">
        <v>8323</v>
      </c>
      <c r="R346" t="s">
        <v>8326</v>
      </c>
      <c r="S346" s="12">
        <f t="shared" si="17"/>
        <v>41808.198518518519</v>
      </c>
    </row>
    <row r="347" spans="1:19" ht="43.2" x14ac:dyDescent="0.3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9">
        <f t="shared" si="15"/>
        <v>131</v>
      </c>
      <c r="P347">
        <f t="shared" si="16"/>
        <v>97.92</v>
      </c>
      <c r="Q347" s="11" t="s">
        <v>8323</v>
      </c>
      <c r="R347" t="s">
        <v>8326</v>
      </c>
      <c r="S347" s="12">
        <f t="shared" si="17"/>
        <v>41974.743148148147</v>
      </c>
    </row>
    <row r="348" spans="1:19" ht="57.6" x14ac:dyDescent="0.3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9">
        <f t="shared" si="15"/>
        <v>119</v>
      </c>
      <c r="P348">
        <f t="shared" si="16"/>
        <v>42.3</v>
      </c>
      <c r="Q348" s="11" t="s">
        <v>8323</v>
      </c>
      <c r="R348" t="s">
        <v>8326</v>
      </c>
      <c r="S348" s="12">
        <f t="shared" si="17"/>
        <v>41884.599849537037</v>
      </c>
    </row>
    <row r="349" spans="1:19" ht="43.2" x14ac:dyDescent="0.3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9">
        <f t="shared" si="15"/>
        <v>113</v>
      </c>
      <c r="P349">
        <f t="shared" si="16"/>
        <v>66.47</v>
      </c>
      <c r="Q349" s="11" t="s">
        <v>8323</v>
      </c>
      <c r="R349" t="s">
        <v>8326</v>
      </c>
      <c r="S349" s="12">
        <f t="shared" si="17"/>
        <v>42661.132245370376</v>
      </c>
    </row>
    <row r="350" spans="1:19" ht="43.2" x14ac:dyDescent="0.3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9">
        <f t="shared" si="15"/>
        <v>102</v>
      </c>
      <c r="P350">
        <f t="shared" si="16"/>
        <v>59.21</v>
      </c>
      <c r="Q350" s="11" t="s">
        <v>8323</v>
      </c>
      <c r="R350" t="s">
        <v>8326</v>
      </c>
      <c r="S350" s="12">
        <f t="shared" si="17"/>
        <v>42073.660694444443</v>
      </c>
    </row>
    <row r="351" spans="1:19" ht="43.2" x14ac:dyDescent="0.3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9">
        <f t="shared" si="15"/>
        <v>112</v>
      </c>
      <c r="P351">
        <f t="shared" si="16"/>
        <v>58.95</v>
      </c>
      <c r="Q351" s="11" t="s">
        <v>8323</v>
      </c>
      <c r="R351" t="s">
        <v>8326</v>
      </c>
      <c r="S351" s="12">
        <f t="shared" si="17"/>
        <v>42572.61681712963</v>
      </c>
    </row>
    <row r="352" spans="1:19" ht="57.6" x14ac:dyDescent="0.3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9">
        <f t="shared" si="15"/>
        <v>112</v>
      </c>
      <c r="P352">
        <f t="shared" si="16"/>
        <v>62.17</v>
      </c>
      <c r="Q352" s="11" t="s">
        <v>8323</v>
      </c>
      <c r="R352" t="s">
        <v>8326</v>
      </c>
      <c r="S352" s="12">
        <f t="shared" si="17"/>
        <v>42374.651504629626</v>
      </c>
    </row>
    <row r="353" spans="1:19" ht="43.2" x14ac:dyDescent="0.3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9">
        <f t="shared" si="15"/>
        <v>106</v>
      </c>
      <c r="P353">
        <f t="shared" si="16"/>
        <v>61.94</v>
      </c>
      <c r="Q353" s="11" t="s">
        <v>8323</v>
      </c>
      <c r="R353" t="s">
        <v>8326</v>
      </c>
      <c r="S353" s="12">
        <f t="shared" si="17"/>
        <v>42499.039629629624</v>
      </c>
    </row>
    <row r="354" spans="1:19" ht="43.2" x14ac:dyDescent="0.3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9">
        <f t="shared" si="15"/>
        <v>223</v>
      </c>
      <c r="P354">
        <f t="shared" si="16"/>
        <v>61.94</v>
      </c>
      <c r="Q354" s="11" t="s">
        <v>8323</v>
      </c>
      <c r="R354" t="s">
        <v>8326</v>
      </c>
      <c r="S354" s="12">
        <f t="shared" si="17"/>
        <v>41830.545694444445</v>
      </c>
    </row>
    <row r="355" spans="1:19" ht="43.2" x14ac:dyDescent="0.3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9">
        <f t="shared" si="15"/>
        <v>111</v>
      </c>
      <c r="P355">
        <f t="shared" si="16"/>
        <v>58.42</v>
      </c>
      <c r="Q355" s="11" t="s">
        <v>8323</v>
      </c>
      <c r="R355" t="s">
        <v>8326</v>
      </c>
      <c r="S355" s="12">
        <f t="shared" si="17"/>
        <v>41869.740671296298</v>
      </c>
    </row>
    <row r="356" spans="1:19" ht="43.2" x14ac:dyDescent="0.3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9">
        <f t="shared" si="15"/>
        <v>221</v>
      </c>
      <c r="P356">
        <f t="shared" si="16"/>
        <v>61.39</v>
      </c>
      <c r="Q356" s="11" t="s">
        <v>8323</v>
      </c>
      <c r="R356" t="s">
        <v>8326</v>
      </c>
      <c r="S356" s="12">
        <f t="shared" si="17"/>
        <v>42107.067557870367</v>
      </c>
    </row>
    <row r="357" spans="1:19" ht="43.2" x14ac:dyDescent="0.3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9">
        <f t="shared" si="15"/>
        <v>110</v>
      </c>
      <c r="P357">
        <f t="shared" si="16"/>
        <v>40.78</v>
      </c>
      <c r="Q357" s="11" t="s">
        <v>8323</v>
      </c>
      <c r="R357" t="s">
        <v>8326</v>
      </c>
      <c r="S357" s="12">
        <f t="shared" si="17"/>
        <v>41866.79886574074</v>
      </c>
    </row>
    <row r="358" spans="1:19" ht="43.2" x14ac:dyDescent="0.3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9">
        <f t="shared" si="15"/>
        <v>218</v>
      </c>
      <c r="P358">
        <f t="shared" si="16"/>
        <v>54.5</v>
      </c>
      <c r="Q358" s="11" t="s">
        <v>8323</v>
      </c>
      <c r="R358" t="s">
        <v>8326</v>
      </c>
      <c r="S358" s="12">
        <f t="shared" si="17"/>
        <v>42056.091631944444</v>
      </c>
    </row>
    <row r="359" spans="1:19" ht="28.8" x14ac:dyDescent="0.3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9">
        <f t="shared" si="15"/>
        <v>108</v>
      </c>
      <c r="P359">
        <f t="shared" si="16"/>
        <v>77</v>
      </c>
      <c r="Q359" s="11" t="s">
        <v>8323</v>
      </c>
      <c r="R359" t="s">
        <v>8326</v>
      </c>
      <c r="S359" s="12">
        <f t="shared" si="17"/>
        <v>42402.889027777783</v>
      </c>
    </row>
    <row r="360" spans="1:19" ht="43.2" x14ac:dyDescent="0.3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9">
        <f t="shared" si="15"/>
        <v>107</v>
      </c>
      <c r="P360">
        <f t="shared" si="16"/>
        <v>53.34</v>
      </c>
      <c r="Q360" s="11" t="s">
        <v>8323</v>
      </c>
      <c r="R360" t="s">
        <v>8326</v>
      </c>
      <c r="S360" s="12">
        <f t="shared" si="17"/>
        <v>42475.057164351849</v>
      </c>
    </row>
    <row r="361" spans="1:19" ht="43.2" x14ac:dyDescent="0.3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9">
        <f t="shared" si="15"/>
        <v>106</v>
      </c>
      <c r="P361">
        <f t="shared" si="16"/>
        <v>40.92</v>
      </c>
      <c r="Q361" s="11" t="s">
        <v>8323</v>
      </c>
      <c r="R361" t="s">
        <v>8326</v>
      </c>
      <c r="S361" s="12">
        <f t="shared" si="17"/>
        <v>42184.209537037037</v>
      </c>
    </row>
    <row r="362" spans="1:19" ht="57.6" x14ac:dyDescent="0.3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9">
        <f t="shared" si="15"/>
        <v>106</v>
      </c>
      <c r="P362">
        <f t="shared" si="16"/>
        <v>25.31</v>
      </c>
      <c r="Q362" s="11" t="s">
        <v>8323</v>
      </c>
      <c r="R362" t="s">
        <v>8326</v>
      </c>
      <c r="S362" s="12">
        <f t="shared" si="17"/>
        <v>42419.91942129629</v>
      </c>
    </row>
    <row r="363" spans="1:19" ht="43.2" x14ac:dyDescent="0.3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9">
        <f t="shared" si="15"/>
        <v>211</v>
      </c>
      <c r="P363">
        <f t="shared" si="16"/>
        <v>58.61</v>
      </c>
      <c r="Q363" s="11" t="s">
        <v>8323</v>
      </c>
      <c r="R363" t="s">
        <v>8326</v>
      </c>
      <c r="S363" s="12">
        <f t="shared" si="17"/>
        <v>41808.991944444446</v>
      </c>
    </row>
    <row r="364" spans="1:19" ht="43.2" x14ac:dyDescent="0.3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9">
        <f t="shared" si="15"/>
        <v>105</v>
      </c>
      <c r="P364">
        <f t="shared" si="16"/>
        <v>45.48</v>
      </c>
      <c r="Q364" s="11" t="s">
        <v>8323</v>
      </c>
      <c r="R364" t="s">
        <v>8326</v>
      </c>
      <c r="S364" s="12">
        <f t="shared" si="17"/>
        <v>41969.199756944443</v>
      </c>
    </row>
    <row r="365" spans="1:19" ht="43.2" x14ac:dyDescent="0.3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9">
        <f t="shared" si="15"/>
        <v>139</v>
      </c>
      <c r="P365">
        <f t="shared" si="16"/>
        <v>45.35</v>
      </c>
      <c r="Q365" s="11" t="s">
        <v>8323</v>
      </c>
      <c r="R365" t="s">
        <v>8326</v>
      </c>
      <c r="S365" s="12">
        <f t="shared" si="17"/>
        <v>42219.180393518516</v>
      </c>
    </row>
    <row r="366" spans="1:19" ht="43.2" x14ac:dyDescent="0.3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9">
        <f t="shared" si="15"/>
        <v>104</v>
      </c>
      <c r="P366">
        <f t="shared" si="16"/>
        <v>38.33</v>
      </c>
      <c r="Q366" s="11" t="s">
        <v>8323</v>
      </c>
      <c r="R366" t="s">
        <v>8326</v>
      </c>
      <c r="S366" s="12">
        <f t="shared" si="17"/>
        <v>41855.548101851848</v>
      </c>
    </row>
    <row r="367" spans="1:19" ht="43.2" x14ac:dyDescent="0.3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9">
        <f t="shared" si="15"/>
        <v>104</v>
      </c>
      <c r="P367">
        <f t="shared" si="16"/>
        <v>36.96</v>
      </c>
      <c r="Q367" s="11" t="s">
        <v>8323</v>
      </c>
      <c r="R367" t="s">
        <v>8326</v>
      </c>
      <c r="S367" s="12">
        <f t="shared" si="17"/>
        <v>42185.556157407409</v>
      </c>
    </row>
    <row r="368" spans="1:19" ht="43.2" x14ac:dyDescent="0.3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9">
        <f t="shared" si="15"/>
        <v>129</v>
      </c>
      <c r="P368">
        <f t="shared" si="16"/>
        <v>64.38</v>
      </c>
      <c r="Q368" s="11" t="s">
        <v>8323</v>
      </c>
      <c r="R368" t="s">
        <v>8326</v>
      </c>
      <c r="S368" s="12">
        <f t="shared" si="17"/>
        <v>41876.815787037034</v>
      </c>
    </row>
    <row r="369" spans="1:19" ht="43.2" x14ac:dyDescent="0.3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9">
        <f t="shared" si="15"/>
        <v>114</v>
      </c>
      <c r="P369">
        <f t="shared" si="16"/>
        <v>37.96</v>
      </c>
      <c r="Q369" s="11" t="s">
        <v>8323</v>
      </c>
      <c r="R369" t="s">
        <v>8326</v>
      </c>
      <c r="S369" s="12">
        <f t="shared" si="17"/>
        <v>42026.176180555558</v>
      </c>
    </row>
    <row r="370" spans="1:19" ht="43.2" x14ac:dyDescent="0.3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9">
        <f t="shared" si="15"/>
        <v>202</v>
      </c>
      <c r="P370">
        <f t="shared" si="16"/>
        <v>59.41</v>
      </c>
      <c r="Q370" s="11" t="s">
        <v>8323</v>
      </c>
      <c r="R370" t="s">
        <v>8326</v>
      </c>
      <c r="S370" s="12">
        <f t="shared" si="17"/>
        <v>42220.79487268519</v>
      </c>
    </row>
    <row r="371" spans="1:19" ht="28.8" x14ac:dyDescent="0.3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9">
        <f t="shared" si="15"/>
        <v>100</v>
      </c>
      <c r="P371">
        <f t="shared" si="16"/>
        <v>47.67</v>
      </c>
      <c r="Q371" s="11" t="s">
        <v>8323</v>
      </c>
      <c r="R371" t="s">
        <v>8326</v>
      </c>
      <c r="S371" s="12">
        <f t="shared" si="17"/>
        <v>41877.221886574072</v>
      </c>
    </row>
    <row r="372" spans="1:19" ht="43.2" x14ac:dyDescent="0.3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9">
        <f t="shared" si="15"/>
        <v>100</v>
      </c>
      <c r="P372">
        <f t="shared" si="16"/>
        <v>125</v>
      </c>
      <c r="Q372" s="11" t="s">
        <v>8323</v>
      </c>
      <c r="R372" t="s">
        <v>8326</v>
      </c>
      <c r="S372" s="12">
        <f t="shared" si="17"/>
        <v>42297.748738425929</v>
      </c>
    </row>
    <row r="373" spans="1:19" ht="57.6" x14ac:dyDescent="0.3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9">
        <f t="shared" si="15"/>
        <v>129</v>
      </c>
      <c r="P373">
        <f t="shared" si="16"/>
        <v>60.69</v>
      </c>
      <c r="Q373" s="11" t="s">
        <v>8323</v>
      </c>
      <c r="R373" t="s">
        <v>8326</v>
      </c>
      <c r="S373" s="12">
        <f t="shared" si="17"/>
        <v>41922.640590277777</v>
      </c>
    </row>
    <row r="374" spans="1:19" ht="57.6" x14ac:dyDescent="0.3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9">
        <f t="shared" si="15"/>
        <v>101</v>
      </c>
      <c r="P374">
        <f t="shared" si="16"/>
        <v>60.33</v>
      </c>
      <c r="Q374" s="11" t="s">
        <v>8323</v>
      </c>
      <c r="R374" t="s">
        <v>8326</v>
      </c>
      <c r="S374" s="12">
        <f t="shared" si="17"/>
        <v>41802.62090277778</v>
      </c>
    </row>
    <row r="375" spans="1:19" ht="43.2" x14ac:dyDescent="0.3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9">
        <f t="shared" si="15"/>
        <v>113</v>
      </c>
      <c r="P375">
        <f t="shared" si="16"/>
        <v>64.290000000000006</v>
      </c>
      <c r="Q375" s="11" t="s">
        <v>8323</v>
      </c>
      <c r="R375" t="s">
        <v>8326</v>
      </c>
      <c r="S375" s="12">
        <f t="shared" si="17"/>
        <v>42553.926527777774</v>
      </c>
    </row>
    <row r="376" spans="1:19" ht="43.2" x14ac:dyDescent="0.3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9">
        <f t="shared" si="15"/>
        <v>109</v>
      </c>
      <c r="P376">
        <f t="shared" si="16"/>
        <v>46.05</v>
      </c>
      <c r="Q376" s="11" t="s">
        <v>8323</v>
      </c>
      <c r="R376" t="s">
        <v>8326</v>
      </c>
      <c r="S376" s="12">
        <f t="shared" si="17"/>
        <v>42523.248715277776</v>
      </c>
    </row>
    <row r="377" spans="1:19" ht="43.2" x14ac:dyDescent="0.3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9">
        <f t="shared" si="15"/>
        <v>158</v>
      </c>
      <c r="P377">
        <f t="shared" si="16"/>
        <v>79.099999999999994</v>
      </c>
      <c r="Q377" s="11" t="s">
        <v>8323</v>
      </c>
      <c r="R377" t="s">
        <v>8326</v>
      </c>
      <c r="S377" s="12">
        <f t="shared" si="17"/>
        <v>42121.249814814815</v>
      </c>
    </row>
    <row r="378" spans="1:19" ht="43.2" x14ac:dyDescent="0.3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9">
        <f t="shared" si="15"/>
        <v>130</v>
      </c>
      <c r="P378">
        <f t="shared" si="16"/>
        <v>28.89</v>
      </c>
      <c r="Q378" s="11" t="s">
        <v>8323</v>
      </c>
      <c r="R378" t="s">
        <v>8326</v>
      </c>
      <c r="S378" s="12">
        <f t="shared" si="17"/>
        <v>42093.786840277782</v>
      </c>
    </row>
    <row r="379" spans="1:19" ht="43.2" x14ac:dyDescent="0.3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9">
        <f t="shared" si="15"/>
        <v>117</v>
      </c>
      <c r="P379">
        <f t="shared" si="16"/>
        <v>50.67</v>
      </c>
      <c r="Q379" s="11" t="s">
        <v>8323</v>
      </c>
      <c r="R379" t="s">
        <v>8326</v>
      </c>
      <c r="S379" s="12">
        <f t="shared" si="17"/>
        <v>42136.270787037036</v>
      </c>
    </row>
    <row r="380" spans="1:19" ht="43.2" x14ac:dyDescent="0.3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9">
        <f t="shared" si="15"/>
        <v>104</v>
      </c>
      <c r="P380">
        <f t="shared" si="16"/>
        <v>36.5</v>
      </c>
      <c r="Q380" s="11" t="s">
        <v>8323</v>
      </c>
      <c r="R380" t="s">
        <v>8326</v>
      </c>
      <c r="S380" s="12">
        <f t="shared" si="17"/>
        <v>41780.525937500002</v>
      </c>
    </row>
    <row r="381" spans="1:19" ht="43.2" x14ac:dyDescent="0.3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9">
        <f t="shared" si="15"/>
        <v>120</v>
      </c>
      <c r="P381">
        <f t="shared" si="16"/>
        <v>55.23</v>
      </c>
      <c r="Q381" s="11" t="s">
        <v>8323</v>
      </c>
      <c r="R381" t="s">
        <v>8326</v>
      </c>
      <c r="S381" s="12">
        <f t="shared" si="17"/>
        <v>42600.756041666667</v>
      </c>
    </row>
    <row r="382" spans="1:19" ht="43.2" x14ac:dyDescent="0.3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9">
        <f t="shared" si="15"/>
        <v>139</v>
      </c>
      <c r="P382">
        <f t="shared" si="16"/>
        <v>57.92</v>
      </c>
      <c r="Q382" s="11" t="s">
        <v>8323</v>
      </c>
      <c r="R382" t="s">
        <v>8326</v>
      </c>
      <c r="S382" s="12">
        <f t="shared" si="17"/>
        <v>42643.632858796293</v>
      </c>
    </row>
    <row r="383" spans="1:19" ht="43.2" x14ac:dyDescent="0.3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9">
        <f t="shared" si="15"/>
        <v>132</v>
      </c>
      <c r="P383">
        <f t="shared" si="16"/>
        <v>36.67</v>
      </c>
      <c r="Q383" s="11" t="s">
        <v>8323</v>
      </c>
      <c r="R383" t="s">
        <v>8326</v>
      </c>
      <c r="S383" s="12">
        <f t="shared" si="17"/>
        <v>42177.761782407411</v>
      </c>
    </row>
    <row r="384" spans="1:19" ht="43.2" x14ac:dyDescent="0.3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9">
        <f t="shared" si="15"/>
        <v>101</v>
      </c>
      <c r="P384">
        <f t="shared" si="16"/>
        <v>41.13</v>
      </c>
      <c r="Q384" s="11" t="s">
        <v>8323</v>
      </c>
      <c r="R384" t="s">
        <v>8326</v>
      </c>
      <c r="S384" s="12">
        <f t="shared" si="17"/>
        <v>42088.723692129628</v>
      </c>
    </row>
    <row r="385" spans="1:19" ht="43.2" x14ac:dyDescent="0.3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9">
        <f t="shared" si="15"/>
        <v>130</v>
      </c>
      <c r="P385">
        <f t="shared" si="16"/>
        <v>50</v>
      </c>
      <c r="Q385" s="11" t="s">
        <v>8323</v>
      </c>
      <c r="R385" t="s">
        <v>8326</v>
      </c>
      <c r="S385" s="12">
        <f t="shared" si="17"/>
        <v>42053.106111111112</v>
      </c>
    </row>
    <row r="386" spans="1:19" ht="57.6" x14ac:dyDescent="0.3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9">
        <f t="shared" ref="O386:O413" si="18">ROUND(E386/D386*100,0)</f>
        <v>130</v>
      </c>
      <c r="P386">
        <f t="shared" ref="P386:P413" si="19">IFERROR(ROUND(E386/L386,2),0)</f>
        <v>46.43</v>
      </c>
      <c r="Q386" s="11" t="s">
        <v>8323</v>
      </c>
      <c r="R386" t="s">
        <v>8326</v>
      </c>
      <c r="S386" s="12">
        <f t="shared" ref="S386:S413" si="20">(((J386/60)/60)/24)+DATE(1970,1,1)</f>
        <v>42053.733078703706</v>
      </c>
    </row>
    <row r="387" spans="1:19" ht="57.6" x14ac:dyDescent="0.3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9">
        <f t="shared" si="18"/>
        <v>126</v>
      </c>
      <c r="P387">
        <f t="shared" si="19"/>
        <v>78.88</v>
      </c>
      <c r="Q387" s="11" t="s">
        <v>8323</v>
      </c>
      <c r="R387" t="s">
        <v>8326</v>
      </c>
      <c r="S387" s="12">
        <f t="shared" si="20"/>
        <v>42289.761192129634</v>
      </c>
    </row>
    <row r="388" spans="1:19" ht="57.6" x14ac:dyDescent="0.3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9">
        <f t="shared" si="18"/>
        <v>122</v>
      </c>
      <c r="P388">
        <f t="shared" si="19"/>
        <v>203.33</v>
      </c>
      <c r="Q388" s="11" t="s">
        <v>8323</v>
      </c>
      <c r="R388" t="s">
        <v>8326</v>
      </c>
      <c r="S388" s="12">
        <f t="shared" si="20"/>
        <v>42152.503495370373</v>
      </c>
    </row>
    <row r="389" spans="1:19" ht="28.8" x14ac:dyDescent="0.3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9">
        <f t="shared" si="18"/>
        <v>121</v>
      </c>
      <c r="P389">
        <f t="shared" si="19"/>
        <v>33.67</v>
      </c>
      <c r="Q389" s="11" t="s">
        <v>8323</v>
      </c>
      <c r="R389" t="s">
        <v>8326</v>
      </c>
      <c r="S389" s="12">
        <f t="shared" si="20"/>
        <v>41882.585648148146</v>
      </c>
    </row>
    <row r="390" spans="1:19" ht="57.6" x14ac:dyDescent="0.3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9">
        <f t="shared" si="18"/>
        <v>169</v>
      </c>
      <c r="P390">
        <f t="shared" si="19"/>
        <v>45.62</v>
      </c>
      <c r="Q390" s="11" t="s">
        <v>8323</v>
      </c>
      <c r="R390" t="s">
        <v>8326</v>
      </c>
      <c r="S390" s="12">
        <f t="shared" si="20"/>
        <v>41881.361342592594</v>
      </c>
    </row>
    <row r="391" spans="1:19" ht="57.6" x14ac:dyDescent="0.3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9">
        <f t="shared" si="18"/>
        <v>114</v>
      </c>
      <c r="P391">
        <f t="shared" si="19"/>
        <v>40.71</v>
      </c>
      <c r="Q391" s="11" t="s">
        <v>8323</v>
      </c>
      <c r="R391" t="s">
        <v>8326</v>
      </c>
      <c r="S391" s="12">
        <f t="shared" si="20"/>
        <v>42232.702546296292</v>
      </c>
    </row>
    <row r="392" spans="1:19" ht="28.8" x14ac:dyDescent="0.3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9">
        <f t="shared" si="18"/>
        <v>114</v>
      </c>
      <c r="P392">
        <f t="shared" si="19"/>
        <v>27.14</v>
      </c>
      <c r="Q392" s="11" t="s">
        <v>8323</v>
      </c>
      <c r="R392" t="s">
        <v>8326</v>
      </c>
      <c r="S392" s="12">
        <f t="shared" si="20"/>
        <v>41779.724224537036</v>
      </c>
    </row>
    <row r="393" spans="1:19" ht="43.2" x14ac:dyDescent="0.3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9">
        <f t="shared" si="18"/>
        <v>228</v>
      </c>
      <c r="P393">
        <f t="shared" si="19"/>
        <v>57</v>
      </c>
      <c r="Q393" s="11" t="s">
        <v>8323</v>
      </c>
      <c r="R393" t="s">
        <v>8326</v>
      </c>
      <c r="S393" s="12">
        <f t="shared" si="20"/>
        <v>42045.84238425926</v>
      </c>
    </row>
    <row r="394" spans="1:19" ht="43.2" x14ac:dyDescent="0.3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9">
        <f t="shared" si="18"/>
        <v>110</v>
      </c>
      <c r="P394">
        <f t="shared" si="19"/>
        <v>55</v>
      </c>
      <c r="Q394" s="11" t="s">
        <v>8323</v>
      </c>
      <c r="R394" t="s">
        <v>8326</v>
      </c>
      <c r="S394" s="12">
        <f t="shared" si="20"/>
        <v>42020.846666666665</v>
      </c>
    </row>
    <row r="395" spans="1:19" ht="57.6" x14ac:dyDescent="0.3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9">
        <f t="shared" si="18"/>
        <v>107</v>
      </c>
      <c r="P395">
        <f t="shared" si="19"/>
        <v>35.799999999999997</v>
      </c>
      <c r="Q395" s="11" t="s">
        <v>8323</v>
      </c>
      <c r="R395" t="s">
        <v>8326</v>
      </c>
      <c r="S395" s="12">
        <f t="shared" si="20"/>
        <v>41914.100289351853</v>
      </c>
    </row>
    <row r="396" spans="1:19" ht="57.6" x14ac:dyDescent="0.3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9">
        <f t="shared" si="18"/>
        <v>106</v>
      </c>
      <c r="P396">
        <f t="shared" si="19"/>
        <v>58.9</v>
      </c>
      <c r="Q396" s="11" t="s">
        <v>8323</v>
      </c>
      <c r="R396" t="s">
        <v>8326</v>
      </c>
      <c r="S396" s="12">
        <f t="shared" si="20"/>
        <v>41927.848900462966</v>
      </c>
    </row>
    <row r="397" spans="1:19" ht="43.2" x14ac:dyDescent="0.3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9">
        <f t="shared" si="18"/>
        <v>106</v>
      </c>
      <c r="P397">
        <f t="shared" si="19"/>
        <v>75.709999999999994</v>
      </c>
      <c r="Q397" s="11" t="s">
        <v>8323</v>
      </c>
      <c r="R397" t="s">
        <v>8326</v>
      </c>
      <c r="S397" s="12">
        <f t="shared" si="20"/>
        <v>42214.6956712963</v>
      </c>
    </row>
    <row r="398" spans="1:19" ht="43.2" x14ac:dyDescent="0.3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9">
        <f t="shared" si="18"/>
        <v>104</v>
      </c>
      <c r="P398">
        <f t="shared" si="19"/>
        <v>57.78</v>
      </c>
      <c r="Q398" s="11" t="s">
        <v>8323</v>
      </c>
      <c r="R398" t="s">
        <v>8326</v>
      </c>
      <c r="S398" s="12">
        <f t="shared" si="20"/>
        <v>41828.646319444444</v>
      </c>
    </row>
    <row r="399" spans="1:19" ht="43.2" x14ac:dyDescent="0.3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9">
        <f t="shared" si="18"/>
        <v>202</v>
      </c>
      <c r="P399">
        <f t="shared" si="19"/>
        <v>29.71</v>
      </c>
      <c r="Q399" s="11" t="s">
        <v>8323</v>
      </c>
      <c r="R399" t="s">
        <v>8326</v>
      </c>
      <c r="S399" s="12">
        <f t="shared" si="20"/>
        <v>42179.898472222223</v>
      </c>
    </row>
    <row r="400" spans="1:19" ht="43.2" x14ac:dyDescent="0.3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9">
        <f t="shared" si="18"/>
        <v>100</v>
      </c>
      <c r="P400">
        <f t="shared" si="19"/>
        <v>62.63</v>
      </c>
      <c r="Q400" s="11" t="s">
        <v>8323</v>
      </c>
      <c r="R400" t="s">
        <v>8326</v>
      </c>
      <c r="S400" s="12">
        <f t="shared" si="20"/>
        <v>42593.865405092598</v>
      </c>
    </row>
    <row r="401" spans="1:19" ht="57.6" x14ac:dyDescent="0.3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9">
        <f t="shared" si="18"/>
        <v>108</v>
      </c>
      <c r="P401">
        <f t="shared" si="19"/>
        <v>44.09</v>
      </c>
      <c r="Q401" s="11" t="s">
        <v>8323</v>
      </c>
      <c r="R401" t="s">
        <v>8326</v>
      </c>
      <c r="S401" s="12">
        <f t="shared" si="20"/>
        <v>42746.261782407411</v>
      </c>
    </row>
    <row r="402" spans="1:19" ht="43.2" x14ac:dyDescent="0.3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9">
        <f t="shared" si="18"/>
        <v>100</v>
      </c>
      <c r="P402">
        <f t="shared" si="19"/>
        <v>30.77</v>
      </c>
      <c r="Q402" s="11" t="s">
        <v>8323</v>
      </c>
      <c r="R402" t="s">
        <v>8326</v>
      </c>
      <c r="S402" s="12">
        <f t="shared" si="20"/>
        <v>42689.214988425927</v>
      </c>
    </row>
    <row r="403" spans="1:19" ht="28.8" x14ac:dyDescent="0.3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9">
        <f t="shared" si="18"/>
        <v>150</v>
      </c>
      <c r="P403">
        <f t="shared" si="19"/>
        <v>41.67</v>
      </c>
      <c r="Q403" s="11" t="s">
        <v>8323</v>
      </c>
      <c r="R403" t="s">
        <v>8326</v>
      </c>
      <c r="S403" s="12">
        <f t="shared" si="20"/>
        <v>42529.022013888884</v>
      </c>
    </row>
    <row r="404" spans="1:19" ht="43.2" x14ac:dyDescent="0.3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9">
        <f t="shared" si="18"/>
        <v>101</v>
      </c>
      <c r="P404">
        <f t="shared" si="19"/>
        <v>59.17</v>
      </c>
      <c r="Q404" s="11" t="s">
        <v>8323</v>
      </c>
      <c r="R404" t="s">
        <v>8326</v>
      </c>
      <c r="S404" s="12">
        <f t="shared" si="20"/>
        <v>42230.662731481483</v>
      </c>
    </row>
    <row r="405" spans="1:19" ht="43.2" x14ac:dyDescent="0.3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9">
        <f t="shared" si="18"/>
        <v>140</v>
      </c>
      <c r="P405">
        <f t="shared" si="19"/>
        <v>35</v>
      </c>
      <c r="Q405" s="11" t="s">
        <v>8323</v>
      </c>
      <c r="R405" t="s">
        <v>8326</v>
      </c>
      <c r="S405" s="12">
        <f t="shared" si="20"/>
        <v>42088.911354166667</v>
      </c>
    </row>
    <row r="406" spans="1:19" ht="43.2" x14ac:dyDescent="0.3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9">
        <f t="shared" si="18"/>
        <v>104</v>
      </c>
      <c r="P406">
        <f t="shared" si="19"/>
        <v>52</v>
      </c>
      <c r="Q406" s="11" t="s">
        <v>8323</v>
      </c>
      <c r="R406" t="s">
        <v>8326</v>
      </c>
      <c r="S406" s="12">
        <f t="shared" si="20"/>
        <v>41921.279976851853</v>
      </c>
    </row>
    <row r="407" spans="1:19" ht="28.8" x14ac:dyDescent="0.3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9">
        <f t="shared" si="18"/>
        <v>139</v>
      </c>
      <c r="P407">
        <f t="shared" si="19"/>
        <v>30.78</v>
      </c>
      <c r="Q407" s="11" t="s">
        <v>8323</v>
      </c>
      <c r="R407" t="s">
        <v>8326</v>
      </c>
      <c r="S407" s="12">
        <f t="shared" si="20"/>
        <v>42312.874594907407</v>
      </c>
    </row>
    <row r="408" spans="1:19" ht="43.2" x14ac:dyDescent="0.3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9">
        <f t="shared" si="18"/>
        <v>100</v>
      </c>
      <c r="P408">
        <f t="shared" si="19"/>
        <v>31.38</v>
      </c>
      <c r="Q408" s="11" t="s">
        <v>8323</v>
      </c>
      <c r="R408" t="s">
        <v>8326</v>
      </c>
      <c r="S408" s="12">
        <f t="shared" si="20"/>
        <v>42075.807395833333</v>
      </c>
    </row>
    <row r="409" spans="1:19" ht="43.2" x14ac:dyDescent="0.3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9">
        <f t="shared" si="18"/>
        <v>100</v>
      </c>
      <c r="P409">
        <f t="shared" si="19"/>
        <v>31.25</v>
      </c>
      <c r="Q409" s="11" t="s">
        <v>8323</v>
      </c>
      <c r="R409" t="s">
        <v>8326</v>
      </c>
      <c r="S409" s="12">
        <f t="shared" si="20"/>
        <v>42124.841111111105</v>
      </c>
    </row>
    <row r="410" spans="1:19" ht="43.2" x14ac:dyDescent="0.3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9">
        <f t="shared" si="18"/>
        <v>225</v>
      </c>
      <c r="P410">
        <f t="shared" si="19"/>
        <v>75</v>
      </c>
      <c r="Q410" s="11" t="s">
        <v>8323</v>
      </c>
      <c r="R410" t="s">
        <v>8326</v>
      </c>
      <c r="S410" s="12">
        <f t="shared" si="20"/>
        <v>42503.740868055553</v>
      </c>
    </row>
    <row r="411" spans="1:19" ht="43.2" x14ac:dyDescent="0.3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9">
        <f t="shared" si="18"/>
        <v>100</v>
      </c>
      <c r="P411">
        <f t="shared" si="19"/>
        <v>22.22</v>
      </c>
      <c r="Q411" s="11" t="s">
        <v>8323</v>
      </c>
      <c r="R411" t="s">
        <v>8326</v>
      </c>
      <c r="S411" s="12">
        <f t="shared" si="20"/>
        <v>42467.144166666665</v>
      </c>
    </row>
    <row r="412" spans="1:19" ht="43.2" x14ac:dyDescent="0.3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9">
        <f t="shared" si="18"/>
        <v>100</v>
      </c>
      <c r="P412">
        <f t="shared" si="19"/>
        <v>20</v>
      </c>
      <c r="Q412" s="11" t="s">
        <v>8323</v>
      </c>
      <c r="R412" t="s">
        <v>8326</v>
      </c>
      <c r="S412" s="12">
        <f t="shared" si="20"/>
        <v>42649.54923611111</v>
      </c>
    </row>
    <row r="413" spans="1:19" ht="28.8" x14ac:dyDescent="0.3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9">
        <f t="shared" si="18"/>
        <v>130</v>
      </c>
      <c r="P413">
        <f t="shared" si="19"/>
        <v>3.25</v>
      </c>
      <c r="Q413" s="11" t="s">
        <v>8323</v>
      </c>
      <c r="R413" t="s">
        <v>8326</v>
      </c>
      <c r="S413" s="12">
        <f t="shared" si="20"/>
        <v>42628.849120370374</v>
      </c>
    </row>
  </sheetData>
  <conditionalFormatting sqref="F1:F413">
    <cfRule type="cellIs" dxfId="9" priority="2" operator="equal">
      <formula>"canceled"</formula>
    </cfRule>
    <cfRule type="cellIs" dxfId="8" priority="3" operator="equal">
      <formula>"cancelled"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  <cfRule type="cellIs" priority="7" operator="equal">
      <formula>"live"</formula>
    </cfRule>
  </conditionalFormatting>
  <conditionalFormatting sqref="O1:P1 O2:O413 R1:S1">
    <cfRule type="colorScale" priority="1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DF911-F3B3-448E-BE18-6DE9468E8CCF}">
  <dimension ref="A1:S251"/>
  <sheetViews>
    <sheetView workbookViewId="0">
      <selection activeCell="C10" sqref="C10"/>
    </sheetView>
  </sheetViews>
  <sheetFormatPr defaultRowHeight="14.4" x14ac:dyDescent="0.3"/>
  <cols>
    <col min="2" max="2" width="38.44140625" customWidth="1"/>
    <col min="3" max="3" width="40.33203125" customWidth="1"/>
    <col min="4" max="4" width="16.33203125" bestFit="1" customWidth="1"/>
    <col min="5" max="5" width="16.44140625" customWidth="1"/>
    <col min="6" max="6" width="21.33203125" customWidth="1"/>
    <col min="7" max="7" width="12.44140625" bestFit="1" customWidth="1"/>
    <col min="8" max="8" width="13.33203125" bestFit="1" customWidth="1"/>
    <col min="9" max="9" width="13.21875" customWidth="1"/>
    <col min="10" max="10" width="16.5546875" bestFit="1" customWidth="1"/>
    <col min="11" max="11" width="14" bestFit="1" customWidth="1"/>
    <col min="12" max="12" width="18.77734375" bestFit="1" customWidth="1"/>
    <col min="13" max="13" width="13.44140625" bestFit="1" customWidth="1"/>
    <col min="14" max="14" width="29" bestFit="1" customWidth="1"/>
    <col min="15" max="15" width="22.6640625" bestFit="1" customWidth="1"/>
    <col min="16" max="16" width="21.5546875" bestFit="1" customWidth="1"/>
    <col min="17" max="17" width="19.6640625" bestFit="1" customWidth="1"/>
    <col min="18" max="18" width="15.6640625" bestFit="1" customWidth="1"/>
    <col min="19" max="19" width="22.886718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</row>
    <row r="2" spans="1:19" ht="28.8" x14ac:dyDescent="0.3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9">
        <f t="shared" ref="O2:O65" si="0">ROUND(E2/D2*100,0)</f>
        <v>70</v>
      </c>
      <c r="P2">
        <f t="shared" ref="P2:P65" si="1">IFERROR(ROUND(E2/L2,2),0)</f>
        <v>63.56</v>
      </c>
      <c r="Q2" s="11" t="s">
        <v>8323</v>
      </c>
      <c r="R2" t="s">
        <v>8326</v>
      </c>
      <c r="S2" s="12">
        <f t="shared" ref="S2:S65" si="2">(((J2/60)/60)/24)+DATE(1970,1,1)</f>
        <v>41990.584108796291</v>
      </c>
    </row>
    <row r="3" spans="1:19" ht="57.6" x14ac:dyDescent="0.3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9">
        <f t="shared" si="0"/>
        <v>22</v>
      </c>
      <c r="P3">
        <f t="shared" si="1"/>
        <v>128.27000000000001</v>
      </c>
      <c r="Q3" s="11" t="s">
        <v>8323</v>
      </c>
      <c r="R3" t="s">
        <v>8326</v>
      </c>
      <c r="S3" s="12">
        <f t="shared" si="2"/>
        <v>41779.657870370371</v>
      </c>
    </row>
    <row r="4" spans="1:19" ht="57.6" x14ac:dyDescent="0.3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9">
        <f t="shared" si="0"/>
        <v>42</v>
      </c>
      <c r="P4">
        <f t="shared" si="1"/>
        <v>105.03</v>
      </c>
      <c r="Q4" s="11" t="s">
        <v>8323</v>
      </c>
      <c r="R4" t="s">
        <v>8326</v>
      </c>
      <c r="S4" s="12">
        <f t="shared" si="2"/>
        <v>42618.827013888891</v>
      </c>
    </row>
    <row r="5" spans="1:19" ht="43.2" x14ac:dyDescent="0.3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9">
        <f t="shared" si="0"/>
        <v>41</v>
      </c>
      <c r="P5">
        <f t="shared" si="1"/>
        <v>81.319999999999993</v>
      </c>
      <c r="Q5" s="11" t="s">
        <v>8323</v>
      </c>
      <c r="R5" t="s">
        <v>8326</v>
      </c>
      <c r="S5" s="12">
        <f t="shared" si="2"/>
        <v>41766.617291666669</v>
      </c>
    </row>
    <row r="6" spans="1:19" ht="43.2" x14ac:dyDescent="0.3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9">
        <f t="shared" si="0"/>
        <v>78</v>
      </c>
      <c r="P6">
        <f t="shared" si="1"/>
        <v>105.54</v>
      </c>
      <c r="Q6" s="11" t="s">
        <v>8323</v>
      </c>
      <c r="R6" t="s">
        <v>8326</v>
      </c>
      <c r="S6" s="12">
        <f t="shared" si="2"/>
        <v>42469.68414351852</v>
      </c>
    </row>
    <row r="7" spans="1:19" ht="43.2" x14ac:dyDescent="0.3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9">
        <f t="shared" si="0"/>
        <v>35</v>
      </c>
      <c r="P7">
        <f t="shared" si="1"/>
        <v>84.28</v>
      </c>
      <c r="Q7" s="11" t="s">
        <v>8323</v>
      </c>
      <c r="R7" t="s">
        <v>8326</v>
      </c>
      <c r="S7" s="12">
        <f t="shared" si="2"/>
        <v>41747.86986111111</v>
      </c>
    </row>
    <row r="8" spans="1:19" ht="28.8" x14ac:dyDescent="0.3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9">
        <f t="shared" si="0"/>
        <v>37</v>
      </c>
      <c r="P8">
        <f t="shared" si="1"/>
        <v>147.4</v>
      </c>
      <c r="Q8" s="11" t="s">
        <v>8323</v>
      </c>
      <c r="R8" t="s">
        <v>8326</v>
      </c>
      <c r="S8" s="12">
        <f t="shared" si="2"/>
        <v>41903.882951388885</v>
      </c>
    </row>
    <row r="9" spans="1:19" ht="43.2" x14ac:dyDescent="0.3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9">
        <f t="shared" si="0"/>
        <v>71</v>
      </c>
      <c r="P9">
        <f t="shared" si="1"/>
        <v>106.97</v>
      </c>
      <c r="Q9" s="11" t="s">
        <v>8323</v>
      </c>
      <c r="R9" t="s">
        <v>8326</v>
      </c>
      <c r="S9" s="12">
        <f t="shared" si="2"/>
        <v>42053.049375000002</v>
      </c>
    </row>
    <row r="10" spans="1:19" ht="57.6" x14ac:dyDescent="0.3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9">
        <f t="shared" si="0"/>
        <v>62</v>
      </c>
      <c r="P10">
        <f t="shared" si="1"/>
        <v>486.43</v>
      </c>
      <c r="Q10" s="11" t="s">
        <v>8323</v>
      </c>
      <c r="R10" t="s">
        <v>8326</v>
      </c>
      <c r="S10" s="12">
        <f t="shared" si="2"/>
        <v>41830.234166666669</v>
      </c>
    </row>
    <row r="11" spans="1:19" ht="43.2" x14ac:dyDescent="0.3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9">
        <f t="shared" si="0"/>
        <v>61</v>
      </c>
      <c r="P11">
        <f t="shared" si="1"/>
        <v>179.12</v>
      </c>
      <c r="Q11" s="11" t="s">
        <v>8323</v>
      </c>
      <c r="R11" t="s">
        <v>8326</v>
      </c>
      <c r="S11" s="12">
        <f t="shared" si="2"/>
        <v>42235.117476851854</v>
      </c>
    </row>
    <row r="12" spans="1:19" ht="43.2" x14ac:dyDescent="0.3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9">
        <f t="shared" si="0"/>
        <v>37</v>
      </c>
      <c r="P12">
        <f t="shared" si="1"/>
        <v>83.14</v>
      </c>
      <c r="Q12" s="11" t="s">
        <v>8323</v>
      </c>
      <c r="R12" t="s">
        <v>8326</v>
      </c>
      <c r="S12" s="12">
        <f t="shared" si="2"/>
        <v>41939.8122337963</v>
      </c>
    </row>
    <row r="13" spans="1:19" ht="43.2" x14ac:dyDescent="0.3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9">
        <f t="shared" si="0"/>
        <v>47</v>
      </c>
      <c r="P13">
        <f t="shared" si="1"/>
        <v>166.06</v>
      </c>
      <c r="Q13" s="11" t="s">
        <v>8323</v>
      </c>
      <c r="R13" t="s">
        <v>8326</v>
      </c>
      <c r="S13" s="12">
        <f t="shared" si="2"/>
        <v>41804.937083333331</v>
      </c>
    </row>
    <row r="14" spans="1:19" ht="43.2" x14ac:dyDescent="0.3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9">
        <f t="shared" si="0"/>
        <v>23</v>
      </c>
      <c r="P14">
        <f t="shared" si="1"/>
        <v>96.55</v>
      </c>
      <c r="Q14" s="11" t="s">
        <v>8323</v>
      </c>
      <c r="R14" t="s">
        <v>8326</v>
      </c>
      <c r="S14" s="12">
        <f t="shared" si="2"/>
        <v>42192.905694444446</v>
      </c>
    </row>
    <row r="15" spans="1:19" ht="43.2" x14ac:dyDescent="0.3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9">
        <f t="shared" si="0"/>
        <v>17</v>
      </c>
      <c r="P15">
        <f t="shared" si="1"/>
        <v>315.5</v>
      </c>
      <c r="Q15" s="11" t="s">
        <v>8323</v>
      </c>
      <c r="R15" t="s">
        <v>8326</v>
      </c>
      <c r="S15" s="12">
        <f t="shared" si="2"/>
        <v>42171.758611111116</v>
      </c>
    </row>
    <row r="16" spans="1:19" ht="43.2" x14ac:dyDescent="0.3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9">
        <f t="shared" si="0"/>
        <v>31</v>
      </c>
      <c r="P16">
        <f t="shared" si="1"/>
        <v>1250</v>
      </c>
      <c r="Q16" s="11" t="s">
        <v>8323</v>
      </c>
      <c r="R16" t="s">
        <v>8326</v>
      </c>
      <c r="S16" s="12">
        <f t="shared" si="2"/>
        <v>42144.231527777782</v>
      </c>
    </row>
    <row r="17" spans="1:19" ht="43.2" x14ac:dyDescent="0.3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9">
        <f t="shared" si="0"/>
        <v>86</v>
      </c>
      <c r="P17">
        <f t="shared" si="1"/>
        <v>248.5</v>
      </c>
      <c r="Q17" s="11" t="s">
        <v>8323</v>
      </c>
      <c r="R17" t="s">
        <v>8326</v>
      </c>
      <c r="S17" s="12">
        <f t="shared" si="2"/>
        <v>42534.631481481483</v>
      </c>
    </row>
    <row r="18" spans="1:19" ht="43.2" x14ac:dyDescent="0.3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9">
        <f t="shared" si="0"/>
        <v>32</v>
      </c>
      <c r="P18">
        <f t="shared" si="1"/>
        <v>60.67</v>
      </c>
      <c r="Q18" s="11" t="s">
        <v>8323</v>
      </c>
      <c r="R18" t="s">
        <v>8326</v>
      </c>
      <c r="S18" s="12">
        <f t="shared" si="2"/>
        <v>42103.016585648147</v>
      </c>
    </row>
    <row r="19" spans="1:19" ht="43.2" x14ac:dyDescent="0.3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9">
        <f t="shared" si="0"/>
        <v>15</v>
      </c>
      <c r="P19">
        <f t="shared" si="1"/>
        <v>57.25</v>
      </c>
      <c r="Q19" s="11" t="s">
        <v>8323</v>
      </c>
      <c r="R19" t="s">
        <v>8326</v>
      </c>
      <c r="S19" s="12">
        <f t="shared" si="2"/>
        <v>41786.959745370368</v>
      </c>
    </row>
    <row r="20" spans="1:19" ht="43.2" x14ac:dyDescent="0.3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9">
        <f t="shared" si="0"/>
        <v>16</v>
      </c>
      <c r="P20">
        <f t="shared" si="1"/>
        <v>49.51</v>
      </c>
      <c r="Q20" s="11" t="s">
        <v>8323</v>
      </c>
      <c r="R20" t="s">
        <v>8326</v>
      </c>
      <c r="S20" s="12">
        <f t="shared" si="2"/>
        <v>42265.817002314812</v>
      </c>
    </row>
    <row r="21" spans="1:19" ht="43.2" x14ac:dyDescent="0.3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9">
        <f t="shared" si="0"/>
        <v>14</v>
      </c>
      <c r="P21">
        <f t="shared" si="1"/>
        <v>78.08</v>
      </c>
      <c r="Q21" s="11" t="s">
        <v>8323</v>
      </c>
      <c r="R21" t="s">
        <v>8326</v>
      </c>
      <c r="S21" s="12">
        <f t="shared" si="2"/>
        <v>42354.131643518514</v>
      </c>
    </row>
    <row r="22" spans="1:19" ht="57.6" x14ac:dyDescent="0.3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9">
        <f t="shared" si="0"/>
        <v>19</v>
      </c>
      <c r="P22">
        <f t="shared" si="1"/>
        <v>381.6</v>
      </c>
      <c r="Q22" s="11" t="s">
        <v>8323</v>
      </c>
      <c r="R22" t="s">
        <v>8326</v>
      </c>
      <c r="S22" s="12">
        <f t="shared" si="2"/>
        <v>42370.90320601852</v>
      </c>
    </row>
    <row r="23" spans="1:19" ht="43.2" x14ac:dyDescent="0.3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9">
        <f t="shared" si="0"/>
        <v>9</v>
      </c>
      <c r="P23">
        <f t="shared" si="1"/>
        <v>60.06</v>
      </c>
      <c r="Q23" s="11" t="s">
        <v>8323</v>
      </c>
      <c r="R23" t="s">
        <v>8326</v>
      </c>
      <c r="S23" s="12">
        <f t="shared" si="2"/>
        <v>42205.171018518522</v>
      </c>
    </row>
    <row r="24" spans="1:19" ht="28.8" x14ac:dyDescent="0.3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9">
        <f t="shared" si="0"/>
        <v>16</v>
      </c>
      <c r="P24">
        <f t="shared" si="1"/>
        <v>89.4</v>
      </c>
      <c r="Q24" s="11" t="s">
        <v>8323</v>
      </c>
      <c r="R24" t="s">
        <v>8326</v>
      </c>
      <c r="S24" s="12">
        <f t="shared" si="2"/>
        <v>42103.884930555556</v>
      </c>
    </row>
    <row r="25" spans="1:19" ht="43.2" x14ac:dyDescent="0.3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9">
        <f t="shared" si="0"/>
        <v>36</v>
      </c>
      <c r="P25">
        <f t="shared" si="1"/>
        <v>137.08000000000001</v>
      </c>
      <c r="Q25" s="11" t="s">
        <v>8323</v>
      </c>
      <c r="R25" t="s">
        <v>8326</v>
      </c>
      <c r="S25" s="12">
        <f t="shared" si="2"/>
        <v>42279.778564814813</v>
      </c>
    </row>
    <row r="26" spans="1:19" ht="43.2" x14ac:dyDescent="0.3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9">
        <f t="shared" si="0"/>
        <v>24</v>
      </c>
      <c r="P26">
        <f t="shared" si="1"/>
        <v>45.84</v>
      </c>
      <c r="Q26" s="11" t="s">
        <v>8323</v>
      </c>
      <c r="R26" t="s">
        <v>8326</v>
      </c>
      <c r="S26" s="12">
        <f t="shared" si="2"/>
        <v>41921.770439814813</v>
      </c>
    </row>
    <row r="27" spans="1:19" ht="43.2" x14ac:dyDescent="0.3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9">
        <f t="shared" si="0"/>
        <v>16</v>
      </c>
      <c r="P27">
        <f t="shared" si="1"/>
        <v>188.56</v>
      </c>
      <c r="Q27" s="11" t="s">
        <v>8323</v>
      </c>
      <c r="R27" t="s">
        <v>8326</v>
      </c>
      <c r="S27" s="12">
        <f t="shared" si="2"/>
        <v>42159.224432870367</v>
      </c>
    </row>
    <row r="28" spans="1:19" ht="43.2" x14ac:dyDescent="0.3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9">
        <f t="shared" si="0"/>
        <v>27</v>
      </c>
      <c r="P28">
        <f t="shared" si="1"/>
        <v>68.099999999999994</v>
      </c>
      <c r="Q28" s="11" t="s">
        <v>8323</v>
      </c>
      <c r="R28" t="s">
        <v>8326</v>
      </c>
      <c r="S28" s="12">
        <f t="shared" si="2"/>
        <v>42278.629710648151</v>
      </c>
    </row>
    <row r="29" spans="1:19" ht="43.2" x14ac:dyDescent="0.3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9">
        <f t="shared" si="0"/>
        <v>9</v>
      </c>
      <c r="P29">
        <f t="shared" si="1"/>
        <v>222.5</v>
      </c>
      <c r="Q29" s="11" t="s">
        <v>8323</v>
      </c>
      <c r="R29" t="s">
        <v>8326</v>
      </c>
      <c r="S29" s="12">
        <f t="shared" si="2"/>
        <v>42695.7105787037</v>
      </c>
    </row>
    <row r="30" spans="1:19" ht="43.2" x14ac:dyDescent="0.3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9">
        <f t="shared" si="0"/>
        <v>1</v>
      </c>
      <c r="P30">
        <f t="shared" si="1"/>
        <v>217.5</v>
      </c>
      <c r="Q30" s="11" t="s">
        <v>8323</v>
      </c>
      <c r="R30" t="s">
        <v>8326</v>
      </c>
      <c r="S30" s="12">
        <f t="shared" si="2"/>
        <v>42543.788564814815</v>
      </c>
    </row>
    <row r="31" spans="1:19" ht="43.2" x14ac:dyDescent="0.3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9">
        <f t="shared" si="0"/>
        <v>4</v>
      </c>
      <c r="P31">
        <f t="shared" si="1"/>
        <v>175</v>
      </c>
      <c r="Q31" s="11" t="s">
        <v>8323</v>
      </c>
      <c r="R31" t="s">
        <v>8326</v>
      </c>
      <c r="S31" s="12">
        <f t="shared" si="2"/>
        <v>42508.179965277777</v>
      </c>
    </row>
    <row r="32" spans="1:19" ht="43.2" x14ac:dyDescent="0.3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9">
        <f t="shared" si="0"/>
        <v>17</v>
      </c>
      <c r="P32">
        <f t="shared" si="1"/>
        <v>82.57</v>
      </c>
      <c r="Q32" s="11" t="s">
        <v>8323</v>
      </c>
      <c r="R32" t="s">
        <v>8326</v>
      </c>
      <c r="S32" s="12">
        <f t="shared" si="2"/>
        <v>41842.828680555554</v>
      </c>
    </row>
    <row r="33" spans="1:19" ht="43.2" x14ac:dyDescent="0.3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9">
        <f t="shared" si="0"/>
        <v>38</v>
      </c>
      <c r="P33">
        <f t="shared" si="1"/>
        <v>81.569999999999993</v>
      </c>
      <c r="Q33" s="11" t="s">
        <v>8323</v>
      </c>
      <c r="R33" t="s">
        <v>8326</v>
      </c>
      <c r="S33" s="12">
        <f t="shared" si="2"/>
        <v>41850.863252314812</v>
      </c>
    </row>
    <row r="34" spans="1:19" ht="57.6" x14ac:dyDescent="0.3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9">
        <f t="shared" si="0"/>
        <v>38</v>
      </c>
      <c r="P34">
        <f t="shared" si="1"/>
        <v>86.62</v>
      </c>
      <c r="Q34" s="11" t="s">
        <v>8323</v>
      </c>
      <c r="R34" t="s">
        <v>8326</v>
      </c>
      <c r="S34" s="12">
        <f t="shared" si="2"/>
        <v>41865.878657407404</v>
      </c>
    </row>
    <row r="35" spans="1:19" ht="43.2" x14ac:dyDescent="0.3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9">
        <f t="shared" si="0"/>
        <v>16</v>
      </c>
      <c r="P35">
        <f t="shared" si="1"/>
        <v>91.83</v>
      </c>
      <c r="Q35" s="11" t="s">
        <v>8323</v>
      </c>
      <c r="R35" t="s">
        <v>8326</v>
      </c>
      <c r="S35" s="12">
        <f t="shared" si="2"/>
        <v>42538.968310185184</v>
      </c>
    </row>
    <row r="36" spans="1:19" ht="43.2" x14ac:dyDescent="0.3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9">
        <f t="shared" si="0"/>
        <v>21</v>
      </c>
      <c r="P36">
        <f t="shared" si="1"/>
        <v>56.05</v>
      </c>
      <c r="Q36" s="11" t="s">
        <v>8323</v>
      </c>
      <c r="R36" t="s">
        <v>8326</v>
      </c>
      <c r="S36" s="12">
        <f t="shared" si="2"/>
        <v>41766.072500000002</v>
      </c>
    </row>
    <row r="37" spans="1:19" ht="43.2" x14ac:dyDescent="0.3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9">
        <f t="shared" si="0"/>
        <v>18</v>
      </c>
      <c r="P37">
        <f t="shared" si="1"/>
        <v>81.540000000000006</v>
      </c>
      <c r="Q37" s="11" t="s">
        <v>8323</v>
      </c>
      <c r="R37" t="s">
        <v>8326</v>
      </c>
      <c r="S37" s="12">
        <f t="shared" si="2"/>
        <v>41833.660995370366</v>
      </c>
    </row>
    <row r="38" spans="1:19" ht="43.2" x14ac:dyDescent="0.3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9">
        <f t="shared" si="0"/>
        <v>10</v>
      </c>
      <c r="P38">
        <f t="shared" si="1"/>
        <v>142.86000000000001</v>
      </c>
      <c r="Q38" s="11" t="s">
        <v>8323</v>
      </c>
      <c r="R38" t="s">
        <v>8326</v>
      </c>
      <c r="S38" s="12">
        <f t="shared" si="2"/>
        <v>42308.211215277777</v>
      </c>
    </row>
    <row r="39" spans="1:19" ht="57.6" x14ac:dyDescent="0.3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9">
        <f t="shared" si="0"/>
        <v>38</v>
      </c>
      <c r="P39">
        <f t="shared" si="1"/>
        <v>119.13</v>
      </c>
      <c r="Q39" s="11" t="s">
        <v>8323</v>
      </c>
      <c r="R39" t="s">
        <v>8326</v>
      </c>
      <c r="S39" s="12">
        <f t="shared" si="2"/>
        <v>42002.817488425921</v>
      </c>
    </row>
    <row r="40" spans="1:19" ht="43.2" x14ac:dyDescent="0.3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9">
        <f t="shared" si="0"/>
        <v>9</v>
      </c>
      <c r="P40">
        <f t="shared" si="1"/>
        <v>25.65</v>
      </c>
      <c r="Q40" s="11" t="s">
        <v>8323</v>
      </c>
      <c r="R40" t="s">
        <v>8326</v>
      </c>
      <c r="S40" s="12">
        <f t="shared" si="2"/>
        <v>41780.785729166666</v>
      </c>
    </row>
    <row r="41" spans="1:19" ht="57.6" x14ac:dyDescent="0.3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9">
        <f t="shared" si="0"/>
        <v>2</v>
      </c>
      <c r="P41">
        <f t="shared" si="1"/>
        <v>70.17</v>
      </c>
      <c r="Q41" s="11" t="s">
        <v>8323</v>
      </c>
      <c r="R41" t="s">
        <v>8326</v>
      </c>
      <c r="S41" s="12">
        <f t="shared" si="2"/>
        <v>42248.627013888887</v>
      </c>
    </row>
    <row r="42" spans="1:19" ht="43.2" x14ac:dyDescent="0.3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9">
        <f t="shared" si="0"/>
        <v>53</v>
      </c>
      <c r="P42">
        <f t="shared" si="1"/>
        <v>88.33</v>
      </c>
      <c r="Q42" s="11" t="s">
        <v>8323</v>
      </c>
      <c r="R42" t="s">
        <v>8326</v>
      </c>
      <c r="S42" s="12">
        <f t="shared" si="2"/>
        <v>42534.933321759265</v>
      </c>
    </row>
    <row r="43" spans="1:19" ht="43.2" x14ac:dyDescent="0.3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9">
        <f t="shared" si="0"/>
        <v>22</v>
      </c>
      <c r="P43">
        <f t="shared" si="1"/>
        <v>126.5</v>
      </c>
      <c r="Q43" s="11" t="s">
        <v>8323</v>
      </c>
      <c r="R43" t="s">
        <v>8326</v>
      </c>
      <c r="S43" s="12">
        <f t="shared" si="2"/>
        <v>42353.761759259258</v>
      </c>
    </row>
    <row r="44" spans="1:19" ht="57.6" x14ac:dyDescent="0.3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9">
        <f t="shared" si="0"/>
        <v>15</v>
      </c>
      <c r="P44">
        <f t="shared" si="1"/>
        <v>83.33</v>
      </c>
      <c r="Q44" s="11" t="s">
        <v>8323</v>
      </c>
      <c r="R44" t="s">
        <v>8326</v>
      </c>
      <c r="S44" s="12">
        <f t="shared" si="2"/>
        <v>41746.189409722225</v>
      </c>
    </row>
    <row r="45" spans="1:19" ht="43.2" x14ac:dyDescent="0.3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9">
        <f t="shared" si="0"/>
        <v>37</v>
      </c>
      <c r="P45">
        <f t="shared" si="1"/>
        <v>91.25</v>
      </c>
      <c r="Q45" s="11" t="s">
        <v>8323</v>
      </c>
      <c r="R45" t="s">
        <v>8326</v>
      </c>
      <c r="S45" s="12">
        <f t="shared" si="2"/>
        <v>41890.086805555555</v>
      </c>
    </row>
    <row r="46" spans="1:19" ht="43.2" x14ac:dyDescent="0.3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9">
        <f t="shared" si="0"/>
        <v>57</v>
      </c>
      <c r="P46">
        <f t="shared" si="1"/>
        <v>59.58</v>
      </c>
      <c r="Q46" s="11" t="s">
        <v>8323</v>
      </c>
      <c r="R46" t="s">
        <v>8326</v>
      </c>
      <c r="S46" s="12">
        <f t="shared" si="2"/>
        <v>42061.963263888887</v>
      </c>
    </row>
    <row r="47" spans="1:19" ht="57.6" x14ac:dyDescent="0.3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9">
        <f t="shared" si="0"/>
        <v>37</v>
      </c>
      <c r="P47">
        <f t="shared" si="1"/>
        <v>46.93</v>
      </c>
      <c r="Q47" s="11" t="s">
        <v>8323</v>
      </c>
      <c r="R47" t="s">
        <v>8326</v>
      </c>
      <c r="S47" s="12">
        <f t="shared" si="2"/>
        <v>42142.768819444449</v>
      </c>
    </row>
    <row r="48" spans="1:19" ht="43.2" x14ac:dyDescent="0.3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9">
        <f t="shared" si="0"/>
        <v>13</v>
      </c>
      <c r="P48">
        <f t="shared" si="1"/>
        <v>93</v>
      </c>
      <c r="Q48" s="11" t="s">
        <v>8323</v>
      </c>
      <c r="R48" t="s">
        <v>8326</v>
      </c>
      <c r="S48" s="12">
        <f t="shared" si="2"/>
        <v>42265.683182870373</v>
      </c>
    </row>
    <row r="49" spans="1:19" ht="43.2" x14ac:dyDescent="0.3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9">
        <f t="shared" si="0"/>
        <v>11</v>
      </c>
      <c r="P49">
        <f t="shared" si="1"/>
        <v>108.33</v>
      </c>
      <c r="Q49" s="11" t="s">
        <v>8323</v>
      </c>
      <c r="R49" t="s">
        <v>8326</v>
      </c>
      <c r="S49" s="12">
        <f t="shared" si="2"/>
        <v>42672.955138888887</v>
      </c>
    </row>
    <row r="50" spans="1:19" ht="43.2" x14ac:dyDescent="0.3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9">
        <f t="shared" si="0"/>
        <v>32</v>
      </c>
      <c r="P50">
        <f t="shared" si="1"/>
        <v>40.06</v>
      </c>
      <c r="Q50" s="11" t="s">
        <v>8323</v>
      </c>
      <c r="R50" t="s">
        <v>8326</v>
      </c>
      <c r="S50" s="12">
        <f t="shared" si="2"/>
        <v>41816.950370370374</v>
      </c>
    </row>
    <row r="51" spans="1:19" ht="57.6" x14ac:dyDescent="0.3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9">
        <f t="shared" si="0"/>
        <v>32</v>
      </c>
      <c r="P51">
        <f t="shared" si="1"/>
        <v>33.74</v>
      </c>
      <c r="Q51" s="11" t="s">
        <v>8323</v>
      </c>
      <c r="R51" t="s">
        <v>8326</v>
      </c>
      <c r="S51" s="12">
        <f t="shared" si="2"/>
        <v>42399.707407407404</v>
      </c>
    </row>
    <row r="52" spans="1:19" ht="43.2" x14ac:dyDescent="0.3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9">
        <f t="shared" si="0"/>
        <v>21</v>
      </c>
      <c r="P52">
        <f t="shared" si="1"/>
        <v>52.08</v>
      </c>
      <c r="Q52" s="11" t="s">
        <v>8323</v>
      </c>
      <c r="R52" t="s">
        <v>8326</v>
      </c>
      <c r="S52" s="12">
        <f t="shared" si="2"/>
        <v>42701.908807870372</v>
      </c>
    </row>
    <row r="53" spans="1:19" ht="43.2" x14ac:dyDescent="0.3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9">
        <f t="shared" si="0"/>
        <v>18</v>
      </c>
      <c r="P53">
        <f t="shared" si="1"/>
        <v>36.590000000000003</v>
      </c>
      <c r="Q53" s="11" t="s">
        <v>8323</v>
      </c>
      <c r="R53" t="s">
        <v>8326</v>
      </c>
      <c r="S53" s="12">
        <f t="shared" si="2"/>
        <v>42606.056863425925</v>
      </c>
    </row>
    <row r="54" spans="1:19" ht="43.2" x14ac:dyDescent="0.3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9">
        <f t="shared" si="0"/>
        <v>11</v>
      </c>
      <c r="P54">
        <f t="shared" si="1"/>
        <v>51.67</v>
      </c>
      <c r="Q54" s="11" t="s">
        <v>8323</v>
      </c>
      <c r="R54" t="s">
        <v>8326</v>
      </c>
      <c r="S54" s="12">
        <f t="shared" si="2"/>
        <v>41983.752847222218</v>
      </c>
    </row>
    <row r="55" spans="1:19" ht="43.2" x14ac:dyDescent="0.3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9">
        <f t="shared" si="0"/>
        <v>48</v>
      </c>
      <c r="P55">
        <f t="shared" si="1"/>
        <v>62</v>
      </c>
      <c r="Q55" s="11" t="s">
        <v>8323</v>
      </c>
      <c r="R55" t="s">
        <v>8326</v>
      </c>
      <c r="S55" s="12">
        <f t="shared" si="2"/>
        <v>41830.858344907407</v>
      </c>
    </row>
    <row r="56" spans="1:19" ht="57.6" x14ac:dyDescent="0.3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9">
        <f t="shared" si="0"/>
        <v>9</v>
      </c>
      <c r="P56">
        <f t="shared" si="1"/>
        <v>80.709999999999994</v>
      </c>
      <c r="Q56" s="11" t="s">
        <v>8323</v>
      </c>
      <c r="R56" t="s">
        <v>8326</v>
      </c>
      <c r="S56" s="12">
        <f t="shared" si="2"/>
        <v>42199.648912037039</v>
      </c>
    </row>
    <row r="57" spans="1:19" ht="43.2" x14ac:dyDescent="0.3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9">
        <f t="shared" si="0"/>
        <v>28</v>
      </c>
      <c r="P57">
        <f t="shared" si="1"/>
        <v>51</v>
      </c>
      <c r="Q57" s="11" t="s">
        <v>8323</v>
      </c>
      <c r="R57" t="s">
        <v>8326</v>
      </c>
      <c r="S57" s="12">
        <f t="shared" si="2"/>
        <v>41765.938657407409</v>
      </c>
    </row>
    <row r="58" spans="1:19" ht="43.2" x14ac:dyDescent="0.3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9">
        <f t="shared" si="0"/>
        <v>5</v>
      </c>
      <c r="P58">
        <f t="shared" si="1"/>
        <v>183.33</v>
      </c>
      <c r="Q58" s="11" t="s">
        <v>8323</v>
      </c>
      <c r="R58" t="s">
        <v>8326</v>
      </c>
      <c r="S58" s="12">
        <f t="shared" si="2"/>
        <v>42258.646504629629</v>
      </c>
    </row>
    <row r="59" spans="1:19" ht="43.2" x14ac:dyDescent="0.3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9">
        <f t="shared" si="0"/>
        <v>11</v>
      </c>
      <c r="P59">
        <f t="shared" si="1"/>
        <v>45.83</v>
      </c>
      <c r="Q59" s="11" t="s">
        <v>8323</v>
      </c>
      <c r="R59" t="s">
        <v>8326</v>
      </c>
      <c r="S59" s="12">
        <f t="shared" si="2"/>
        <v>42233.671747685185</v>
      </c>
    </row>
    <row r="60" spans="1:19" ht="43.2" x14ac:dyDescent="0.3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9">
        <f t="shared" si="0"/>
        <v>5</v>
      </c>
      <c r="P60">
        <f t="shared" si="1"/>
        <v>60.11</v>
      </c>
      <c r="Q60" s="11" t="s">
        <v>8323</v>
      </c>
      <c r="R60" t="s">
        <v>8326</v>
      </c>
      <c r="S60" s="12">
        <f t="shared" si="2"/>
        <v>42289.94049768518</v>
      </c>
    </row>
    <row r="61" spans="1:19" ht="43.2" x14ac:dyDescent="0.3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9">
        <f t="shared" si="0"/>
        <v>11</v>
      </c>
      <c r="P61">
        <f t="shared" si="1"/>
        <v>47.91</v>
      </c>
      <c r="Q61" s="11" t="s">
        <v>8323</v>
      </c>
      <c r="R61" t="s">
        <v>8326</v>
      </c>
      <c r="S61" s="12">
        <f t="shared" si="2"/>
        <v>42452.815659722226</v>
      </c>
    </row>
    <row r="62" spans="1:19" ht="43.2" x14ac:dyDescent="0.3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9">
        <f t="shared" si="0"/>
        <v>3</v>
      </c>
      <c r="P62">
        <f t="shared" si="1"/>
        <v>47.27</v>
      </c>
      <c r="Q62" s="11" t="s">
        <v>8323</v>
      </c>
      <c r="R62" t="s">
        <v>8326</v>
      </c>
      <c r="S62" s="12">
        <f t="shared" si="2"/>
        <v>42679.958472222221</v>
      </c>
    </row>
    <row r="63" spans="1:19" ht="57.6" x14ac:dyDescent="0.3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9">
        <f t="shared" si="0"/>
        <v>20</v>
      </c>
      <c r="P63">
        <f t="shared" si="1"/>
        <v>50.4</v>
      </c>
      <c r="Q63" s="11" t="s">
        <v>8323</v>
      </c>
      <c r="R63" t="s">
        <v>8326</v>
      </c>
      <c r="S63" s="12">
        <f t="shared" si="2"/>
        <v>42531.195277777777</v>
      </c>
    </row>
    <row r="64" spans="1:19" ht="43.2" x14ac:dyDescent="0.3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9">
        <f t="shared" si="0"/>
        <v>9</v>
      </c>
      <c r="P64">
        <f t="shared" si="1"/>
        <v>29.41</v>
      </c>
      <c r="Q64" s="11" t="s">
        <v>8323</v>
      </c>
      <c r="R64" t="s">
        <v>8326</v>
      </c>
      <c r="S64" s="12">
        <f t="shared" si="2"/>
        <v>41869.714166666665</v>
      </c>
    </row>
    <row r="65" spans="1:19" ht="43.2" x14ac:dyDescent="0.3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9">
        <f t="shared" si="0"/>
        <v>17</v>
      </c>
      <c r="P65">
        <f t="shared" si="1"/>
        <v>29.24</v>
      </c>
      <c r="Q65" s="11" t="s">
        <v>8323</v>
      </c>
      <c r="R65" t="s">
        <v>8326</v>
      </c>
      <c r="S65" s="12">
        <f t="shared" si="2"/>
        <v>41950.26694444444</v>
      </c>
    </row>
    <row r="66" spans="1:19" ht="43.2" x14ac:dyDescent="0.3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9">
        <f t="shared" ref="O66:O129" si="3">ROUND(E66/D66*100,0)</f>
        <v>2</v>
      </c>
      <c r="P66">
        <f t="shared" ref="P66:P129" si="4">IFERROR(ROUND(E66/L66,2),0)</f>
        <v>163.33000000000001</v>
      </c>
      <c r="Q66" s="11" t="s">
        <v>8323</v>
      </c>
      <c r="R66" t="s">
        <v>8326</v>
      </c>
      <c r="S66" s="12">
        <f t="shared" ref="S66:S129" si="5">(((J66/60)/60)/24)+DATE(1970,1,1)</f>
        <v>42523.739212962959</v>
      </c>
    </row>
    <row r="67" spans="1:19" ht="43.2" x14ac:dyDescent="0.3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9">
        <f t="shared" si="3"/>
        <v>5</v>
      </c>
      <c r="P67">
        <f t="shared" si="4"/>
        <v>35.92</v>
      </c>
      <c r="Q67" s="11" t="s">
        <v>8323</v>
      </c>
      <c r="R67" t="s">
        <v>8326</v>
      </c>
      <c r="S67" s="12">
        <f t="shared" si="5"/>
        <v>41974.738576388889</v>
      </c>
    </row>
    <row r="68" spans="1:19" ht="57.6" x14ac:dyDescent="0.3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9">
        <f t="shared" si="3"/>
        <v>8</v>
      </c>
      <c r="P68">
        <f t="shared" si="4"/>
        <v>38.33</v>
      </c>
      <c r="Q68" s="11" t="s">
        <v>8323</v>
      </c>
      <c r="R68" t="s">
        <v>8326</v>
      </c>
      <c r="S68" s="12">
        <f t="shared" si="5"/>
        <v>41904.650578703702</v>
      </c>
    </row>
    <row r="69" spans="1:19" ht="43.2" x14ac:dyDescent="0.3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9">
        <f t="shared" si="3"/>
        <v>2</v>
      </c>
      <c r="P69">
        <f t="shared" si="4"/>
        <v>32.36</v>
      </c>
      <c r="Q69" s="11" t="s">
        <v>8323</v>
      </c>
      <c r="R69" t="s">
        <v>8326</v>
      </c>
      <c r="S69" s="12">
        <f t="shared" si="5"/>
        <v>42601.827141203699</v>
      </c>
    </row>
    <row r="70" spans="1:19" ht="57.6" x14ac:dyDescent="0.3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9">
        <f t="shared" si="3"/>
        <v>18</v>
      </c>
      <c r="P70">
        <f t="shared" si="4"/>
        <v>64.290000000000006</v>
      </c>
      <c r="Q70" s="11" t="s">
        <v>8323</v>
      </c>
      <c r="R70" t="s">
        <v>8326</v>
      </c>
      <c r="S70" s="12">
        <f t="shared" si="5"/>
        <v>41795.598923611113</v>
      </c>
    </row>
    <row r="71" spans="1:19" ht="43.2" x14ac:dyDescent="0.3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9">
        <f t="shared" si="3"/>
        <v>22</v>
      </c>
      <c r="P71">
        <f t="shared" si="4"/>
        <v>48.56</v>
      </c>
      <c r="Q71" s="11" t="s">
        <v>8323</v>
      </c>
      <c r="R71" t="s">
        <v>8326</v>
      </c>
      <c r="S71" s="12">
        <f t="shared" si="5"/>
        <v>42245.234340277777</v>
      </c>
    </row>
    <row r="72" spans="1:19" ht="57.6" x14ac:dyDescent="0.3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9">
        <f t="shared" si="3"/>
        <v>28</v>
      </c>
      <c r="P72">
        <f t="shared" si="4"/>
        <v>61</v>
      </c>
      <c r="Q72" s="11" t="s">
        <v>8323</v>
      </c>
      <c r="R72" t="s">
        <v>8326</v>
      </c>
      <c r="S72" s="12">
        <f t="shared" si="5"/>
        <v>42089.901574074072</v>
      </c>
    </row>
    <row r="73" spans="1:19" ht="43.2" x14ac:dyDescent="0.3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9">
        <f t="shared" si="3"/>
        <v>24</v>
      </c>
      <c r="P73">
        <f t="shared" si="4"/>
        <v>53.13</v>
      </c>
      <c r="Q73" s="11" t="s">
        <v>8323</v>
      </c>
      <c r="R73" t="s">
        <v>8326</v>
      </c>
      <c r="S73" s="12">
        <f t="shared" si="5"/>
        <v>42306.848854166667</v>
      </c>
    </row>
    <row r="74" spans="1:19" ht="43.2" x14ac:dyDescent="0.3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9">
        <f t="shared" si="3"/>
        <v>7</v>
      </c>
      <c r="P74">
        <f t="shared" si="4"/>
        <v>59</v>
      </c>
      <c r="Q74" s="11" t="s">
        <v>8323</v>
      </c>
      <c r="R74" t="s">
        <v>8326</v>
      </c>
      <c r="S74" s="12">
        <f t="shared" si="5"/>
        <v>42293.809212962966</v>
      </c>
    </row>
    <row r="75" spans="1:19" ht="43.2" x14ac:dyDescent="0.3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9">
        <f t="shared" si="3"/>
        <v>24</v>
      </c>
      <c r="P75">
        <f t="shared" si="4"/>
        <v>41</v>
      </c>
      <c r="Q75" s="11" t="s">
        <v>8323</v>
      </c>
      <c r="R75" t="s">
        <v>8326</v>
      </c>
      <c r="S75" s="12">
        <f t="shared" si="5"/>
        <v>42770.290590277778</v>
      </c>
    </row>
    <row r="76" spans="1:19" ht="57.6" x14ac:dyDescent="0.3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9">
        <f t="shared" si="3"/>
        <v>16</v>
      </c>
      <c r="P76">
        <f t="shared" si="4"/>
        <v>66.67</v>
      </c>
      <c r="Q76" s="11" t="s">
        <v>8323</v>
      </c>
      <c r="R76" t="s">
        <v>8326</v>
      </c>
      <c r="S76" s="12">
        <f t="shared" si="5"/>
        <v>42374.655081018514</v>
      </c>
    </row>
    <row r="77" spans="1:19" ht="43.2" x14ac:dyDescent="0.3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9">
        <f t="shared" si="3"/>
        <v>12</v>
      </c>
      <c r="P77">
        <f t="shared" si="4"/>
        <v>79.400000000000006</v>
      </c>
      <c r="Q77" s="11" t="s">
        <v>8323</v>
      </c>
      <c r="R77" t="s">
        <v>8326</v>
      </c>
      <c r="S77" s="12">
        <f t="shared" si="5"/>
        <v>42151.905717592599</v>
      </c>
    </row>
    <row r="78" spans="1:19" ht="43.2" x14ac:dyDescent="0.3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9">
        <f t="shared" si="3"/>
        <v>7</v>
      </c>
      <c r="P78">
        <f t="shared" si="4"/>
        <v>72.400000000000006</v>
      </c>
      <c r="Q78" s="11" t="s">
        <v>8323</v>
      </c>
      <c r="R78" t="s">
        <v>8326</v>
      </c>
      <c r="S78" s="12">
        <f t="shared" si="5"/>
        <v>42041.205000000002</v>
      </c>
    </row>
    <row r="79" spans="1:19" ht="43.2" x14ac:dyDescent="0.3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9">
        <f t="shared" si="3"/>
        <v>18</v>
      </c>
      <c r="P79">
        <f t="shared" si="4"/>
        <v>25.57</v>
      </c>
      <c r="Q79" s="11" t="s">
        <v>8323</v>
      </c>
      <c r="R79" t="s">
        <v>8326</v>
      </c>
      <c r="S79" s="12">
        <f t="shared" si="5"/>
        <v>41833.089756944442</v>
      </c>
    </row>
    <row r="80" spans="1:19" ht="43.2" x14ac:dyDescent="0.3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9">
        <f t="shared" si="3"/>
        <v>16</v>
      </c>
      <c r="P80">
        <f t="shared" si="4"/>
        <v>29.17</v>
      </c>
      <c r="Q80" s="11" t="s">
        <v>8323</v>
      </c>
      <c r="R80" t="s">
        <v>8326</v>
      </c>
      <c r="S80" s="12">
        <f t="shared" si="5"/>
        <v>42041.581307870365</v>
      </c>
    </row>
    <row r="81" spans="1:19" ht="43.2" x14ac:dyDescent="0.3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9">
        <f t="shared" si="3"/>
        <v>4</v>
      </c>
      <c r="P81">
        <f t="shared" si="4"/>
        <v>26.33</v>
      </c>
      <c r="Q81" s="11" t="s">
        <v>8323</v>
      </c>
      <c r="R81" t="s">
        <v>8326</v>
      </c>
      <c r="S81" s="12">
        <f t="shared" si="5"/>
        <v>42278.664965277778</v>
      </c>
    </row>
    <row r="82" spans="1:19" ht="43.2" x14ac:dyDescent="0.3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9">
        <f t="shared" si="3"/>
        <v>4</v>
      </c>
      <c r="P82">
        <f t="shared" si="4"/>
        <v>23.92</v>
      </c>
      <c r="Q82" s="11" t="s">
        <v>8323</v>
      </c>
      <c r="R82" t="s">
        <v>8326</v>
      </c>
      <c r="S82" s="12">
        <f t="shared" si="5"/>
        <v>41858.007071759261</v>
      </c>
    </row>
    <row r="83" spans="1:19" ht="43.2" x14ac:dyDescent="0.3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9">
        <f t="shared" si="3"/>
        <v>12</v>
      </c>
      <c r="P83">
        <f t="shared" si="4"/>
        <v>75.25</v>
      </c>
      <c r="Q83" s="11" t="s">
        <v>8323</v>
      </c>
      <c r="R83" t="s">
        <v>8326</v>
      </c>
      <c r="S83" s="12">
        <f t="shared" si="5"/>
        <v>41869.798726851855</v>
      </c>
    </row>
    <row r="84" spans="1:19" ht="57.6" x14ac:dyDescent="0.3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9">
        <f t="shared" si="3"/>
        <v>50</v>
      </c>
      <c r="P84">
        <f t="shared" si="4"/>
        <v>60</v>
      </c>
      <c r="Q84" s="11" t="s">
        <v>8323</v>
      </c>
      <c r="R84" t="s">
        <v>8326</v>
      </c>
      <c r="S84" s="12">
        <f t="shared" si="5"/>
        <v>42370.007766203707</v>
      </c>
    </row>
    <row r="85" spans="1:19" ht="43.2" x14ac:dyDescent="0.3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9">
        <f t="shared" si="3"/>
        <v>60</v>
      </c>
      <c r="P85">
        <f t="shared" si="4"/>
        <v>60</v>
      </c>
      <c r="Q85" s="11" t="s">
        <v>8323</v>
      </c>
      <c r="R85" t="s">
        <v>8326</v>
      </c>
      <c r="S85" s="12">
        <f t="shared" si="5"/>
        <v>42305.670914351853</v>
      </c>
    </row>
    <row r="86" spans="1:19" ht="43.2" x14ac:dyDescent="0.3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9">
        <f t="shared" si="3"/>
        <v>24</v>
      </c>
      <c r="P86">
        <f t="shared" si="4"/>
        <v>24.33</v>
      </c>
      <c r="Q86" s="11" t="s">
        <v>8323</v>
      </c>
      <c r="R86" t="s">
        <v>8326</v>
      </c>
      <c r="S86" s="12">
        <f t="shared" si="5"/>
        <v>41880.788842592592</v>
      </c>
    </row>
    <row r="87" spans="1:19" ht="43.2" x14ac:dyDescent="0.3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9">
        <f t="shared" si="3"/>
        <v>14</v>
      </c>
      <c r="P87">
        <f t="shared" si="4"/>
        <v>71.25</v>
      </c>
      <c r="Q87" s="11" t="s">
        <v>8323</v>
      </c>
      <c r="R87" t="s">
        <v>8326</v>
      </c>
      <c r="S87" s="12">
        <f t="shared" si="5"/>
        <v>42414.235879629632</v>
      </c>
    </row>
    <row r="88" spans="1:19" ht="43.2" x14ac:dyDescent="0.3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9">
        <f t="shared" si="3"/>
        <v>3</v>
      </c>
      <c r="P88">
        <f t="shared" si="4"/>
        <v>27.3</v>
      </c>
      <c r="Q88" s="11" t="s">
        <v>8323</v>
      </c>
      <c r="R88" t="s">
        <v>8326</v>
      </c>
      <c r="S88" s="12">
        <f t="shared" si="5"/>
        <v>42415.883425925931</v>
      </c>
    </row>
    <row r="89" spans="1:19" ht="43.2" x14ac:dyDescent="0.3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9">
        <f t="shared" si="3"/>
        <v>5</v>
      </c>
      <c r="P89">
        <f t="shared" si="4"/>
        <v>90.33</v>
      </c>
      <c r="Q89" s="11" t="s">
        <v>8323</v>
      </c>
      <c r="R89" t="s">
        <v>8326</v>
      </c>
      <c r="S89" s="12">
        <f t="shared" si="5"/>
        <v>42722.84474537037</v>
      </c>
    </row>
    <row r="90" spans="1:19" ht="57.6" x14ac:dyDescent="0.3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9">
        <f t="shared" si="3"/>
        <v>7</v>
      </c>
      <c r="P90">
        <f t="shared" si="4"/>
        <v>29.56</v>
      </c>
      <c r="Q90" s="11" t="s">
        <v>8323</v>
      </c>
      <c r="R90" t="s">
        <v>8326</v>
      </c>
      <c r="S90" s="12">
        <f t="shared" si="5"/>
        <v>42480.800648148142</v>
      </c>
    </row>
    <row r="91" spans="1:19" ht="57.6" x14ac:dyDescent="0.3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9">
        <f t="shared" si="3"/>
        <v>3</v>
      </c>
      <c r="P91">
        <f t="shared" si="4"/>
        <v>52.8</v>
      </c>
      <c r="Q91" s="11" t="s">
        <v>8323</v>
      </c>
      <c r="R91" t="s">
        <v>8326</v>
      </c>
      <c r="S91" s="12">
        <f t="shared" si="5"/>
        <v>42499.731701388882</v>
      </c>
    </row>
    <row r="92" spans="1:19" ht="43.2" x14ac:dyDescent="0.3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9">
        <f t="shared" si="3"/>
        <v>5</v>
      </c>
      <c r="P92">
        <f t="shared" si="4"/>
        <v>65</v>
      </c>
      <c r="Q92" s="11" t="s">
        <v>8323</v>
      </c>
      <c r="R92" t="s">
        <v>8326</v>
      </c>
      <c r="S92" s="12">
        <f t="shared" si="5"/>
        <v>41829.73715277778</v>
      </c>
    </row>
    <row r="93" spans="1:19" ht="28.8" x14ac:dyDescent="0.3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9">
        <f t="shared" si="3"/>
        <v>33</v>
      </c>
      <c r="P93">
        <f t="shared" si="4"/>
        <v>37.14</v>
      </c>
      <c r="Q93" s="11" t="s">
        <v>8323</v>
      </c>
      <c r="R93" t="s">
        <v>8326</v>
      </c>
      <c r="S93" s="12">
        <f t="shared" si="5"/>
        <v>42056.1324537037</v>
      </c>
    </row>
    <row r="94" spans="1:19" ht="43.2" x14ac:dyDescent="0.3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9">
        <f t="shared" si="3"/>
        <v>34</v>
      </c>
      <c r="P94">
        <f t="shared" si="4"/>
        <v>63</v>
      </c>
      <c r="Q94" s="11" t="s">
        <v>8323</v>
      </c>
      <c r="R94" t="s">
        <v>8326</v>
      </c>
      <c r="S94" s="12">
        <f t="shared" si="5"/>
        <v>42461.596273148149</v>
      </c>
    </row>
    <row r="95" spans="1:19" ht="43.2" x14ac:dyDescent="0.3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9">
        <f t="shared" si="3"/>
        <v>13</v>
      </c>
      <c r="P95">
        <f t="shared" si="4"/>
        <v>50.2</v>
      </c>
      <c r="Q95" s="11" t="s">
        <v>8323</v>
      </c>
      <c r="R95" t="s">
        <v>8326</v>
      </c>
      <c r="S95" s="12">
        <f t="shared" si="5"/>
        <v>42509.814108796301</v>
      </c>
    </row>
    <row r="96" spans="1:19" ht="57.6" x14ac:dyDescent="0.3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9">
        <f t="shared" si="3"/>
        <v>5</v>
      </c>
      <c r="P96">
        <f t="shared" si="4"/>
        <v>30</v>
      </c>
      <c r="Q96" s="11" t="s">
        <v>8323</v>
      </c>
      <c r="R96" t="s">
        <v>8326</v>
      </c>
      <c r="S96" s="12">
        <f t="shared" si="5"/>
        <v>42122.732499999998</v>
      </c>
    </row>
    <row r="97" spans="1:19" ht="43.2" x14ac:dyDescent="0.3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9">
        <f t="shared" si="3"/>
        <v>38</v>
      </c>
      <c r="P97">
        <f t="shared" si="4"/>
        <v>56.25</v>
      </c>
      <c r="Q97" s="11" t="s">
        <v>8323</v>
      </c>
      <c r="R97" t="s">
        <v>8326</v>
      </c>
      <c r="S97" s="12">
        <f t="shared" si="5"/>
        <v>42074.219699074078</v>
      </c>
    </row>
    <row r="98" spans="1:19" ht="43.2" x14ac:dyDescent="0.3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9">
        <f t="shared" si="3"/>
        <v>7</v>
      </c>
      <c r="P98">
        <f t="shared" si="4"/>
        <v>30.71</v>
      </c>
      <c r="Q98" s="11" t="s">
        <v>8323</v>
      </c>
      <c r="R98" t="s">
        <v>8326</v>
      </c>
      <c r="S98" s="12">
        <f t="shared" si="5"/>
        <v>42768.97084490741</v>
      </c>
    </row>
    <row r="99" spans="1:19" ht="43.2" x14ac:dyDescent="0.3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9">
        <f t="shared" si="3"/>
        <v>11</v>
      </c>
      <c r="P99">
        <f t="shared" si="4"/>
        <v>26.75</v>
      </c>
      <c r="Q99" s="11" t="s">
        <v>8323</v>
      </c>
      <c r="R99" t="s">
        <v>8326</v>
      </c>
      <c r="S99" s="12">
        <f t="shared" si="5"/>
        <v>41975.642974537041</v>
      </c>
    </row>
    <row r="100" spans="1:19" ht="57.6" x14ac:dyDescent="0.3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9">
        <f t="shared" si="3"/>
        <v>7</v>
      </c>
      <c r="P100">
        <f t="shared" si="4"/>
        <v>35.17</v>
      </c>
      <c r="Q100" s="11" t="s">
        <v>8323</v>
      </c>
      <c r="R100" t="s">
        <v>8326</v>
      </c>
      <c r="S100" s="12">
        <f t="shared" si="5"/>
        <v>42601.854699074072</v>
      </c>
    </row>
    <row r="101" spans="1:19" ht="43.2" x14ac:dyDescent="0.3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9">
        <f t="shared" si="3"/>
        <v>21</v>
      </c>
      <c r="P101">
        <f t="shared" si="4"/>
        <v>26.38</v>
      </c>
      <c r="Q101" s="11" t="s">
        <v>8323</v>
      </c>
      <c r="R101" t="s">
        <v>8326</v>
      </c>
      <c r="S101" s="12">
        <f t="shared" si="5"/>
        <v>41981.067523148144</v>
      </c>
    </row>
    <row r="102" spans="1:19" ht="43.2" x14ac:dyDescent="0.3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9">
        <f t="shared" si="3"/>
        <v>13</v>
      </c>
      <c r="P102">
        <f t="shared" si="4"/>
        <v>25.5</v>
      </c>
      <c r="Q102" s="11" t="s">
        <v>8323</v>
      </c>
      <c r="R102" t="s">
        <v>8326</v>
      </c>
      <c r="S102" s="12">
        <f t="shared" si="5"/>
        <v>41990.506377314814</v>
      </c>
    </row>
    <row r="103" spans="1:19" x14ac:dyDescent="0.3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9">
        <f t="shared" si="3"/>
        <v>2</v>
      </c>
      <c r="P103">
        <f t="shared" si="4"/>
        <v>202</v>
      </c>
      <c r="Q103" s="11" t="s">
        <v>8323</v>
      </c>
      <c r="R103" t="s">
        <v>8326</v>
      </c>
      <c r="S103" s="12">
        <f t="shared" si="5"/>
        <v>42621.389340277776</v>
      </c>
    </row>
    <row r="104" spans="1:19" ht="43.2" x14ac:dyDescent="0.3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9">
        <f t="shared" si="3"/>
        <v>10</v>
      </c>
      <c r="P104">
        <f t="shared" si="4"/>
        <v>100.5</v>
      </c>
      <c r="Q104" s="11" t="s">
        <v>8323</v>
      </c>
      <c r="R104" t="s">
        <v>8326</v>
      </c>
      <c r="S104" s="12">
        <f t="shared" si="5"/>
        <v>42020.587349537032</v>
      </c>
    </row>
    <row r="105" spans="1:19" ht="43.2" x14ac:dyDescent="0.3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9">
        <f t="shared" si="3"/>
        <v>1</v>
      </c>
      <c r="P105">
        <f t="shared" si="4"/>
        <v>100</v>
      </c>
      <c r="Q105" s="11" t="s">
        <v>8323</v>
      </c>
      <c r="R105" t="s">
        <v>8326</v>
      </c>
      <c r="S105" s="12">
        <f t="shared" si="5"/>
        <v>42067.947337962964</v>
      </c>
    </row>
    <row r="106" spans="1:19" ht="28.8" x14ac:dyDescent="0.3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9">
        <f t="shared" si="3"/>
        <v>3</v>
      </c>
      <c r="P106">
        <f t="shared" si="4"/>
        <v>39</v>
      </c>
      <c r="Q106" s="11" t="s">
        <v>8323</v>
      </c>
      <c r="R106" t="s">
        <v>8326</v>
      </c>
      <c r="S106" s="12">
        <f t="shared" si="5"/>
        <v>42031.833587962959</v>
      </c>
    </row>
    <row r="107" spans="1:19" ht="43.2" x14ac:dyDescent="0.3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9">
        <f t="shared" si="3"/>
        <v>3</v>
      </c>
      <c r="P107">
        <f t="shared" si="4"/>
        <v>23.63</v>
      </c>
      <c r="Q107" s="11" t="s">
        <v>8323</v>
      </c>
      <c r="R107" t="s">
        <v>8326</v>
      </c>
      <c r="S107" s="12">
        <f t="shared" si="5"/>
        <v>41885.221550925926</v>
      </c>
    </row>
    <row r="108" spans="1:19" ht="28.8" x14ac:dyDescent="0.3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9">
        <f t="shared" si="3"/>
        <v>0</v>
      </c>
      <c r="P108">
        <f t="shared" si="4"/>
        <v>46.25</v>
      </c>
      <c r="Q108" s="11" t="s">
        <v>8323</v>
      </c>
      <c r="R108" t="s">
        <v>8326</v>
      </c>
      <c r="S108" s="12">
        <f t="shared" si="5"/>
        <v>41948.727256944447</v>
      </c>
    </row>
    <row r="109" spans="1:19" ht="43.2" x14ac:dyDescent="0.3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9">
        <f t="shared" si="3"/>
        <v>3</v>
      </c>
      <c r="P109">
        <f t="shared" si="4"/>
        <v>61.67</v>
      </c>
      <c r="Q109" s="11" t="s">
        <v>8323</v>
      </c>
      <c r="R109" t="s">
        <v>8326</v>
      </c>
      <c r="S109" s="12">
        <f t="shared" si="5"/>
        <v>42224.756909722222</v>
      </c>
    </row>
    <row r="110" spans="1:19" ht="57.6" x14ac:dyDescent="0.3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9">
        <f t="shared" si="3"/>
        <v>1</v>
      </c>
      <c r="P110">
        <f t="shared" si="4"/>
        <v>35.4</v>
      </c>
      <c r="Q110" s="11" t="s">
        <v>8323</v>
      </c>
      <c r="R110" t="s">
        <v>8326</v>
      </c>
      <c r="S110" s="12">
        <f t="shared" si="5"/>
        <v>42540.593530092592</v>
      </c>
    </row>
    <row r="111" spans="1:19" ht="43.2" x14ac:dyDescent="0.3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9">
        <f t="shared" si="3"/>
        <v>11</v>
      </c>
      <c r="P111">
        <f t="shared" si="4"/>
        <v>42.5</v>
      </c>
      <c r="Q111" s="11" t="s">
        <v>8323</v>
      </c>
      <c r="R111" t="s">
        <v>8326</v>
      </c>
      <c r="S111" s="12">
        <f t="shared" si="5"/>
        <v>41793.191875000004</v>
      </c>
    </row>
    <row r="112" spans="1:19" ht="43.2" x14ac:dyDescent="0.3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9">
        <f t="shared" si="3"/>
        <v>17</v>
      </c>
      <c r="P112">
        <f t="shared" si="4"/>
        <v>27.5</v>
      </c>
      <c r="Q112" s="11" t="s">
        <v>8323</v>
      </c>
      <c r="R112" t="s">
        <v>8326</v>
      </c>
      <c r="S112" s="12">
        <f t="shared" si="5"/>
        <v>42031.666898148149</v>
      </c>
    </row>
    <row r="113" spans="1:19" ht="43.2" x14ac:dyDescent="0.3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9">
        <f t="shared" si="3"/>
        <v>15</v>
      </c>
      <c r="P113">
        <f t="shared" si="4"/>
        <v>38.25</v>
      </c>
      <c r="Q113" s="11" t="s">
        <v>8323</v>
      </c>
      <c r="R113" t="s">
        <v>8326</v>
      </c>
      <c r="S113" s="12">
        <f t="shared" si="5"/>
        <v>41906.819513888891</v>
      </c>
    </row>
    <row r="114" spans="1:19" ht="43.2" x14ac:dyDescent="0.3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9">
        <f t="shared" si="3"/>
        <v>21</v>
      </c>
      <c r="P114">
        <f t="shared" si="4"/>
        <v>37.5</v>
      </c>
      <c r="Q114" s="11" t="s">
        <v>8323</v>
      </c>
      <c r="R114" t="s">
        <v>8326</v>
      </c>
      <c r="S114" s="12">
        <f t="shared" si="5"/>
        <v>42297.691006944442</v>
      </c>
    </row>
    <row r="115" spans="1:19" ht="43.2" x14ac:dyDescent="0.3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9">
        <f t="shared" si="3"/>
        <v>5</v>
      </c>
      <c r="P115">
        <f t="shared" si="4"/>
        <v>24.33</v>
      </c>
      <c r="Q115" s="11" t="s">
        <v>8323</v>
      </c>
      <c r="R115" t="s">
        <v>8326</v>
      </c>
      <c r="S115" s="12">
        <f t="shared" si="5"/>
        <v>42165.037581018521</v>
      </c>
    </row>
    <row r="116" spans="1:19" ht="43.2" x14ac:dyDescent="0.3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9">
        <f t="shared" si="3"/>
        <v>27</v>
      </c>
      <c r="P116">
        <f t="shared" si="4"/>
        <v>22.83</v>
      </c>
      <c r="Q116" s="11" t="s">
        <v>8323</v>
      </c>
      <c r="R116" t="s">
        <v>8326</v>
      </c>
      <c r="S116" s="12">
        <f t="shared" si="5"/>
        <v>42475.848067129627</v>
      </c>
    </row>
    <row r="117" spans="1:19" ht="43.2" x14ac:dyDescent="0.3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9">
        <f t="shared" si="3"/>
        <v>1</v>
      </c>
      <c r="P117">
        <f t="shared" si="4"/>
        <v>22.67</v>
      </c>
      <c r="Q117" s="11" t="s">
        <v>8323</v>
      </c>
      <c r="R117" t="s">
        <v>8326</v>
      </c>
      <c r="S117" s="12">
        <f t="shared" si="5"/>
        <v>41811.536180555559</v>
      </c>
    </row>
    <row r="118" spans="1:19" ht="43.2" x14ac:dyDescent="0.3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 s="9">
        <f t="shared" si="3"/>
        <v>0</v>
      </c>
      <c r="P118">
        <f t="shared" si="4"/>
        <v>33.75</v>
      </c>
      <c r="Q118" s="11" t="s">
        <v>8323</v>
      </c>
      <c r="R118" t="s">
        <v>8326</v>
      </c>
      <c r="S118" s="12">
        <f t="shared" si="5"/>
        <v>41863.359282407408</v>
      </c>
    </row>
    <row r="119" spans="1:19" ht="43.2" x14ac:dyDescent="0.3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 s="9">
        <f t="shared" si="3"/>
        <v>5</v>
      </c>
      <c r="P119">
        <f t="shared" si="4"/>
        <v>27</v>
      </c>
      <c r="Q119" s="11" t="s">
        <v>8323</v>
      </c>
      <c r="R119" t="s">
        <v>8326</v>
      </c>
      <c r="S119" s="12">
        <f t="shared" si="5"/>
        <v>42136.092488425929</v>
      </c>
    </row>
    <row r="120" spans="1:19" ht="28.8" x14ac:dyDescent="0.3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9">
        <f t="shared" si="3"/>
        <v>33</v>
      </c>
      <c r="P120">
        <f t="shared" si="4"/>
        <v>26</v>
      </c>
      <c r="Q120" s="11" t="s">
        <v>8323</v>
      </c>
      <c r="R120" t="s">
        <v>8326</v>
      </c>
      <c r="S120" s="12">
        <f t="shared" si="5"/>
        <v>42047.07640046296</v>
      </c>
    </row>
    <row r="121" spans="1:19" ht="43.2" x14ac:dyDescent="0.3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9">
        <f t="shared" si="3"/>
        <v>6</v>
      </c>
      <c r="P121">
        <f t="shared" si="4"/>
        <v>42</v>
      </c>
      <c r="Q121" s="11" t="s">
        <v>8323</v>
      </c>
      <c r="R121" t="s">
        <v>8326</v>
      </c>
      <c r="S121" s="12">
        <f t="shared" si="5"/>
        <v>42053.722060185188</v>
      </c>
    </row>
    <row r="122" spans="1:19" ht="43.2" x14ac:dyDescent="0.3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 s="9">
        <f t="shared" si="3"/>
        <v>1</v>
      </c>
      <c r="P122">
        <f t="shared" si="4"/>
        <v>62.5</v>
      </c>
      <c r="Q122" s="11" t="s">
        <v>8323</v>
      </c>
      <c r="R122" t="s">
        <v>8326</v>
      </c>
      <c r="S122" s="12">
        <f t="shared" si="5"/>
        <v>41878.911550925928</v>
      </c>
    </row>
    <row r="123" spans="1:19" ht="43.2" x14ac:dyDescent="0.3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 s="9">
        <f t="shared" si="3"/>
        <v>1</v>
      </c>
      <c r="P123">
        <f t="shared" si="4"/>
        <v>62.5</v>
      </c>
      <c r="Q123" s="11" t="s">
        <v>8323</v>
      </c>
      <c r="R123" t="s">
        <v>8326</v>
      </c>
      <c r="S123" s="12">
        <f t="shared" si="5"/>
        <v>41843.775011574071</v>
      </c>
    </row>
    <row r="124" spans="1:19" ht="43.2" x14ac:dyDescent="0.3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9">
        <f t="shared" si="3"/>
        <v>1</v>
      </c>
      <c r="P124">
        <f t="shared" si="4"/>
        <v>13.11</v>
      </c>
      <c r="Q124" s="11" t="s">
        <v>8323</v>
      </c>
      <c r="R124" t="s">
        <v>8326</v>
      </c>
      <c r="S124" s="12">
        <f t="shared" si="5"/>
        <v>41977.004976851851</v>
      </c>
    </row>
    <row r="125" spans="1:19" ht="43.2" x14ac:dyDescent="0.3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9">
        <f t="shared" si="3"/>
        <v>2</v>
      </c>
      <c r="P125">
        <f t="shared" si="4"/>
        <v>27.5</v>
      </c>
      <c r="Q125" s="11" t="s">
        <v>8323</v>
      </c>
      <c r="R125" t="s">
        <v>8326</v>
      </c>
      <c r="S125" s="12">
        <f t="shared" si="5"/>
        <v>41991.022488425922</v>
      </c>
    </row>
    <row r="126" spans="1:19" ht="43.2" x14ac:dyDescent="0.3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9">
        <f t="shared" si="3"/>
        <v>1</v>
      </c>
      <c r="P126">
        <f t="shared" si="4"/>
        <v>52.5</v>
      </c>
      <c r="Q126" s="11" t="s">
        <v>8323</v>
      </c>
      <c r="R126" t="s">
        <v>8326</v>
      </c>
      <c r="S126" s="12">
        <f t="shared" si="5"/>
        <v>41856.672152777777</v>
      </c>
    </row>
    <row r="127" spans="1:19" ht="43.2" x14ac:dyDescent="0.3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9">
        <f t="shared" si="3"/>
        <v>3</v>
      </c>
      <c r="P127">
        <f t="shared" si="4"/>
        <v>50.5</v>
      </c>
      <c r="Q127" s="11" t="s">
        <v>8323</v>
      </c>
      <c r="R127" t="s">
        <v>8326</v>
      </c>
      <c r="S127" s="12">
        <f t="shared" si="5"/>
        <v>42615.142870370371</v>
      </c>
    </row>
    <row r="128" spans="1:19" ht="43.2" x14ac:dyDescent="0.3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 s="9">
        <f t="shared" si="3"/>
        <v>2</v>
      </c>
      <c r="P128">
        <f t="shared" si="4"/>
        <v>25</v>
      </c>
      <c r="Q128" s="11" t="s">
        <v>8323</v>
      </c>
      <c r="R128" t="s">
        <v>8326</v>
      </c>
      <c r="S128" s="12">
        <f t="shared" si="5"/>
        <v>41858.214629629627</v>
      </c>
    </row>
    <row r="129" spans="1:19" x14ac:dyDescent="0.3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 s="9">
        <f t="shared" si="3"/>
        <v>5</v>
      </c>
      <c r="P129">
        <f t="shared" si="4"/>
        <v>100</v>
      </c>
      <c r="Q129" s="11" t="s">
        <v>8323</v>
      </c>
      <c r="R129" t="s">
        <v>8326</v>
      </c>
      <c r="S129" s="12">
        <f t="shared" si="5"/>
        <v>41914.590011574073</v>
      </c>
    </row>
    <row r="130" spans="1:19" ht="43.2" x14ac:dyDescent="0.3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 s="9">
        <f t="shared" ref="O130:O193" si="6">ROUND(E130/D130*100,0)</f>
        <v>10</v>
      </c>
      <c r="P130">
        <f t="shared" ref="P130:P193" si="7">IFERROR(ROUND(E130/L130,2),0)</f>
        <v>100</v>
      </c>
      <c r="Q130" s="11" t="s">
        <v>8323</v>
      </c>
      <c r="R130" t="s">
        <v>8326</v>
      </c>
      <c r="S130" s="12">
        <f t="shared" ref="S130:S193" si="8">(((J130/60)/60)/24)+DATE(1970,1,1)</f>
        <v>42203.677766203706</v>
      </c>
    </row>
    <row r="131" spans="1:19" ht="43.2" x14ac:dyDescent="0.3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 s="9">
        <f t="shared" si="6"/>
        <v>10</v>
      </c>
      <c r="P131">
        <f t="shared" si="7"/>
        <v>16.670000000000002</v>
      </c>
      <c r="Q131" s="11" t="s">
        <v>8323</v>
      </c>
      <c r="R131" t="s">
        <v>8326</v>
      </c>
      <c r="S131" s="12">
        <f t="shared" si="8"/>
        <v>42188.83293981482</v>
      </c>
    </row>
    <row r="132" spans="1:19" ht="43.2" x14ac:dyDescent="0.3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9">
        <f t="shared" si="6"/>
        <v>17</v>
      </c>
      <c r="P132">
        <f t="shared" si="7"/>
        <v>33.33</v>
      </c>
      <c r="Q132" s="11" t="s">
        <v>8323</v>
      </c>
      <c r="R132" t="s">
        <v>8326</v>
      </c>
      <c r="S132" s="12">
        <f t="shared" si="8"/>
        <v>42057.190960648149</v>
      </c>
    </row>
    <row r="133" spans="1:19" ht="28.8" x14ac:dyDescent="0.3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 s="9">
        <f t="shared" si="6"/>
        <v>20</v>
      </c>
      <c r="P133">
        <f t="shared" si="7"/>
        <v>100</v>
      </c>
      <c r="Q133" s="11" t="s">
        <v>8323</v>
      </c>
      <c r="R133" t="s">
        <v>8326</v>
      </c>
      <c r="S133" s="12">
        <f t="shared" si="8"/>
        <v>42125.644467592589</v>
      </c>
    </row>
    <row r="134" spans="1:19" ht="43.2" x14ac:dyDescent="0.3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9">
        <f t="shared" si="6"/>
        <v>2</v>
      </c>
      <c r="P134">
        <f t="shared" si="7"/>
        <v>15.83</v>
      </c>
      <c r="Q134" s="11" t="s">
        <v>8323</v>
      </c>
      <c r="R134" t="s">
        <v>8326</v>
      </c>
      <c r="S134" s="12">
        <f t="shared" si="8"/>
        <v>41781.045173611114</v>
      </c>
    </row>
    <row r="135" spans="1:19" ht="43.2" x14ac:dyDescent="0.3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9">
        <f t="shared" si="6"/>
        <v>3</v>
      </c>
      <c r="P135">
        <f t="shared" si="7"/>
        <v>23.75</v>
      </c>
      <c r="Q135" s="11" t="s">
        <v>8323</v>
      </c>
      <c r="R135" t="s">
        <v>8326</v>
      </c>
      <c r="S135" s="12">
        <f t="shared" si="8"/>
        <v>42446.060694444444</v>
      </c>
    </row>
    <row r="136" spans="1:19" ht="43.2" x14ac:dyDescent="0.3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9">
        <f t="shared" si="6"/>
        <v>3</v>
      </c>
      <c r="P136">
        <f t="shared" si="7"/>
        <v>15.67</v>
      </c>
      <c r="Q136" s="11" t="s">
        <v>8323</v>
      </c>
      <c r="R136" t="s">
        <v>8326</v>
      </c>
      <c r="S136" s="12">
        <f t="shared" si="8"/>
        <v>42029.135879629626</v>
      </c>
    </row>
    <row r="137" spans="1:19" ht="57.6" x14ac:dyDescent="0.3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9">
        <f t="shared" si="6"/>
        <v>11</v>
      </c>
      <c r="P137">
        <f t="shared" si="7"/>
        <v>40</v>
      </c>
      <c r="Q137" s="11" t="s">
        <v>8323</v>
      </c>
      <c r="R137" t="s">
        <v>8326</v>
      </c>
      <c r="S137" s="12">
        <f t="shared" si="8"/>
        <v>42497.070775462969</v>
      </c>
    </row>
    <row r="138" spans="1:19" ht="57.6" x14ac:dyDescent="0.3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9">
        <f t="shared" si="6"/>
        <v>0</v>
      </c>
      <c r="P138">
        <f t="shared" si="7"/>
        <v>23.33</v>
      </c>
      <c r="Q138" s="11" t="s">
        <v>8323</v>
      </c>
      <c r="R138" t="s">
        <v>8326</v>
      </c>
      <c r="S138" s="12">
        <f t="shared" si="8"/>
        <v>42123.648831018523</v>
      </c>
    </row>
    <row r="139" spans="1:19" ht="43.2" x14ac:dyDescent="0.3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9">
        <f t="shared" si="6"/>
        <v>9</v>
      </c>
      <c r="P139">
        <f t="shared" si="7"/>
        <v>16.25</v>
      </c>
      <c r="Q139" s="11" t="s">
        <v>8323</v>
      </c>
      <c r="R139" t="s">
        <v>8326</v>
      </c>
      <c r="S139" s="12">
        <f t="shared" si="8"/>
        <v>41834.135370370372</v>
      </c>
    </row>
    <row r="140" spans="1:19" ht="43.2" x14ac:dyDescent="0.3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9">
        <f t="shared" si="6"/>
        <v>8</v>
      </c>
      <c r="P140">
        <f t="shared" si="7"/>
        <v>10.17</v>
      </c>
      <c r="Q140" s="11" t="s">
        <v>8323</v>
      </c>
      <c r="R140" t="s">
        <v>8326</v>
      </c>
      <c r="S140" s="12">
        <f t="shared" si="8"/>
        <v>42020.768634259264</v>
      </c>
    </row>
    <row r="141" spans="1:19" ht="43.2" x14ac:dyDescent="0.3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9">
        <f t="shared" si="6"/>
        <v>1</v>
      </c>
      <c r="P141">
        <f t="shared" si="7"/>
        <v>20</v>
      </c>
      <c r="Q141" s="11" t="s">
        <v>8323</v>
      </c>
      <c r="R141" t="s">
        <v>8326</v>
      </c>
      <c r="S141" s="12">
        <f t="shared" si="8"/>
        <v>42295.891828703709</v>
      </c>
    </row>
    <row r="142" spans="1:19" ht="43.2" x14ac:dyDescent="0.3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9">
        <f t="shared" si="6"/>
        <v>2</v>
      </c>
      <c r="P142">
        <f t="shared" si="7"/>
        <v>59</v>
      </c>
      <c r="Q142" s="11" t="s">
        <v>8323</v>
      </c>
      <c r="R142" t="s">
        <v>8326</v>
      </c>
      <c r="S142" s="12">
        <f t="shared" si="8"/>
        <v>42767.031678240746</v>
      </c>
    </row>
    <row r="143" spans="1:19" ht="43.2" x14ac:dyDescent="0.3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9">
        <f t="shared" si="6"/>
        <v>0</v>
      </c>
      <c r="P143">
        <f t="shared" si="7"/>
        <v>18.329999999999998</v>
      </c>
      <c r="Q143" s="11" t="s">
        <v>8323</v>
      </c>
      <c r="R143" t="s">
        <v>8326</v>
      </c>
      <c r="S143" s="12">
        <f t="shared" si="8"/>
        <v>41784.789687500001</v>
      </c>
    </row>
    <row r="144" spans="1:19" ht="43.2" x14ac:dyDescent="0.3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9">
        <f t="shared" si="6"/>
        <v>9</v>
      </c>
      <c r="P144">
        <f t="shared" si="7"/>
        <v>8.5</v>
      </c>
      <c r="Q144" s="11" t="s">
        <v>8323</v>
      </c>
      <c r="R144" t="s">
        <v>8326</v>
      </c>
      <c r="S144" s="12">
        <f t="shared" si="8"/>
        <v>41826.61954861111</v>
      </c>
    </row>
    <row r="145" spans="1:19" ht="72" x14ac:dyDescent="0.3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 s="9">
        <f t="shared" si="6"/>
        <v>1</v>
      </c>
      <c r="P145">
        <f t="shared" si="7"/>
        <v>25</v>
      </c>
      <c r="Q145" s="11" t="s">
        <v>8323</v>
      </c>
      <c r="R145" t="s">
        <v>8326</v>
      </c>
      <c r="S145" s="12">
        <f t="shared" si="8"/>
        <v>41940.587233796294</v>
      </c>
    </row>
    <row r="146" spans="1:19" ht="57.6" x14ac:dyDescent="0.3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 s="9">
        <f t="shared" si="6"/>
        <v>1</v>
      </c>
      <c r="P146">
        <f t="shared" si="7"/>
        <v>50</v>
      </c>
      <c r="Q146" s="11" t="s">
        <v>8323</v>
      </c>
      <c r="R146" t="s">
        <v>8326</v>
      </c>
      <c r="S146" s="12">
        <f t="shared" si="8"/>
        <v>42570.850381944445</v>
      </c>
    </row>
    <row r="147" spans="1:19" ht="43.2" x14ac:dyDescent="0.3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 s="9">
        <f t="shared" si="6"/>
        <v>5</v>
      </c>
      <c r="P147">
        <f t="shared" si="7"/>
        <v>50</v>
      </c>
      <c r="Q147" s="11" t="s">
        <v>8323</v>
      </c>
      <c r="R147" t="s">
        <v>8326</v>
      </c>
      <c r="S147" s="12">
        <f t="shared" si="8"/>
        <v>42032.250208333338</v>
      </c>
    </row>
    <row r="148" spans="1:19" ht="43.2" x14ac:dyDescent="0.3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9">
        <f t="shared" si="6"/>
        <v>5</v>
      </c>
      <c r="P148">
        <f t="shared" si="7"/>
        <v>9.4</v>
      </c>
      <c r="Q148" s="11" t="s">
        <v>8323</v>
      </c>
      <c r="R148" t="s">
        <v>8326</v>
      </c>
      <c r="S148" s="12">
        <f t="shared" si="8"/>
        <v>42304.940960648149</v>
      </c>
    </row>
    <row r="149" spans="1:19" ht="57.6" x14ac:dyDescent="0.3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 s="9">
        <f t="shared" si="6"/>
        <v>1</v>
      </c>
      <c r="P149">
        <f t="shared" si="7"/>
        <v>22.5</v>
      </c>
      <c r="Q149" s="11" t="s">
        <v>8323</v>
      </c>
      <c r="R149" t="s">
        <v>8326</v>
      </c>
      <c r="S149" s="12">
        <f t="shared" si="8"/>
        <v>41801.711550925924</v>
      </c>
    </row>
    <row r="150" spans="1:19" ht="43.2" x14ac:dyDescent="0.3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 s="9">
        <f t="shared" si="6"/>
        <v>1</v>
      </c>
      <c r="P150">
        <f t="shared" si="7"/>
        <v>22.5</v>
      </c>
      <c r="Q150" s="11" t="s">
        <v>8323</v>
      </c>
      <c r="R150" t="s">
        <v>8326</v>
      </c>
      <c r="S150" s="12">
        <f t="shared" si="8"/>
        <v>42627.955104166671</v>
      </c>
    </row>
    <row r="151" spans="1:19" ht="43.2" x14ac:dyDescent="0.3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 s="9">
        <f t="shared" si="6"/>
        <v>2</v>
      </c>
      <c r="P151">
        <f t="shared" si="7"/>
        <v>11.25</v>
      </c>
      <c r="Q151" s="11" t="s">
        <v>8323</v>
      </c>
      <c r="R151" t="s">
        <v>8326</v>
      </c>
      <c r="S151" s="12">
        <f t="shared" si="8"/>
        <v>42342.845555555556</v>
      </c>
    </row>
    <row r="152" spans="1:19" ht="43.2" x14ac:dyDescent="0.3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9">
        <f t="shared" si="6"/>
        <v>2</v>
      </c>
      <c r="P152">
        <f t="shared" si="7"/>
        <v>10.25</v>
      </c>
      <c r="Q152" s="11" t="s">
        <v>8323</v>
      </c>
      <c r="R152" t="s">
        <v>8326</v>
      </c>
      <c r="S152" s="12">
        <f t="shared" si="8"/>
        <v>41883.916678240741</v>
      </c>
    </row>
    <row r="153" spans="1:19" ht="43.2" x14ac:dyDescent="0.3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9">
        <f t="shared" si="6"/>
        <v>1</v>
      </c>
      <c r="P153">
        <f t="shared" si="7"/>
        <v>20</v>
      </c>
      <c r="Q153" s="11" t="s">
        <v>8323</v>
      </c>
      <c r="R153" t="s">
        <v>8326</v>
      </c>
      <c r="S153" s="12">
        <f t="shared" si="8"/>
        <v>41872.807696759257</v>
      </c>
    </row>
    <row r="154" spans="1:19" ht="43.2" x14ac:dyDescent="0.3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9">
        <f t="shared" si="6"/>
        <v>1</v>
      </c>
      <c r="P154">
        <f t="shared" si="7"/>
        <v>9.75</v>
      </c>
      <c r="Q154" s="11" t="s">
        <v>8323</v>
      </c>
      <c r="R154" t="s">
        <v>8326</v>
      </c>
      <c r="S154" s="12">
        <f t="shared" si="8"/>
        <v>42196.166874999995</v>
      </c>
    </row>
    <row r="155" spans="1:19" ht="28.8" x14ac:dyDescent="0.3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9">
        <f t="shared" si="6"/>
        <v>4</v>
      </c>
      <c r="P155">
        <f t="shared" si="7"/>
        <v>9.5</v>
      </c>
      <c r="Q155" s="11" t="s">
        <v>8323</v>
      </c>
      <c r="R155" t="s">
        <v>8326</v>
      </c>
      <c r="S155" s="12">
        <f t="shared" si="8"/>
        <v>41975.124340277776</v>
      </c>
    </row>
    <row r="156" spans="1:19" ht="43.2" x14ac:dyDescent="0.3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9">
        <f t="shared" si="6"/>
        <v>1</v>
      </c>
      <c r="P156">
        <f t="shared" si="7"/>
        <v>18.5</v>
      </c>
      <c r="Q156" s="11" t="s">
        <v>8323</v>
      </c>
      <c r="R156" t="s">
        <v>8326</v>
      </c>
      <c r="S156" s="12">
        <f t="shared" si="8"/>
        <v>42078.34520833334</v>
      </c>
    </row>
    <row r="157" spans="1:19" ht="43.2" x14ac:dyDescent="0.3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9">
        <f t="shared" si="6"/>
        <v>1</v>
      </c>
      <c r="P157">
        <f t="shared" si="7"/>
        <v>34.950000000000003</v>
      </c>
      <c r="Q157" s="11" t="s">
        <v>8323</v>
      </c>
      <c r="R157" t="s">
        <v>8326</v>
      </c>
      <c r="S157" s="12">
        <f t="shared" si="8"/>
        <v>42718.963599537034</v>
      </c>
    </row>
    <row r="158" spans="1:19" ht="28.8" x14ac:dyDescent="0.3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9">
        <f t="shared" si="6"/>
        <v>2</v>
      </c>
      <c r="P158">
        <f t="shared" si="7"/>
        <v>8</v>
      </c>
      <c r="Q158" s="11" t="s">
        <v>8323</v>
      </c>
      <c r="R158" t="s">
        <v>8326</v>
      </c>
      <c r="S158" s="12">
        <f t="shared" si="8"/>
        <v>42230.08116898148</v>
      </c>
    </row>
    <row r="159" spans="1:19" ht="43.2" x14ac:dyDescent="0.3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9">
        <f t="shared" si="6"/>
        <v>3</v>
      </c>
      <c r="P159">
        <f t="shared" si="7"/>
        <v>10.67</v>
      </c>
      <c r="Q159" s="11" t="s">
        <v>8323</v>
      </c>
      <c r="R159" t="s">
        <v>8326</v>
      </c>
      <c r="S159" s="12">
        <f t="shared" si="8"/>
        <v>42209.67288194444</v>
      </c>
    </row>
    <row r="160" spans="1:19" ht="43.2" x14ac:dyDescent="0.3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9">
        <f t="shared" si="6"/>
        <v>0</v>
      </c>
      <c r="P160">
        <f t="shared" si="7"/>
        <v>29</v>
      </c>
      <c r="Q160" s="11" t="s">
        <v>8323</v>
      </c>
      <c r="R160" t="s">
        <v>8326</v>
      </c>
      <c r="S160" s="12">
        <f t="shared" si="8"/>
        <v>42359.725243055553</v>
      </c>
    </row>
    <row r="161" spans="1:19" ht="43.2" x14ac:dyDescent="0.3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9">
        <f t="shared" si="6"/>
        <v>1</v>
      </c>
      <c r="P161">
        <f t="shared" si="7"/>
        <v>7.25</v>
      </c>
      <c r="Q161" s="11" t="s">
        <v>8323</v>
      </c>
      <c r="R161" t="s">
        <v>8326</v>
      </c>
      <c r="S161" s="12">
        <f t="shared" si="8"/>
        <v>42417.675879629634</v>
      </c>
    </row>
    <row r="162" spans="1:19" ht="28.8" x14ac:dyDescent="0.3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9">
        <f t="shared" si="6"/>
        <v>1</v>
      </c>
      <c r="P162">
        <f t="shared" si="7"/>
        <v>6.75</v>
      </c>
      <c r="Q162" s="11" t="s">
        <v>8323</v>
      </c>
      <c r="R162" t="s">
        <v>8326</v>
      </c>
      <c r="S162" s="12">
        <f t="shared" si="8"/>
        <v>41833.951516203706</v>
      </c>
    </row>
    <row r="163" spans="1:19" ht="43.2" x14ac:dyDescent="0.3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9">
        <f t="shared" si="6"/>
        <v>0</v>
      </c>
      <c r="P163">
        <f t="shared" si="7"/>
        <v>13</v>
      </c>
      <c r="Q163" s="11" t="s">
        <v>8323</v>
      </c>
      <c r="R163" t="s">
        <v>8326</v>
      </c>
      <c r="S163" s="12">
        <f t="shared" si="8"/>
        <v>41848.84002314815</v>
      </c>
    </row>
    <row r="164" spans="1:19" ht="57.6" x14ac:dyDescent="0.3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9">
        <f t="shared" si="6"/>
        <v>1</v>
      </c>
      <c r="P164">
        <f t="shared" si="7"/>
        <v>13</v>
      </c>
      <c r="Q164" s="11" t="s">
        <v>8323</v>
      </c>
      <c r="R164" t="s">
        <v>8326</v>
      </c>
      <c r="S164" s="12">
        <f t="shared" si="8"/>
        <v>42021.301192129627</v>
      </c>
    </row>
    <row r="165" spans="1:19" ht="43.2" x14ac:dyDescent="0.3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 s="9">
        <f t="shared" si="6"/>
        <v>0</v>
      </c>
      <c r="P165">
        <f t="shared" si="7"/>
        <v>25</v>
      </c>
      <c r="Q165" s="11" t="s">
        <v>8323</v>
      </c>
      <c r="R165" t="s">
        <v>8326</v>
      </c>
      <c r="S165" s="12">
        <f t="shared" si="8"/>
        <v>42210.439768518518</v>
      </c>
    </row>
    <row r="166" spans="1:19" ht="43.2" x14ac:dyDescent="0.3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 s="9">
        <f t="shared" si="6"/>
        <v>0</v>
      </c>
      <c r="P166">
        <f t="shared" si="7"/>
        <v>25</v>
      </c>
      <c r="Q166" s="11" t="s">
        <v>8323</v>
      </c>
      <c r="R166" t="s">
        <v>8326</v>
      </c>
      <c r="S166" s="12">
        <f t="shared" si="8"/>
        <v>42243.790393518517</v>
      </c>
    </row>
    <row r="167" spans="1:19" ht="57.6" x14ac:dyDescent="0.3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 s="9">
        <f t="shared" si="6"/>
        <v>0</v>
      </c>
      <c r="P167">
        <f t="shared" si="7"/>
        <v>25</v>
      </c>
      <c r="Q167" s="11" t="s">
        <v>8323</v>
      </c>
      <c r="R167" t="s">
        <v>8326</v>
      </c>
      <c r="S167" s="12">
        <f t="shared" si="8"/>
        <v>42479.039212962962</v>
      </c>
    </row>
    <row r="168" spans="1:19" x14ac:dyDescent="0.3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 s="9">
        <f t="shared" si="6"/>
        <v>1</v>
      </c>
      <c r="P168">
        <f t="shared" si="7"/>
        <v>12.5</v>
      </c>
      <c r="Q168" s="11" t="s">
        <v>8323</v>
      </c>
      <c r="R168" t="s">
        <v>8326</v>
      </c>
      <c r="S168" s="12">
        <f t="shared" si="8"/>
        <v>41953.773090277777</v>
      </c>
    </row>
    <row r="169" spans="1:19" ht="57.6" x14ac:dyDescent="0.3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9">
        <f t="shared" si="6"/>
        <v>1</v>
      </c>
      <c r="P169">
        <f t="shared" si="7"/>
        <v>25</v>
      </c>
      <c r="Q169" s="11" t="s">
        <v>8323</v>
      </c>
      <c r="R169" t="s">
        <v>8326</v>
      </c>
      <c r="S169" s="12">
        <f t="shared" si="8"/>
        <v>42439.702314814815</v>
      </c>
    </row>
    <row r="170" spans="1:19" ht="43.2" x14ac:dyDescent="0.3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 s="9">
        <f t="shared" si="6"/>
        <v>1</v>
      </c>
      <c r="P170">
        <f t="shared" si="7"/>
        <v>25</v>
      </c>
      <c r="Q170" s="11" t="s">
        <v>8323</v>
      </c>
      <c r="R170" t="s">
        <v>8326</v>
      </c>
      <c r="S170" s="12">
        <f t="shared" si="8"/>
        <v>42317.826377314821</v>
      </c>
    </row>
    <row r="171" spans="1:19" ht="57.6" x14ac:dyDescent="0.3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 s="9">
        <f t="shared" si="6"/>
        <v>3</v>
      </c>
      <c r="P171">
        <f t="shared" si="7"/>
        <v>25</v>
      </c>
      <c r="Q171" s="11" t="s">
        <v>8323</v>
      </c>
      <c r="R171" t="s">
        <v>8326</v>
      </c>
      <c r="S171" s="12">
        <f t="shared" si="8"/>
        <v>42059.970729166671</v>
      </c>
    </row>
    <row r="172" spans="1:19" ht="43.2" x14ac:dyDescent="0.3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 s="9">
        <f t="shared" si="6"/>
        <v>2</v>
      </c>
      <c r="P172">
        <f t="shared" si="7"/>
        <v>5.75</v>
      </c>
      <c r="Q172" s="11" t="s">
        <v>8323</v>
      </c>
      <c r="R172" t="s">
        <v>8326</v>
      </c>
      <c r="S172" s="12">
        <f t="shared" si="8"/>
        <v>41879.043530092589</v>
      </c>
    </row>
    <row r="173" spans="1:19" ht="43.2" x14ac:dyDescent="0.3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 s="9">
        <f t="shared" si="6"/>
        <v>5</v>
      </c>
      <c r="P173">
        <f t="shared" si="7"/>
        <v>5.75</v>
      </c>
      <c r="Q173" s="11" t="s">
        <v>8323</v>
      </c>
      <c r="R173" t="s">
        <v>8326</v>
      </c>
      <c r="S173" s="12">
        <f t="shared" si="8"/>
        <v>41811.555462962962</v>
      </c>
    </row>
    <row r="174" spans="1:19" ht="43.2" x14ac:dyDescent="0.3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 s="9">
        <f t="shared" si="6"/>
        <v>0</v>
      </c>
      <c r="P174">
        <f t="shared" si="7"/>
        <v>7</v>
      </c>
      <c r="Q174" s="11" t="s">
        <v>8323</v>
      </c>
      <c r="R174" t="s">
        <v>8326</v>
      </c>
      <c r="S174" s="12">
        <f t="shared" si="8"/>
        <v>41995.084074074075</v>
      </c>
    </row>
    <row r="175" spans="1:19" ht="43.2" x14ac:dyDescent="0.3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 s="9">
        <f t="shared" si="6"/>
        <v>1</v>
      </c>
      <c r="P175">
        <f t="shared" si="7"/>
        <v>7</v>
      </c>
      <c r="Q175" s="11" t="s">
        <v>8323</v>
      </c>
      <c r="R175" t="s">
        <v>8326</v>
      </c>
      <c r="S175" s="12">
        <f t="shared" si="8"/>
        <v>41831.742962962962</v>
      </c>
    </row>
    <row r="176" spans="1:19" ht="43.2" x14ac:dyDescent="0.3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 s="9">
        <f t="shared" si="6"/>
        <v>0</v>
      </c>
      <c r="P176">
        <f t="shared" si="7"/>
        <v>20</v>
      </c>
      <c r="Q176" s="11" t="s">
        <v>8323</v>
      </c>
      <c r="R176" t="s">
        <v>8326</v>
      </c>
      <c r="S176" s="12">
        <f t="shared" si="8"/>
        <v>41929.266215277778</v>
      </c>
    </row>
    <row r="177" spans="1:19" ht="43.2" x14ac:dyDescent="0.3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 s="9">
        <f t="shared" si="6"/>
        <v>0</v>
      </c>
      <c r="P177">
        <f t="shared" si="7"/>
        <v>20</v>
      </c>
      <c r="Q177" s="11" t="s">
        <v>8323</v>
      </c>
      <c r="R177" t="s">
        <v>8326</v>
      </c>
      <c r="S177" s="12">
        <f t="shared" si="8"/>
        <v>42039.194988425923</v>
      </c>
    </row>
    <row r="178" spans="1:19" ht="43.2" x14ac:dyDescent="0.3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 s="9">
        <f t="shared" si="6"/>
        <v>0</v>
      </c>
      <c r="P178">
        <f t="shared" si="7"/>
        <v>20</v>
      </c>
      <c r="Q178" s="11" t="s">
        <v>8323</v>
      </c>
      <c r="R178" t="s">
        <v>8326</v>
      </c>
      <c r="S178" s="12">
        <f t="shared" si="8"/>
        <v>41831.675034722226</v>
      </c>
    </row>
    <row r="179" spans="1:19" ht="43.2" x14ac:dyDescent="0.3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 s="9">
        <f t="shared" si="6"/>
        <v>0</v>
      </c>
      <c r="P179">
        <f t="shared" si="7"/>
        <v>10</v>
      </c>
      <c r="Q179" s="11" t="s">
        <v>8323</v>
      </c>
      <c r="R179" t="s">
        <v>8326</v>
      </c>
      <c r="S179" s="12">
        <f t="shared" si="8"/>
        <v>42065.190694444449</v>
      </c>
    </row>
    <row r="180" spans="1:19" ht="43.2" x14ac:dyDescent="0.3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9">
        <f t="shared" si="6"/>
        <v>0</v>
      </c>
      <c r="P180">
        <f t="shared" si="7"/>
        <v>16</v>
      </c>
      <c r="Q180" s="11" t="s">
        <v>8323</v>
      </c>
      <c r="R180" t="s">
        <v>8326</v>
      </c>
      <c r="S180" s="12">
        <f t="shared" si="8"/>
        <v>42169.958506944444</v>
      </c>
    </row>
    <row r="181" spans="1:19" ht="43.2" x14ac:dyDescent="0.3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9">
        <f t="shared" si="6"/>
        <v>10</v>
      </c>
      <c r="P181">
        <f t="shared" si="7"/>
        <v>5</v>
      </c>
      <c r="Q181" s="11" t="s">
        <v>8323</v>
      </c>
      <c r="R181" t="s">
        <v>8326</v>
      </c>
      <c r="S181" s="12">
        <f t="shared" si="8"/>
        <v>41820.870821759258</v>
      </c>
    </row>
    <row r="182" spans="1:19" ht="57.6" x14ac:dyDescent="0.3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 s="9">
        <f t="shared" si="6"/>
        <v>0</v>
      </c>
      <c r="P182">
        <f t="shared" si="7"/>
        <v>5.5</v>
      </c>
      <c r="Q182" s="11" t="s">
        <v>8323</v>
      </c>
      <c r="R182" t="s">
        <v>8326</v>
      </c>
      <c r="S182" s="12">
        <f t="shared" si="8"/>
        <v>42447.863553240735</v>
      </c>
    </row>
    <row r="183" spans="1:19" ht="43.2" x14ac:dyDescent="0.3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9">
        <f t="shared" si="6"/>
        <v>0</v>
      </c>
      <c r="P183">
        <f t="shared" si="7"/>
        <v>5.5</v>
      </c>
      <c r="Q183" s="11" t="s">
        <v>8323</v>
      </c>
      <c r="R183" t="s">
        <v>8326</v>
      </c>
      <c r="S183" s="12">
        <f t="shared" si="8"/>
        <v>41961.492488425924</v>
      </c>
    </row>
    <row r="184" spans="1:19" ht="28.8" x14ac:dyDescent="0.3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 s="9">
        <f t="shared" si="6"/>
        <v>1</v>
      </c>
      <c r="P184">
        <f t="shared" si="7"/>
        <v>5.5</v>
      </c>
      <c r="Q184" s="11" t="s">
        <v>8323</v>
      </c>
      <c r="R184" t="s">
        <v>8326</v>
      </c>
      <c r="S184" s="12">
        <f t="shared" si="8"/>
        <v>42402.947002314817</v>
      </c>
    </row>
    <row r="185" spans="1:19" ht="28.8" x14ac:dyDescent="0.3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 s="9">
        <f t="shared" si="6"/>
        <v>0</v>
      </c>
      <c r="P185">
        <f t="shared" si="7"/>
        <v>10</v>
      </c>
      <c r="Q185" s="11" t="s">
        <v>8323</v>
      </c>
      <c r="R185" t="s">
        <v>8326</v>
      </c>
      <c r="S185" s="12">
        <f t="shared" si="8"/>
        <v>42437.64534722222</v>
      </c>
    </row>
    <row r="186" spans="1:19" ht="43.2" x14ac:dyDescent="0.3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 s="9">
        <f t="shared" si="6"/>
        <v>0</v>
      </c>
      <c r="P186">
        <f t="shared" si="7"/>
        <v>10</v>
      </c>
      <c r="Q186" s="11" t="s">
        <v>8323</v>
      </c>
      <c r="R186" t="s">
        <v>8326</v>
      </c>
      <c r="S186" s="12">
        <f t="shared" si="8"/>
        <v>42058.603877314818</v>
      </c>
    </row>
    <row r="187" spans="1:19" ht="43.2" x14ac:dyDescent="0.3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 s="9">
        <f t="shared" si="6"/>
        <v>1</v>
      </c>
      <c r="P187">
        <f t="shared" si="7"/>
        <v>10</v>
      </c>
      <c r="Q187" s="11" t="s">
        <v>8323</v>
      </c>
      <c r="R187" t="s">
        <v>8326</v>
      </c>
      <c r="S187" s="12">
        <f t="shared" si="8"/>
        <v>42217.670104166667</v>
      </c>
    </row>
    <row r="188" spans="1:19" ht="43.2" x14ac:dyDescent="0.3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 s="9">
        <f t="shared" si="6"/>
        <v>5</v>
      </c>
      <c r="P188">
        <f t="shared" si="7"/>
        <v>10</v>
      </c>
      <c r="Q188" s="11" t="s">
        <v>8323</v>
      </c>
      <c r="R188" t="s">
        <v>8326</v>
      </c>
      <c r="S188" s="12">
        <f t="shared" si="8"/>
        <v>42261.632916666669</v>
      </c>
    </row>
    <row r="189" spans="1:19" ht="43.2" x14ac:dyDescent="0.3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 s="9">
        <f t="shared" si="6"/>
        <v>10</v>
      </c>
      <c r="P189">
        <f t="shared" si="7"/>
        <v>10</v>
      </c>
      <c r="Q189" s="11" t="s">
        <v>8323</v>
      </c>
      <c r="R189" t="s">
        <v>8326</v>
      </c>
      <c r="S189" s="12">
        <f t="shared" si="8"/>
        <v>41831.697939814818</v>
      </c>
    </row>
    <row r="190" spans="1:19" ht="43.2" x14ac:dyDescent="0.3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 s="9">
        <f t="shared" si="6"/>
        <v>0</v>
      </c>
      <c r="P190">
        <f t="shared" si="7"/>
        <v>7</v>
      </c>
      <c r="Q190" s="11" t="s">
        <v>8323</v>
      </c>
      <c r="R190" t="s">
        <v>8326</v>
      </c>
      <c r="S190" s="12">
        <f t="shared" si="8"/>
        <v>42513.976319444439</v>
      </c>
    </row>
    <row r="191" spans="1:19" ht="43.2" x14ac:dyDescent="0.3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 s="9">
        <f t="shared" si="6"/>
        <v>0</v>
      </c>
      <c r="P191">
        <f t="shared" si="7"/>
        <v>2.33</v>
      </c>
      <c r="Q191" s="11" t="s">
        <v>8323</v>
      </c>
      <c r="R191" t="s">
        <v>8326</v>
      </c>
      <c r="S191" s="12">
        <f t="shared" si="8"/>
        <v>42465.128391203703</v>
      </c>
    </row>
    <row r="192" spans="1:19" ht="43.2" x14ac:dyDescent="0.3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9">
        <f t="shared" si="6"/>
        <v>1</v>
      </c>
      <c r="P192">
        <f t="shared" si="7"/>
        <v>3</v>
      </c>
      <c r="Q192" s="11" t="s">
        <v>8323</v>
      </c>
      <c r="R192" t="s">
        <v>8326</v>
      </c>
      <c r="S192" s="12">
        <f t="shared" si="8"/>
        <v>41982.904386574075</v>
      </c>
    </row>
    <row r="193" spans="1:19" ht="43.2" x14ac:dyDescent="0.3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9">
        <f t="shared" si="6"/>
        <v>0</v>
      </c>
      <c r="P193">
        <f t="shared" si="7"/>
        <v>5</v>
      </c>
      <c r="Q193" s="11" t="s">
        <v>8323</v>
      </c>
      <c r="R193" t="s">
        <v>8326</v>
      </c>
      <c r="S193" s="12">
        <f t="shared" si="8"/>
        <v>41985.427361111113</v>
      </c>
    </row>
    <row r="194" spans="1:19" ht="43.2" x14ac:dyDescent="0.3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 s="9">
        <f t="shared" ref="O194:O251" si="9">ROUND(E194/D194*100,0)</f>
        <v>0</v>
      </c>
      <c r="P194">
        <f t="shared" ref="P194:P212" si="10">IFERROR(ROUND(E194/L194,2),0)</f>
        <v>5</v>
      </c>
      <c r="Q194" s="11" t="s">
        <v>8323</v>
      </c>
      <c r="R194" t="s">
        <v>8326</v>
      </c>
      <c r="S194" s="12">
        <f t="shared" ref="S194:S251" si="11">(((J194/60)/60)/24)+DATE(1970,1,1)</f>
        <v>42510.938900462963</v>
      </c>
    </row>
    <row r="195" spans="1:19" ht="43.2" x14ac:dyDescent="0.3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 s="9">
        <f t="shared" si="9"/>
        <v>0</v>
      </c>
      <c r="P195">
        <f t="shared" si="10"/>
        <v>5</v>
      </c>
      <c r="Q195" s="11" t="s">
        <v>8323</v>
      </c>
      <c r="R195" t="s">
        <v>8326</v>
      </c>
      <c r="S195" s="12">
        <f t="shared" si="11"/>
        <v>42109.801712962959</v>
      </c>
    </row>
    <row r="196" spans="1:19" ht="43.2" x14ac:dyDescent="0.3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 s="9">
        <f t="shared" si="9"/>
        <v>0</v>
      </c>
      <c r="P196">
        <f t="shared" si="10"/>
        <v>5</v>
      </c>
      <c r="Q196" s="11" t="s">
        <v>8323</v>
      </c>
      <c r="R196" t="s">
        <v>8326</v>
      </c>
      <c r="S196" s="12">
        <f t="shared" si="11"/>
        <v>41809.389930555553</v>
      </c>
    </row>
    <row r="197" spans="1:19" ht="43.2" x14ac:dyDescent="0.3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 s="9">
        <f t="shared" si="9"/>
        <v>0</v>
      </c>
      <c r="P197">
        <f t="shared" si="10"/>
        <v>5</v>
      </c>
      <c r="Q197" s="11" t="s">
        <v>8323</v>
      </c>
      <c r="R197" t="s">
        <v>8326</v>
      </c>
      <c r="S197" s="12">
        <f t="shared" si="11"/>
        <v>41848.772928240738</v>
      </c>
    </row>
    <row r="198" spans="1:19" ht="43.2" x14ac:dyDescent="0.3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 s="9">
        <f t="shared" si="9"/>
        <v>0</v>
      </c>
      <c r="P198">
        <f t="shared" si="10"/>
        <v>3</v>
      </c>
      <c r="Q198" s="11" t="s">
        <v>8323</v>
      </c>
      <c r="R198" t="s">
        <v>8326</v>
      </c>
      <c r="S198" s="12">
        <f t="shared" si="11"/>
        <v>42107.864722222221</v>
      </c>
    </row>
    <row r="199" spans="1:19" ht="28.8" x14ac:dyDescent="0.3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 s="9">
        <f t="shared" si="9"/>
        <v>0</v>
      </c>
      <c r="P199">
        <f t="shared" si="10"/>
        <v>1.5</v>
      </c>
      <c r="Q199" s="11" t="s">
        <v>8323</v>
      </c>
      <c r="R199" t="s">
        <v>8326</v>
      </c>
      <c r="S199" s="12">
        <f t="shared" si="11"/>
        <v>42095.229166666672</v>
      </c>
    </row>
    <row r="200" spans="1:19" ht="43.2" x14ac:dyDescent="0.3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 s="9">
        <f t="shared" si="9"/>
        <v>0</v>
      </c>
      <c r="P200">
        <f t="shared" si="10"/>
        <v>1</v>
      </c>
      <c r="Q200" s="11" t="s">
        <v>8323</v>
      </c>
      <c r="R200" t="s">
        <v>8326</v>
      </c>
      <c r="S200" s="12">
        <f t="shared" si="11"/>
        <v>42358.573182870372</v>
      </c>
    </row>
    <row r="201" spans="1:19" ht="43.2" x14ac:dyDescent="0.3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 s="9">
        <f t="shared" si="9"/>
        <v>2</v>
      </c>
      <c r="P201">
        <f t="shared" si="10"/>
        <v>1.5</v>
      </c>
      <c r="Q201" s="11" t="s">
        <v>8323</v>
      </c>
      <c r="R201" t="s">
        <v>8326</v>
      </c>
      <c r="S201" s="12">
        <f t="shared" si="11"/>
        <v>42307.189270833333</v>
      </c>
    </row>
    <row r="202" spans="1:19" ht="43.2" x14ac:dyDescent="0.3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 s="9">
        <f t="shared" si="9"/>
        <v>0</v>
      </c>
      <c r="P202">
        <f t="shared" si="10"/>
        <v>2</v>
      </c>
      <c r="Q202" s="11" t="s">
        <v>8323</v>
      </c>
      <c r="R202" t="s">
        <v>8326</v>
      </c>
      <c r="S202" s="12">
        <f t="shared" si="11"/>
        <v>42391.772997685184</v>
      </c>
    </row>
    <row r="203" spans="1:19" ht="43.2" x14ac:dyDescent="0.3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9">
        <f t="shared" si="9"/>
        <v>0</v>
      </c>
      <c r="P203">
        <f t="shared" si="10"/>
        <v>1</v>
      </c>
      <c r="Q203" s="11" t="s">
        <v>8323</v>
      </c>
      <c r="R203" t="s">
        <v>8326</v>
      </c>
      <c r="S203" s="12">
        <f t="shared" si="11"/>
        <v>41828.922905092593</v>
      </c>
    </row>
    <row r="204" spans="1:19" ht="43.2" x14ac:dyDescent="0.3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 s="9">
        <f t="shared" si="9"/>
        <v>0</v>
      </c>
      <c r="P204">
        <f t="shared" si="10"/>
        <v>1</v>
      </c>
      <c r="Q204" s="11" t="s">
        <v>8323</v>
      </c>
      <c r="R204" t="s">
        <v>8326</v>
      </c>
      <c r="S204" s="12">
        <f t="shared" si="11"/>
        <v>42444.877743055549</v>
      </c>
    </row>
    <row r="205" spans="1:19" ht="43.2" x14ac:dyDescent="0.3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 s="9">
        <f t="shared" si="9"/>
        <v>0</v>
      </c>
      <c r="P205">
        <f t="shared" si="10"/>
        <v>1</v>
      </c>
      <c r="Q205" s="11" t="s">
        <v>8323</v>
      </c>
      <c r="R205" t="s">
        <v>8326</v>
      </c>
      <c r="S205" s="12">
        <f t="shared" si="11"/>
        <v>42059.270023148143</v>
      </c>
    </row>
    <row r="206" spans="1:19" ht="43.2" x14ac:dyDescent="0.3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 s="9">
        <f t="shared" si="9"/>
        <v>0</v>
      </c>
      <c r="P206">
        <f t="shared" si="10"/>
        <v>1</v>
      </c>
      <c r="Q206" s="11" t="s">
        <v>8323</v>
      </c>
      <c r="R206" t="s">
        <v>8326</v>
      </c>
      <c r="S206" s="12">
        <f t="shared" si="11"/>
        <v>42415.168564814812</v>
      </c>
    </row>
    <row r="207" spans="1:19" ht="28.8" x14ac:dyDescent="0.3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9">
        <f t="shared" si="9"/>
        <v>0</v>
      </c>
      <c r="P207">
        <f t="shared" si="10"/>
        <v>1</v>
      </c>
      <c r="Q207" s="11" t="s">
        <v>8323</v>
      </c>
      <c r="R207" t="s">
        <v>8326</v>
      </c>
      <c r="S207" s="12">
        <f t="shared" si="11"/>
        <v>42611.261064814811</v>
      </c>
    </row>
    <row r="208" spans="1:19" ht="43.2" x14ac:dyDescent="0.3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 s="9">
        <f t="shared" si="9"/>
        <v>0</v>
      </c>
      <c r="P208">
        <f t="shared" si="10"/>
        <v>1</v>
      </c>
      <c r="Q208" s="11" t="s">
        <v>8323</v>
      </c>
      <c r="R208" t="s">
        <v>8326</v>
      </c>
      <c r="S208" s="12">
        <f t="shared" si="11"/>
        <v>42174.780821759254</v>
      </c>
    </row>
    <row r="209" spans="1:19" ht="57.6" x14ac:dyDescent="0.3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 s="9">
        <f t="shared" si="9"/>
        <v>0</v>
      </c>
      <c r="P209">
        <f t="shared" si="10"/>
        <v>1</v>
      </c>
      <c r="Q209" s="11" t="s">
        <v>8323</v>
      </c>
      <c r="R209" t="s">
        <v>8326</v>
      </c>
      <c r="S209" s="12">
        <f t="shared" si="11"/>
        <v>42041.743090277778</v>
      </c>
    </row>
    <row r="210" spans="1:19" ht="43.2" x14ac:dyDescent="0.3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 s="9">
        <f t="shared" si="9"/>
        <v>0</v>
      </c>
      <c r="P210">
        <f t="shared" si="10"/>
        <v>1</v>
      </c>
      <c r="Q210" s="11" t="s">
        <v>8323</v>
      </c>
      <c r="R210" t="s">
        <v>8326</v>
      </c>
      <c r="S210" s="12">
        <f t="shared" si="11"/>
        <v>41789.893599537041</v>
      </c>
    </row>
    <row r="211" spans="1:19" ht="43.2" x14ac:dyDescent="0.3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 s="9">
        <f t="shared" si="9"/>
        <v>0</v>
      </c>
      <c r="P211">
        <f t="shared" si="10"/>
        <v>1</v>
      </c>
      <c r="Q211" s="11" t="s">
        <v>8323</v>
      </c>
      <c r="R211" t="s">
        <v>8326</v>
      </c>
      <c r="S211" s="12">
        <f t="shared" si="11"/>
        <v>41905.636469907404</v>
      </c>
    </row>
    <row r="212" spans="1:19" x14ac:dyDescent="0.3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 s="9">
        <f t="shared" si="9"/>
        <v>0</v>
      </c>
      <c r="P212">
        <f t="shared" si="10"/>
        <v>1</v>
      </c>
      <c r="Q212" s="11" t="s">
        <v>8323</v>
      </c>
      <c r="R212" t="s">
        <v>8326</v>
      </c>
      <c r="S212" s="12">
        <f t="shared" si="11"/>
        <v>41890.16269675926</v>
      </c>
    </row>
    <row r="213" spans="1:19" ht="43.2" x14ac:dyDescent="0.3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 s="9">
        <f t="shared" si="9"/>
        <v>0</v>
      </c>
      <c r="P213" t="s">
        <v>7235</v>
      </c>
      <c r="Q213" s="11" t="s">
        <v>8323</v>
      </c>
      <c r="R213" t="s">
        <v>8326</v>
      </c>
      <c r="S213" s="12">
        <f t="shared" si="11"/>
        <v>42171.743969907402</v>
      </c>
    </row>
    <row r="214" spans="1:19" ht="43.2" x14ac:dyDescent="0.3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 s="9">
        <f t="shared" si="9"/>
        <v>0</v>
      </c>
      <c r="P214" t="s">
        <v>7235</v>
      </c>
      <c r="Q214" s="11" t="s">
        <v>8323</v>
      </c>
      <c r="R214" t="s">
        <v>8326</v>
      </c>
      <c r="S214" s="12">
        <f t="shared" si="11"/>
        <v>42495.722187499996</v>
      </c>
    </row>
    <row r="215" spans="1:19" ht="28.8" x14ac:dyDescent="0.3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 s="9">
        <f t="shared" si="9"/>
        <v>0</v>
      </c>
      <c r="P215" t="s">
        <v>7235</v>
      </c>
      <c r="Q215" s="11" t="s">
        <v>8323</v>
      </c>
      <c r="R215" t="s">
        <v>8326</v>
      </c>
      <c r="S215" s="12">
        <f t="shared" si="11"/>
        <v>42037.986284722225</v>
      </c>
    </row>
    <row r="216" spans="1:19" ht="43.2" x14ac:dyDescent="0.3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 s="9">
        <f t="shared" si="9"/>
        <v>0</v>
      </c>
      <c r="P216" t="s">
        <v>7235</v>
      </c>
      <c r="Q216" s="11" t="s">
        <v>8323</v>
      </c>
      <c r="R216" t="s">
        <v>8326</v>
      </c>
      <c r="S216" s="12">
        <f t="shared" si="11"/>
        <v>41922.535185185188</v>
      </c>
    </row>
    <row r="217" spans="1:19" ht="43.2" x14ac:dyDescent="0.3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 s="9">
        <f t="shared" si="9"/>
        <v>0</v>
      </c>
      <c r="P217" t="s">
        <v>7235</v>
      </c>
      <c r="Q217" s="11" t="s">
        <v>8323</v>
      </c>
      <c r="R217" t="s">
        <v>8326</v>
      </c>
      <c r="S217" s="12">
        <f t="shared" si="11"/>
        <v>42325.920717592591</v>
      </c>
    </row>
    <row r="218" spans="1:19" ht="43.2" x14ac:dyDescent="0.3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 s="9">
        <f t="shared" si="9"/>
        <v>0</v>
      </c>
      <c r="P218" t="s">
        <v>7235</v>
      </c>
      <c r="Q218" s="11" t="s">
        <v>8323</v>
      </c>
      <c r="R218" t="s">
        <v>8326</v>
      </c>
      <c r="S218" s="12">
        <f t="shared" si="11"/>
        <v>42675.262962962966</v>
      </c>
    </row>
    <row r="219" spans="1:19" ht="43.2" x14ac:dyDescent="0.3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 s="9">
        <f t="shared" si="9"/>
        <v>0</v>
      </c>
      <c r="P219" t="s">
        <v>7235</v>
      </c>
      <c r="Q219" s="11" t="s">
        <v>8323</v>
      </c>
      <c r="R219" t="s">
        <v>8326</v>
      </c>
      <c r="S219" s="12">
        <f t="shared" si="11"/>
        <v>42322.025115740747</v>
      </c>
    </row>
    <row r="220" spans="1:19" ht="43.2" x14ac:dyDescent="0.3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 s="9">
        <f t="shared" si="9"/>
        <v>0</v>
      </c>
      <c r="P220" t="s">
        <v>7235</v>
      </c>
      <c r="Q220" s="11" t="s">
        <v>8323</v>
      </c>
      <c r="R220" t="s">
        <v>8326</v>
      </c>
      <c r="S220" s="12">
        <f t="shared" si="11"/>
        <v>42550.048449074078</v>
      </c>
    </row>
    <row r="221" spans="1:19" ht="43.2" x14ac:dyDescent="0.3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 s="9">
        <f t="shared" si="9"/>
        <v>0</v>
      </c>
      <c r="P221" t="s">
        <v>7235</v>
      </c>
      <c r="Q221" s="11" t="s">
        <v>8323</v>
      </c>
      <c r="R221" t="s">
        <v>8326</v>
      </c>
      <c r="S221" s="12">
        <f t="shared" si="11"/>
        <v>42515.078217592592</v>
      </c>
    </row>
    <row r="222" spans="1:19" x14ac:dyDescent="0.3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 s="9">
        <f t="shared" si="9"/>
        <v>0</v>
      </c>
      <c r="P222" t="s">
        <v>7235</v>
      </c>
      <c r="Q222" s="11" t="s">
        <v>8323</v>
      </c>
      <c r="R222" t="s">
        <v>8326</v>
      </c>
      <c r="S222" s="12">
        <f t="shared" si="11"/>
        <v>42538.742893518516</v>
      </c>
    </row>
    <row r="223" spans="1:19" ht="43.2" x14ac:dyDescent="0.3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 s="9">
        <f t="shared" si="9"/>
        <v>0</v>
      </c>
      <c r="P223" t="s">
        <v>7235</v>
      </c>
      <c r="Q223" s="11" t="s">
        <v>8323</v>
      </c>
      <c r="R223" t="s">
        <v>8326</v>
      </c>
      <c r="S223" s="12">
        <f t="shared" si="11"/>
        <v>42419.246168981481</v>
      </c>
    </row>
    <row r="224" spans="1:19" ht="43.2" x14ac:dyDescent="0.3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 s="9">
        <f t="shared" si="9"/>
        <v>0</v>
      </c>
      <c r="P224" t="s">
        <v>7235</v>
      </c>
      <c r="Q224" s="11" t="s">
        <v>8323</v>
      </c>
      <c r="R224" t="s">
        <v>8326</v>
      </c>
      <c r="S224" s="12">
        <f t="shared" si="11"/>
        <v>42613.841261574074</v>
      </c>
    </row>
    <row r="225" spans="1:19" ht="57.6" x14ac:dyDescent="0.3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 s="9">
        <f t="shared" si="9"/>
        <v>0</v>
      </c>
      <c r="P225" t="s">
        <v>7235</v>
      </c>
      <c r="Q225" s="11" t="s">
        <v>8323</v>
      </c>
      <c r="R225" t="s">
        <v>8326</v>
      </c>
      <c r="S225" s="12">
        <f t="shared" si="11"/>
        <v>42108.692060185189</v>
      </c>
    </row>
    <row r="226" spans="1:19" ht="43.2" x14ac:dyDescent="0.3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 s="9">
        <f t="shared" si="9"/>
        <v>0</v>
      </c>
      <c r="P226" t="s">
        <v>7235</v>
      </c>
      <c r="Q226" s="11" t="s">
        <v>8323</v>
      </c>
      <c r="R226" t="s">
        <v>8326</v>
      </c>
      <c r="S226" s="12">
        <f t="shared" si="11"/>
        <v>42228.151701388888</v>
      </c>
    </row>
    <row r="227" spans="1:19" ht="43.2" x14ac:dyDescent="0.3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 s="9">
        <f t="shared" si="9"/>
        <v>0</v>
      </c>
      <c r="P227" t="s">
        <v>7235</v>
      </c>
      <c r="Q227" s="11" t="s">
        <v>8323</v>
      </c>
      <c r="R227" t="s">
        <v>8326</v>
      </c>
      <c r="S227" s="12">
        <f t="shared" si="11"/>
        <v>42408.999571759254</v>
      </c>
    </row>
    <row r="228" spans="1:19" ht="43.2" x14ac:dyDescent="0.3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 s="9">
        <f t="shared" si="9"/>
        <v>0</v>
      </c>
      <c r="P228" t="s">
        <v>7235</v>
      </c>
      <c r="Q228" s="11" t="s">
        <v>8323</v>
      </c>
      <c r="R228" t="s">
        <v>8326</v>
      </c>
      <c r="S228" s="12">
        <f t="shared" si="11"/>
        <v>42253.633159722223</v>
      </c>
    </row>
    <row r="229" spans="1:19" ht="43.2" x14ac:dyDescent="0.3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 s="9">
        <f t="shared" si="9"/>
        <v>0</v>
      </c>
      <c r="P229" t="s">
        <v>7235</v>
      </c>
      <c r="Q229" s="11" t="s">
        <v>8323</v>
      </c>
      <c r="R229" t="s">
        <v>8326</v>
      </c>
      <c r="S229" s="12">
        <f t="shared" si="11"/>
        <v>41916.597638888888</v>
      </c>
    </row>
    <row r="230" spans="1:19" ht="43.2" x14ac:dyDescent="0.3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 s="9">
        <f t="shared" si="9"/>
        <v>0</v>
      </c>
      <c r="P230" t="s">
        <v>7235</v>
      </c>
      <c r="Q230" s="11" t="s">
        <v>8323</v>
      </c>
      <c r="R230" t="s">
        <v>8326</v>
      </c>
      <c r="S230" s="12">
        <f t="shared" si="11"/>
        <v>42457.932025462964</v>
      </c>
    </row>
    <row r="231" spans="1:19" ht="57.6" x14ac:dyDescent="0.3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 s="9">
        <f t="shared" si="9"/>
        <v>0</v>
      </c>
      <c r="P231" t="s">
        <v>7235</v>
      </c>
      <c r="Q231" s="11" t="s">
        <v>8323</v>
      </c>
      <c r="R231" t="s">
        <v>8326</v>
      </c>
      <c r="S231" s="12">
        <f t="shared" si="11"/>
        <v>42213.662905092591</v>
      </c>
    </row>
    <row r="232" spans="1:19" ht="43.2" x14ac:dyDescent="0.3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 s="9">
        <f t="shared" si="9"/>
        <v>0</v>
      </c>
      <c r="P232" t="s">
        <v>7235</v>
      </c>
      <c r="Q232" s="11" t="s">
        <v>8323</v>
      </c>
      <c r="R232" t="s">
        <v>8326</v>
      </c>
      <c r="S232" s="12">
        <f t="shared" si="11"/>
        <v>41941.585231481484</v>
      </c>
    </row>
    <row r="233" spans="1:19" ht="43.2" x14ac:dyDescent="0.3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 s="9">
        <f t="shared" si="9"/>
        <v>0</v>
      </c>
      <c r="P233" t="s">
        <v>7235</v>
      </c>
      <c r="Q233" s="11" t="s">
        <v>8323</v>
      </c>
      <c r="R233" t="s">
        <v>8326</v>
      </c>
      <c r="S233" s="12">
        <f t="shared" si="11"/>
        <v>42282.655543981484</v>
      </c>
    </row>
    <row r="234" spans="1:19" ht="43.2" x14ac:dyDescent="0.3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 s="9">
        <f t="shared" si="9"/>
        <v>0</v>
      </c>
      <c r="P234" t="s">
        <v>7235</v>
      </c>
      <c r="Q234" s="11" t="s">
        <v>8323</v>
      </c>
      <c r="R234" t="s">
        <v>8326</v>
      </c>
      <c r="S234" s="12">
        <f t="shared" si="11"/>
        <v>42115.11618055556</v>
      </c>
    </row>
    <row r="235" spans="1:19" ht="43.2" x14ac:dyDescent="0.3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 s="9">
        <f t="shared" si="9"/>
        <v>0</v>
      </c>
      <c r="P235" t="s">
        <v>7235</v>
      </c>
      <c r="Q235" s="11" t="s">
        <v>8323</v>
      </c>
      <c r="R235" t="s">
        <v>8326</v>
      </c>
      <c r="S235" s="12">
        <f t="shared" si="11"/>
        <v>42286.749780092592</v>
      </c>
    </row>
    <row r="236" spans="1:19" ht="43.2" x14ac:dyDescent="0.3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 s="9">
        <f t="shared" si="9"/>
        <v>0</v>
      </c>
      <c r="P236" t="s">
        <v>7235</v>
      </c>
      <c r="Q236" s="11" t="s">
        <v>8323</v>
      </c>
      <c r="R236" t="s">
        <v>8326</v>
      </c>
      <c r="S236" s="12">
        <f t="shared" si="11"/>
        <v>42511.698101851856</v>
      </c>
    </row>
    <row r="237" spans="1:19" ht="43.2" x14ac:dyDescent="0.3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 s="9">
        <f t="shared" si="9"/>
        <v>0</v>
      </c>
      <c r="P237" t="s">
        <v>7235</v>
      </c>
      <c r="Q237" s="11" t="s">
        <v>8323</v>
      </c>
      <c r="R237" t="s">
        <v>8326</v>
      </c>
      <c r="S237" s="12">
        <f t="shared" si="11"/>
        <v>41950.114108796297</v>
      </c>
    </row>
    <row r="238" spans="1:19" ht="28.8" x14ac:dyDescent="0.3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 s="9">
        <f t="shared" si="9"/>
        <v>0</v>
      </c>
      <c r="P238" t="s">
        <v>7235</v>
      </c>
      <c r="Q238" s="11" t="s">
        <v>8323</v>
      </c>
      <c r="R238" t="s">
        <v>8326</v>
      </c>
      <c r="S238" s="12">
        <f t="shared" si="11"/>
        <v>41793.710231481484</v>
      </c>
    </row>
    <row r="239" spans="1:19" ht="43.2" x14ac:dyDescent="0.3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 s="9">
        <f t="shared" si="9"/>
        <v>0</v>
      </c>
      <c r="P239" t="s">
        <v>7235</v>
      </c>
      <c r="Q239" s="11" t="s">
        <v>8323</v>
      </c>
      <c r="R239" t="s">
        <v>8326</v>
      </c>
      <c r="S239" s="12">
        <f t="shared" si="11"/>
        <v>42453.806307870371</v>
      </c>
    </row>
    <row r="240" spans="1:19" ht="43.2" x14ac:dyDescent="0.3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 s="9">
        <f t="shared" si="9"/>
        <v>0</v>
      </c>
      <c r="P240" t="s">
        <v>7235</v>
      </c>
      <c r="Q240" s="11" t="s">
        <v>8323</v>
      </c>
      <c r="R240" t="s">
        <v>8326</v>
      </c>
      <c r="S240" s="12">
        <f t="shared" si="11"/>
        <v>42103.024398148147</v>
      </c>
    </row>
    <row r="241" spans="1:19" ht="57.6" x14ac:dyDescent="0.3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 s="9">
        <f t="shared" si="9"/>
        <v>0</v>
      </c>
      <c r="P241" t="s">
        <v>7235</v>
      </c>
      <c r="Q241" s="11" t="s">
        <v>8323</v>
      </c>
      <c r="R241" t="s">
        <v>8326</v>
      </c>
      <c r="S241" s="12">
        <f t="shared" si="11"/>
        <v>42186.01116898148</v>
      </c>
    </row>
    <row r="242" spans="1:19" ht="43.2" x14ac:dyDescent="0.3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 s="9">
        <f t="shared" si="9"/>
        <v>0</v>
      </c>
      <c r="P242" t="s">
        <v>7235</v>
      </c>
      <c r="Q242" s="11" t="s">
        <v>8323</v>
      </c>
      <c r="R242" t="s">
        <v>8326</v>
      </c>
      <c r="S242" s="12">
        <f t="shared" si="11"/>
        <v>42492.737847222219</v>
      </c>
    </row>
    <row r="243" spans="1:19" ht="57.6" x14ac:dyDescent="0.3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 s="9">
        <f t="shared" si="9"/>
        <v>0</v>
      </c>
      <c r="P243" t="s">
        <v>7235</v>
      </c>
      <c r="Q243" s="11" t="s">
        <v>8323</v>
      </c>
      <c r="R243" t="s">
        <v>8326</v>
      </c>
      <c r="S243" s="12">
        <f t="shared" si="11"/>
        <v>41793.814259259263</v>
      </c>
    </row>
    <row r="244" spans="1:19" ht="43.2" x14ac:dyDescent="0.3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 s="9">
        <f t="shared" si="9"/>
        <v>0</v>
      </c>
      <c r="P244" t="s">
        <v>7235</v>
      </c>
      <c r="Q244" s="11" t="s">
        <v>8323</v>
      </c>
      <c r="R244" t="s">
        <v>8326</v>
      </c>
      <c r="S244" s="12">
        <f t="shared" si="11"/>
        <v>42111.904097222221</v>
      </c>
    </row>
    <row r="245" spans="1:19" ht="57.6" x14ac:dyDescent="0.3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 s="9">
        <f t="shared" si="9"/>
        <v>0</v>
      </c>
      <c r="P245" t="s">
        <v>7235</v>
      </c>
      <c r="Q245" s="11" t="s">
        <v>8323</v>
      </c>
      <c r="R245" t="s">
        <v>8326</v>
      </c>
      <c r="S245" s="12">
        <f t="shared" si="11"/>
        <v>41867.652280092596</v>
      </c>
    </row>
    <row r="246" spans="1:19" ht="43.2" x14ac:dyDescent="0.3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9">
        <f t="shared" si="9"/>
        <v>0</v>
      </c>
      <c r="P246" t="s">
        <v>7235</v>
      </c>
      <c r="Q246" s="11" t="s">
        <v>8323</v>
      </c>
      <c r="R246" t="s">
        <v>8326</v>
      </c>
      <c r="S246" s="12">
        <f t="shared" si="11"/>
        <v>41905.795706018522</v>
      </c>
    </row>
    <row r="247" spans="1:19" ht="43.2" x14ac:dyDescent="0.3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 s="9">
        <f t="shared" si="9"/>
        <v>0</v>
      </c>
      <c r="P247" t="s">
        <v>7235</v>
      </c>
      <c r="Q247" s="11" t="s">
        <v>8323</v>
      </c>
      <c r="R247" t="s">
        <v>8326</v>
      </c>
      <c r="S247" s="12">
        <f t="shared" si="11"/>
        <v>42534.866875</v>
      </c>
    </row>
    <row r="248" spans="1:19" ht="43.2" x14ac:dyDescent="0.3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 s="9">
        <f t="shared" si="9"/>
        <v>0</v>
      </c>
      <c r="P248" t="s">
        <v>7235</v>
      </c>
      <c r="Q248" s="11" t="s">
        <v>8323</v>
      </c>
      <c r="R248" t="s">
        <v>8326</v>
      </c>
      <c r="S248" s="12">
        <f t="shared" si="11"/>
        <v>42730.903726851851</v>
      </c>
    </row>
    <row r="249" spans="1:19" ht="43.2" x14ac:dyDescent="0.3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 s="9">
        <f t="shared" si="9"/>
        <v>0</v>
      </c>
      <c r="P249" t="s">
        <v>7235</v>
      </c>
      <c r="Q249" s="11" t="s">
        <v>8323</v>
      </c>
      <c r="R249" t="s">
        <v>8326</v>
      </c>
      <c r="S249" s="12">
        <f t="shared" si="11"/>
        <v>42421.141469907408</v>
      </c>
    </row>
    <row r="250" spans="1:19" ht="43.2" x14ac:dyDescent="0.3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 s="9">
        <f t="shared" si="9"/>
        <v>0</v>
      </c>
      <c r="P250" t="s">
        <v>7235</v>
      </c>
      <c r="Q250" s="11" t="s">
        <v>8323</v>
      </c>
      <c r="R250" t="s">
        <v>8326</v>
      </c>
      <c r="S250" s="12">
        <f t="shared" si="11"/>
        <v>41761.810150462967</v>
      </c>
    </row>
    <row r="251" spans="1:19" ht="43.2" x14ac:dyDescent="0.3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 s="9">
        <f t="shared" si="9"/>
        <v>0</v>
      </c>
      <c r="P251" t="s">
        <v>7235</v>
      </c>
      <c r="Q251" s="11" t="s">
        <v>8323</v>
      </c>
      <c r="R251" t="s">
        <v>8326</v>
      </c>
      <c r="S251" s="12">
        <f t="shared" si="11"/>
        <v>41927.124884259261</v>
      </c>
    </row>
  </sheetData>
  <conditionalFormatting sqref="F1:F251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  <cfRule type="cellIs" priority="7" operator="equal">
      <formula>"live"</formula>
    </cfRule>
  </conditionalFormatting>
  <conditionalFormatting sqref="O1:P1 O2:O251 R1:S1">
    <cfRule type="colorScale" priority="1">
      <colorScale>
        <cfvo type="min"/>
        <cfvo type="max"/>
        <color rgb="FFFF7128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33171-1F0A-45E5-ABB3-41EB5ABB45A8}">
  <dimension ref="A1:C6"/>
  <sheetViews>
    <sheetView workbookViewId="0">
      <selection activeCell="C39" sqref="C39"/>
    </sheetView>
  </sheetViews>
  <sheetFormatPr defaultRowHeight="14.4" x14ac:dyDescent="0.3"/>
  <cols>
    <col min="1" max="1" width="15.109375" bestFit="1" customWidth="1"/>
    <col min="2" max="2" width="12" bestFit="1" customWidth="1"/>
  </cols>
  <sheetData>
    <row r="1" spans="1:3" x14ac:dyDescent="0.3">
      <c r="B1" t="s">
        <v>8377</v>
      </c>
      <c r="C1" t="s">
        <v>8378</v>
      </c>
    </row>
    <row r="2" spans="1:3" x14ac:dyDescent="0.3">
      <c r="A2" t="s">
        <v>8379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8380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B4" s="17"/>
      <c r="C4" s="17"/>
    </row>
    <row r="5" spans="1:3" x14ac:dyDescent="0.3">
      <c r="A5" t="s">
        <v>8381</v>
      </c>
      <c r="B5" s="17">
        <f>AVERAGE('Successful US Kickstarters'!E:E)</f>
        <v>5601.5458009708727</v>
      </c>
      <c r="C5" s="17">
        <f>AVERAGE('Failed US Kickstarters'!E:E)</f>
        <v>558.65484000000004</v>
      </c>
    </row>
    <row r="6" spans="1:3" x14ac:dyDescent="0.3">
      <c r="A6" t="s">
        <v>8382</v>
      </c>
      <c r="B6" s="17">
        <f>MEDIAN('Successful US Kickstarters'!E:E)</f>
        <v>3167.5</v>
      </c>
      <c r="C6" s="17">
        <f>MEDIAN('Failed US Kickstarters'!E:E)</f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Outcomes Based on Goals</vt:lpstr>
      <vt:lpstr>Theater Outcomes by Launch Date</vt:lpstr>
      <vt:lpstr>Parent Category Outcomes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Anne Lecomte</cp:lastModifiedBy>
  <dcterms:created xsi:type="dcterms:W3CDTF">2017-04-20T15:17:24Z</dcterms:created>
  <dcterms:modified xsi:type="dcterms:W3CDTF">2022-07-02T20:13:40Z</dcterms:modified>
</cp:coreProperties>
</file>