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gunet.sharepoint.com/sites/sy-grp-balanced/Delade dokument/BalancED/Tracking/AW_analysis/"/>
    </mc:Choice>
  </mc:AlternateContent>
  <xr:revisionPtr revIDLastSave="0" documentId="8_{4E7F4D9D-8150-CD4A-B481-A5AF974889DA}" xr6:coauthVersionLast="45" xr6:coauthVersionMax="45" xr10:uidLastSave="{00000000-0000-0000-0000-000000000000}"/>
  <bookViews>
    <workbookView xWindow="0" yWindow="460" windowWidth="39980" windowHeight="26820" activeTab="2" xr2:uid="{00000000-000D-0000-FFFF-FFFF00000000}"/>
  </bookViews>
  <sheets>
    <sheet name="Instructions" sheetId="3" r:id="rId1"/>
    <sheet name="Data" sheetId="1" r:id="rId2"/>
    <sheet name="Analysis"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2" l="1"/>
  <c r="C9" i="2"/>
  <c r="C18" i="2"/>
  <c r="C8" i="2" l="1"/>
  <c r="C10" i="2"/>
  <c r="C11" i="2"/>
  <c r="C12" i="2"/>
  <c r="C13" i="2"/>
  <c r="C14" i="2"/>
  <c r="C15" i="2"/>
  <c r="C16" i="2"/>
  <c r="C17" i="2"/>
  <c r="C19" i="2"/>
  <c r="C20" i="2"/>
  <c r="C21" i="2"/>
  <c r="C22" i="2"/>
  <c r="C23" i="2"/>
  <c r="C24" i="2"/>
  <c r="C25" i="2"/>
  <c r="C26" i="2"/>
  <c r="C27" i="2"/>
  <c r="C28" i="2"/>
  <c r="C29" i="2"/>
  <c r="C30" i="2"/>
  <c r="C31" i="2"/>
  <c r="C32" i="2"/>
  <c r="C33" i="2"/>
  <c r="C34" i="2"/>
  <c r="C36" i="2" l="1"/>
  <c r="C38" i="2" s="1"/>
  <c r="D33" i="2" l="1"/>
  <c r="D25" i="2"/>
  <c r="D17" i="2"/>
  <c r="D9" i="2"/>
  <c r="D32" i="2"/>
  <c r="D24" i="2"/>
  <c r="D16" i="2"/>
  <c r="D8" i="2"/>
  <c r="D21" i="2"/>
  <c r="D31" i="2"/>
  <c r="D23" i="2"/>
  <c r="D15" i="2"/>
  <c r="D7" i="2"/>
  <c r="D29" i="2"/>
  <c r="D13" i="2"/>
  <c r="D28" i="2"/>
  <c r="D20" i="2"/>
  <c r="D11" i="2"/>
  <c r="D34" i="2"/>
  <c r="D18" i="2"/>
  <c r="D30" i="2"/>
  <c r="D22" i="2"/>
  <c r="D14" i="2"/>
  <c r="D12" i="2"/>
  <c r="D27" i="2"/>
  <c r="D19" i="2"/>
  <c r="D26" i="2"/>
  <c r="D10" i="2"/>
  <c r="D36" i="2"/>
  <c r="D38" i="2" l="1"/>
</calcChain>
</file>

<file path=xl/sharedStrings.xml><?xml version="1.0" encoding="utf-8"?>
<sst xmlns="http://schemas.openxmlformats.org/spreadsheetml/2006/main" count="51" uniqueCount="51">
  <si>
    <t>Setup</t>
  </si>
  <si>
    <t>Legend</t>
  </si>
  <si>
    <t xml:space="preserve">GAFAM: American big tech </t>
  </si>
  <si>
    <t>CDN/Edge: Content Delivery Networks and Edge Computing Platforms</t>
  </si>
  <si>
    <t>BATX: Chinese big tech</t>
  </si>
  <si>
    <t>PaaS: Platforms as a Service (see also Amazon AWS, Google Cloud, MS Azure)</t>
  </si>
  <si>
    <t>Customer Data Platforms: Customer data storage, exchange, and analytics service providers</t>
  </si>
  <si>
    <t>Grouping</t>
  </si>
  <si>
    <t>Provider</t>
  </si>
  <si>
    <t>Packets</t>
  </si>
  <si>
    <t>Proportion</t>
  </si>
  <si>
    <t xml:space="preserve"> </t>
  </si>
  <si>
    <t>GAFAM</t>
  </si>
  <si>
    <t>Google</t>
  </si>
  <si>
    <t>Amazon</t>
  </si>
  <si>
    <t>Facebook</t>
  </si>
  <si>
    <t>Apple</t>
  </si>
  <si>
    <t>Microsoft</t>
  </si>
  <si>
    <t>BATX</t>
  </si>
  <si>
    <t>Baidu</t>
  </si>
  <si>
    <t>Alibaba</t>
  </si>
  <si>
    <t>Tencent</t>
  </si>
  <si>
    <t>Xiaomi</t>
  </si>
  <si>
    <t>CDN/Edge</t>
  </si>
  <si>
    <t>Akamai</t>
  </si>
  <si>
    <t>Verizon</t>
  </si>
  <si>
    <t>IOTA</t>
  </si>
  <si>
    <t>Section</t>
  </si>
  <si>
    <t>PaaS</t>
  </si>
  <si>
    <t>Huawei</t>
  </si>
  <si>
    <t>IBM</t>
  </si>
  <si>
    <t>Heroku</t>
  </si>
  <si>
    <t>Security</t>
  </si>
  <si>
    <t>Verisign</t>
  </si>
  <si>
    <t>Fastly</t>
  </si>
  <si>
    <t>Imperva</t>
  </si>
  <si>
    <t>Marketing</t>
  </si>
  <si>
    <t>Piano</t>
  </si>
  <si>
    <t>Boomtrain</t>
  </si>
  <si>
    <t>Demandbase</t>
  </si>
  <si>
    <t>Customer Data Platforms</t>
  </si>
  <si>
    <t>Lotame</t>
  </si>
  <si>
    <t>Permutive</t>
  </si>
  <si>
    <t>BlueConic</t>
  </si>
  <si>
    <t>Lytics</t>
  </si>
  <si>
    <t>Other</t>
  </si>
  <si>
    <t>Total</t>
  </si>
  <si>
    <t>Zoom</t>
  </si>
  <si>
    <t>Institutional</t>
  </si>
  <si>
    <t>User-facing</t>
  </si>
  <si>
    <t>If applicable, enter your institutions domain name (e.g. gu.se):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</si>
</sst>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6"/>
      <color theme="1"/>
      <name val="Calibri"/>
      <family val="2"/>
      <scheme val="minor"/>
    </font>
    <font>
      <b/>
      <i/>
      <sz val="12"/>
      <color theme="1"/>
      <name val="Calibri"/>
      <family val="2"/>
      <scheme val="minor"/>
    </font>
    <font>
      <i/>
      <sz val="12"/>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horizontal="left"/>
    </xf>
    <xf numFmtId="10" fontId="0" fillId="0" borderId="0" xfId="0" applyNumberFormat="1"/>
    <xf numFmtId="10" fontId="2" fillId="0" borderId="0" xfId="0" applyNumberFormat="1" applyFont="1"/>
    <xf numFmtId="0" fontId="0" fillId="2" borderId="0" xfId="0" applyFill="1"/>
    <xf numFmtId="0" fontId="2" fillId="2" borderId="0" xfId="0" applyFont="1" applyFill="1"/>
    <xf numFmtId="0" fontId="1" fillId="2" borderId="0" xfId="0" applyFont="1" applyFill="1"/>
    <xf numFmtId="10" fontId="0" fillId="3" borderId="0" xfId="0" applyNumberFormat="1" applyFill="1"/>
    <xf numFmtId="0" fontId="0" fillId="3" borderId="0" xfId="0" applyFill="1"/>
    <xf numFmtId="10" fontId="2" fillId="3" borderId="0" xfId="0" applyNumberFormat="1" applyFont="1" applyFill="1"/>
    <xf numFmtId="0" fontId="4" fillId="0" borderId="0" xfId="0" applyFont="1"/>
    <xf numFmtId="10"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Packets exchanged</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manualLayout>
          <c:layoutTarget val="inner"/>
          <c:xMode val="edge"/>
          <c:yMode val="edge"/>
          <c:x val="5.0663026877737841E-2"/>
          <c:y val="7.3941268069103297E-2"/>
          <c:w val="0.92959248996314481"/>
          <c:h val="0.7679552532612528"/>
        </c:manualLayout>
      </c:layout>
      <c:barChart>
        <c:barDir val="col"/>
        <c:grouping val="clustered"/>
        <c:varyColors val="0"/>
        <c:ser>
          <c:idx val="1"/>
          <c:order val="0"/>
          <c:tx>
            <c:strRef>
              <c:f>Analysis!$C$6</c:f>
              <c:strCache>
                <c:ptCount val="1"/>
                <c:pt idx="0">
                  <c:v>Packets</c:v>
                </c:pt>
              </c:strCache>
            </c:strRef>
          </c:tx>
          <c:spPr>
            <a:solidFill>
              <a:schemeClr val="dk1">
                <a:tint val="55000"/>
              </a:schemeClr>
            </a:solidFill>
            <a:ln>
              <a:noFill/>
            </a:ln>
            <a:effectLst/>
          </c:spPr>
          <c:invertIfNegative val="0"/>
          <c:cat>
            <c:multiLvlStrRef>
              <c:f>Analysis!$A$7:$B$34</c:f>
              <c:multiLvlStrCache>
                <c:ptCount val="28"/>
                <c:lvl>
                  <c:pt idx="0">
                    <c:v>Institutional</c:v>
                  </c:pt>
                  <c:pt idx="1">
                    <c:v>Google</c:v>
                  </c:pt>
                  <c:pt idx="2">
                    <c:v>Amazon</c:v>
                  </c:pt>
                  <c:pt idx="3">
                    <c:v>Facebook</c:v>
                  </c:pt>
                  <c:pt idx="4">
                    <c:v>Apple</c:v>
                  </c:pt>
                  <c:pt idx="5">
                    <c:v>Microsoft</c:v>
                  </c:pt>
                  <c:pt idx="6">
                    <c:v>Baidu</c:v>
                  </c:pt>
                  <c:pt idx="7">
                    <c:v>Alibaba</c:v>
                  </c:pt>
                  <c:pt idx="8">
                    <c:v>Tencent</c:v>
                  </c:pt>
                  <c:pt idx="9">
                    <c:v>Xiaomi</c:v>
                  </c:pt>
                  <c:pt idx="10">
                    <c:v>Akamai</c:v>
                  </c:pt>
                  <c:pt idx="11">
                    <c:v>Verizon</c:v>
                  </c:pt>
                  <c:pt idx="12">
                    <c:v>IOTA</c:v>
                  </c:pt>
                  <c:pt idx="13">
                    <c:v>Section</c:v>
                  </c:pt>
                  <c:pt idx="14">
                    <c:v>Huawei</c:v>
                  </c:pt>
                  <c:pt idx="15">
                    <c:v>IBM</c:v>
                  </c:pt>
                  <c:pt idx="16">
                    <c:v>Heroku</c:v>
                  </c:pt>
                  <c:pt idx="17">
                    <c:v>Verisign</c:v>
                  </c:pt>
                  <c:pt idx="18">
                    <c:v>Fastly</c:v>
                  </c:pt>
                  <c:pt idx="19">
                    <c:v>Imperva</c:v>
                  </c:pt>
                  <c:pt idx="20">
                    <c:v>Piano</c:v>
                  </c:pt>
                  <c:pt idx="21">
                    <c:v>Boomtrain</c:v>
                  </c:pt>
                  <c:pt idx="22">
                    <c:v>Demandbase</c:v>
                  </c:pt>
                  <c:pt idx="23">
                    <c:v>Lotame</c:v>
                  </c:pt>
                  <c:pt idx="24">
                    <c:v>Permutive</c:v>
                  </c:pt>
                  <c:pt idx="25">
                    <c:v>BlueConic</c:v>
                  </c:pt>
                  <c:pt idx="26">
                    <c:v>Lytics</c:v>
                  </c:pt>
                  <c:pt idx="27">
                    <c:v>Zoom</c:v>
                  </c:pt>
                </c:lvl>
                <c:lvl>
                  <c:pt idx="0">
                    <c:v> </c:v>
                  </c:pt>
                  <c:pt idx="1">
                    <c:v>GAFAM</c:v>
                  </c:pt>
                  <c:pt idx="6">
                    <c:v>BATX</c:v>
                  </c:pt>
                  <c:pt idx="10">
                    <c:v>CDN/Edge</c:v>
                  </c:pt>
                  <c:pt idx="14">
                    <c:v>PaaS</c:v>
                  </c:pt>
                  <c:pt idx="17">
                    <c:v>Security</c:v>
                  </c:pt>
                  <c:pt idx="20">
                    <c:v>Marketing</c:v>
                  </c:pt>
                  <c:pt idx="23">
                    <c:v>Customer Data Platforms</c:v>
                  </c:pt>
                  <c:pt idx="27">
                    <c:v>User-facing</c:v>
                  </c:pt>
                </c:lvl>
              </c:multiLvlStrCache>
            </c:multiLvlStrRef>
          </c:cat>
          <c:val>
            <c:numRef>
              <c:f>Analysis!$C$7:$C$34</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3137-2949-8663-7E91B564E837}"/>
            </c:ext>
          </c:extLst>
        </c:ser>
        <c:dLbls>
          <c:showLegendKey val="0"/>
          <c:showVal val="0"/>
          <c:showCatName val="0"/>
          <c:showSerName val="0"/>
          <c:showPercent val="0"/>
          <c:showBubbleSize val="0"/>
        </c:dLbls>
        <c:gapWidth val="219"/>
        <c:overlap val="-27"/>
        <c:axId val="674782511"/>
        <c:axId val="674657663"/>
      </c:barChart>
      <c:catAx>
        <c:axId val="67478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crossAx val="674657663"/>
        <c:crosses val="autoZero"/>
        <c:auto val="1"/>
        <c:lblAlgn val="ctr"/>
        <c:lblOffset val="100"/>
        <c:noMultiLvlLbl val="0"/>
      </c:catAx>
      <c:valAx>
        <c:axId val="67465766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crossAx val="674782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www.wireshark.org/"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60325</xdr:colOff>
      <xdr:row>0</xdr:row>
      <xdr:rowOff>76199</xdr:rowOff>
    </xdr:from>
    <xdr:to>
      <xdr:col>14</xdr:col>
      <xdr:colOff>22225</xdr:colOff>
      <xdr:row>24</xdr:row>
      <xdr:rowOff>32657</xdr:rowOff>
    </xdr:to>
    <xdr:sp macro="" textlink="">
      <xdr:nvSpPr>
        <xdr:cNvPr id="2" name="TextBox 1">
          <a:hlinkClick xmlns:r="http://schemas.openxmlformats.org/officeDocument/2006/relationships" r:id="rId1"/>
          <a:extLst>
            <a:ext uri="{FF2B5EF4-FFF2-40B4-BE49-F238E27FC236}">
              <a16:creationId xmlns:a16="http://schemas.microsoft.com/office/drawing/2014/main" id="{B06956E5-7779-964B-9965-A2F16C211153}"/>
            </a:ext>
          </a:extLst>
        </xdr:cNvPr>
        <xdr:cNvSpPr txBox="1"/>
      </xdr:nvSpPr>
      <xdr:spPr>
        <a:xfrm>
          <a:off x="60325" y="76199"/>
          <a:ext cx="11696700" cy="4789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Revealing digital</a:t>
          </a:r>
          <a:r>
            <a:rPr lang="en-US" sz="2000" b="1" baseline="0"/>
            <a:t> infrastructure</a:t>
          </a:r>
        </a:p>
        <a:p>
          <a:r>
            <a:rPr lang="en-US" sz="1200" b="0" baseline="0"/>
            <a:t>Thomas Hillman (https://gu.se/staff/thomashillman)</a:t>
          </a:r>
          <a:endParaRPr lang="en-US" sz="1200" b="0"/>
        </a:p>
        <a:p>
          <a:endParaRPr lang="en-US" sz="1200"/>
        </a:p>
        <a:p>
          <a:r>
            <a:rPr lang="en-US" sz="1200"/>
            <a:t>This</a:t>
          </a:r>
          <a:r>
            <a:rPr lang="en-US" sz="1200" baseline="0"/>
            <a:t> spreadsheet allows you to see which digital infrastructure providers are at work behind the scenes when you use web-based software such as Learning Management Systems.</a:t>
          </a:r>
        </a:p>
        <a:p>
          <a:endParaRPr lang="en-US" sz="1100" baseline="0"/>
        </a:p>
        <a:p>
          <a:r>
            <a:rPr lang="en-US" sz="1400" b="1" baseline="0"/>
            <a:t>Instructions</a:t>
          </a:r>
        </a:p>
        <a:p>
          <a:endParaRPr lang="en-US" sz="1400" b="1" baseline="0"/>
        </a:p>
        <a:p>
          <a:r>
            <a:rPr lang="en-US" sz="1050" b="1" baseline="0"/>
            <a:t>In Wireshark:</a:t>
          </a:r>
        </a:p>
        <a:p>
          <a:r>
            <a:rPr lang="en-US" sz="1200" baseline="0"/>
            <a:t>1. Download the network analysis tool Wireshark (open source and available for Windows, Mac and Linux) from https://www.wireshark.org</a:t>
          </a:r>
        </a:p>
        <a:p>
          <a:r>
            <a:rPr lang="en-US" sz="1200" baseline="0"/>
            <a:t>2. Run Wireshark and start recording your network use by clicking on the blue shark fin on the left of the upper menubar. Wireshark will now record the source, destination, and type of data for every data packet that is exchanged between your computer and another</a:t>
          </a:r>
        </a:p>
        <a:p>
          <a:r>
            <a:rPr lang="en-US" sz="1200" baseline="0"/>
            <a:t>3. Use the web-based software you would like to examine as you normally would</a:t>
          </a:r>
        </a:p>
        <a:p>
          <a:r>
            <a:rPr lang="en-US" sz="1200" baseline="0"/>
            <a:t>4. Click the stop button in the upper menubar of Wireshark to stop recording</a:t>
          </a:r>
        </a:p>
        <a:p>
          <a:r>
            <a:rPr lang="en-US" sz="1200" baseline="0"/>
            <a:t>5. In Wireshark, click on "Edit" in the top left corner &gt; "Preferences" </a:t>
          </a:r>
        </a:p>
        <a:p>
          <a:r>
            <a:rPr lang="en-US" sz="1200" baseline="0"/>
            <a:t>6. In the new window, click on "Name resolutions" and tick the first 5 boxes on the right side ("Resolve MAC adresses - Use an external network name resolver")</a:t>
          </a:r>
        </a:p>
        <a:p>
          <a:r>
            <a:rPr lang="en-US" sz="1200" baseline="0"/>
            <a:t>7. Go to "File" &gt; "Export Packet Dissections", select "As CSV..." and save the CSV file </a:t>
          </a:r>
        </a:p>
        <a:p>
          <a:endParaRPr lang="en-US" sz="1200" baseline="0"/>
        </a:p>
        <a:p>
          <a:r>
            <a:rPr lang="en-US" sz="1050" b="1" baseline="0"/>
            <a:t>In this Excel file:</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t>8. </a:t>
          </a:r>
          <a:r>
            <a:rPr lang="en-US" sz="1200" b="1" baseline="0"/>
            <a:t>Mac: </a:t>
          </a:r>
          <a:r>
            <a:rPr lang="en-US" sz="1200" baseline="0"/>
            <a:t>Go to the "Data" tab of this spreadsheet and select the top left cell </a:t>
          </a:r>
          <a:r>
            <a:rPr lang="en-US"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Windows: </a:t>
          </a:r>
          <a:r>
            <a:rPr lang="en-US" sz="1100" baseline="0">
              <a:solidFill>
                <a:schemeClr val="dk1"/>
              </a:solidFill>
              <a:effectLst/>
              <a:latin typeface="+mn-lt"/>
              <a:ea typeface="+mn-ea"/>
              <a:cs typeface="+mn-cs"/>
            </a:rPr>
            <a:t>Go to the "Data" tab of this spreadsheet and select "From Text" in the top left cell ("Get external data"). </a:t>
          </a:r>
          <a:endParaRPr lang="en-US" sz="1200" baseline="0"/>
        </a:p>
        <a:p>
          <a:r>
            <a:rPr lang="en-US" sz="1200" baseline="0"/>
            <a:t>9. </a:t>
          </a:r>
          <a:r>
            <a:rPr lang="en-US" sz="1200" b="1" baseline="0"/>
            <a:t>Mac: </a:t>
          </a:r>
          <a:r>
            <a:rPr lang="en-US" sz="1200" baseline="0"/>
            <a:t>Go to "File"  &gt; "Import", select "CSV file" and click on "Import"/ </a:t>
          </a:r>
          <a:r>
            <a:rPr lang="en-US" sz="1200" b="1" baseline="0"/>
            <a:t>Windows: </a:t>
          </a:r>
          <a:r>
            <a:rPr lang="en-US" sz="1200" baseline="0"/>
            <a:t>Look up the file you want to import and click on "import"</a:t>
          </a:r>
        </a:p>
        <a:p>
          <a:r>
            <a:rPr lang="en-US" sz="1200" baseline="0"/>
            <a:t>10. Find and select the file you exported from Wireshark, make sure "Delimited" is selected for file type and click "Next"</a:t>
          </a:r>
        </a:p>
        <a:p>
          <a:r>
            <a:rPr lang="en-US" sz="1200" baseline="0"/>
            <a:t>11. Make sure that only "Comma" is selected for delimiters and click "Next" again</a:t>
          </a:r>
        </a:p>
        <a:p>
          <a:r>
            <a:rPr lang="en-US" sz="1200" baseline="0"/>
            <a:t>12. Leave "General" selected for column data format and click "Finish"</a:t>
          </a:r>
        </a:p>
        <a:p>
          <a:r>
            <a:rPr lang="en-US" sz="1200" baseline="0"/>
            <a:t>13. Once the "Data" is filed with the exported data from Wireshark, click on the "Analysis" tab to see the results!</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18</xdr:col>
      <xdr:colOff>38100</xdr:colOff>
      <xdr:row>37</xdr:row>
      <xdr:rowOff>0</xdr:rowOff>
    </xdr:to>
    <xdr:graphicFrame macro="">
      <xdr:nvGraphicFramePr>
        <xdr:cNvPr id="3" name="Chart 2">
          <a:extLst>
            <a:ext uri="{FF2B5EF4-FFF2-40B4-BE49-F238E27FC236}">
              <a16:creationId xmlns:a16="http://schemas.microsoft.com/office/drawing/2014/main" id="{AE942AA3-728F-FE4B-81D1-37864F47D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1" sqref="J1"/>
    </sheetView>
  </sheetViews>
  <sheetFormatPr baseColWidth="10" defaultColWidth="11"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G66498"/>
    </sheetView>
  </sheetViews>
  <sheetFormatPr baseColWidth="10" defaultColWidth="11" defaultRowHeight="16" x14ac:dyDescent="0.2"/>
  <cols>
    <col min="1" max="1" width="6.1640625" bestFit="1" customWidth="1"/>
    <col min="2" max="2" width="11.1640625" bestFit="1" customWidth="1"/>
    <col min="3" max="4" width="59.1640625" bestFit="1" customWidth="1"/>
    <col min="5" max="5" width="9.6640625" bestFit="1" customWidth="1"/>
    <col min="6" max="6" width="6.6640625" bestFit="1" customWidth="1"/>
    <col min="7" max="7" width="80.6640625" bestFit="1" customWidth="1"/>
  </cols>
  <sheetData/>
  <sortState xmlns:xlrd2="http://schemas.microsoft.com/office/spreadsheetml/2017/richdata2" ref="A2:G104220">
    <sortCondition ref="C673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9"/>
  <sheetViews>
    <sheetView tabSelected="1" workbookViewId="0">
      <selection activeCell="T48" sqref="T48"/>
    </sheetView>
  </sheetViews>
  <sheetFormatPr baseColWidth="10" defaultColWidth="11" defaultRowHeight="16" x14ac:dyDescent="0.2"/>
  <cols>
    <col min="1" max="1" width="23.5" customWidth="1"/>
    <col min="2" max="2" width="28.5" customWidth="1"/>
    <col min="3" max="3" width="10.5" customWidth="1"/>
    <col min="4" max="4" width="13.5" style="5" customWidth="1"/>
  </cols>
  <sheetData>
    <row r="1" spans="1:11" ht="21" x14ac:dyDescent="0.25">
      <c r="A1" s="8" t="s">
        <v>0</v>
      </c>
      <c r="B1" s="7"/>
      <c r="D1" s="12" t="s">
        <v>1</v>
      </c>
      <c r="E1" s="11"/>
      <c r="F1" s="11"/>
      <c r="G1" s="11"/>
      <c r="H1" s="11"/>
      <c r="I1" s="11"/>
      <c r="J1" s="11"/>
      <c r="K1" s="11"/>
    </row>
    <row r="2" spans="1:11" ht="18" customHeight="1" x14ac:dyDescent="0.2">
      <c r="A2" s="9" t="s">
        <v>50</v>
      </c>
      <c r="B2" s="7"/>
      <c r="D2" s="10" t="s">
        <v>2</v>
      </c>
      <c r="E2" s="11"/>
      <c r="F2" s="11" t="s">
        <v>3</v>
      </c>
      <c r="G2" s="11"/>
      <c r="H2" s="11"/>
      <c r="I2" s="11"/>
      <c r="J2" s="11"/>
      <c r="K2" s="11"/>
    </row>
    <row r="3" spans="1:11" x14ac:dyDescent="0.2">
      <c r="A3" s="7"/>
      <c r="B3" s="7"/>
      <c r="D3" s="10" t="s">
        <v>4</v>
      </c>
      <c r="E3" s="11"/>
      <c r="F3" s="11" t="s">
        <v>5</v>
      </c>
      <c r="G3" s="11"/>
      <c r="H3" s="11"/>
      <c r="I3" s="11"/>
      <c r="J3" s="11"/>
      <c r="K3" s="11"/>
    </row>
    <row r="4" spans="1:11" x14ac:dyDescent="0.2">
      <c r="A4" s="7"/>
      <c r="B4" s="7"/>
      <c r="D4" s="10" t="s">
        <v>6</v>
      </c>
      <c r="E4" s="11"/>
      <c r="F4" s="11"/>
      <c r="G4" s="11"/>
      <c r="H4" s="11"/>
      <c r="I4" s="11"/>
      <c r="J4" s="11"/>
      <c r="K4" s="11"/>
    </row>
    <row r="6" spans="1:11" ht="21" x14ac:dyDescent="0.25">
      <c r="A6" s="2" t="s">
        <v>7</v>
      </c>
      <c r="B6" s="2" t="s">
        <v>8</v>
      </c>
      <c r="C6" s="2" t="s">
        <v>9</v>
      </c>
      <c r="D6" s="6" t="s">
        <v>10</v>
      </c>
    </row>
    <row r="7" spans="1:11" ht="19" customHeight="1" x14ac:dyDescent="0.25">
      <c r="A7" s="2" t="s">
        <v>11</v>
      </c>
      <c r="B7" t="s">
        <v>48</v>
      </c>
      <c r="C7">
        <f>COUNTIFS(Data!C:D, "*"&amp;A3&amp;"*", Data!E:F, "*TCP*")</f>
        <v>0</v>
      </c>
      <c r="D7" s="5">
        <f>IFERROR($C7/$C$38,0)</f>
        <v>0</v>
      </c>
    </row>
    <row r="8" spans="1:11" x14ac:dyDescent="0.2">
      <c r="A8" s="1" t="s">
        <v>12</v>
      </c>
      <c r="B8" s="4" t="s">
        <v>13</v>
      </c>
      <c r="C8">
        <f>COUNTIFS(Data!C:D, "*google*", Data!E:F, "*TCP*")+COUNTIFS(Data!C:D, "*doubleclick*", Data!E:F, "*TCP*")</f>
        <v>0</v>
      </c>
      <c r="D8" s="5">
        <f>IFERROR($C8/$C$38,0)</f>
        <v>0</v>
      </c>
    </row>
    <row r="9" spans="1:11" x14ac:dyDescent="0.2">
      <c r="B9" s="4" t="s">
        <v>14</v>
      </c>
      <c r="C9">
        <f>COUNTIFS(Data!C:D, "*aws*", Data!E:F, "*TCP*")+COUNTIFS(Data!C:D, "*cloudfront*", Data!E:F, "*TCP*")+COUNTIFS(Data!C:D, "*elasticbeanstalk*", Data!E:F, "*TCP*")+COUNTIFS(Data!C:D, "*auth0*", Data!E:F, "*TCP*")+(COUNTIFS(Data!C:D, "*amazon*", Data!E:F, "*TCP*")-COUNTIFS(Data!C:D, "*aws*", Data!E:F, "*TCP*"))</f>
        <v>0</v>
      </c>
      <c r="D9" s="5">
        <f>IFERROR($C9/$C$38,0)</f>
        <v>0</v>
      </c>
    </row>
    <row r="10" spans="1:11" x14ac:dyDescent="0.2">
      <c r="B10" s="4" t="s">
        <v>15</v>
      </c>
      <c r="C10">
        <f>COUNTIF(Data!C:D, "*facebook*")+COUNTIF(Data!C:D, "*fbcdn*")+COUNTIF(Data!C:D, "*fbsbx*")</f>
        <v>0</v>
      </c>
      <c r="D10" s="5">
        <f>IFERROR($C10/$C$38,0)</f>
        <v>0</v>
      </c>
    </row>
    <row r="11" spans="1:11" x14ac:dyDescent="0.2">
      <c r="B11" s="4" t="s">
        <v>16</v>
      </c>
      <c r="C11">
        <f>COUNTIFS(Data!C:D, "*aapl*", Data!E:F, "*TCP*")+COUNTIFS(Data!C:D, "*apple*", Data!E:F, "*TCP*")</f>
        <v>0</v>
      </c>
      <c r="D11" s="5">
        <f>IFERROR($C11/$C$38,0)</f>
        <v>0</v>
      </c>
    </row>
    <row r="12" spans="1:11" x14ac:dyDescent="0.2">
      <c r="B12" s="4" t="s">
        <v>17</v>
      </c>
      <c r="C12">
        <f>COUNTIFS(Data!C:D, "*office*", Data!E:F, "*TCP*")+COUNTIFS(Data!C:D, "*azure*", Data!E:F, "*TCP*")+COUNTIFS(Data!C:D, "*trafficmanager*", Data!E:F, "*TCP*")+COUNTIFS(Data!C:D, "*microsoft*", Data!E:F, "*TCP*")+COUNTIFS(Data!C:D, "*skype*", Data!E:F, "*TCP*")</f>
        <v>0</v>
      </c>
      <c r="D12" s="5">
        <f>IFERROR($C12/$C$38,0)</f>
        <v>0</v>
      </c>
    </row>
    <row r="13" spans="1:11" x14ac:dyDescent="0.2">
      <c r="A13" s="1" t="s">
        <v>18</v>
      </c>
      <c r="B13" s="4" t="s">
        <v>19</v>
      </c>
      <c r="C13">
        <f>COUNTIFS(Data!C:D, "*baidu*", Data!E:F, "*TCP*")</f>
        <v>0</v>
      </c>
      <c r="D13" s="5">
        <f>IFERROR($C13/$C$38,0)</f>
        <v>0</v>
      </c>
    </row>
    <row r="14" spans="1:11" x14ac:dyDescent="0.2">
      <c r="B14" s="4" t="s">
        <v>20</v>
      </c>
      <c r="C14">
        <f>COUNTIFS(Data!C:D, "*alikunlun*", Data!E:F, "*TCP*")+COUNTIFS(Data!C:D, "*aliyun*", Data!E:F, "*TCP*")+COUNTIFS(Data!C:D, "*alicdn*")+COUNTIFS(Data!C:D, "*alibaba*", Data!E:F, "*TCP*")</f>
        <v>0</v>
      </c>
      <c r="D14" s="5">
        <f>IFERROR($C14/$C$38,0)</f>
        <v>0</v>
      </c>
    </row>
    <row r="15" spans="1:11" x14ac:dyDescent="0.2">
      <c r="B15" s="4" t="s">
        <v>21</v>
      </c>
      <c r="C15">
        <f>COUNTIFS(Data!C:D, "*tencent*", Data!E:F, "*TCP*")</f>
        <v>0</v>
      </c>
      <c r="D15" s="5">
        <f>IFERROR($C15/$C$38,0)</f>
        <v>0</v>
      </c>
    </row>
    <row r="16" spans="1:11" x14ac:dyDescent="0.2">
      <c r="B16" s="4" t="s">
        <v>22</v>
      </c>
      <c r="C16">
        <f>COUNTIFS(Data!C:D, "*xiaomi*", Data!E:F, "*TCP*")</f>
        <v>0</v>
      </c>
      <c r="D16" s="5">
        <f>IFERROR($C16/$C$38,0)</f>
        <v>0</v>
      </c>
    </row>
    <row r="17" spans="1:4" x14ac:dyDescent="0.2">
      <c r="A17" s="1" t="s">
        <v>23</v>
      </c>
      <c r="B17" t="s">
        <v>24</v>
      </c>
      <c r="C17">
        <f>COUNTIFS(Data!C:D, "*akamai*", Data!E:F, "*TCP*")+COUNTIFS(Data!C:D, "*akadns*", Data!E:F, "*TCP*")</f>
        <v>0</v>
      </c>
      <c r="D17" s="5">
        <f>IFERROR($C17/$C$38,0)</f>
        <v>0</v>
      </c>
    </row>
    <row r="18" spans="1:4" x14ac:dyDescent="0.2">
      <c r="A18" s="1"/>
      <c r="B18" t="s">
        <v>25</v>
      </c>
      <c r="C18">
        <f>COUNTIFS(Data!C:D, "*edgecast*", Data!E:F, "*TCP*")+COUNTIFS(Data!C:D, "*kappacdn*", Data!E:F, "*TCP*")+COUNTIFS(Data!C:D, "*alphacdn*", Data!E:F, "*TCP*")+COUNTIFS(Data!C:D, "*phicdn*", Data!E:F, "*TCP*")+COUNTIFS(Data!C:D, "*verizon*", Data!E:F, "*TCP*")+COUNTIFS(Data!C:D, "*yahoo*", Data!E:F, "*TCP*")+COUNTIFS(Data!C:D, "*omegacdn*", Data!E:F, "*TCP*")</f>
        <v>0</v>
      </c>
      <c r="D18" s="5">
        <f>IFERROR($C18/$C$38,0)</f>
        <v>0</v>
      </c>
    </row>
    <row r="19" spans="1:4" x14ac:dyDescent="0.2">
      <c r="B19" t="s">
        <v>26</v>
      </c>
      <c r="C19">
        <f>COUNTIFS(Data!C:D, "*iota*", Data!E:F, "*TCP*")</f>
        <v>0</v>
      </c>
      <c r="D19" s="5">
        <f>IFERROR($C19/$C$38,0)</f>
        <v>0</v>
      </c>
    </row>
    <row r="20" spans="1:4" x14ac:dyDescent="0.2">
      <c r="B20" t="s">
        <v>27</v>
      </c>
      <c r="C20">
        <f>COUNTIFS(Data!C:D, "*section*", Data!E:F, "*TCP*")</f>
        <v>0</v>
      </c>
      <c r="D20" s="5">
        <f>IFERROR($C20/$C$38,0)</f>
        <v>0</v>
      </c>
    </row>
    <row r="21" spans="1:4" x14ac:dyDescent="0.2">
      <c r="A21" s="1" t="s">
        <v>28</v>
      </c>
      <c r="B21" t="s">
        <v>29</v>
      </c>
      <c r="C21">
        <f>COUNTIFS(Data!C:D, "*huawei*", Data!E:F, "*TCP*")</f>
        <v>0</v>
      </c>
      <c r="D21" s="5">
        <f>IFERROR($C21/$C$38,0)</f>
        <v>0</v>
      </c>
    </row>
    <row r="22" spans="1:4" x14ac:dyDescent="0.2">
      <c r="B22" t="s">
        <v>30</v>
      </c>
      <c r="C22">
        <f>COUNTIFS(Data!C:D, "*bluemix*", Data!E:F, "*TCP*")+COUNTIFS(Data!C:D, "*ibm*", Data!E:F, "*TCP*")</f>
        <v>0</v>
      </c>
      <c r="D22" s="5">
        <f>IFERROR($C22/$C$38,0)</f>
        <v>0</v>
      </c>
    </row>
    <row r="23" spans="1:4" x14ac:dyDescent="0.2">
      <c r="B23" t="s">
        <v>31</v>
      </c>
      <c r="C23">
        <f>COUNTIFS(Data!C:D, "*heroku*", Data!E:F, "*TCP*")</f>
        <v>0</v>
      </c>
      <c r="D23" s="5">
        <f>IFERROR($C23/$C$38,0)</f>
        <v>0</v>
      </c>
    </row>
    <row r="24" spans="1:4" x14ac:dyDescent="0.2">
      <c r="A24" s="1" t="s">
        <v>32</v>
      </c>
      <c r="B24" t="s">
        <v>33</v>
      </c>
      <c r="C24">
        <f>COUNTIFS(Data!C:D, "*mcast*", Data!E:F, "*TCP*")+COUNTIFS(Data!C:D, "*verisign*", Data!E:F, "*TCP*")</f>
        <v>0</v>
      </c>
      <c r="D24" s="5">
        <f>IFERROR($C24/$C$38,0)</f>
        <v>0</v>
      </c>
    </row>
    <row r="25" spans="1:4" x14ac:dyDescent="0.2">
      <c r="B25" t="s">
        <v>34</v>
      </c>
      <c r="C25">
        <f>COUNTIFS(Data!C:D, "*fastly*", Data!E:F, "*TCP*")</f>
        <v>0</v>
      </c>
      <c r="D25" s="5">
        <f>IFERROR($C25/$C$38,0)</f>
        <v>0</v>
      </c>
    </row>
    <row r="26" spans="1:4" x14ac:dyDescent="0.2">
      <c r="B26" t="s">
        <v>35</v>
      </c>
      <c r="C26">
        <f>COUNTIFS(Data!C:D, "*incap*", Data!E:F, "*TCP*")+COUNTIFS(Data!C:D, "*imperva*", Data!E:F, "*TCP*")</f>
        <v>0</v>
      </c>
      <c r="D26" s="5">
        <f>IFERROR($C26/$C$38,0)</f>
        <v>0</v>
      </c>
    </row>
    <row r="27" spans="1:4" x14ac:dyDescent="0.2">
      <c r="A27" s="1" t="s">
        <v>36</v>
      </c>
      <c r="B27" t="s">
        <v>37</v>
      </c>
      <c r="C27">
        <f>COUNTIFS(Data!C:D, "*tinypass*", Data!E:F, "*TCP*")+COUNTIFS(Data!C:D, "*tinypass*", Data!E:F, "*TCP*")</f>
        <v>0</v>
      </c>
      <c r="D27" s="5">
        <f>IFERROR($C27/$C$38,0)</f>
        <v>0</v>
      </c>
    </row>
    <row r="28" spans="1:4" x14ac:dyDescent="0.2">
      <c r="A28" s="1"/>
      <c r="B28" t="s">
        <v>38</v>
      </c>
      <c r="C28">
        <f>COUNTIFS(Data!C:D, "*boomtrain*", Data!E:F, "*TCP*")</f>
        <v>0</v>
      </c>
      <c r="D28" s="5">
        <f>IFERROR($C28/$C$38,0)</f>
        <v>0</v>
      </c>
    </row>
    <row r="29" spans="1:4" x14ac:dyDescent="0.2">
      <c r="B29" t="s">
        <v>39</v>
      </c>
      <c r="C29">
        <f>COUNTIFS(Data!C:D, "*demandbase*", Data!E:F, "*TCP*")</f>
        <v>0</v>
      </c>
      <c r="D29" s="5">
        <f>IFERROR($C29/$C$38,0)</f>
        <v>0</v>
      </c>
    </row>
    <row r="30" spans="1:4" x14ac:dyDescent="0.2">
      <c r="A30" s="1" t="s">
        <v>40</v>
      </c>
      <c r="B30" t="s">
        <v>41</v>
      </c>
      <c r="C30">
        <f>COUNTIFS(Data!C:D, "*crwdcntrl*", Data!E:F, "*TCP*")+COUNTIFS(Data!C:D, "*lotame*", Data!E:F, "*TCP*")</f>
        <v>0</v>
      </c>
      <c r="D30" s="5">
        <f>IFERROR($C30/$C$38,0)</f>
        <v>0</v>
      </c>
    </row>
    <row r="31" spans="1:4" x14ac:dyDescent="0.2">
      <c r="B31" t="s">
        <v>42</v>
      </c>
      <c r="C31">
        <f>COUNTIFS(Data!C:D, "*permutive*", Data!E:F, "*TCP*")</f>
        <v>0</v>
      </c>
      <c r="D31" s="5">
        <f>IFERROR($C31/$C$38,0)</f>
        <v>0</v>
      </c>
    </row>
    <row r="32" spans="1:4" x14ac:dyDescent="0.2">
      <c r="B32" t="s">
        <v>43</v>
      </c>
      <c r="C32">
        <f>COUNTIFS(Data!C:D, "*blueconic*", Data!E:F, "*TCP*")</f>
        <v>0</v>
      </c>
      <c r="D32" s="5">
        <f>IFERROR($C32/$C$38,0)</f>
        <v>0</v>
      </c>
    </row>
    <row r="33" spans="1:4" x14ac:dyDescent="0.2">
      <c r="B33" t="s">
        <v>44</v>
      </c>
      <c r="C33">
        <f>COUNTIFS(Data!C:D, "*lytic*", Data!E:F, "*TCP*")</f>
        <v>0</v>
      </c>
      <c r="D33" s="5">
        <f>IFERROR($C33/$C$38,0)</f>
        <v>0</v>
      </c>
    </row>
    <row r="34" spans="1:4" x14ac:dyDescent="0.2">
      <c r="A34" s="1" t="s">
        <v>49</v>
      </c>
      <c r="B34" t="s">
        <v>47</v>
      </c>
      <c r="C34">
        <f>COUNTIFS(Data!C:D, "*zoom*", Data!E:F, "*TCP*")</f>
        <v>0</v>
      </c>
      <c r="D34" s="5">
        <f>IFERROR($C34/$C$38,0)</f>
        <v>0</v>
      </c>
    </row>
    <row r="35" spans="1:4" x14ac:dyDescent="0.2">
      <c r="A35" s="1"/>
    </row>
    <row r="36" spans="1:4" x14ac:dyDescent="0.2">
      <c r="B36" s="13" t="s">
        <v>45</v>
      </c>
      <c r="C36" s="13">
        <f>COUNTIF(Data!E:E, "*TCP*")-SUM(C7:C34)</f>
        <v>0</v>
      </c>
      <c r="D36" s="14">
        <f>IFERROR($C36/$C$38,0)</f>
        <v>0</v>
      </c>
    </row>
    <row r="37" spans="1:4" x14ac:dyDescent="0.2">
      <c r="B37" s="3"/>
      <c r="C37" s="1"/>
    </row>
    <row r="38" spans="1:4" x14ac:dyDescent="0.2">
      <c r="B38" s="3" t="s">
        <v>46</v>
      </c>
      <c r="C38" s="1">
        <f>SUM(C7:C37)</f>
        <v>0</v>
      </c>
      <c r="D38" s="5">
        <f>SUM(D7:D36)</f>
        <v>0</v>
      </c>
    </row>
    <row r="39" spans="1:4" x14ac:dyDescent="0.2">
      <c r="B39"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fd98747c26642ec8caf6ec3431d5d08 xmlns="231fe8cf-ccc0-454c-9b48-ac3bf72b5807">
      <Terms xmlns="http://schemas.microsoft.com/office/infopath/2007/PartnerControls">
        <TermInfo xmlns="http://schemas.microsoft.com/office/infopath/2007/PartnerControls">
          <TermName xmlns="http://schemas.microsoft.com/office/infopath/2007/PartnerControls">Institutionen för pedagogik kommunikation och lärande</TermName>
          <TermId xmlns="http://schemas.microsoft.com/office/infopath/2007/PartnerControls">bf308125-367f-44e6-82af-719b4ace190d</TermId>
        </TermInfo>
      </Terms>
    </ffd98747c26642ec8caf6ec3431d5d08>
    <_dlc_DocId xmlns="f9dd5750-adba-4fbc-a948-a10615127ade">GU703-1387817614-2604</_dlc_DocId>
    <_dlc_DocIdUrl xmlns="f9dd5750-adba-4fbc-a948-a10615127ade">
      <Url>https://gunet.sharepoint.com/sites/sy-grp-balanced/_layouts/15/DocIdRedir.aspx?ID=GU703-1387817614-2604</Url>
      <Description>GU703-1387817614-2604</Description>
    </_dlc_DocIdUrl>
    <TaxCatchAll xmlns="f9dd5750-adba-4fbc-a948-a10615127ade">
      <Value>1</Value>
    </TaxCatchAll>
    <GU_DocGrpId xmlns="ae9dd6ea-c2e4-4869-976b-8dbce2ea94e0">Forte 2019-01317</GU_DocGrpId>
    <TaxKeywordTaxHTField xmlns="f9dd5750-adba-4fbc-a948-a10615127ade">
      <Terms xmlns="http://schemas.microsoft.com/office/infopath/2007/PartnerControls"/>
    </TaxKeywordTaxHTField>
    <GU_DocStatus xmlns="231fe8cf-ccc0-454c-9b48-ac3bf72b5807">Arbetsmaterial</GU_DocStatus>
    <GU_DocDescription xmlns="231fe8cf-ccc0-454c-9b48-ac3bf72b5807" xsi:nil="true"/>
  </documentManagement>
</p:properties>
</file>

<file path=customXml/item4.xml><?xml version="1.0" encoding="utf-8"?>
<ct:contentTypeSchema xmlns:ct="http://schemas.microsoft.com/office/2006/metadata/contentType" xmlns:ma="http://schemas.microsoft.com/office/2006/metadata/properties/metaAttributes" ct:_="" ma:_="" ma:contentTypeName="GU Dokument Grp" ma:contentTypeID="0x010100C7C811754E204E47A665D3B7C5D98E1E01004C8B1ACE7617A246A7A0647CA86E6D46" ma:contentTypeVersion="12" ma:contentTypeDescription="" ma:contentTypeScope="" ma:versionID="7860edd9beff20476b30f07d047de032">
  <xsd:schema xmlns:xsd="http://www.w3.org/2001/XMLSchema" xmlns:xs="http://www.w3.org/2001/XMLSchema" xmlns:p="http://schemas.microsoft.com/office/2006/metadata/properties" xmlns:ns2="f9dd5750-adba-4fbc-a948-a10615127ade" xmlns:ns3="231fe8cf-ccc0-454c-9b48-ac3bf72b5807" xmlns:ns4="ae9dd6ea-c2e4-4869-976b-8dbce2ea94e0" xmlns:ns5="5f8fcab4-39a4-4566-b87b-e749ef99a506" targetNamespace="http://schemas.microsoft.com/office/2006/metadata/properties" ma:root="true" ma:fieldsID="bf9e0e6d037b8c8f0a7a2d96f04f2313" ns2:_="" ns3:_="" ns4:_="" ns5:_="">
    <xsd:import namespace="f9dd5750-adba-4fbc-a948-a10615127ade"/>
    <xsd:import namespace="231fe8cf-ccc0-454c-9b48-ac3bf72b5807"/>
    <xsd:import namespace="ae9dd6ea-c2e4-4869-976b-8dbce2ea94e0"/>
    <xsd:import namespace="5f8fcab4-39a4-4566-b87b-e749ef99a506"/>
    <xsd:element name="properties">
      <xsd:complexType>
        <xsd:sequence>
          <xsd:element name="documentManagement">
            <xsd:complexType>
              <xsd:all>
                <xsd:element ref="ns2:TaxKeywordTaxHTField" minOccurs="0"/>
                <xsd:element ref="ns2:TaxCatchAll" minOccurs="0"/>
                <xsd:element ref="ns2:TaxCatchAllLabel" minOccurs="0"/>
                <xsd:element ref="ns3:GU_DocDescription" minOccurs="0"/>
                <xsd:element ref="ns3:GU_DocStatus" minOccurs="0"/>
                <xsd:element ref="ns3:ffd98747c26642ec8caf6ec3431d5d08" minOccurs="0"/>
                <xsd:element ref="ns2:_dlc_DocIdPersistId" minOccurs="0"/>
                <xsd:element ref="ns2:_dlc_DocId" minOccurs="0"/>
                <xsd:element ref="ns2:_dlc_DocIdUrl" minOccurs="0"/>
                <xsd:element ref="ns4:GU_DocGrpId" minOccurs="0"/>
                <xsd:element ref="ns5:MediaServiceMetadata" minOccurs="0"/>
                <xsd:element ref="ns5:MediaServiceFastMetadata" minOccurs="0"/>
                <xsd:element ref="ns5:MediaServiceAutoTags" minOccurs="0"/>
                <xsd:element ref="ns5:MediaServiceOCR" minOccurs="0"/>
                <xsd:element ref="ns5:MediaServiceGenerationTime" minOccurs="0"/>
                <xsd:element ref="ns5:MediaServiceEventHashCode" minOccurs="0"/>
                <xsd:element ref="ns5:MediaServiceAutoKeyPoints" minOccurs="0"/>
                <xsd:element ref="ns5:MediaServiceKeyPoints" minOccurs="0"/>
                <xsd:element ref="ns5: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dd5750-adba-4fbc-a948-a10615127ade"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85cde726-cec2-4dbf-bde0-2c3495ee07fa"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3efb5d4-2db8-48ff-b7c4-e7cfaf9f5381}" ma:internalName="TaxCatchAll" ma:showField="CatchAllData" ma:web="f9dd5750-adba-4fbc-a948-a10615127ade">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3efb5d4-2db8-48ff-b7c4-e7cfaf9f5381}" ma:internalName="TaxCatchAllLabel" ma:readOnly="true" ma:showField="CatchAllDataLabel" ma:web="f9dd5750-adba-4fbc-a948-a10615127ade">
      <xsd:complexType>
        <xsd:complexContent>
          <xsd:extension base="dms:MultiChoiceLookup">
            <xsd:sequence>
              <xsd:element name="Value" type="dms:Lookup" maxOccurs="unbounded" minOccurs="0" nillable="true"/>
            </xsd:sequence>
          </xsd:extension>
        </xsd:complexContent>
      </xsd:complexType>
    </xsd:element>
    <xsd:element name="_dlc_DocIdPersistId" ma:index="16" nillable="true" ma:displayName="Spara ID" ma:description="Behåll ID vid tillägg." ma:hidden="true" ma:internalName="_dlc_DocIdPersistId" ma:readOnly="true">
      <xsd:simpleType>
        <xsd:restriction base="dms:Boolean"/>
      </xsd:simpleType>
    </xsd:element>
    <xsd:element name="_dlc_DocId" ma:index="17" nillable="true" ma:displayName="Document ID Value" ma:description="The value of the document ID assigned to this item." ma:internalName="_dlc_DocId" ma:readOnly="true">
      <xsd:simpleType>
        <xsd:restriction base="dms:Text"/>
      </xsd:simpleType>
    </xsd:element>
    <xsd:element name="_dlc_DocIdUrl" ma:index="1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31fe8cf-ccc0-454c-9b48-ac3bf72b5807" elementFormDefault="qualified">
    <xsd:import namespace="http://schemas.microsoft.com/office/2006/documentManagement/types"/>
    <xsd:import namespace="http://schemas.microsoft.com/office/infopath/2007/PartnerControls"/>
    <xsd:element name="GU_DocDescription" ma:index="12" nillable="true" ma:displayName="Dokumentbeskrivning" ma:internalName="GU_DocDescription">
      <xsd:simpleType>
        <xsd:restriction base="dms:Note">
          <xsd:maxLength value="255"/>
        </xsd:restriction>
      </xsd:simpleType>
    </xsd:element>
    <xsd:element name="GU_DocStatus" ma:index="13" nillable="true" ma:displayName="Dokumentstatus" ma:default="Arbetsmaterial" ma:format="Dropdown" ma:internalName="GU_DocStatus">
      <xsd:simpleType>
        <xsd:restriction base="dms:Choice">
          <xsd:enumeration value="Arbetsmaterial"/>
        </xsd:restriction>
      </xsd:simpleType>
    </xsd:element>
    <xsd:element name="ffd98747c26642ec8caf6ec3431d5d08" ma:index="14" nillable="true" ma:taxonomy="true" ma:internalName="ffd98747c26642ec8caf6ec3431d5d08" ma:taxonomyFieldName="GU_DocOrganisation" ma:displayName="Ansvarig enhet" ma:default="" ma:fieldId="{ffd98747-c266-42ec-8caf-6ec3431d5d08}" ma:sspId="85cde726-cec2-4dbf-bde0-2c3495ee07fa" ma:termSetId="938bbb0a-f50e-4d72-96c1-d7b7216eae1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e9dd6ea-c2e4-4869-976b-8dbce2ea94e0" elementFormDefault="qualified">
    <xsd:import namespace="http://schemas.microsoft.com/office/2006/documentManagement/types"/>
    <xsd:import namespace="http://schemas.microsoft.com/office/infopath/2007/PartnerControls"/>
    <xsd:element name="GU_DocGrpId" ma:index="19" nillable="true" ma:displayName="Grp-id" ma:internalName="GU_DocGrp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8fcab4-39a4-4566-b87b-e749ef99a506"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AutoTags" ma:index="22" nillable="true" ma:displayName="Tags" ma:internalName="MediaServiceAutoTags"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DateTaken" ma:index="2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8838C-E3AD-42A9-9A05-681A2CAC31AF}">
  <ds:schemaRefs>
    <ds:schemaRef ds:uri="http://schemas.microsoft.com/sharepoint/events"/>
  </ds:schemaRefs>
</ds:datastoreItem>
</file>

<file path=customXml/itemProps2.xml><?xml version="1.0" encoding="utf-8"?>
<ds:datastoreItem xmlns:ds="http://schemas.openxmlformats.org/officeDocument/2006/customXml" ds:itemID="{88DB8DDD-D503-4C4A-B35D-CD60673F43C0}">
  <ds:schemaRefs>
    <ds:schemaRef ds:uri="http://schemas.microsoft.com/sharepoint/v3/contenttype/forms"/>
  </ds:schemaRefs>
</ds:datastoreItem>
</file>

<file path=customXml/itemProps3.xml><?xml version="1.0" encoding="utf-8"?>
<ds:datastoreItem xmlns:ds="http://schemas.openxmlformats.org/officeDocument/2006/customXml" ds:itemID="{40636C9E-3123-47FC-B2D9-9F34CC4BA7E0}">
  <ds:schemaRefs>
    <ds:schemaRef ds:uri="ae9dd6ea-c2e4-4869-976b-8dbce2ea94e0"/>
    <ds:schemaRef ds:uri="http://purl.org/dc/elements/1.1/"/>
    <ds:schemaRef ds:uri="f9dd5750-adba-4fbc-a948-a10615127ade"/>
    <ds:schemaRef ds:uri="http://schemas.openxmlformats.org/package/2006/metadata/core-properties"/>
    <ds:schemaRef ds:uri="5f8fcab4-39a4-4566-b87b-e749ef99a506"/>
    <ds:schemaRef ds:uri="http://schemas.microsoft.com/office/2006/metadata/properties"/>
    <ds:schemaRef ds:uri="http://purl.org/dc/terms/"/>
    <ds:schemaRef ds:uri="http://schemas.microsoft.com/office/2006/documentManagement/types"/>
    <ds:schemaRef ds:uri="http://schemas.microsoft.com/office/infopath/2007/PartnerControls"/>
    <ds:schemaRef ds:uri="231fe8cf-ccc0-454c-9b48-ac3bf72b5807"/>
    <ds:schemaRef ds:uri="http://www.w3.org/XML/1998/namespace"/>
    <ds:schemaRef ds:uri="http://purl.org/dc/dcmitype/"/>
  </ds:schemaRefs>
</ds:datastoreItem>
</file>

<file path=customXml/itemProps4.xml><?xml version="1.0" encoding="utf-8"?>
<ds:datastoreItem xmlns:ds="http://schemas.openxmlformats.org/officeDocument/2006/customXml" ds:itemID="{29BC7F96-3D54-4686-B463-6508502CD4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dd5750-adba-4fbc-a948-a10615127ade"/>
    <ds:schemaRef ds:uri="231fe8cf-ccc0-454c-9b48-ac3bf72b5807"/>
    <ds:schemaRef ds:uri="ae9dd6ea-c2e4-4869-976b-8dbce2ea94e0"/>
    <ds:schemaRef ds:uri="5f8fcab4-39a4-4566-b87b-e749ef99a5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Hillman</dc:creator>
  <cp:keywords/>
  <dc:description/>
  <cp:lastModifiedBy>Thomas Hillman</cp:lastModifiedBy>
  <cp:revision/>
  <dcterms:created xsi:type="dcterms:W3CDTF">2020-07-01T07:39:35Z</dcterms:created>
  <dcterms:modified xsi:type="dcterms:W3CDTF">2020-11-03T13:44:44Z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0x010100C7C811754E204E47A665D3B7C5D98E1E01004C8B1ACE7617A246A7A0647CA86E6D46</vt:lpwstr>
  </property>
  <property fmtid="{D5CDD505-2E9C-101B-9397-08002B2CF9AE}" pid="4" name="GU_DocOrganisation">
    <vt:lpwstr>1;#Institutionen för pedagogik kommunikation och lärande|bf308125-367f-44e6-82af-719b4ace190d</vt:lpwstr>
  </property>
  <property fmtid="{D5CDD505-2E9C-101B-9397-08002B2CF9AE}" pid="5" name="_dlc_DocIdItemGuid">
    <vt:lpwstr>e175ffae-18eb-43da-86b6-1858dfa8081e</vt:lpwstr>
  </property>
</Properties>
</file>