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epcke/EclipseWorkspaces/piazza_downloads/stats/cs229/"/>
    </mc:Choice>
  </mc:AlternateContent>
  <bookViews>
    <workbookView xWindow="6160" yWindow="9380" windowWidth="24960" windowHeight="14740" tabRatio="500" activeTab="5"/>
  </bookViews>
  <sheets>
    <sheet name="cs229_top10_students_with_cusum" sheetId="1" r:id="rId1"/>
    <sheet name="CS231aWinter14" sheetId="2" r:id="rId2"/>
    <sheet name="CS229Fall16" sheetId="3" r:id="rId3"/>
    <sheet name="Sheet1" sheetId="10" r:id="rId4"/>
    <sheet name="Aashna" sheetId="11" r:id="rId5"/>
    <sheet name="CS229Fall15" sheetId="4" r:id="rId6"/>
    <sheet name="CS229Fall14" sheetId="5" r:id="rId7"/>
    <sheet name="CS229Fall13" sheetId="7" r:id="rId8"/>
    <sheet name="CS229Fall12" sheetId="8" r:id="rId9"/>
    <sheet name="CS229Fall11" sheetId="9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3" i="4"/>
  <c r="D4" i="4"/>
  <c r="D5" i="4"/>
  <c r="D6" i="4"/>
  <c r="D7" i="4"/>
  <c r="D8" i="4"/>
  <c r="D9" i="4"/>
  <c r="D10" i="4"/>
  <c r="D11" i="4"/>
  <c r="D12" i="4"/>
  <c r="D13" i="4"/>
  <c r="D14" i="4"/>
  <c r="D3" i="4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C4" i="10"/>
  <c r="C5" i="10"/>
  <c r="C6" i="10"/>
  <c r="C7" i="10"/>
  <c r="C8" i="10"/>
  <c r="C9" i="10"/>
  <c r="C10" i="10"/>
  <c r="C11" i="10"/>
  <c r="C12" i="10"/>
  <c r="C13" i="10"/>
  <c r="C14" i="10"/>
  <c r="C15" i="10"/>
  <c r="C3" i="10"/>
  <c r="B4" i="10"/>
  <c r="B5" i="10"/>
  <c r="B6" i="10"/>
  <c r="B7" i="10"/>
  <c r="B8" i="10"/>
  <c r="B9" i="10"/>
  <c r="B10" i="10"/>
  <c r="B11" i="10"/>
  <c r="B12" i="10"/>
  <c r="B13" i="10"/>
  <c r="B14" i="10"/>
  <c r="B15" i="10"/>
  <c r="B3" i="10"/>
  <c r="F4" i="3"/>
  <c r="F5" i="3"/>
  <c r="F6" i="3"/>
  <c r="F7" i="3"/>
  <c r="F8" i="3"/>
  <c r="F9" i="3"/>
  <c r="F10" i="3"/>
  <c r="F11" i="3"/>
  <c r="F12" i="3"/>
  <c r="F13" i="3"/>
  <c r="F14" i="3"/>
  <c r="F15" i="3"/>
  <c r="F3" i="3"/>
  <c r="D4" i="7"/>
  <c r="D5" i="7"/>
  <c r="D6" i="7"/>
  <c r="D7" i="7"/>
  <c r="D8" i="7"/>
  <c r="D9" i="7"/>
  <c r="D10" i="7"/>
  <c r="D11" i="7"/>
  <c r="D12" i="7"/>
  <c r="D13" i="7"/>
  <c r="D14" i="7"/>
  <c r="D15" i="7"/>
  <c r="D3" i="7"/>
  <c r="C4" i="4"/>
  <c r="C5" i="4"/>
  <c r="C6" i="4"/>
  <c r="C7" i="4"/>
  <c r="C8" i="4"/>
  <c r="C9" i="4"/>
  <c r="C10" i="4"/>
  <c r="C11" i="4"/>
  <c r="C12" i="4"/>
  <c r="C13" i="4"/>
  <c r="C14" i="4"/>
  <c r="C3" i="4"/>
  <c r="D4" i="3"/>
  <c r="D5" i="3"/>
  <c r="D6" i="3"/>
  <c r="D7" i="3"/>
  <c r="D8" i="3"/>
  <c r="D9" i="3"/>
  <c r="D10" i="3"/>
  <c r="D11" i="3"/>
  <c r="D12" i="3"/>
  <c r="D13" i="3"/>
  <c r="D14" i="3"/>
  <c r="D15" i="3"/>
  <c r="D3" i="3"/>
  <c r="C4" i="5"/>
  <c r="C5" i="5"/>
  <c r="C6" i="5"/>
  <c r="C7" i="5"/>
  <c r="C8" i="5"/>
  <c r="C9" i="5"/>
  <c r="C10" i="5"/>
  <c r="C11" i="5"/>
  <c r="C12" i="5"/>
  <c r="C13" i="5"/>
  <c r="C14" i="5"/>
  <c r="C15" i="5"/>
  <c r="C3" i="5"/>
  <c r="I15" i="5"/>
  <c r="I14" i="5"/>
  <c r="I13" i="5"/>
  <c r="I12" i="5"/>
  <c r="I10" i="5"/>
  <c r="I9" i="5"/>
  <c r="I8" i="5"/>
  <c r="I7" i="5"/>
  <c r="F6" i="5"/>
  <c r="F4" i="5"/>
  <c r="I3" i="5"/>
  <c r="I4" i="5"/>
  <c r="F3" i="5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2"/>
  <c r="E2" i="2"/>
  <c r="F3" i="2"/>
  <c r="F4" i="2"/>
  <c r="F5" i="2"/>
  <c r="F6" i="2"/>
  <c r="F7" i="2"/>
  <c r="F8" i="2"/>
  <c r="F9" i="2"/>
  <c r="F10" i="2"/>
  <c r="F11" i="2"/>
  <c r="F2" i="2"/>
  <c r="G2" i="2"/>
  <c r="G11" i="2"/>
  <c r="G10" i="2"/>
  <c r="G9" i="2"/>
  <c r="G8" i="2"/>
  <c r="G7" i="2"/>
  <c r="G6" i="2"/>
  <c r="G5" i="2"/>
  <c r="G4" i="2"/>
  <c r="G3" i="2"/>
  <c r="G2" i="1"/>
  <c r="H2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D14" i="1"/>
  <c r="E3" i="2"/>
  <c r="E4" i="2"/>
  <c r="E5" i="2"/>
  <c r="E6" i="2"/>
  <c r="E7" i="2"/>
  <c r="E8" i="2"/>
  <c r="E9" i="2"/>
  <c r="E10" i="2"/>
  <c r="E11" i="2"/>
  <c r="D2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F2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<sst xmlns="http://schemas.openxmlformats.org/spreadsheetml/2006/main" count="61" uniqueCount="39">
  <si>
    <t>Week</t>
  </si>
  <si>
    <t>Weighted Out Degree</t>
  </si>
  <si>
    <t>Pagerank</t>
  </si>
  <si>
    <t>OutDegMean</t>
  </si>
  <si>
    <t>CUSUM_Code</t>
  </si>
  <si>
    <t>CUSUM_Manual</t>
  </si>
  <si>
    <t>MeanOfOutDegree</t>
  </si>
  <si>
    <t>WeightedOutDegree</t>
  </si>
  <si>
    <t>StdevWeightedOutDegree</t>
  </si>
  <si>
    <t>StdevWeightedOutDegTimes2PlusMean</t>
  </si>
  <si>
    <t>StdevWeightedOutDegTimes2MinusMean</t>
  </si>
  <si>
    <t>WeighteOutIncremental</t>
  </si>
  <si>
    <t>Mean data:</t>
  </si>
  <si>
    <t>Mean diffs:</t>
  </si>
  <si>
    <t xml:space="preserve">Upper control limit: </t>
  </si>
  <si>
    <t>Lower control limit:</t>
  </si>
  <si>
    <t>SD data:</t>
  </si>
  <si>
    <t>3SD UCL</t>
  </si>
  <si>
    <t>2SD UCL</t>
  </si>
  <si>
    <t>1SD UCL</t>
  </si>
  <si>
    <t>0.5SD UCL</t>
  </si>
  <si>
    <t>3SD LCL</t>
  </si>
  <si>
    <t>2SD LCL</t>
  </si>
  <si>
    <t>1SD LCL</t>
  </si>
  <si>
    <t>0.5SD LCL</t>
  </si>
  <si>
    <t>................</t>
  </si>
  <si>
    <t>.</t>
  </si>
  <si>
    <t>Cusum of diffs.</t>
  </si>
  <si>
    <t>CS229Fall16</t>
  </si>
  <si>
    <t>Diffs</t>
  </si>
  <si>
    <t>Cusum</t>
  </si>
  <si>
    <t>Diffs from mean</t>
  </si>
  <si>
    <t>Aashna Cusums</t>
  </si>
  <si>
    <t>Aashan changepoints</t>
  </si>
  <si>
    <t>Aashna Indices</t>
  </si>
  <si>
    <t>AashnaCusum</t>
  </si>
  <si>
    <t>CS229 Fall16 Top10</t>
  </si>
  <si>
    <t>WeightedOutIncremental</t>
  </si>
  <si>
    <t>MeanIncrPostings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</si>
</sst>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/>
    <xf numFmtId="11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CS229Fall16!$F$3:$F$15</c:f>
              <c:numCache>
                <c:formatCode>General</c:formatCode>
                <c:ptCount val="13"/>
                <c:pt idx="0">
                  <c:v>-0.227848101265824</c:v>
                </c:pt>
                <c:pt idx="1">
                  <c:v>-1.056962025316457</c:v>
                </c:pt>
                <c:pt idx="2">
                  <c:v>0.517836593785962</c:v>
                </c:pt>
                <c:pt idx="3">
                  <c:v>0.772151898734169</c:v>
                </c:pt>
                <c:pt idx="4">
                  <c:v>0.275668073136436</c:v>
                </c:pt>
                <c:pt idx="5">
                  <c:v>0.436708860759401</c:v>
                </c:pt>
                <c:pt idx="6">
                  <c:v>0.0180831826401573</c:v>
                </c:pt>
                <c:pt idx="7">
                  <c:v>2.286919831223618</c:v>
                </c:pt>
                <c:pt idx="8">
                  <c:v>0.377215189873439</c:v>
                </c:pt>
                <c:pt idx="9">
                  <c:v>0.661392405063302</c:v>
                </c:pt>
                <c:pt idx="10">
                  <c:v>0.932489451476798</c:v>
                </c:pt>
                <c:pt idx="11">
                  <c:v>0.234177215189803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4261312"/>
        <c:axId val="-1774608240"/>
      </c:scatterChart>
      <c:valAx>
        <c:axId val="-17742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608240"/>
        <c:crosses val="autoZero"/>
        <c:crossBetween val="midCat"/>
      </c:valAx>
      <c:valAx>
        <c:axId val="-17746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2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Aashna Cusums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Sheet1!$I$3:$I$15</c:f>
              <c:numCache>
                <c:formatCode>General</c:formatCode>
                <c:ptCount val="13"/>
                <c:pt idx="0">
                  <c:v>-0.44498539</c:v>
                </c:pt>
                <c:pt idx="1">
                  <c:v>-1.06718598</c:v>
                </c:pt>
                <c:pt idx="2">
                  <c:v>-0.85394352</c:v>
                </c:pt>
                <c:pt idx="3">
                  <c:v>0.35929893</c:v>
                </c:pt>
                <c:pt idx="4">
                  <c:v>0.0788705</c:v>
                </c:pt>
                <c:pt idx="5">
                  <c:v>0.25413827</c:v>
                </c:pt>
                <c:pt idx="6">
                  <c:v>0.10029211</c:v>
                </c:pt>
                <c:pt idx="7">
                  <c:v>2.32619279</c:v>
                </c:pt>
                <c:pt idx="8">
                  <c:v>2.22297955</c:v>
                </c:pt>
                <c:pt idx="9">
                  <c:v>2.25900682</c:v>
                </c:pt>
                <c:pt idx="10">
                  <c:v>1.90262902</c:v>
                </c:pt>
                <c:pt idx="11">
                  <c:v>1.10321324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5568000"/>
        <c:axId val="-1736019744"/>
      </c:scatterChart>
      <c:valAx>
        <c:axId val="-17755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019744"/>
        <c:crosses val="autoZero"/>
        <c:crossBetween val="midCat"/>
      </c:valAx>
      <c:valAx>
        <c:axId val="-17360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56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Aashna</a:t>
            </a:r>
            <a:r>
              <a:rPr lang="en-US" baseline="0"/>
              <a:t> Change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Sheet1!$C$18:$C$25</c:f>
              <c:numCache>
                <c:formatCode>General</c:formatCode>
                <c:ptCount val="8"/>
                <c:pt idx="0">
                  <c:v>1.0</c:v>
                </c:pt>
                <c:pt idx="1">
                  <c:v>2.49367088607594</c:v>
                </c:pt>
                <c:pt idx="2">
                  <c:v>0.481012658227848</c:v>
                </c:pt>
                <c:pt idx="3">
                  <c:v>1.49367088607594</c:v>
                </c:pt>
                <c:pt idx="4">
                  <c:v>0.835443037974683</c:v>
                </c:pt>
                <c:pt idx="5">
                  <c:v>1.17721518987341</c:v>
                </c:pt>
                <c:pt idx="6">
                  <c:v>0.924050632911392</c:v>
                </c:pt>
                <c:pt idx="7">
                  <c:v>1.45569620253164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5309920"/>
        <c:axId val="-1801124560"/>
      </c:lineChart>
      <c:catAx>
        <c:axId val="-1875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124560"/>
        <c:crosses val="autoZero"/>
        <c:auto val="1"/>
        <c:lblAlgn val="ctr"/>
        <c:lblOffset val="100"/>
        <c:noMultiLvlLbl val="0"/>
      </c:catAx>
      <c:valAx>
        <c:axId val="-18011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3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Aashna!$G$2:$G$14</c:f>
              <c:numCache>
                <c:formatCode>General</c:formatCode>
                <c:ptCount val="13"/>
                <c:pt idx="0">
                  <c:v>-0.3563778</c:v>
                </c:pt>
                <c:pt idx="1">
                  <c:v>-0.97857838</c:v>
                </c:pt>
                <c:pt idx="2">
                  <c:v>-1.42356378</c:v>
                </c:pt>
                <c:pt idx="3">
                  <c:v>-1.24829601</c:v>
                </c:pt>
                <c:pt idx="4">
                  <c:v>-1.52872444</c:v>
                </c:pt>
                <c:pt idx="5">
                  <c:v>-1.49269718</c:v>
                </c:pt>
                <c:pt idx="6">
                  <c:v>-0.27945472</c:v>
                </c:pt>
                <c:pt idx="7">
                  <c:v>-0.43330088</c:v>
                </c:pt>
                <c:pt idx="8">
                  <c:v>-0.53651412</c:v>
                </c:pt>
                <c:pt idx="9">
                  <c:v>1.68938656</c:v>
                </c:pt>
                <c:pt idx="10">
                  <c:v>1.90262902</c:v>
                </c:pt>
                <c:pt idx="11">
                  <c:v>1.10321324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033184"/>
        <c:axId val="-1771648192"/>
      </c:scatterChart>
      <c:valAx>
        <c:axId val="-1770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648192"/>
        <c:crosses val="autoZero"/>
        <c:crossBetween val="midCat"/>
      </c:valAx>
      <c:valAx>
        <c:axId val="-1771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0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WeeklyPostings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CS229Fall15!$C$3:$C$14</c:f>
              <c:numCache>
                <c:formatCode>General</c:formatCode>
                <c:ptCount val="12"/>
                <c:pt idx="0">
                  <c:v>0.543209876543209</c:v>
                </c:pt>
                <c:pt idx="1">
                  <c:v>0.975308641975301</c:v>
                </c:pt>
                <c:pt idx="2">
                  <c:v>1.0246913580247</c:v>
                </c:pt>
                <c:pt idx="3">
                  <c:v>1.82716049382716</c:v>
                </c:pt>
                <c:pt idx="4">
                  <c:v>1.74074074074074</c:v>
                </c:pt>
                <c:pt idx="5">
                  <c:v>4.024691358024691</c:v>
                </c:pt>
                <c:pt idx="6">
                  <c:v>3.4444444444444</c:v>
                </c:pt>
                <c:pt idx="7">
                  <c:v>2.765432098765398</c:v>
                </c:pt>
                <c:pt idx="8">
                  <c:v>0.938271604938301</c:v>
                </c:pt>
                <c:pt idx="9">
                  <c:v>1.530864197530899</c:v>
                </c:pt>
                <c:pt idx="10">
                  <c:v>1.876543209876502</c:v>
                </c:pt>
                <c:pt idx="11">
                  <c:v>0.8888888888889</c:v>
                </c:pt>
              </c:numCache>
            </c:numRef>
          </c:val>
          <c:smooth val="0"/>
        </c:ser>
        <c:ser>
          <c:idx val="1"/>
          <c:order val="1"/>
          <c:tx>
            <c:v>CUSUM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CS229Fall15!$D$3:$D$14</c:f>
              <c:numCache>
                <c:formatCode>General</c:formatCode>
                <c:ptCount val="12"/>
                <c:pt idx="0">
                  <c:v>-1.255144032921808</c:v>
                </c:pt>
                <c:pt idx="1">
                  <c:v>-2.078189300411523</c:v>
                </c:pt>
                <c:pt idx="2">
                  <c:v>-2.85185185185184</c:v>
                </c:pt>
                <c:pt idx="3">
                  <c:v>-2.823045267489696</c:v>
                </c:pt>
                <c:pt idx="4">
                  <c:v>-2.880658436213973</c:v>
                </c:pt>
                <c:pt idx="5">
                  <c:v>-0.654320987654299</c:v>
                </c:pt>
                <c:pt idx="6">
                  <c:v>0.991769547325084</c:v>
                </c:pt>
                <c:pt idx="7">
                  <c:v>1.958847736625465</c:v>
                </c:pt>
                <c:pt idx="8">
                  <c:v>1.098765432098749</c:v>
                </c:pt>
                <c:pt idx="9">
                  <c:v>0.831275720164632</c:v>
                </c:pt>
                <c:pt idx="10">
                  <c:v>0.909465020576117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MeanLine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CS229Fall15!$E$3:$E$14</c:f>
              <c:numCache>
                <c:formatCode>General</c:formatCode>
                <c:ptCount val="12"/>
                <c:pt idx="0">
                  <c:v>1.798353909465017</c:v>
                </c:pt>
                <c:pt idx="1">
                  <c:v>1.798353909465017</c:v>
                </c:pt>
                <c:pt idx="2">
                  <c:v>1.798353909465017</c:v>
                </c:pt>
                <c:pt idx="3">
                  <c:v>1.798353909465017</c:v>
                </c:pt>
                <c:pt idx="4">
                  <c:v>1.798353909465017</c:v>
                </c:pt>
                <c:pt idx="5">
                  <c:v>1.798353909465017</c:v>
                </c:pt>
                <c:pt idx="6">
                  <c:v>1.798353909465017</c:v>
                </c:pt>
                <c:pt idx="7">
                  <c:v>1.798353909465017</c:v>
                </c:pt>
                <c:pt idx="8">
                  <c:v>1.798353909465017</c:v>
                </c:pt>
                <c:pt idx="9">
                  <c:v>1.798353909465017</c:v>
                </c:pt>
                <c:pt idx="10">
                  <c:v>1.798353909465017</c:v>
                </c:pt>
                <c:pt idx="11">
                  <c:v>1.798353909465017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076384"/>
        <c:axId val="-1775840464"/>
      </c:lineChart>
      <c:catAx>
        <c:axId val="-17760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840464"/>
        <c:crosses val="autoZero"/>
        <c:auto val="1"/>
        <c:lblAlgn val="ctr"/>
        <c:lblOffset val="100"/>
        <c:noMultiLvlLbl val="0"/>
      </c:catAx>
      <c:valAx>
        <c:axId val="-177584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0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1295648"/>
        <c:axId val="-1770489600"/>
      </c:lineChart>
      <c:catAx>
        <c:axId val="-1771295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0489600"/>
        <c:crosses val="autoZero"/>
        <c:auto val="1"/>
        <c:lblAlgn val="ctr"/>
        <c:lblOffset val="100"/>
        <c:tickLblSkip val="1"/>
        <c:noMultiLvlLbl val="0"/>
      </c:catAx>
      <c:valAx>
        <c:axId val="-1770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12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CS229Fall15!$B$3:$B$14</c:f>
              <c:numCache>
                <c:formatCode>General</c:formatCode>
                <c:ptCount val="12"/>
                <c:pt idx="0">
                  <c:v>0.543209876543209</c:v>
                </c:pt>
                <c:pt idx="1">
                  <c:v>1.51851851851851</c:v>
                </c:pt>
                <c:pt idx="2">
                  <c:v>2.54320987654321</c:v>
                </c:pt>
                <c:pt idx="3">
                  <c:v>4.37037037037037</c:v>
                </c:pt>
                <c:pt idx="4">
                  <c:v>6.11111111111111</c:v>
                </c:pt>
                <c:pt idx="5">
                  <c:v>10.1358024691358</c:v>
                </c:pt>
                <c:pt idx="6">
                  <c:v>13.5802469135802</c:v>
                </c:pt>
                <c:pt idx="7">
                  <c:v>16.3456790123456</c:v>
                </c:pt>
                <c:pt idx="8">
                  <c:v>17.2839506172839</c:v>
                </c:pt>
                <c:pt idx="9">
                  <c:v>18.8148148148148</c:v>
                </c:pt>
                <c:pt idx="10">
                  <c:v>20.6913580246913</c:v>
                </c:pt>
                <c:pt idx="11">
                  <c:v>21.5802469135802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79568"/>
        <c:axId val="2029012784"/>
      </c:lineChart>
      <c:catAx>
        <c:axId val="20264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029012784"/>
        <c:crosses val="autoZero"/>
        <c:auto val="1"/>
        <c:lblAlgn val="ctr"/>
        <c:lblOffset val="100"/>
        <c:noMultiLvlLbl val="0"/>
      </c:catAx>
      <c:valAx>
        <c:axId val="20290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0264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CS229Fall14!$C$3:$C$15</c:f>
              <c:numCache>
                <c:formatCode>General</c:formatCode>
                <c:ptCount val="13"/>
                <c:pt idx="0">
                  <c:v>0.567901234567901</c:v>
                </c:pt>
                <c:pt idx="1">
                  <c:v>0.901234567901229</c:v>
                </c:pt>
                <c:pt idx="2">
                  <c:v>1.18518518518519</c:v>
                </c:pt>
                <c:pt idx="3">
                  <c:v>1.97530864197531</c:v>
                </c:pt>
                <c:pt idx="4">
                  <c:v>2.04938271604938</c:v>
                </c:pt>
                <c:pt idx="5">
                  <c:v>2.81481481481481</c:v>
                </c:pt>
                <c:pt idx="6">
                  <c:v>2.17283950617278</c:v>
                </c:pt>
                <c:pt idx="7">
                  <c:v>1.703703703703699</c:v>
                </c:pt>
                <c:pt idx="8">
                  <c:v>0.975308641975301</c:v>
                </c:pt>
                <c:pt idx="9">
                  <c:v>1.2222222222223</c:v>
                </c:pt>
                <c:pt idx="10">
                  <c:v>0.703703703703701</c:v>
                </c:pt>
                <c:pt idx="11">
                  <c:v>0.604938271604897</c:v>
                </c:pt>
                <c:pt idx="12">
                  <c:v>0.0123456790123022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063184"/>
        <c:axId val="-1813262288"/>
      </c:lineChart>
      <c:catAx>
        <c:axId val="-1890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262288"/>
        <c:crosses val="autoZero"/>
        <c:auto val="1"/>
        <c:lblAlgn val="ctr"/>
        <c:lblOffset val="100"/>
        <c:noMultiLvlLbl val="0"/>
      </c:catAx>
      <c:valAx>
        <c:axId val="-1813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CS229Fall14!$B$3:$B$15</c:f>
              <c:numCache>
                <c:formatCode>General</c:formatCode>
                <c:ptCount val="13"/>
                <c:pt idx="0">
                  <c:v>0.567901234567901</c:v>
                </c:pt>
                <c:pt idx="1">
                  <c:v>1.46913580246913</c:v>
                </c:pt>
                <c:pt idx="2">
                  <c:v>2.65432098765432</c:v>
                </c:pt>
                <c:pt idx="3">
                  <c:v>4.62962962962963</c:v>
                </c:pt>
                <c:pt idx="4">
                  <c:v>6.67901234567901</c:v>
                </c:pt>
                <c:pt idx="5">
                  <c:v>9.49382716049382</c:v>
                </c:pt>
                <c:pt idx="6">
                  <c:v>11.6666666666666</c:v>
                </c:pt>
                <c:pt idx="7">
                  <c:v>13.3703703703703</c:v>
                </c:pt>
                <c:pt idx="8">
                  <c:v>14.3456790123456</c:v>
                </c:pt>
                <c:pt idx="9">
                  <c:v>15.5679012345679</c:v>
                </c:pt>
                <c:pt idx="10">
                  <c:v>16.2716049382716</c:v>
                </c:pt>
                <c:pt idx="11">
                  <c:v>16.8765432098765</c:v>
                </c:pt>
                <c:pt idx="12">
                  <c:v>16.8888888888888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893072"/>
        <c:axId val="-1778318496"/>
      </c:lineChart>
      <c:catAx>
        <c:axId val="-18878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8318496"/>
        <c:crosses val="autoZero"/>
        <c:auto val="1"/>
        <c:lblAlgn val="ctr"/>
        <c:lblOffset val="100"/>
        <c:noMultiLvlLbl val="0"/>
      </c:catAx>
      <c:valAx>
        <c:axId val="-1778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8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12</xdr:row>
      <xdr:rowOff>31750</xdr:rowOff>
    </xdr:from>
    <xdr:to>
      <xdr:col>7</xdr:col>
      <xdr:colOff>6350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14</xdr:row>
      <xdr:rowOff>31750</xdr:rowOff>
    </xdr:from>
    <xdr:to>
      <xdr:col>11</xdr:col>
      <xdr:colOff>349250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9</xdr:row>
      <xdr:rowOff>120650</xdr:rowOff>
    </xdr:from>
    <xdr:to>
      <xdr:col>9</xdr:col>
      <xdr:colOff>342900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10</xdr:row>
      <xdr:rowOff>19050</xdr:rowOff>
    </xdr:from>
    <xdr:to>
      <xdr:col>14</xdr:col>
      <xdr:colOff>342900</xdr:colOff>
      <xdr:row>23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1041399</xdr:colOff>
      <xdr:row>15</xdr:row>
      <xdr:rowOff>69848</xdr:rowOff>
    </xdr:from>
    <xdr:to>
      <xdr:col>4</xdr:col>
      <xdr:colOff>2072104</xdr:colOff>
      <xdr:row>28</xdr:row>
      <xdr:rowOff>160486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64614</xdr:colOff>
      <xdr:row>12</xdr:row>
      <xdr:rowOff>115637</xdr:rowOff>
    </xdr:from>
    <xdr:to>
      <xdr:col>5</xdr:col>
      <xdr:colOff>2074334</xdr:colOff>
      <xdr:row>26</xdr:row>
      <xdr:rowOff>51469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1089527</xdr:colOff>
      <xdr:row>7</xdr:row>
      <xdr:rowOff>137918</xdr:rowOff>
    </xdr:from>
    <xdr:to>
      <xdr:col>4</xdr:col>
      <xdr:colOff>2286000</xdr:colOff>
      <xdr:row>21</xdr:row>
      <xdr:rowOff>73749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9</xdr:row>
      <xdr:rowOff>120650</xdr:rowOff>
    </xdr:from>
    <xdr:to>
      <xdr:col>10</xdr:col>
      <xdr:colOff>425450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16</xdr:row>
      <xdr:rowOff>82550</xdr:rowOff>
    </xdr:from>
    <xdr:to>
      <xdr:col>5</xdr:col>
      <xdr:colOff>95250</xdr:colOff>
      <xdr:row>29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" sqref="I1"/>
    </sheetView>
  </sheetViews>
  <sheetFormatPr baseColWidth="10" defaultRowHeight="16" x14ac:dyDescent="0.2"/>
  <cols>
    <col min="1" max="1" width="5.83203125" bestFit="1" customWidth="1"/>
    <col min="2" max="2" width="19.1640625" bestFit="1" customWidth="1"/>
    <col min="3" max="4" width="12.1640625" bestFit="1" customWidth="1"/>
    <col min="5" max="5" width="12.6640625" bestFit="1" customWidth="1"/>
    <col min="6" max="6" width="14.83203125" bestFit="1" customWidth="1"/>
    <col min="7" max="7" width="22.83203125" bestFit="1" customWidth="1"/>
    <col min="8" max="9" width="34.33203125" bestFit="1" customWidth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</row>
    <row r="2" spans="1:9" x14ac:dyDescent="0.2">
      <c r="A2">
        <v>1</v>
      </c>
      <c r="B2">
        <v>0.835443037974683</v>
      </c>
      <c r="C2">
        <v>5.0724619459807897E-3</v>
      </c>
      <c r="D2">
        <f>AVERAGE(B2:B14)</f>
        <v>9.596884128529668</v>
      </c>
      <c r="E2" s="3">
        <v>-8.7614410899999999</v>
      </c>
      <c r="F2">
        <f>B2-AVERAGE(B2:B14)</f>
        <v>-8.7614410905549853</v>
      </c>
      <c r="G2">
        <f>STDEV($B$2:$B$14)</f>
        <v>5.8415237961064026</v>
      </c>
      <c r="H2">
        <f>$C$2+2*$G$2</f>
        <v>11.688120054158786</v>
      </c>
      <c r="I2">
        <f>$D$2-2*$G$2</f>
        <v>-2.0861634636831372</v>
      </c>
    </row>
    <row r="3" spans="1:9" x14ac:dyDescent="0.2">
      <c r="A3">
        <v>2</v>
      </c>
      <c r="B3">
        <v>1.49367088607594</v>
      </c>
      <c r="C3">
        <v>4.2396162196618199E-3</v>
      </c>
      <c r="D3">
        <f t="shared" ref="D3:D14" si="0">$D2</f>
        <v>9.596884128529668</v>
      </c>
      <c r="E3" s="3">
        <v>-16.864654300000002</v>
      </c>
      <c r="F3">
        <f t="shared" ref="F3:F14" si="1">F2+B3-AVERAGE($B$2:$B$14)</f>
        <v>-16.864654333008716</v>
      </c>
      <c r="G3">
        <f t="shared" ref="G3:G14" si="2">STDEV($B$2:$B$14)</f>
        <v>5.8415237961064026</v>
      </c>
      <c r="H3">
        <f t="shared" ref="H3:H14" si="3">$C$2+2*$G$2</f>
        <v>11.688120054158786</v>
      </c>
      <c r="I3">
        <f t="shared" ref="I3:I14" si="4">$D$2-2*$G$2</f>
        <v>-2.0861634636831372</v>
      </c>
    </row>
    <row r="4" spans="1:9" x14ac:dyDescent="0.2">
      <c r="A4">
        <v>3</v>
      </c>
      <c r="B4">
        <v>2.9873417721518898</v>
      </c>
      <c r="C4">
        <v>5.0428368731815299E-3</v>
      </c>
      <c r="D4">
        <f t="shared" si="0"/>
        <v>9.596884128529668</v>
      </c>
      <c r="E4" s="3">
        <v>-23.4741967</v>
      </c>
      <c r="F4">
        <f t="shared" si="1"/>
        <v>-23.474196689386496</v>
      </c>
      <c r="G4">
        <f t="shared" si="2"/>
        <v>5.8415237961064026</v>
      </c>
      <c r="H4">
        <f t="shared" si="3"/>
        <v>11.688120054158786</v>
      </c>
      <c r="I4">
        <f t="shared" si="4"/>
        <v>-2.0861634636831372</v>
      </c>
    </row>
    <row r="5" spans="1:9" x14ac:dyDescent="0.2">
      <c r="A5">
        <v>4</v>
      </c>
      <c r="B5">
        <v>5.48101265822784</v>
      </c>
      <c r="C5">
        <v>4.9406893969737697E-3</v>
      </c>
      <c r="D5">
        <f t="shared" si="0"/>
        <v>9.596884128529668</v>
      </c>
      <c r="E5" s="3">
        <v>-27.590068200000001</v>
      </c>
      <c r="F5">
        <f t="shared" si="1"/>
        <v>-27.590068159688322</v>
      </c>
      <c r="G5">
        <f t="shared" si="2"/>
        <v>5.8415237961064026</v>
      </c>
      <c r="H5">
        <f t="shared" si="3"/>
        <v>11.688120054158786</v>
      </c>
      <c r="I5">
        <f t="shared" si="4"/>
        <v>-2.0861634636831372</v>
      </c>
    </row>
    <row r="6" spans="1:9" x14ac:dyDescent="0.2">
      <c r="A6">
        <v>5</v>
      </c>
      <c r="B6">
        <v>6.48101265822784</v>
      </c>
      <c r="C6">
        <v>5.2986154306750603E-3</v>
      </c>
      <c r="D6">
        <f t="shared" si="0"/>
        <v>9.596884128529668</v>
      </c>
      <c r="E6" s="3">
        <v>-30.705939600000001</v>
      </c>
      <c r="F6">
        <f t="shared" si="1"/>
        <v>-30.705939629990148</v>
      </c>
      <c r="G6">
        <f t="shared" si="2"/>
        <v>5.8415237961064026</v>
      </c>
      <c r="H6">
        <f t="shared" si="3"/>
        <v>11.688120054158786</v>
      </c>
      <c r="I6">
        <f t="shared" si="4"/>
        <v>-2.0861634636831372</v>
      </c>
    </row>
    <row r="7" spans="1:9" x14ac:dyDescent="0.2">
      <c r="A7">
        <v>6</v>
      </c>
      <c r="B7">
        <v>7.9367088607594898</v>
      </c>
      <c r="C7">
        <v>5.2445084517638097E-3</v>
      </c>
      <c r="D7">
        <f t="shared" si="0"/>
        <v>9.596884128529668</v>
      </c>
      <c r="E7" s="3">
        <v>-32.366114899999999</v>
      </c>
      <c r="F7">
        <f t="shared" si="1"/>
        <v>-32.366114897760326</v>
      </c>
      <c r="G7">
        <f t="shared" si="2"/>
        <v>5.8415237961064026</v>
      </c>
      <c r="H7">
        <f t="shared" si="3"/>
        <v>11.688120054158786</v>
      </c>
      <c r="I7">
        <f t="shared" si="4"/>
        <v>-2.0861634636831372</v>
      </c>
    </row>
    <row r="8" spans="1:9" x14ac:dyDescent="0.2">
      <c r="A8">
        <v>7</v>
      </c>
      <c r="B8">
        <v>9.0632911392404996</v>
      </c>
      <c r="C8">
        <v>5.4344298784223203E-3</v>
      </c>
      <c r="D8">
        <f t="shared" si="0"/>
        <v>9.596884128529668</v>
      </c>
      <c r="E8" s="3">
        <v>-32.899707900000003</v>
      </c>
      <c r="F8">
        <f t="shared" si="1"/>
        <v>-32.899707887049495</v>
      </c>
      <c r="G8">
        <f t="shared" si="2"/>
        <v>5.8415237961064026</v>
      </c>
      <c r="H8">
        <f t="shared" si="3"/>
        <v>11.688120054158786</v>
      </c>
      <c r="I8">
        <f t="shared" si="4"/>
        <v>-2.0861634636831372</v>
      </c>
    </row>
    <row r="9" spans="1:9" x14ac:dyDescent="0.2">
      <c r="A9">
        <v>8</v>
      </c>
      <c r="B9">
        <v>12.5696202531645</v>
      </c>
      <c r="C9">
        <v>6.1663472563660403E-3</v>
      </c>
      <c r="D9">
        <f t="shared" si="0"/>
        <v>9.596884128529668</v>
      </c>
      <c r="E9" s="3">
        <v>-29.9269718</v>
      </c>
      <c r="F9">
        <f t="shared" si="1"/>
        <v>-29.926971762414659</v>
      </c>
      <c r="G9">
        <f t="shared" si="2"/>
        <v>5.8415237961064026</v>
      </c>
      <c r="H9">
        <f t="shared" si="3"/>
        <v>11.688120054158786</v>
      </c>
      <c r="I9">
        <f t="shared" si="4"/>
        <v>-2.0861634636831372</v>
      </c>
    </row>
    <row r="10" spans="1:9" x14ac:dyDescent="0.2">
      <c r="A10">
        <v>9</v>
      </c>
      <c r="B10">
        <v>13.746835443037901</v>
      </c>
      <c r="C10">
        <v>6.3706285150564798E-3</v>
      </c>
      <c r="D10">
        <f t="shared" si="0"/>
        <v>9.596884128529668</v>
      </c>
      <c r="E10" s="3">
        <v>-25.777020400000001</v>
      </c>
      <c r="F10">
        <f t="shared" si="1"/>
        <v>-25.777020447906423</v>
      </c>
      <c r="G10">
        <f t="shared" si="2"/>
        <v>5.8415237961064026</v>
      </c>
      <c r="H10">
        <f t="shared" si="3"/>
        <v>11.688120054158786</v>
      </c>
      <c r="I10">
        <f t="shared" si="4"/>
        <v>-2.0861634636831372</v>
      </c>
    </row>
    <row r="11" spans="1:9" x14ac:dyDescent="0.2">
      <c r="A11">
        <v>10</v>
      </c>
      <c r="B11">
        <v>15.0632911392405</v>
      </c>
      <c r="C11">
        <v>6.6226898907881301E-3</v>
      </c>
      <c r="D11">
        <f t="shared" si="0"/>
        <v>9.596884128529668</v>
      </c>
      <c r="E11" s="3">
        <v>-20.310613400000001</v>
      </c>
      <c r="F11">
        <f t="shared" si="1"/>
        <v>-20.310613437195592</v>
      </c>
      <c r="G11">
        <f t="shared" si="2"/>
        <v>5.8415237961064026</v>
      </c>
      <c r="H11">
        <f t="shared" si="3"/>
        <v>11.688120054158786</v>
      </c>
      <c r="I11">
        <f t="shared" si="4"/>
        <v>-2.0861634636831372</v>
      </c>
    </row>
    <row r="12" spans="1:9" x14ac:dyDescent="0.2">
      <c r="A12">
        <v>11</v>
      </c>
      <c r="B12">
        <v>15.987341772151799</v>
      </c>
      <c r="C12">
        <v>6.9553366875417001E-3</v>
      </c>
      <c r="D12">
        <f t="shared" si="0"/>
        <v>9.596884128529668</v>
      </c>
      <c r="E12" s="3">
        <v>-13.9201558</v>
      </c>
      <c r="F12">
        <f t="shared" si="1"/>
        <v>-13.920155793573461</v>
      </c>
      <c r="G12">
        <f t="shared" si="2"/>
        <v>5.8415237961064026</v>
      </c>
      <c r="H12">
        <f t="shared" si="3"/>
        <v>11.688120054158786</v>
      </c>
      <c r="I12">
        <f t="shared" si="4"/>
        <v>-2.0861634636831372</v>
      </c>
    </row>
    <row r="13" spans="1:9" x14ac:dyDescent="0.2">
      <c r="A13">
        <v>12</v>
      </c>
      <c r="B13">
        <v>16.468354430379701</v>
      </c>
      <c r="C13">
        <v>7.3369027841488996E-3</v>
      </c>
      <c r="D13">
        <f t="shared" si="0"/>
        <v>9.596884128529668</v>
      </c>
      <c r="E13" s="3">
        <v>-7.0486854900000004</v>
      </c>
      <c r="F13">
        <f t="shared" si="1"/>
        <v>-7.0486854917234272</v>
      </c>
      <c r="G13">
        <f t="shared" si="2"/>
        <v>5.8415237961064026</v>
      </c>
      <c r="H13">
        <f t="shared" si="3"/>
        <v>11.688120054158786</v>
      </c>
      <c r="I13">
        <f t="shared" si="4"/>
        <v>-2.0861634636831372</v>
      </c>
    </row>
    <row r="14" spans="1:9" x14ac:dyDescent="0.2">
      <c r="A14">
        <v>13</v>
      </c>
      <c r="B14">
        <v>16.645569620253099</v>
      </c>
      <c r="C14">
        <v>7.3332460225109999E-3</v>
      </c>
      <c r="D14">
        <f t="shared" si="0"/>
        <v>9.596884128529668</v>
      </c>
      <c r="E14" s="3">
        <v>5.3290705200000003E-15</v>
      </c>
      <c r="F14">
        <f t="shared" si="1"/>
        <v>0</v>
      </c>
      <c r="G14">
        <f t="shared" si="2"/>
        <v>5.8415237961064026</v>
      </c>
      <c r="H14">
        <f t="shared" si="3"/>
        <v>11.688120054158786</v>
      </c>
      <c r="I14">
        <f t="shared" si="4"/>
        <v>-2.0861634636831372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" sqref="C3:C21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0.51428571428571401</v>
      </c>
      <c r="C3">
        <f t="shared" ref="C3:C12" si="0">B3-C2</f>
        <v>0.51428571428571401</v>
      </c>
    </row>
    <row r="4" spans="1:3" x14ac:dyDescent="0.2">
      <c r="A4">
        <v>2</v>
      </c>
      <c r="B4">
        <v>1</v>
      </c>
      <c r="C4">
        <f t="shared" si="0"/>
        <v>0.48571428571428599</v>
      </c>
    </row>
    <row r="5" spans="1:3" x14ac:dyDescent="0.2">
      <c r="A5">
        <v>3</v>
      </c>
      <c r="B5">
        <v>1.02857142857142</v>
      </c>
      <c r="C5">
        <f t="shared" si="0"/>
        <v>0.54285714285713405</v>
      </c>
    </row>
    <row r="6" spans="1:3" x14ac:dyDescent="0.2">
      <c r="A6">
        <v>4</v>
      </c>
      <c r="B6">
        <v>1.02857142857142</v>
      </c>
      <c r="C6">
        <f t="shared" si="0"/>
        <v>0.48571428571428599</v>
      </c>
    </row>
    <row r="7" spans="1:3" x14ac:dyDescent="0.2">
      <c r="A7">
        <v>5</v>
      </c>
      <c r="B7">
        <v>1.51428571428571</v>
      </c>
      <c r="C7">
        <f t="shared" si="0"/>
        <v>1.028571428571424</v>
      </c>
    </row>
    <row r="8" spans="1:3" x14ac:dyDescent="0.2">
      <c r="A8">
        <v>6</v>
      </c>
      <c r="B8">
        <v>3.02857142857142</v>
      </c>
      <c r="C8">
        <f t="shared" si="0"/>
        <v>1.999999999999996</v>
      </c>
    </row>
    <row r="9" spans="1:3" x14ac:dyDescent="0.2">
      <c r="A9">
        <v>7</v>
      </c>
      <c r="B9">
        <v>3.3428571428571399</v>
      </c>
      <c r="C9">
        <f t="shared" si="0"/>
        <v>1.3428571428571439</v>
      </c>
    </row>
    <row r="10" spans="1:3" x14ac:dyDescent="0.2">
      <c r="A10">
        <v>8</v>
      </c>
      <c r="B10">
        <v>3.4285714285714199</v>
      </c>
      <c r="C10">
        <f t="shared" si="0"/>
        <v>2.0857142857142761</v>
      </c>
    </row>
    <row r="11" spans="1:3" x14ac:dyDescent="0.2">
      <c r="A11">
        <v>9</v>
      </c>
      <c r="B11">
        <v>3.6857142857142802</v>
      </c>
      <c r="C11">
        <f t="shared" si="0"/>
        <v>1.6000000000000041</v>
      </c>
    </row>
    <row r="12" spans="1:3" x14ac:dyDescent="0.2">
      <c r="A12">
        <v>10</v>
      </c>
      <c r="B12">
        <v>3.77142857142857</v>
      </c>
      <c r="C12">
        <f t="shared" si="0"/>
        <v>2.1714285714285659</v>
      </c>
    </row>
    <row r="13" spans="1:3" x14ac:dyDescent="0.2">
      <c r="A13">
        <v>11</v>
      </c>
      <c r="B13">
        <v>4.3428571428571399</v>
      </c>
      <c r="C13">
        <f t="shared" ref="C13:C21" si="1">B13-C12</f>
        <v>2.1714285714285739</v>
      </c>
    </row>
    <row r="14" spans="1:3" x14ac:dyDescent="0.2">
      <c r="A14">
        <v>12</v>
      </c>
      <c r="B14">
        <v>6.4285714285714199</v>
      </c>
      <c r="C14">
        <f t="shared" si="1"/>
        <v>4.2571428571428456</v>
      </c>
    </row>
    <row r="15" spans="1:3" x14ac:dyDescent="0.2">
      <c r="A15">
        <v>13</v>
      </c>
      <c r="B15">
        <v>6.71428571428571</v>
      </c>
      <c r="C15">
        <f t="shared" si="1"/>
        <v>2.4571428571428644</v>
      </c>
    </row>
    <row r="16" spans="1:3" x14ac:dyDescent="0.2">
      <c r="A16">
        <v>14</v>
      </c>
      <c r="B16">
        <v>7.0285714285714196</v>
      </c>
      <c r="C16">
        <f t="shared" si="1"/>
        <v>4.5714285714285552</v>
      </c>
    </row>
    <row r="17" spans="1:3" x14ac:dyDescent="0.2">
      <c r="A17">
        <v>15</v>
      </c>
      <c r="B17">
        <v>8.6857142857142797</v>
      </c>
      <c r="C17">
        <f t="shared" si="1"/>
        <v>4.1142857142857245</v>
      </c>
    </row>
    <row r="18" spans="1:3" x14ac:dyDescent="0.2">
      <c r="A18">
        <v>16</v>
      </c>
      <c r="B18">
        <v>8.9714285714285698</v>
      </c>
      <c r="C18">
        <f t="shared" si="1"/>
        <v>4.8571428571428452</v>
      </c>
    </row>
    <row r="19" spans="1:3" x14ac:dyDescent="0.2">
      <c r="A19">
        <v>17</v>
      </c>
      <c r="B19">
        <v>8.9714285714285698</v>
      </c>
      <c r="C19">
        <f t="shared" si="1"/>
        <v>4.1142857142857245</v>
      </c>
    </row>
    <row r="20" spans="1:3" x14ac:dyDescent="0.2">
      <c r="A20">
        <v>18</v>
      </c>
      <c r="B20">
        <v>9</v>
      </c>
      <c r="C20">
        <f t="shared" si="1"/>
        <v>4.8857142857142755</v>
      </c>
    </row>
    <row r="21" spans="1:3" x14ac:dyDescent="0.2">
      <c r="A21">
        <v>19</v>
      </c>
      <c r="B21">
        <v>9.2285714285714207</v>
      </c>
      <c r="C21">
        <f t="shared" si="1"/>
        <v>4.3428571428571452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1"/>
    </sheetView>
  </sheetViews>
  <sheetFormatPr baseColWidth="10" defaultRowHeight="16" x14ac:dyDescent="0.2"/>
  <cols>
    <col min="1" max="1" width="10.83203125" style="1"/>
    <col min="2" max="2" width="18.1640625" bestFit="1" customWidth="1"/>
    <col min="3" max="3" width="17" bestFit="1" customWidth="1"/>
    <col min="4" max="4" width="14.83203125" bestFit="1" customWidth="1"/>
    <col min="5" max="5" width="22.5" bestFit="1" customWidth="1"/>
    <col min="6" max="6" width="34.33203125" bestFit="1" customWidth="1"/>
    <col min="7" max="7" width="36.1640625" bestFit="1" customWidth="1"/>
  </cols>
  <sheetData>
    <row r="1" spans="1:7" x14ac:dyDescent="0.2">
      <c r="A1" s="2" t="s">
        <v>0</v>
      </c>
      <c r="B1" s="1" t="s">
        <v>7</v>
      </c>
      <c r="C1" s="1" t="s">
        <v>6</v>
      </c>
      <c r="D1" s="2" t="s">
        <v>5</v>
      </c>
      <c r="E1" s="1" t="s">
        <v>8</v>
      </c>
      <c r="F1" s="1" t="s">
        <v>9</v>
      </c>
      <c r="G1" s="1" t="s">
        <v>10</v>
      </c>
    </row>
    <row r="2" spans="1:7" x14ac:dyDescent="0.2">
      <c r="A2">
        <v>1</v>
      </c>
      <c r="B2">
        <v>0.4</v>
      </c>
      <c r="C2" s="3">
        <f>AVERAGE($B$2:$B$11)</f>
        <v>22.306666666666651</v>
      </c>
      <c r="D2" s="3">
        <f>B2-AVERAGE($B$2:$B$11)</f>
        <v>-21.906666666666652</v>
      </c>
      <c r="E2">
        <f>STDEV($B$2:$B$11)</f>
        <v>13.668354006045041</v>
      </c>
      <c r="F2">
        <f>$C$2+2*$E$2</f>
        <v>49.643374678756729</v>
      </c>
      <c r="G2">
        <f>$C$2-2*$E$2</f>
        <v>-5.030041345423431</v>
      </c>
    </row>
    <row r="3" spans="1:7" x14ac:dyDescent="0.2">
      <c r="A3">
        <v>2</v>
      </c>
      <c r="B3">
        <v>2</v>
      </c>
      <c r="C3" s="3">
        <f t="shared" ref="C3:C11" si="0">AVERAGE($B$2:$B$11)</f>
        <v>22.306666666666651</v>
      </c>
      <c r="D3" s="3">
        <f>D2+B3-AVERAGE($B$2:$B$11)</f>
        <v>-42.213333333333303</v>
      </c>
      <c r="E3">
        <f t="shared" ref="E3:E11" si="1">STDEV($B$2:$B$11)</f>
        <v>13.668354006045041</v>
      </c>
      <c r="F3">
        <f t="shared" ref="F3:F11" si="2">$C$2+2*$E$2</f>
        <v>49.643374678756729</v>
      </c>
      <c r="G3">
        <f t="shared" ref="G3:G11" si="3">$C$2-2*$E$2</f>
        <v>-5.030041345423431</v>
      </c>
    </row>
    <row r="4" spans="1:7" x14ac:dyDescent="0.2">
      <c r="A4">
        <v>3</v>
      </c>
      <c r="B4">
        <v>12.2</v>
      </c>
      <c r="C4" s="3">
        <f t="shared" si="0"/>
        <v>22.306666666666651</v>
      </c>
      <c r="D4" s="3">
        <f t="shared" ref="D4:D11" si="4">D3+B4-AVERAGE($B$2:$B$11)</f>
        <v>-52.319999999999951</v>
      </c>
      <c r="E4">
        <f t="shared" si="1"/>
        <v>13.668354006045041</v>
      </c>
      <c r="F4">
        <f t="shared" si="2"/>
        <v>49.643374678756729</v>
      </c>
      <c r="G4">
        <f t="shared" si="3"/>
        <v>-5.030041345423431</v>
      </c>
    </row>
    <row r="5" spans="1:7" x14ac:dyDescent="0.2">
      <c r="A5">
        <v>4</v>
      </c>
      <c r="B5">
        <v>18.8</v>
      </c>
      <c r="C5" s="3">
        <f t="shared" si="0"/>
        <v>22.306666666666651</v>
      </c>
      <c r="D5" s="3">
        <f t="shared" si="4"/>
        <v>-55.826666666666604</v>
      </c>
      <c r="E5">
        <f t="shared" si="1"/>
        <v>13.668354006045041</v>
      </c>
      <c r="F5">
        <f t="shared" si="2"/>
        <v>49.643374678756729</v>
      </c>
      <c r="G5">
        <f t="shared" si="3"/>
        <v>-5.030041345423431</v>
      </c>
    </row>
    <row r="6" spans="1:7" x14ac:dyDescent="0.2">
      <c r="A6">
        <v>5</v>
      </c>
      <c r="B6">
        <v>20.933333333333302</v>
      </c>
      <c r="C6" s="3">
        <f t="shared" si="0"/>
        <v>22.306666666666651</v>
      </c>
      <c r="D6" s="3">
        <f t="shared" si="4"/>
        <v>-57.199999999999953</v>
      </c>
      <c r="E6">
        <f t="shared" si="1"/>
        <v>13.668354006045041</v>
      </c>
      <c r="F6">
        <f t="shared" si="2"/>
        <v>49.643374678756729</v>
      </c>
      <c r="G6">
        <f t="shared" si="3"/>
        <v>-5.030041345423431</v>
      </c>
    </row>
    <row r="7" spans="1:7" x14ac:dyDescent="0.2">
      <c r="A7">
        <v>6</v>
      </c>
      <c r="B7">
        <v>31.2</v>
      </c>
      <c r="C7" s="3">
        <f t="shared" si="0"/>
        <v>22.306666666666651</v>
      </c>
      <c r="D7" s="3">
        <f t="shared" si="4"/>
        <v>-48.306666666666601</v>
      </c>
      <c r="E7">
        <f t="shared" si="1"/>
        <v>13.668354006045041</v>
      </c>
      <c r="F7">
        <f t="shared" si="2"/>
        <v>49.643374678756729</v>
      </c>
      <c r="G7">
        <f t="shared" si="3"/>
        <v>-5.030041345423431</v>
      </c>
    </row>
    <row r="8" spans="1:7" x14ac:dyDescent="0.2">
      <c r="A8">
        <v>7</v>
      </c>
      <c r="B8">
        <v>31.733333333333299</v>
      </c>
      <c r="C8" s="3">
        <f t="shared" si="0"/>
        <v>22.306666666666651</v>
      </c>
      <c r="D8" s="3">
        <f t="shared" si="4"/>
        <v>-38.879999999999953</v>
      </c>
      <c r="E8">
        <f t="shared" si="1"/>
        <v>13.668354006045041</v>
      </c>
      <c r="F8">
        <f t="shared" si="2"/>
        <v>49.643374678756729</v>
      </c>
      <c r="G8">
        <f t="shared" si="3"/>
        <v>-5.030041345423431</v>
      </c>
    </row>
    <row r="9" spans="1:7" x14ac:dyDescent="0.2">
      <c r="A9">
        <v>8</v>
      </c>
      <c r="B9">
        <v>34.533333333333303</v>
      </c>
      <c r="C9" s="3">
        <f t="shared" si="0"/>
        <v>22.306666666666651</v>
      </c>
      <c r="D9" s="3">
        <f t="shared" si="4"/>
        <v>-26.6533333333333</v>
      </c>
      <c r="E9">
        <f t="shared" si="1"/>
        <v>13.668354006045041</v>
      </c>
      <c r="F9">
        <f t="shared" si="2"/>
        <v>49.643374678756729</v>
      </c>
      <c r="G9">
        <f t="shared" si="3"/>
        <v>-5.030041345423431</v>
      </c>
    </row>
    <row r="10" spans="1:7" x14ac:dyDescent="0.2">
      <c r="A10">
        <v>9</v>
      </c>
      <c r="B10">
        <v>35.3333333333333</v>
      </c>
      <c r="C10" s="3">
        <f t="shared" si="0"/>
        <v>22.306666666666651</v>
      </c>
      <c r="D10" s="3">
        <f t="shared" si="4"/>
        <v>-13.626666666666651</v>
      </c>
      <c r="E10">
        <f t="shared" si="1"/>
        <v>13.668354006045041</v>
      </c>
      <c r="F10">
        <f t="shared" si="2"/>
        <v>49.643374678756729</v>
      </c>
      <c r="G10">
        <f t="shared" si="3"/>
        <v>-5.030041345423431</v>
      </c>
    </row>
    <row r="11" spans="1:7" x14ac:dyDescent="0.2">
      <c r="A11">
        <v>10</v>
      </c>
      <c r="B11">
        <v>35.933333333333302</v>
      </c>
      <c r="C11" s="3">
        <f t="shared" si="0"/>
        <v>22.306666666666651</v>
      </c>
      <c r="D11" s="3">
        <f t="shared" si="4"/>
        <v>0</v>
      </c>
      <c r="E11">
        <f t="shared" si="1"/>
        <v>13.668354006045041</v>
      </c>
      <c r="F11">
        <f t="shared" si="2"/>
        <v>49.643374678756729</v>
      </c>
      <c r="G11">
        <f t="shared" si="3"/>
        <v>-5.030041345423431</v>
      </c>
    </row>
    <row r="12" spans="1:7" x14ac:dyDescent="0.2">
      <c r="A12"/>
      <c r="B12" s="1"/>
    </row>
    <row r="13" spans="1:7" x14ac:dyDescent="0.2">
      <c r="A13"/>
      <c r="B13" s="1"/>
    </row>
    <row r="14" spans="1:7" x14ac:dyDescent="0.2">
      <c r="A14"/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F1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4" max="4" width="14.5" bestFit="1" customWidth="1"/>
    <col min="5" max="5" width="22.5" bestFit="1" customWidth="1"/>
    <col min="6" max="6" width="33.6640625" bestFit="1" customWidth="1"/>
    <col min="7" max="7" width="35.33203125" bestFit="1" customWidth="1"/>
  </cols>
  <sheetData>
    <row r="1" spans="1:6" x14ac:dyDescent="0.2">
      <c r="A1" t="s">
        <v>0</v>
      </c>
      <c r="B1" t="s">
        <v>7</v>
      </c>
      <c r="C1" t="s">
        <v>11</v>
      </c>
      <c r="F1" t="s">
        <v>27</v>
      </c>
    </row>
    <row r="2" spans="1:6" x14ac:dyDescent="0.2">
      <c r="A2">
        <v>0</v>
      </c>
      <c r="C2">
        <v>0</v>
      </c>
    </row>
    <row r="3" spans="1:6" x14ac:dyDescent="0.2">
      <c r="A3">
        <v>1</v>
      </c>
      <c r="B3">
        <v>1.62025316455696</v>
      </c>
      <c r="C3">
        <f t="shared" ref="C3:C12" si="0">B3-C2</f>
        <v>1.62025316455696</v>
      </c>
      <c r="D3">
        <f>B3-B2</f>
        <v>1.62025316455696</v>
      </c>
      <c r="F3">
        <f>D3-AVERAGE(D3:D15)</f>
        <v>-0.22784810126582444</v>
      </c>
    </row>
    <row r="4" spans="1:6" x14ac:dyDescent="0.2">
      <c r="A4">
        <v>2</v>
      </c>
      <c r="B4">
        <v>2.43037974683544</v>
      </c>
      <c r="C4">
        <f t="shared" si="0"/>
        <v>0.81012658227848</v>
      </c>
      <c r="D4">
        <f t="shared" ref="D4:D15" si="1">B4-B3</f>
        <v>0.81012658227848</v>
      </c>
      <c r="F4">
        <f t="shared" ref="F4:F15" si="2">D4-AVERAGE(D4:D16)</f>
        <v>-1.0569620253164567</v>
      </c>
    </row>
    <row r="5" spans="1:6" x14ac:dyDescent="0.2">
      <c r="A5">
        <v>3</v>
      </c>
      <c r="B5">
        <v>4.9113924050632898</v>
      </c>
      <c r="C5">
        <f t="shared" si="0"/>
        <v>4.1012658227848098</v>
      </c>
      <c r="D5">
        <f t="shared" si="1"/>
        <v>2.4810126582278498</v>
      </c>
      <c r="F5">
        <f t="shared" si="2"/>
        <v>0.51783659378596236</v>
      </c>
    </row>
    <row r="6" spans="1:6" x14ac:dyDescent="0.2">
      <c r="A6">
        <v>4</v>
      </c>
      <c r="B6">
        <v>7.5949367088607502</v>
      </c>
      <c r="C6">
        <f t="shared" si="0"/>
        <v>3.4936708860759405</v>
      </c>
      <c r="D6">
        <f t="shared" si="1"/>
        <v>2.6835443037974605</v>
      </c>
      <c r="F6">
        <f t="shared" si="2"/>
        <v>0.77215189873416934</v>
      </c>
    </row>
    <row r="7" spans="1:6" x14ac:dyDescent="0.2">
      <c r="A7">
        <v>5</v>
      </c>
      <c r="B7">
        <v>9.6962025316455698</v>
      </c>
      <c r="C7">
        <f t="shared" si="0"/>
        <v>6.2025316455696293</v>
      </c>
      <c r="D7">
        <f t="shared" si="1"/>
        <v>2.1012658227848195</v>
      </c>
      <c r="F7">
        <f t="shared" si="2"/>
        <v>0.27566807313643626</v>
      </c>
    </row>
    <row r="8" spans="1:6" x14ac:dyDescent="0.2">
      <c r="A8">
        <v>6</v>
      </c>
      <c r="B8">
        <v>11.9240506329113</v>
      </c>
      <c r="C8">
        <f t="shared" si="0"/>
        <v>5.7215189873416703</v>
      </c>
      <c r="D8">
        <f t="shared" si="1"/>
        <v>2.2278481012657299</v>
      </c>
      <c r="F8">
        <f t="shared" si="2"/>
        <v>0.43670886075940119</v>
      </c>
    </row>
    <row r="9" spans="1:6" x14ac:dyDescent="0.2">
      <c r="A9">
        <v>7</v>
      </c>
      <c r="B9">
        <v>13.6708860759493</v>
      </c>
      <c r="C9">
        <f t="shared" si="0"/>
        <v>7.9493670886076293</v>
      </c>
      <c r="D9">
        <f t="shared" si="1"/>
        <v>1.746835443038</v>
      </c>
      <c r="F9">
        <f t="shared" si="2"/>
        <v>1.8083182640157291E-2</v>
      </c>
    </row>
    <row r="10" spans="1:6" x14ac:dyDescent="0.2">
      <c r="A10">
        <v>8</v>
      </c>
      <c r="B10">
        <v>17.683544303797401</v>
      </c>
      <c r="C10">
        <f t="shared" si="0"/>
        <v>9.7341772151897707</v>
      </c>
      <c r="D10">
        <f t="shared" si="1"/>
        <v>4.0126582278481013</v>
      </c>
      <c r="F10">
        <f t="shared" si="2"/>
        <v>2.2869198312236181</v>
      </c>
    </row>
    <row r="11" spans="1:6" x14ac:dyDescent="0.2">
      <c r="A11">
        <v>9</v>
      </c>
      <c r="B11">
        <v>19.329113924050599</v>
      </c>
      <c r="C11">
        <f t="shared" si="0"/>
        <v>9.5949367088608284</v>
      </c>
      <c r="D11">
        <f t="shared" si="1"/>
        <v>1.6455696202531982</v>
      </c>
      <c r="F11">
        <f t="shared" si="2"/>
        <v>0.37721518987343861</v>
      </c>
    </row>
    <row r="12" spans="1:6" x14ac:dyDescent="0.2">
      <c r="A12">
        <v>10</v>
      </c>
      <c r="B12">
        <v>21.164556962025301</v>
      </c>
      <c r="C12">
        <f t="shared" si="0"/>
        <v>11.569620253164473</v>
      </c>
      <c r="D12">
        <f t="shared" si="1"/>
        <v>1.8354430379747022</v>
      </c>
      <c r="F12">
        <f t="shared" si="2"/>
        <v>0.66139240506330221</v>
      </c>
    </row>
    <row r="13" spans="1:6" x14ac:dyDescent="0.2">
      <c r="A13">
        <v>11</v>
      </c>
      <c r="B13">
        <v>23.050632911392398</v>
      </c>
      <c r="C13">
        <f t="shared" ref="C13:C15" si="3">B13-C12</f>
        <v>11.481012658227925</v>
      </c>
      <c r="D13">
        <f t="shared" si="1"/>
        <v>1.8860759493670969</v>
      </c>
      <c r="F13">
        <f t="shared" si="2"/>
        <v>0.93248945147679763</v>
      </c>
    </row>
    <row r="14" spans="1:6" x14ac:dyDescent="0.2">
      <c r="A14">
        <v>12</v>
      </c>
      <c r="B14">
        <v>23.772151898734101</v>
      </c>
      <c r="C14">
        <f t="shared" si="3"/>
        <v>12.291139240506176</v>
      </c>
      <c r="D14">
        <f t="shared" si="1"/>
        <v>0.72151898734170317</v>
      </c>
      <c r="F14">
        <f t="shared" si="2"/>
        <v>0.23417721518980272</v>
      </c>
    </row>
    <row r="15" spans="1:6" x14ac:dyDescent="0.2">
      <c r="A15">
        <v>13</v>
      </c>
      <c r="B15">
        <v>24.025316455696199</v>
      </c>
      <c r="C15">
        <f t="shared" si="3"/>
        <v>11.734177215190023</v>
      </c>
      <c r="D15">
        <f t="shared" si="1"/>
        <v>0.25316455696209772</v>
      </c>
      <c r="F15">
        <f t="shared" si="2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:B15"/>
    </sheetView>
  </sheetViews>
  <sheetFormatPr baseColWidth="10" defaultRowHeight="16" x14ac:dyDescent="0.2"/>
  <cols>
    <col min="1" max="1" width="13.1640625" bestFit="1" customWidth="1"/>
    <col min="3" max="3" width="14.1640625" bestFit="1" customWidth="1"/>
  </cols>
  <sheetData>
    <row r="1" spans="1:9" x14ac:dyDescent="0.2">
      <c r="A1" s="4" t="s">
        <v>28</v>
      </c>
      <c r="B1" t="s">
        <v>29</v>
      </c>
      <c r="C1" t="s">
        <v>31</v>
      </c>
      <c r="I1" t="s">
        <v>32</v>
      </c>
    </row>
    <row r="2" spans="1:9" x14ac:dyDescent="0.2">
      <c r="A2">
        <v>0</v>
      </c>
    </row>
    <row r="3" spans="1:9" x14ac:dyDescent="0.2">
      <c r="A3">
        <v>0.835443037974683</v>
      </c>
      <c r="B3">
        <f>A3-A2</f>
        <v>0.835443037974683</v>
      </c>
      <c r="C3">
        <f>B3-AVERAGE(B3:B15)</f>
        <v>-0.44498539435247852</v>
      </c>
      <c r="D3" s="5"/>
      <c r="I3">
        <v>-0.44498538999999998</v>
      </c>
    </row>
    <row r="4" spans="1:9" x14ac:dyDescent="0.2">
      <c r="A4">
        <v>1.49367088607594</v>
      </c>
      <c r="B4">
        <f t="shared" ref="B4:B15" si="0">A4-A3</f>
        <v>0.65822784810125701</v>
      </c>
      <c r="C4">
        <f t="shared" ref="C4:C15" si="1">B4-AVERAGE(B4:B16)</f>
        <v>-0.65928270042194426</v>
      </c>
      <c r="D4" s="5"/>
      <c r="I4">
        <v>-1.0671859800000001</v>
      </c>
    </row>
    <row r="5" spans="1:9" x14ac:dyDescent="0.2">
      <c r="A5">
        <v>2.9873417721518898</v>
      </c>
      <c r="B5">
        <f t="shared" si="0"/>
        <v>1.4936708860759498</v>
      </c>
      <c r="C5">
        <f t="shared" si="1"/>
        <v>0.11622554660529905</v>
      </c>
      <c r="D5" s="5"/>
      <c r="I5">
        <v>-0.85394351999999996</v>
      </c>
    </row>
    <row r="6" spans="1:9" x14ac:dyDescent="0.2">
      <c r="A6">
        <v>5.48101265822784</v>
      </c>
      <c r="B6">
        <f t="shared" si="0"/>
        <v>2.4936708860759502</v>
      </c>
      <c r="C6">
        <f t="shared" si="1"/>
        <v>1.1278481012658292</v>
      </c>
      <c r="D6" s="5"/>
      <c r="I6">
        <v>0.35929893000000002</v>
      </c>
    </row>
    <row r="7" spans="1:9" x14ac:dyDescent="0.2">
      <c r="A7">
        <v>6.48101265822784</v>
      </c>
      <c r="B7">
        <f t="shared" si="0"/>
        <v>1</v>
      </c>
      <c r="C7">
        <f t="shared" si="1"/>
        <v>-0.24050632911391756</v>
      </c>
      <c r="D7" s="5"/>
      <c r="I7">
        <v>7.8870499999999996E-2</v>
      </c>
    </row>
    <row r="8" spans="1:9" x14ac:dyDescent="0.2">
      <c r="A8">
        <v>7.9367088607594898</v>
      </c>
      <c r="B8">
        <f t="shared" si="0"/>
        <v>1.4556962025316498</v>
      </c>
      <c r="C8">
        <f t="shared" si="1"/>
        <v>0.18512658227849244</v>
      </c>
      <c r="D8" s="5"/>
      <c r="I8">
        <v>0.25413827</v>
      </c>
    </row>
    <row r="9" spans="1:9" x14ac:dyDescent="0.2">
      <c r="A9">
        <v>9.0632911392404996</v>
      </c>
      <c r="B9">
        <f t="shared" si="0"/>
        <v>1.1265822784810098</v>
      </c>
      <c r="C9">
        <f t="shared" si="1"/>
        <v>-0.11754068716093435</v>
      </c>
      <c r="D9" s="5"/>
      <c r="I9">
        <v>0.10029211</v>
      </c>
    </row>
    <row r="10" spans="1:9" x14ac:dyDescent="0.2">
      <c r="A10">
        <v>12.5696202531645</v>
      </c>
      <c r="B10">
        <f t="shared" si="0"/>
        <v>3.506329113924</v>
      </c>
      <c r="C10">
        <f t="shared" si="1"/>
        <v>2.2426160337552332</v>
      </c>
      <c r="D10" s="5"/>
      <c r="I10">
        <v>2.3261927899999999</v>
      </c>
    </row>
    <row r="11" spans="1:9" x14ac:dyDescent="0.2">
      <c r="A11">
        <v>13.746835443037901</v>
      </c>
      <c r="B11">
        <f t="shared" si="0"/>
        <v>1.1772151898734009</v>
      </c>
      <c r="C11">
        <f t="shared" si="1"/>
        <v>0.36202531645568103</v>
      </c>
      <c r="D11" s="5"/>
      <c r="I11">
        <v>2.2229795499999998</v>
      </c>
    </row>
    <row r="12" spans="1:9" x14ac:dyDescent="0.2">
      <c r="A12">
        <v>15.0632911392405</v>
      </c>
      <c r="B12">
        <f t="shared" si="0"/>
        <v>1.3164556962025991</v>
      </c>
      <c r="C12">
        <f t="shared" si="1"/>
        <v>0.5917721518987995</v>
      </c>
      <c r="D12" s="5"/>
      <c r="I12">
        <v>2.2590068200000002</v>
      </c>
    </row>
    <row r="13" spans="1:9" x14ac:dyDescent="0.2">
      <c r="A13">
        <v>15.987341772151799</v>
      </c>
      <c r="B13">
        <f t="shared" si="0"/>
        <v>0.92405063291129963</v>
      </c>
      <c r="C13">
        <f t="shared" si="1"/>
        <v>0.39662447257376654</v>
      </c>
      <c r="D13" s="5"/>
      <c r="I13">
        <v>1.90262902</v>
      </c>
    </row>
    <row r="14" spans="1:9" x14ac:dyDescent="0.2">
      <c r="A14">
        <v>16.468354430379701</v>
      </c>
      <c r="B14">
        <f t="shared" si="0"/>
        <v>0.48101265822790218</v>
      </c>
      <c r="C14">
        <f t="shared" si="1"/>
        <v>0.15189873417725241</v>
      </c>
      <c r="D14" s="5"/>
      <c r="I14">
        <v>1.1032132400000001</v>
      </c>
    </row>
    <row r="15" spans="1:9" x14ac:dyDescent="0.2">
      <c r="A15">
        <v>16.645569620253099</v>
      </c>
      <c r="B15">
        <f t="shared" si="0"/>
        <v>0.17721518987339735</v>
      </c>
      <c r="C15">
        <f t="shared" si="1"/>
        <v>0</v>
      </c>
      <c r="I15">
        <v>0</v>
      </c>
    </row>
    <row r="17" spans="3:3" x14ac:dyDescent="0.2">
      <c r="C17" t="s">
        <v>33</v>
      </c>
    </row>
    <row r="18" spans="3:3" x14ac:dyDescent="0.2">
      <c r="C18">
        <v>1</v>
      </c>
    </row>
    <row r="19" spans="3:3" x14ac:dyDescent="0.2">
      <c r="C19">
        <v>2.49367088607594</v>
      </c>
    </row>
    <row r="20" spans="3:3" x14ac:dyDescent="0.2">
      <c r="C20">
        <v>0.481012658227848</v>
      </c>
    </row>
    <row r="21" spans="3:3" x14ac:dyDescent="0.2">
      <c r="C21">
        <v>1.49367088607594</v>
      </c>
    </row>
    <row r="22" spans="3:3" x14ac:dyDescent="0.2">
      <c r="C22">
        <v>0.835443037974683</v>
      </c>
    </row>
    <row r="23" spans="3:3" x14ac:dyDescent="0.2">
      <c r="C23">
        <v>1.17721518987341</v>
      </c>
    </row>
    <row r="24" spans="3:3" x14ac:dyDescent="0.2">
      <c r="C24">
        <v>0.924050632911392</v>
      </c>
    </row>
    <row r="25" spans="3:3" x14ac:dyDescent="0.2">
      <c r="C25">
        <v>1.45569620253164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C1" workbookViewId="0">
      <selection activeCell="G2" sqref="G2:G14"/>
    </sheetView>
  </sheetViews>
  <sheetFormatPr baseColWidth="10" defaultRowHeight="16" x14ac:dyDescent="0.2"/>
  <cols>
    <col min="1" max="1" width="17.83203125" style="7" bestFit="1" customWidth="1"/>
    <col min="2" max="2" width="17.83203125" style="7" customWidth="1"/>
    <col min="3" max="3" width="13.1640625" bestFit="1" customWidth="1"/>
    <col min="4" max="4" width="12.6640625" bestFit="1" customWidth="1"/>
  </cols>
  <sheetData>
    <row r="1" spans="1:7" x14ac:dyDescent="0.2">
      <c r="A1" s="6" t="s">
        <v>36</v>
      </c>
      <c r="B1" s="6" t="s">
        <v>29</v>
      </c>
      <c r="C1" t="s">
        <v>34</v>
      </c>
      <c r="D1" t="s">
        <v>35</v>
      </c>
    </row>
    <row r="2" spans="1:7" x14ac:dyDescent="0.2">
      <c r="A2">
        <v>0</v>
      </c>
      <c r="B2"/>
      <c r="C2">
        <v>0</v>
      </c>
      <c r="D2">
        <v>-0.44498538999999998</v>
      </c>
      <c r="G2">
        <v>-0.35637780000000002</v>
      </c>
    </row>
    <row r="3" spans="1:7" x14ac:dyDescent="0.2">
      <c r="A3">
        <v>0.835443037974683</v>
      </c>
      <c r="B3">
        <f>A3-A2</f>
        <v>0.835443037974683</v>
      </c>
      <c r="C3">
        <v>0</v>
      </c>
      <c r="D3">
        <v>-1.0671859800000001</v>
      </c>
      <c r="G3">
        <v>-0.97857837999999997</v>
      </c>
    </row>
    <row r="4" spans="1:7" x14ac:dyDescent="0.2">
      <c r="A4">
        <v>1.49367088607594</v>
      </c>
      <c r="B4">
        <f t="shared" ref="B4:B15" si="0">A4-A3</f>
        <v>0.65822784810125701</v>
      </c>
      <c r="C4">
        <v>0</v>
      </c>
      <c r="D4">
        <v>-0.85394351999999996</v>
      </c>
      <c r="G4">
        <v>-1.4235637800000001</v>
      </c>
    </row>
    <row r="5" spans="1:7" x14ac:dyDescent="0.2">
      <c r="A5">
        <v>2.9873417721518898</v>
      </c>
      <c r="B5">
        <f t="shared" si="0"/>
        <v>1.4936708860759498</v>
      </c>
      <c r="C5">
        <v>0</v>
      </c>
      <c r="D5">
        <v>0.35929893000000002</v>
      </c>
      <c r="G5">
        <v>-1.24829601</v>
      </c>
    </row>
    <row r="6" spans="1:7" x14ac:dyDescent="0.2">
      <c r="A6">
        <v>5.48101265822784</v>
      </c>
      <c r="B6">
        <f t="shared" si="0"/>
        <v>2.4936708860759502</v>
      </c>
      <c r="C6">
        <v>0</v>
      </c>
      <c r="D6">
        <v>7.8870499999999996E-2</v>
      </c>
      <c r="G6">
        <v>-1.52872444</v>
      </c>
    </row>
    <row r="7" spans="1:7" x14ac:dyDescent="0.2">
      <c r="A7">
        <v>6.48101265822784</v>
      </c>
      <c r="B7">
        <f t="shared" si="0"/>
        <v>1</v>
      </c>
      <c r="C7">
        <v>0</v>
      </c>
      <c r="D7">
        <v>0.25413827</v>
      </c>
      <c r="G7">
        <v>-1.49269718</v>
      </c>
    </row>
    <row r="8" spans="1:7" x14ac:dyDescent="0.2">
      <c r="A8">
        <v>7.9367088607594898</v>
      </c>
      <c r="B8">
        <f t="shared" si="0"/>
        <v>1.4556962025316498</v>
      </c>
      <c r="C8">
        <v>0</v>
      </c>
      <c r="D8">
        <v>0.10029211</v>
      </c>
      <c r="G8">
        <v>-0.27945471999999999</v>
      </c>
    </row>
    <row r="9" spans="1:7" x14ac:dyDescent="0.2">
      <c r="A9">
        <v>9.0632911392404996</v>
      </c>
      <c r="B9">
        <f t="shared" si="0"/>
        <v>1.1265822784810098</v>
      </c>
      <c r="C9">
        <v>0</v>
      </c>
      <c r="D9">
        <v>2.3261927899999999</v>
      </c>
      <c r="G9">
        <v>-0.43330088</v>
      </c>
    </row>
    <row r="10" spans="1:7" x14ac:dyDescent="0.2">
      <c r="A10">
        <v>12.5696202531645</v>
      </c>
      <c r="B10">
        <f t="shared" si="0"/>
        <v>3.506329113924</v>
      </c>
      <c r="C10">
        <v>0</v>
      </c>
      <c r="D10">
        <v>2.2229795499999998</v>
      </c>
      <c r="G10">
        <v>-0.53651411999999998</v>
      </c>
    </row>
    <row r="11" spans="1:7" x14ac:dyDescent="0.2">
      <c r="A11">
        <v>13.746835443037901</v>
      </c>
      <c r="B11">
        <f t="shared" si="0"/>
        <v>1.1772151898734009</v>
      </c>
      <c r="C11">
        <v>0</v>
      </c>
      <c r="D11">
        <v>2.2590068200000002</v>
      </c>
      <c r="G11">
        <v>1.68938656</v>
      </c>
    </row>
    <row r="12" spans="1:7" x14ac:dyDescent="0.2">
      <c r="A12">
        <v>15.0632911392405</v>
      </c>
      <c r="B12">
        <f t="shared" si="0"/>
        <v>1.3164556962025991</v>
      </c>
      <c r="C12">
        <v>0</v>
      </c>
      <c r="D12">
        <v>1.90262902</v>
      </c>
      <c r="G12">
        <v>1.90262902</v>
      </c>
    </row>
    <row r="13" spans="1:7" x14ac:dyDescent="0.2">
      <c r="A13">
        <v>15.987341772151799</v>
      </c>
      <c r="B13">
        <f t="shared" si="0"/>
        <v>0.92405063291129963</v>
      </c>
      <c r="C13">
        <v>0</v>
      </c>
      <c r="D13">
        <v>1.1032132400000001</v>
      </c>
      <c r="G13">
        <v>1.1032132400000001</v>
      </c>
    </row>
    <row r="14" spans="1:7" x14ac:dyDescent="0.2">
      <c r="A14">
        <v>16.468354430379701</v>
      </c>
      <c r="B14">
        <f t="shared" si="0"/>
        <v>0.48101265822790218</v>
      </c>
      <c r="C14">
        <v>0</v>
      </c>
      <c r="D14">
        <v>0</v>
      </c>
      <c r="G14">
        <v>0</v>
      </c>
    </row>
    <row r="15" spans="1:7" x14ac:dyDescent="0.2">
      <c r="A15">
        <v>16.645569620253099</v>
      </c>
      <c r="B15">
        <f t="shared" si="0"/>
        <v>0.17721518987339735</v>
      </c>
      <c r="C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14" zoomScaleNormal="114" zoomScalePageLayoutView="114" workbookViewId="0">
      <selection activeCell="B3" sqref="B3:B14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1.83203125" bestFit="1" customWidth="1"/>
    <col min="4" max="4" width="22.5" bestFit="1" customWidth="1"/>
    <col min="5" max="5" width="33.6640625" bestFit="1" customWidth="1"/>
    <col min="6" max="6" width="35.33203125" bestFit="1" customWidth="1"/>
  </cols>
  <sheetData>
    <row r="1" spans="1:5" x14ac:dyDescent="0.2">
      <c r="A1" t="s">
        <v>0</v>
      </c>
      <c r="B1" t="s">
        <v>7</v>
      </c>
      <c r="C1" t="s">
        <v>37</v>
      </c>
      <c r="D1" t="s">
        <v>30</v>
      </c>
      <c r="E1" t="s">
        <v>38</v>
      </c>
    </row>
    <row r="2" spans="1:5" x14ac:dyDescent="0.2">
      <c r="A2">
        <v>0</v>
      </c>
      <c r="B2">
        <v>0</v>
      </c>
      <c r="C2">
        <v>0</v>
      </c>
      <c r="D2">
        <v>0</v>
      </c>
    </row>
    <row r="3" spans="1:5" x14ac:dyDescent="0.2">
      <c r="A3">
        <v>1</v>
      </c>
      <c r="B3">
        <v>0.54320987654320896</v>
      </c>
      <c r="C3">
        <f>B3-B2</f>
        <v>0.54320987654320896</v>
      </c>
      <c r="D3">
        <f>D2+C3-AVERAGE($C$3:$C$14)</f>
        <v>-1.2551440329218078</v>
      </c>
      <c r="E3">
        <f>AVERAGE($C$3:$C$14)</f>
        <v>1.7983539094650167</v>
      </c>
    </row>
    <row r="4" spans="1:5" x14ac:dyDescent="0.2">
      <c r="A4">
        <v>2</v>
      </c>
      <c r="B4">
        <v>1.5185185185185099</v>
      </c>
      <c r="C4">
        <f t="shared" ref="C4:C14" si="0">B4-B3</f>
        <v>0.97530864197530098</v>
      </c>
      <c r="D4">
        <f t="shared" ref="D4:D14" si="1">D3+C4-AVERAGE($C$3:$C$14)</f>
        <v>-2.0781893004115233</v>
      </c>
      <c r="E4">
        <f t="shared" ref="E4:E14" si="2">AVERAGE($C$3:$C$14)</f>
        <v>1.7983539094650167</v>
      </c>
    </row>
    <row r="5" spans="1:5" x14ac:dyDescent="0.2">
      <c r="A5">
        <v>3</v>
      </c>
      <c r="B5">
        <v>2.5432098765432101</v>
      </c>
      <c r="C5">
        <f t="shared" si="0"/>
        <v>1.0246913580247001</v>
      </c>
      <c r="D5">
        <f t="shared" si="1"/>
        <v>-2.8518518518518396</v>
      </c>
      <c r="E5">
        <f t="shared" si="2"/>
        <v>1.7983539094650167</v>
      </c>
    </row>
    <row r="6" spans="1:5" x14ac:dyDescent="0.2">
      <c r="A6">
        <v>4</v>
      </c>
      <c r="B6">
        <v>4.3703703703703702</v>
      </c>
      <c r="C6">
        <f t="shared" si="0"/>
        <v>1.8271604938271602</v>
      </c>
      <c r="D6">
        <f t="shared" si="1"/>
        <v>-2.8230452674896962</v>
      </c>
      <c r="E6">
        <f t="shared" si="2"/>
        <v>1.7983539094650167</v>
      </c>
    </row>
    <row r="7" spans="1:5" x14ac:dyDescent="0.2">
      <c r="A7">
        <v>5</v>
      </c>
      <c r="B7">
        <v>6.1111111111111098</v>
      </c>
      <c r="C7">
        <f t="shared" si="0"/>
        <v>1.7407407407407396</v>
      </c>
      <c r="D7">
        <f t="shared" si="1"/>
        <v>-2.8806584362139733</v>
      </c>
      <c r="E7">
        <f t="shared" si="2"/>
        <v>1.7983539094650167</v>
      </c>
    </row>
    <row r="8" spans="1:5" x14ac:dyDescent="0.2">
      <c r="A8">
        <v>6</v>
      </c>
      <c r="B8">
        <v>10.1358024691358</v>
      </c>
      <c r="C8">
        <f t="shared" si="0"/>
        <v>4.0246913580246906</v>
      </c>
      <c r="D8">
        <f t="shared" si="1"/>
        <v>-0.65432098765429947</v>
      </c>
      <c r="E8">
        <f t="shared" si="2"/>
        <v>1.7983539094650167</v>
      </c>
    </row>
    <row r="9" spans="1:5" x14ac:dyDescent="0.2">
      <c r="A9">
        <v>7</v>
      </c>
      <c r="B9">
        <v>13.580246913580201</v>
      </c>
      <c r="C9">
        <f t="shared" si="0"/>
        <v>3.4444444444444002</v>
      </c>
      <c r="D9">
        <f t="shared" si="1"/>
        <v>0.99176954732508404</v>
      </c>
      <c r="E9">
        <f t="shared" si="2"/>
        <v>1.7983539094650167</v>
      </c>
    </row>
    <row r="10" spans="1:5" x14ac:dyDescent="0.2">
      <c r="A10">
        <v>8</v>
      </c>
      <c r="B10">
        <v>16.345679012345599</v>
      </c>
      <c r="C10">
        <f t="shared" si="0"/>
        <v>2.7654320987653982</v>
      </c>
      <c r="D10">
        <f t="shared" si="1"/>
        <v>1.9588477366254655</v>
      </c>
      <c r="E10">
        <f t="shared" si="2"/>
        <v>1.7983539094650167</v>
      </c>
    </row>
    <row r="11" spans="1:5" x14ac:dyDescent="0.2">
      <c r="A11">
        <v>9</v>
      </c>
      <c r="B11">
        <v>17.283950617283899</v>
      </c>
      <c r="C11">
        <f t="shared" si="0"/>
        <v>0.93827160493830064</v>
      </c>
      <c r="D11">
        <f t="shared" si="1"/>
        <v>1.0987654320987494</v>
      </c>
      <c r="E11">
        <f t="shared" si="2"/>
        <v>1.7983539094650167</v>
      </c>
    </row>
    <row r="12" spans="1:5" x14ac:dyDescent="0.2">
      <c r="A12">
        <v>10</v>
      </c>
      <c r="B12">
        <v>18.814814814814799</v>
      </c>
      <c r="C12">
        <f t="shared" si="0"/>
        <v>1.5308641975308994</v>
      </c>
      <c r="D12">
        <f t="shared" si="1"/>
        <v>0.83127572016463214</v>
      </c>
      <c r="E12">
        <f t="shared" si="2"/>
        <v>1.7983539094650167</v>
      </c>
    </row>
    <row r="13" spans="1:5" x14ac:dyDescent="0.2">
      <c r="A13">
        <v>11</v>
      </c>
      <c r="B13">
        <v>20.691358024691301</v>
      </c>
      <c r="C13">
        <f t="shared" si="0"/>
        <v>1.8765432098765018</v>
      </c>
      <c r="D13">
        <f t="shared" si="1"/>
        <v>0.90946502057611722</v>
      </c>
      <c r="E13">
        <f t="shared" si="2"/>
        <v>1.7983539094650167</v>
      </c>
    </row>
    <row r="14" spans="1:5" x14ac:dyDescent="0.2">
      <c r="A14">
        <v>12</v>
      </c>
      <c r="B14">
        <v>21.580246913580201</v>
      </c>
      <c r="C14">
        <f t="shared" si="0"/>
        <v>0.88888888888889994</v>
      </c>
      <c r="D14">
        <f t="shared" si="1"/>
        <v>0</v>
      </c>
      <c r="E14">
        <f t="shared" si="2"/>
        <v>1.7983539094650167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4" sqref="C4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8" max="8" width="17.5" bestFit="1" customWidth="1"/>
  </cols>
  <sheetData>
    <row r="1" spans="1:9" x14ac:dyDescent="0.2">
      <c r="A1" t="s">
        <v>0</v>
      </c>
      <c r="B1" t="s">
        <v>7</v>
      </c>
      <c r="C1" t="s">
        <v>11</v>
      </c>
    </row>
    <row r="2" spans="1:9" x14ac:dyDescent="0.2">
      <c r="A2">
        <v>0</v>
      </c>
      <c r="B2">
        <v>0</v>
      </c>
      <c r="C2">
        <v>0</v>
      </c>
    </row>
    <row r="3" spans="1:9" x14ac:dyDescent="0.2">
      <c r="A3">
        <v>1</v>
      </c>
      <c r="B3">
        <v>0.56790123456790098</v>
      </c>
      <c r="C3">
        <f>B3-B2</f>
        <v>0.56790123456790098</v>
      </c>
      <c r="E3" t="s">
        <v>12</v>
      </c>
      <c r="F3">
        <f>AVERAGE(B3:B15)</f>
        <v>10.037037037037008</v>
      </c>
      <c r="H3" t="s">
        <v>14</v>
      </c>
      <c r="I3">
        <f>F3+0.5*F4/1.128</f>
        <v>10.612899315026942</v>
      </c>
    </row>
    <row r="4" spans="1:9" x14ac:dyDescent="0.2">
      <c r="A4">
        <v>2</v>
      </c>
      <c r="B4">
        <v>1.4691358024691299</v>
      </c>
      <c r="C4">
        <f t="shared" ref="C4:C15" si="0">B4-B3</f>
        <v>0.90123456790122891</v>
      </c>
      <c r="E4" t="s">
        <v>13</v>
      </c>
      <c r="F4">
        <f>AVERAGE(C3:C15)</f>
        <v>1.2991452991452923</v>
      </c>
      <c r="H4" t="s">
        <v>15</v>
      </c>
      <c r="I4">
        <f>F3-3*F4/1.128</f>
        <v>6.5818633690974</v>
      </c>
    </row>
    <row r="5" spans="1:9" x14ac:dyDescent="0.2">
      <c r="A5">
        <v>3</v>
      </c>
      <c r="B5">
        <v>2.6543209876543199</v>
      </c>
      <c r="C5">
        <f t="shared" si="0"/>
        <v>1.18518518518519</v>
      </c>
    </row>
    <row r="6" spans="1:9" x14ac:dyDescent="0.2">
      <c r="A6">
        <v>4</v>
      </c>
      <c r="B6">
        <v>4.6296296296296298</v>
      </c>
      <c r="C6">
        <f t="shared" si="0"/>
        <v>1.9753086419753099</v>
      </c>
      <c r="E6" t="s">
        <v>16</v>
      </c>
      <c r="F6">
        <f>STDEV(B3:B15)</f>
        <v>6.1502549813746867</v>
      </c>
    </row>
    <row r="7" spans="1:9" x14ac:dyDescent="0.2">
      <c r="A7">
        <v>5</v>
      </c>
      <c r="B7">
        <v>6.67901234567901</v>
      </c>
      <c r="C7">
        <f t="shared" si="0"/>
        <v>2.0493827160493803</v>
      </c>
      <c r="H7" t="s">
        <v>17</v>
      </c>
      <c r="I7">
        <f>$F$3+3*$F$6</f>
        <v>28.48780198116107</v>
      </c>
    </row>
    <row r="8" spans="1:9" x14ac:dyDescent="0.2">
      <c r="A8">
        <v>6</v>
      </c>
      <c r="B8">
        <v>9.4938271604938205</v>
      </c>
      <c r="C8">
        <f t="shared" si="0"/>
        <v>2.8148148148148104</v>
      </c>
      <c r="H8" t="s">
        <v>18</v>
      </c>
      <c r="I8">
        <f>$F$3+2*$F$6</f>
        <v>22.337546999786383</v>
      </c>
    </row>
    <row r="9" spans="1:9" x14ac:dyDescent="0.2">
      <c r="A9">
        <v>7</v>
      </c>
      <c r="B9">
        <v>11.6666666666666</v>
      </c>
      <c r="C9">
        <f t="shared" si="0"/>
        <v>2.1728395061727799</v>
      </c>
      <c r="H9" t="s">
        <v>19</v>
      </c>
      <c r="I9">
        <f>$F$3+1*$F$6</f>
        <v>16.187292018411696</v>
      </c>
    </row>
    <row r="10" spans="1:9" x14ac:dyDescent="0.2">
      <c r="A10">
        <v>8</v>
      </c>
      <c r="B10">
        <v>13.370370370370299</v>
      </c>
      <c r="C10">
        <f t="shared" si="0"/>
        <v>1.7037037037036988</v>
      </c>
      <c r="H10" t="s">
        <v>20</v>
      </c>
      <c r="I10">
        <f>$F$3+0.5*$F$6</f>
        <v>13.112164527724351</v>
      </c>
    </row>
    <row r="11" spans="1:9" x14ac:dyDescent="0.2">
      <c r="A11">
        <v>9</v>
      </c>
      <c r="B11">
        <v>14.345679012345601</v>
      </c>
      <c r="C11">
        <f t="shared" si="0"/>
        <v>0.97530864197530143</v>
      </c>
    </row>
    <row r="12" spans="1:9" x14ac:dyDescent="0.2">
      <c r="A12">
        <v>10</v>
      </c>
      <c r="B12">
        <v>15.5679012345679</v>
      </c>
      <c r="C12">
        <f t="shared" si="0"/>
        <v>1.2222222222222996</v>
      </c>
      <c r="H12" t="s">
        <v>21</v>
      </c>
      <c r="I12">
        <f>$F$3-3*$F$6</f>
        <v>-8.4137279070870523</v>
      </c>
    </row>
    <row r="13" spans="1:9" x14ac:dyDescent="0.2">
      <c r="A13">
        <v>11</v>
      </c>
      <c r="B13">
        <v>16.271604938271601</v>
      </c>
      <c r="C13">
        <f t="shared" si="0"/>
        <v>0.70370370370370061</v>
      </c>
      <c r="H13" t="s">
        <v>22</v>
      </c>
      <c r="I13">
        <f>$F$3-2*$F$6</f>
        <v>-2.2634729257123656</v>
      </c>
    </row>
    <row r="14" spans="1:9" x14ac:dyDescent="0.2">
      <c r="A14">
        <v>12</v>
      </c>
      <c r="B14">
        <v>16.876543209876498</v>
      </c>
      <c r="C14">
        <f t="shared" si="0"/>
        <v>0.60493827160489744</v>
      </c>
      <c r="H14" t="s">
        <v>23</v>
      </c>
      <c r="I14">
        <f>$F$3-1*$F$6</f>
        <v>3.8867820556623212</v>
      </c>
    </row>
    <row r="15" spans="1:9" x14ac:dyDescent="0.2">
      <c r="A15">
        <v>13</v>
      </c>
      <c r="B15">
        <v>16.8888888888888</v>
      </c>
      <c r="C15">
        <f t="shared" si="0"/>
        <v>1.2345679012302213E-2</v>
      </c>
      <c r="H15" t="s">
        <v>24</v>
      </c>
      <c r="I15">
        <f>$F$3-0.5*$F$6</f>
        <v>6.9619095463496645</v>
      </c>
    </row>
    <row r="16" spans="1:9" x14ac:dyDescent="0.2">
      <c r="H16" t="s">
        <v>25</v>
      </c>
      <c r="I16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3" sqref="D3:D15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11</v>
      </c>
    </row>
    <row r="2" spans="1:4" x14ac:dyDescent="0.2">
      <c r="A2">
        <v>0</v>
      </c>
      <c r="C2">
        <v>0</v>
      </c>
    </row>
    <row r="3" spans="1:4" x14ac:dyDescent="0.2">
      <c r="A3">
        <v>1</v>
      </c>
      <c r="B3">
        <v>3</v>
      </c>
      <c r="C3">
        <f t="shared" ref="C3:C12" si="0">B3-C2</f>
        <v>3</v>
      </c>
      <c r="D3">
        <f>B3-B2</f>
        <v>3</v>
      </c>
    </row>
    <row r="4" spans="1:4" x14ac:dyDescent="0.2">
      <c r="A4">
        <v>2</v>
      </c>
      <c r="B4">
        <v>4.5584415584415501</v>
      </c>
      <c r="C4">
        <f t="shared" si="0"/>
        <v>1.5584415584415501</v>
      </c>
      <c r="D4">
        <f t="shared" ref="D4:D15" si="1">B4-B3</f>
        <v>1.5584415584415501</v>
      </c>
    </row>
    <row r="5" spans="1:4" x14ac:dyDescent="0.2">
      <c r="A5">
        <v>3</v>
      </c>
      <c r="B5">
        <v>7.62337662337662</v>
      </c>
      <c r="C5">
        <f t="shared" si="0"/>
        <v>6.06493506493507</v>
      </c>
      <c r="D5">
        <f t="shared" si="1"/>
        <v>3.06493506493507</v>
      </c>
    </row>
    <row r="6" spans="1:4" x14ac:dyDescent="0.2">
      <c r="A6">
        <v>4</v>
      </c>
      <c r="B6">
        <v>10.363636363636299</v>
      </c>
      <c r="C6">
        <f t="shared" si="0"/>
        <v>4.2987012987012294</v>
      </c>
      <c r="D6">
        <f t="shared" si="1"/>
        <v>2.7402597402596793</v>
      </c>
    </row>
    <row r="7" spans="1:4" x14ac:dyDescent="0.2">
      <c r="A7">
        <v>5</v>
      </c>
      <c r="B7">
        <v>14.545454545454501</v>
      </c>
      <c r="C7">
        <f t="shared" si="0"/>
        <v>10.246753246753272</v>
      </c>
      <c r="D7">
        <f t="shared" si="1"/>
        <v>4.1818181818182012</v>
      </c>
    </row>
    <row r="8" spans="1:4" x14ac:dyDescent="0.2">
      <c r="A8">
        <v>6</v>
      </c>
      <c r="B8">
        <v>17.025974025974001</v>
      </c>
      <c r="C8">
        <f t="shared" si="0"/>
        <v>6.7792207792207293</v>
      </c>
      <c r="D8">
        <f t="shared" si="1"/>
        <v>2.4805194805195008</v>
      </c>
    </row>
    <row r="9" spans="1:4" x14ac:dyDescent="0.2">
      <c r="A9">
        <v>7</v>
      </c>
      <c r="B9">
        <v>20.402597402597401</v>
      </c>
      <c r="C9">
        <f t="shared" si="0"/>
        <v>13.623376623376672</v>
      </c>
      <c r="D9">
        <f t="shared" si="1"/>
        <v>3.3766233766233995</v>
      </c>
    </row>
    <row r="10" spans="1:4" x14ac:dyDescent="0.2">
      <c r="A10">
        <v>8</v>
      </c>
      <c r="B10">
        <v>22.506493506493499</v>
      </c>
      <c r="C10">
        <f t="shared" si="0"/>
        <v>8.883116883116827</v>
      </c>
      <c r="D10">
        <f t="shared" si="1"/>
        <v>2.1038961038960977</v>
      </c>
    </row>
    <row r="11" spans="1:4" x14ac:dyDescent="0.2">
      <c r="A11">
        <v>9</v>
      </c>
      <c r="B11">
        <v>24.6753246753246</v>
      </c>
      <c r="C11">
        <f t="shared" si="0"/>
        <v>15.792207792207773</v>
      </c>
      <c r="D11">
        <f t="shared" si="1"/>
        <v>2.1688311688311011</v>
      </c>
    </row>
    <row r="12" spans="1:4" x14ac:dyDescent="0.2">
      <c r="A12">
        <v>10</v>
      </c>
      <c r="B12">
        <v>26.4545454545454</v>
      </c>
      <c r="C12">
        <f t="shared" si="0"/>
        <v>10.662337662337627</v>
      </c>
      <c r="D12">
        <f t="shared" si="1"/>
        <v>1.7792207792208004</v>
      </c>
    </row>
    <row r="13" spans="1:4" x14ac:dyDescent="0.2">
      <c r="A13">
        <v>11</v>
      </c>
      <c r="B13">
        <v>28.792207792207702</v>
      </c>
      <c r="C13">
        <f t="shared" ref="C13:C15" si="2">B13-C12</f>
        <v>18.129870129870074</v>
      </c>
      <c r="D13">
        <f t="shared" si="1"/>
        <v>2.3376623376623016</v>
      </c>
    </row>
    <row r="14" spans="1:4" x14ac:dyDescent="0.2">
      <c r="A14">
        <v>12</v>
      </c>
      <c r="B14">
        <v>29.350649350649299</v>
      </c>
      <c r="C14">
        <f t="shared" si="2"/>
        <v>11.220779220779225</v>
      </c>
      <c r="D14">
        <f t="shared" si="1"/>
        <v>0.55844155844159715</v>
      </c>
    </row>
    <row r="15" spans="1:4" x14ac:dyDescent="0.2">
      <c r="A15">
        <v>13</v>
      </c>
      <c r="B15">
        <v>29.3766233766233</v>
      </c>
      <c r="C15">
        <f t="shared" si="2"/>
        <v>18.155844155844076</v>
      </c>
      <c r="D15">
        <f t="shared" si="1"/>
        <v>2.5974025974001336E-2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:C15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1.8793103448275801</v>
      </c>
      <c r="C3">
        <f t="shared" ref="C3:C12" si="0">B3-C2</f>
        <v>1.8793103448275801</v>
      </c>
    </row>
    <row r="4" spans="1:3" x14ac:dyDescent="0.2">
      <c r="A4">
        <v>2</v>
      </c>
      <c r="B4">
        <v>3.5</v>
      </c>
      <c r="C4">
        <f t="shared" si="0"/>
        <v>1.6206896551724199</v>
      </c>
    </row>
    <row r="5" spans="1:3" x14ac:dyDescent="0.2">
      <c r="A5">
        <v>3</v>
      </c>
      <c r="B5">
        <v>5.7413793103448203</v>
      </c>
      <c r="C5">
        <f t="shared" si="0"/>
        <v>4.1206896551724004</v>
      </c>
    </row>
    <row r="6" spans="1:3" x14ac:dyDescent="0.2">
      <c r="A6">
        <v>4</v>
      </c>
      <c r="B6">
        <v>7.63793103448275</v>
      </c>
      <c r="C6">
        <f t="shared" si="0"/>
        <v>3.5172413793103496</v>
      </c>
    </row>
    <row r="7" spans="1:3" x14ac:dyDescent="0.2">
      <c r="A7">
        <v>5</v>
      </c>
      <c r="B7">
        <v>10.9482758620689</v>
      </c>
      <c r="C7">
        <f t="shared" si="0"/>
        <v>7.4310344827585508</v>
      </c>
    </row>
    <row r="8" spans="1:3" x14ac:dyDescent="0.2">
      <c r="A8">
        <v>6</v>
      </c>
      <c r="B8">
        <v>13.4482758620689</v>
      </c>
      <c r="C8">
        <f t="shared" si="0"/>
        <v>6.0172413793103496</v>
      </c>
    </row>
    <row r="9" spans="1:3" x14ac:dyDescent="0.2">
      <c r="A9">
        <v>7</v>
      </c>
      <c r="B9">
        <v>15.189655172413699</v>
      </c>
      <c r="C9">
        <f t="shared" si="0"/>
        <v>9.1724137931033489</v>
      </c>
    </row>
    <row r="10" spans="1:3" x14ac:dyDescent="0.2">
      <c r="A10">
        <v>8</v>
      </c>
      <c r="B10">
        <v>16.2068965517241</v>
      </c>
      <c r="C10">
        <f t="shared" si="0"/>
        <v>7.0344827586207508</v>
      </c>
    </row>
    <row r="11" spans="1:3" x14ac:dyDescent="0.2">
      <c r="A11">
        <v>9</v>
      </c>
      <c r="B11">
        <v>17.120689655172399</v>
      </c>
      <c r="C11">
        <f t="shared" si="0"/>
        <v>10.086206896551648</v>
      </c>
    </row>
    <row r="12" spans="1:3" x14ac:dyDescent="0.2">
      <c r="A12">
        <v>10</v>
      </c>
      <c r="B12">
        <v>19</v>
      </c>
      <c r="C12">
        <f t="shared" si="0"/>
        <v>8.9137931034483522</v>
      </c>
    </row>
    <row r="13" spans="1:3" x14ac:dyDescent="0.2">
      <c r="A13">
        <v>11</v>
      </c>
      <c r="B13">
        <v>20.120689655172399</v>
      </c>
      <c r="C13">
        <f t="shared" ref="C13:C15" si="1">B13-C12</f>
        <v>11.206896551724046</v>
      </c>
    </row>
    <row r="14" spans="1:3" x14ac:dyDescent="0.2">
      <c r="A14">
        <v>12</v>
      </c>
      <c r="B14">
        <v>21.103448275862</v>
      </c>
      <c r="C14">
        <f t="shared" si="1"/>
        <v>9.8965517241379537</v>
      </c>
    </row>
    <row r="15" spans="1:3" x14ac:dyDescent="0.2">
      <c r="A15">
        <v>13</v>
      </c>
      <c r="B15">
        <v>24.025316455696199</v>
      </c>
      <c r="C15">
        <f t="shared" si="1"/>
        <v>14.128764731558245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cs229_top10_students_with_cusum</vt:lpstr>
      <vt:lpstr>CS231aWinter14</vt:lpstr>
      <vt:lpstr>CS229Fall16</vt:lpstr>
      <vt:lpstr>Sheet1</vt:lpstr>
      <vt:lpstr>Aashna</vt:lpstr>
      <vt:lpstr>CS229Fall15</vt:lpstr>
      <vt:lpstr>CS229Fall14</vt:lpstr>
      <vt:lpstr>CS229Fall13</vt:lpstr>
      <vt:lpstr>CS229Fall12</vt:lpstr>
      <vt:lpstr>CS229Fall11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2017-03-01T20:19:32Z</dcterms:created>
  <dcterms:modified xsi:type="dcterms:W3CDTF">2017-03-09T17:31:48Z</dcterms:modified>
</cp:coreProperties>
</file>