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re1ax\Downloads\"/>
    </mc:Choice>
  </mc:AlternateContent>
  <xr:revisionPtr revIDLastSave="0" documentId="13_ncr:1_{4C30FE8E-62E6-4FCE-828E-B67C2A00CF11}" xr6:coauthVersionLast="32" xr6:coauthVersionMax="32" xr10:uidLastSave="{00000000-0000-0000-0000-000000000000}"/>
  <bookViews>
    <workbookView xWindow="0" yWindow="0" windowWidth="13032" windowHeight="4608" activeTab="2" xr2:uid="{00000000-000D-0000-FFFF-FFFF00000000}"/>
  </bookViews>
  <sheets>
    <sheet name="таблица" sheetId="17" r:id="rId1"/>
    <sheet name="таблица_исх" sheetId="6" r:id="rId2"/>
    <sheet name="техн" sheetId="7" r:id="rId3"/>
    <sheet name="смета" sheetId="5" r:id="rId4"/>
    <sheet name="справочник" sheetId="3" r:id="rId5"/>
  </sheets>
  <definedNames>
    <definedName name="_xlnm.Print_Area" localSheetId="3">смета!$A$1:$J$65</definedName>
    <definedName name="_xlnm.Print_Area" localSheetId="1">таблица_исх!$A$1:$B$15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  <c r="I64" i="5" l="1"/>
  <c r="I63" i="5"/>
  <c r="I62" i="5"/>
  <c r="E59" i="5"/>
  <c r="I58" i="5"/>
  <c r="D58" i="5"/>
  <c r="I57" i="5"/>
  <c r="D57" i="5"/>
  <c r="I56" i="5"/>
  <c r="D56" i="5"/>
  <c r="I55" i="5"/>
  <c r="D55" i="5"/>
  <c r="I54" i="5"/>
  <c r="D54" i="5"/>
  <c r="I53" i="5"/>
  <c r="D53" i="5"/>
  <c r="I52" i="5"/>
  <c r="D52" i="5"/>
  <c r="I51" i="5"/>
  <c r="D51" i="5"/>
  <c r="I50" i="5"/>
  <c r="D50" i="5"/>
  <c r="I49" i="5"/>
  <c r="D49" i="5"/>
  <c r="B44" i="5"/>
  <c r="H44" i="5" s="1"/>
  <c r="L16" i="5"/>
  <c r="L15" i="5"/>
  <c r="F5" i="5"/>
  <c r="J2" i="5"/>
  <c r="I59" i="5" l="1"/>
  <c r="E63" i="5" s="1"/>
  <c r="E62" i="5" l="1"/>
  <c r="E64" i="5" s="1"/>
  <c r="I65" i="5" s="1"/>
  <c r="E6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комментарии по оборудованию
</t>
        </r>
      </text>
    </comment>
    <comment ref="D23" authorId="0" shapeId="0" xr:uid="{00000000-0006-0000-0100-000002000000}">
      <text>
        <r>
          <rPr>
            <sz val="11"/>
            <color indexed="81"/>
            <rFont val="Tahoma"/>
            <family val="2"/>
            <charset val="204"/>
          </rPr>
          <t>ФИО
спикера №1</t>
        </r>
      </text>
    </comment>
    <comment ref="E25" authorId="0" shapeId="0" xr:uid="{00000000-0006-0000-0100-000003000000}">
      <text>
        <r>
          <rPr>
            <sz val="11"/>
            <color indexed="81"/>
            <rFont val="Tahoma"/>
            <family val="2"/>
            <charset val="204"/>
          </rPr>
          <t>Проживание 1го спикера: город, отель, даты</t>
        </r>
      </text>
    </comment>
    <comment ref="E27" authorId="0" shapeId="0" xr:uid="{00000000-0006-0000-0100-000004000000}">
      <text>
        <r>
          <rPr>
            <sz val="10"/>
            <color indexed="81"/>
            <rFont val="Tahoma"/>
            <family val="2"/>
            <charset val="204"/>
          </rPr>
          <t>За что платим лекторские: председатель, сбор врачей, ...</t>
        </r>
      </text>
    </comment>
    <comment ref="D28" authorId="0" shapeId="0" xr:uid="{00000000-0006-0000-0100-000005000000}">
      <text>
        <r>
          <rPr>
            <sz val="11"/>
            <color indexed="81"/>
            <rFont val="Tahoma"/>
            <family val="2"/>
            <charset val="204"/>
          </rPr>
          <t>ФИО спикера №2</t>
        </r>
      </text>
    </comment>
    <comment ref="E30" authorId="0" shapeId="0" xr:uid="{00000000-0006-0000-0100-000006000000}">
      <text>
        <r>
          <rPr>
            <sz val="11"/>
            <color indexed="81"/>
            <rFont val="Tahoma"/>
            <family val="2"/>
            <charset val="204"/>
          </rPr>
          <t>Проживание 2го спикера: город, отель, даты</t>
        </r>
      </text>
    </comment>
    <comment ref="E32" authorId="0" shapeId="0" xr:uid="{00000000-0006-0000-0100-000007000000}">
      <text>
        <r>
          <rPr>
            <sz val="10"/>
            <color indexed="81"/>
            <rFont val="Tahoma"/>
            <family val="2"/>
            <charset val="204"/>
          </rPr>
          <t>За что платим лекторские: председатель, сбор врачей, ...</t>
        </r>
      </text>
    </comment>
    <comment ref="D33" authorId="0" shapeId="0" xr:uid="{00000000-0006-0000-0100-000008000000}">
      <text>
        <r>
          <rPr>
            <sz val="11"/>
            <color indexed="81"/>
            <rFont val="Tahoma"/>
            <family val="2"/>
            <charset val="204"/>
          </rPr>
          <t>ФИО ответственного сотрудника
на месте проведения</t>
        </r>
      </text>
    </comment>
    <comment ref="E36" authorId="0" shapeId="0" xr:uid="{00000000-0006-0000-0100-000009000000}">
      <text>
        <r>
          <rPr>
            <sz val="10"/>
            <color indexed="81"/>
            <rFont val="Tahoma"/>
            <family val="2"/>
            <charset val="204"/>
          </rPr>
          <t>Число человек</t>
        </r>
      </text>
    </comment>
    <comment ref="F36" authorId="0" shapeId="0" xr:uid="{00000000-0006-0000-0100-00000A000000}">
      <text>
        <r>
          <rPr>
            <sz val="10"/>
            <color indexed="81"/>
            <rFont val="Tahoma"/>
            <family val="2"/>
            <charset val="204"/>
          </rPr>
          <t>Кол-во ночей</t>
        </r>
      </text>
    </comment>
    <comment ref="G36" authorId="0" shapeId="0" xr:uid="{00000000-0006-0000-0100-00000B000000}">
      <text>
        <r>
          <rPr>
            <sz val="10"/>
            <color indexed="81"/>
            <rFont val="Tahoma"/>
            <family val="2"/>
            <charset val="204"/>
          </rPr>
          <t>список ФИО проживающих</t>
        </r>
      </text>
    </comment>
    <comment ref="E59" authorId="0" shapeId="0" xr:uid="{00000000-0006-0000-0100-00000C000000}">
      <text>
        <r>
          <rPr>
            <sz val="10"/>
            <color indexed="81"/>
            <rFont val="Tahoma"/>
            <family val="2"/>
            <charset val="204"/>
          </rPr>
          <t>Выделяется,
если сумма меньше мин. осн. прихода</t>
        </r>
      </text>
    </comment>
  </commentList>
</comments>
</file>

<file path=xl/sharedStrings.xml><?xml version="1.0" encoding="utf-8"?>
<sst xmlns="http://schemas.openxmlformats.org/spreadsheetml/2006/main" count="478" uniqueCount="197">
  <si>
    <t>Проект:</t>
  </si>
  <si>
    <t>Нозология:</t>
  </si>
  <si>
    <t>Дата проведения:</t>
  </si>
  <si>
    <t>Город / Адрес:</t>
  </si>
  <si>
    <t>Место проведения:</t>
  </si>
  <si>
    <t>Общее кол-во гостей:</t>
  </si>
  <si>
    <t>Статья расходов</t>
  </si>
  <si>
    <t>Сумма</t>
  </si>
  <si>
    <t>Конференц зал</t>
  </si>
  <si>
    <t>Оборудование</t>
  </si>
  <si>
    <t>Кофе-брейк №1</t>
  </si>
  <si>
    <t>Кофе брейк №2</t>
  </si>
  <si>
    <t>Обслуживание 10%</t>
  </si>
  <si>
    <t>Трансфер сотрудников агентства</t>
  </si>
  <si>
    <t>Проживание сотрудников агентства</t>
  </si>
  <si>
    <t>Питание сотрудников агентства</t>
  </si>
  <si>
    <t>Печать сертификатов</t>
  </si>
  <si>
    <t>ОСНОВНЫЕ ЗАТРАТЫ:</t>
  </si>
  <si>
    <t>Артисты</t>
  </si>
  <si>
    <t>ГСМ</t>
  </si>
  <si>
    <t>Цена за 1 врача</t>
  </si>
  <si>
    <t>Лекторские</t>
  </si>
  <si>
    <t>Комиссия</t>
  </si>
  <si>
    <t>Сумма счёта</t>
  </si>
  <si>
    <t>Асс</t>
  </si>
  <si>
    <t>СБГ</t>
  </si>
  <si>
    <t>МФ</t>
  </si>
  <si>
    <t>СМЕТА НА ПРОВЕДЕНИЕ МЕРОПРИЯТИЯ ОТ 28.04.2018</t>
  </si>
  <si>
    <t>Трансфер спикера №2</t>
  </si>
  <si>
    <t>Проживание спикера №2</t>
  </si>
  <si>
    <t>Питание спикера №2</t>
  </si>
  <si>
    <t>Лекторские спикера №2</t>
  </si>
  <si>
    <t>НЗ (не больше 2% от оборота)</t>
  </si>
  <si>
    <t>меню получено</t>
  </si>
  <si>
    <t>Канцелярия</t>
  </si>
  <si>
    <t>Подарки и сувениры</t>
  </si>
  <si>
    <t>Логистика и парковка спикера №2</t>
  </si>
  <si>
    <t>Логистика и парковка сотрудников агентства</t>
  </si>
  <si>
    <t>Алкоголь</t>
  </si>
  <si>
    <t>нет</t>
  </si>
  <si>
    <t>Безалкогольные напитки и вода</t>
  </si>
  <si>
    <t>Н/БН</t>
  </si>
  <si>
    <t>Менеджер</t>
  </si>
  <si>
    <t>Н</t>
  </si>
  <si>
    <t>БН</t>
  </si>
  <si>
    <t>КОМПАНИЯ-УЧАСТНИК</t>
  </si>
  <si>
    <t>Регистрация мероприятия:</t>
  </si>
  <si>
    <t>Расходы</t>
  </si>
  <si>
    <t>Меню</t>
  </si>
  <si>
    <t>да</t>
  </si>
  <si>
    <t>Фуршет №1 (обед)</t>
  </si>
  <si>
    <t>Фуршет №2 (ужин)</t>
  </si>
  <si>
    <t>Другие расходы</t>
  </si>
  <si>
    <t>Вер</t>
  </si>
  <si>
    <t>Лан</t>
  </si>
  <si>
    <t>МГ</t>
  </si>
  <si>
    <t>СБФ</t>
  </si>
  <si>
    <t>Скай</t>
  </si>
  <si>
    <t>ФС</t>
  </si>
  <si>
    <t>СФ</t>
  </si>
  <si>
    <t>Ц</t>
  </si>
  <si>
    <t>ЦГ</t>
  </si>
  <si>
    <t>Юрлица</t>
  </si>
  <si>
    <t>Да / Нет</t>
  </si>
  <si>
    <t>Поле вычисляется автоматически либо защищено от исправлений</t>
  </si>
  <si>
    <t>Условное форматирование показывает, что значение превышает установленный лимит или не соответствует правилу</t>
  </si>
  <si>
    <t>Юрлицо</t>
  </si>
  <si>
    <t>Дней до мероприятия:</t>
  </si>
  <si>
    <t>календарных</t>
  </si>
  <si>
    <t>рабочих</t>
  </si>
  <si>
    <t>Основной приход</t>
  </si>
  <si>
    <t>В договоре</t>
  </si>
  <si>
    <t>Сегодня</t>
  </si>
  <si>
    <t>Комментарий подробно</t>
  </si>
  <si>
    <t>Питание на 1 чел.:</t>
  </si>
  <si>
    <t>Все расходы БН:</t>
  </si>
  <si>
    <t>Коммент кратко</t>
  </si>
  <si>
    <t>ОРГАНИЧЕНИЯ:</t>
  </si>
  <si>
    <t>НЗ не больше Х% от оборота</t>
  </si>
  <si>
    <t>комиссия превышает Х% (желтая заливка)</t>
  </si>
  <si>
    <t>комиссия превышает Х% (розовая заливка)</t>
  </si>
  <si>
    <t xml:space="preserve">питание на 1 чел - граница учёта </t>
  </si>
  <si>
    <t>нижняя граница цены за 1 врача при конференции без еды (питание на 1 чел. &lt; Х руб.)</t>
  </si>
  <si>
    <t>нижняя граница цены за 1 врача при конференции с питанием (питание на 1 чел. &gt;= Х руб.)</t>
  </si>
  <si>
    <t>Минимальный основной приход:</t>
  </si>
  <si>
    <t>ИТОГО:</t>
  </si>
  <si>
    <t>Лекторские и комиссия</t>
  </si>
  <si>
    <t xml:space="preserve">Проживание </t>
  </si>
  <si>
    <t xml:space="preserve">Трансфер спикера </t>
  </si>
  <si>
    <t>Логистика и парковка спикера</t>
  </si>
  <si>
    <t>Питание спикера</t>
  </si>
  <si>
    <t>НАШЕ</t>
  </si>
  <si>
    <t>Комментарии</t>
  </si>
  <si>
    <t>Начало в</t>
  </si>
  <si>
    <t>экран 1</t>
  </si>
  <si>
    <t>экран 2</t>
  </si>
  <si>
    <t>экран 3</t>
  </si>
  <si>
    <t>проектор 1</t>
  </si>
  <si>
    <t>ноут 1</t>
  </si>
  <si>
    <t>презентер 1</t>
  </si>
  <si>
    <t>микрофон 1</t>
  </si>
  <si>
    <t>усилитель 1</t>
  </si>
  <si>
    <t>усилитель 2</t>
  </si>
  <si>
    <t>проектор 2</t>
  </si>
  <si>
    <t>ноут 2</t>
  </si>
  <si>
    <t>презентер 2</t>
  </si>
  <si>
    <t>микрофон 2</t>
  </si>
  <si>
    <t>проектор 3</t>
  </si>
  <si>
    <t>ноут 3</t>
  </si>
  <si>
    <t>презентер 3</t>
  </si>
  <si>
    <t>микрофон 3</t>
  </si>
  <si>
    <t>усилитель 3</t>
  </si>
  <si>
    <t>канцелярия</t>
  </si>
  <si>
    <t>Сумма, руб.</t>
  </si>
  <si>
    <t>Планируемая прибыль:</t>
  </si>
  <si>
    <t>Рентабельность:</t>
  </si>
  <si>
    <t>ОХР 15%:</t>
  </si>
  <si>
    <t>УСН 6%:</t>
  </si>
  <si>
    <t>Бонусный фонд:</t>
  </si>
  <si>
    <t>процент Н</t>
  </si>
  <si>
    <t>Все расходы Н х1,4966:</t>
  </si>
  <si>
    <t>Номер сметы</t>
  </si>
  <si>
    <t>Расходы б/н</t>
  </si>
  <si>
    <t>Расходы н</t>
  </si>
  <si>
    <t>Присвоить (год_порядковый номер)</t>
  </si>
  <si>
    <t>Иванов</t>
  </si>
  <si>
    <t>Сумма БН (7-37)</t>
  </si>
  <si>
    <t>Сумма Н (7-37)</t>
  </si>
  <si>
    <t>Название компании 1, 2, 3, 4 ….</t>
  </si>
  <si>
    <t>Основной приход 1, 2, …</t>
  </si>
  <si>
    <t>Лекторские 1, 2…</t>
  </si>
  <si>
    <t>Комиссия 1, 2….</t>
  </si>
  <si>
    <t>Юр 1, 2…</t>
  </si>
  <si>
    <t>Перечисление через запятую</t>
  </si>
  <si>
    <t>БН::7</t>
  </si>
  <si>
    <t>БН::8</t>
  </si>
  <si>
    <t>БН::9</t>
  </si>
  <si>
    <t>БН::10</t>
  </si>
  <si>
    <t>БН::11</t>
  </si>
  <si>
    <t>БН::12</t>
  </si>
  <si>
    <t>БН::13</t>
  </si>
  <si>
    <t>БН::14</t>
  </si>
  <si>
    <t>БН::15</t>
  </si>
  <si>
    <t>БН::16</t>
  </si>
  <si>
    <t>БН::17</t>
  </si>
  <si>
    <t>БН::18</t>
  </si>
  <si>
    <t>Н::19</t>
  </si>
  <si>
    <t>БН::20</t>
  </si>
  <si>
    <t>БН::21</t>
  </si>
  <si>
    <t>Н::22</t>
  </si>
  <si>
    <t>БН::24</t>
  </si>
  <si>
    <t>БН::25</t>
  </si>
  <si>
    <t>Н::26</t>
  </si>
  <si>
    <t>Н::27</t>
  </si>
  <si>
    <t>Н::28</t>
  </si>
  <si>
    <t>Н::29</t>
  </si>
  <si>
    <t>Н::30</t>
  </si>
  <si>
    <t>Н::31</t>
  </si>
  <si>
    <t>БН::32</t>
  </si>
  <si>
    <t>Н::33</t>
  </si>
  <si>
    <t>БН::34</t>
  </si>
  <si>
    <t>БН::35</t>
  </si>
  <si>
    <t>Н::36</t>
  </si>
  <si>
    <t>Н::37</t>
  </si>
  <si>
    <t>Компания-участник</t>
  </si>
  <si>
    <t>ком1</t>
  </si>
  <si>
    <t>ком2</t>
  </si>
  <si>
    <t>ком3</t>
  </si>
  <si>
    <t>ком4</t>
  </si>
  <si>
    <t>ком5</t>
  </si>
  <si>
    <t>ком6</t>
  </si>
  <si>
    <t>ком7</t>
  </si>
  <si>
    <t>ком8</t>
  </si>
  <si>
    <t>ком9</t>
  </si>
  <si>
    <t>ком10</t>
  </si>
  <si>
    <t>Лекторские|Сумма</t>
  </si>
  <si>
    <t>Юр1</t>
  </si>
  <si>
    <t>Юр2</t>
  </si>
  <si>
    <t>Юр3</t>
  </si>
  <si>
    <t>Юр4</t>
  </si>
  <si>
    <t>Юр5</t>
  </si>
  <si>
    <t>Юр6</t>
  </si>
  <si>
    <t>Юр7</t>
  </si>
  <si>
    <t>Юр8</t>
  </si>
  <si>
    <t>Юр9</t>
  </si>
  <si>
    <t>Юр10</t>
  </si>
  <si>
    <t>БН::23</t>
  </si>
  <si>
    <t>Название компании</t>
  </si>
  <si>
    <t>ком1, ком2, ком3, ком4, ком5, ком6, ком7, ком8, ком9, ком10</t>
  </si>
  <si>
    <t>Юр1, Юр2, Юр3, Юр4, Юр5, Юр6, Юр7, Юр8, Юр9, Юр10</t>
  </si>
  <si>
    <t>Год</t>
  </si>
  <si>
    <t>Счетчик</t>
  </si>
  <si>
    <t>Начало табл.</t>
  </si>
  <si>
    <t>Конец табл.</t>
  </si>
  <si>
    <t>2018_7</t>
  </si>
  <si>
    <t>2018_2</t>
  </si>
  <si>
    <t>Текущий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</si>
</sst>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#,##0\ &quot;₽&quot;;\-#,##0\ &quot;₽&quot;"/>
    <numFmt numFmtId="7" formatCode="#,##0.00\ &quot;₽&quot;;\-#,##0.00\ &quot;₽&quot;"/>
    <numFmt numFmtId="43" formatCode="_-* #,##0.00\ _₽_-;\-* #,##0.00\ _₽_-;_-* &quot;-&quot;??\ _₽_-;_-@_-"/>
    <numFmt numFmtId="164" formatCode="#,##0\ [$руб.-419];\-#,##0\ [$руб.-419]"/>
    <numFmt numFmtId="165" formatCode="_-* #,##0\ _₽_-;\-* #,##0\ _₽_-;_-* &quot;-&quot;??\ _₽_-;_-@_-"/>
    <numFmt numFmtId="166" formatCode="dddd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31"/>
      </patternFill>
    </fill>
    <fill>
      <patternFill patternType="solid">
        <fgColor theme="4" tint="0.59999389629810485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31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9"/>
      </patternFill>
    </fill>
    <fill>
      <patternFill patternType="solid">
        <fgColor theme="9" tint="0.39997558519241921"/>
        <bgColor indexed="31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0" fillId="0" borderId="5" xfId="0" applyBorder="1"/>
    <xf numFmtId="0" fontId="0" fillId="0" borderId="5" xfId="0" applyFont="1" applyBorder="1"/>
    <xf numFmtId="0" fontId="0" fillId="0" borderId="0" xfId="0" applyFont="1" applyProtection="1">
      <protection hidden="1"/>
    </xf>
    <xf numFmtId="5" fontId="4" fillId="7" borderId="39" xfId="0" applyNumberFormat="1" applyFont="1" applyFill="1" applyBorder="1" applyAlignment="1" applyProtection="1">
      <alignment horizontal="right" vertical="center" wrapText="1"/>
      <protection hidden="1"/>
    </xf>
    <xf numFmtId="0" fontId="3" fillId="9" borderId="0" xfId="0" applyFont="1" applyFill="1" applyBorder="1" applyAlignment="1" applyProtection="1">
      <alignment horizontal="center" vertical="center" wrapText="1"/>
      <protection hidden="1"/>
    </xf>
    <xf numFmtId="0" fontId="0" fillId="10" borderId="39" xfId="0" applyFont="1" applyFill="1" applyBorder="1" applyProtection="1">
      <protection hidden="1"/>
    </xf>
    <xf numFmtId="0" fontId="3" fillId="5" borderId="10" xfId="0" applyFont="1" applyFill="1" applyBorder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10" borderId="1" xfId="0" applyFont="1" applyFill="1" applyBorder="1" applyAlignment="1" applyProtection="1">
      <alignment horizontal="left" vertical="center" wrapText="1"/>
      <protection hidden="1"/>
    </xf>
    <xf numFmtId="0" fontId="4" fillId="10" borderId="4" xfId="0" applyFont="1" applyFill="1" applyBorder="1" applyAlignment="1" applyProtection="1">
      <alignment horizontal="left" vertical="center" wrapText="1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4" fillId="0" borderId="0" xfId="2" applyNumberFormat="1" applyFont="1" applyFill="1" applyBorder="1" applyAlignment="1" applyProtection="1">
      <alignment horizontal="right"/>
      <protection hidden="1"/>
    </xf>
    <xf numFmtId="0" fontId="0" fillId="0" borderId="0" xfId="0" applyFont="1" applyAlignment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10" borderId="25" xfId="0" applyFont="1" applyFill="1" applyBorder="1" applyAlignment="1" applyProtection="1">
      <alignment horizontal="left" vertical="center" wrapText="1"/>
      <protection hidden="1"/>
    </xf>
    <xf numFmtId="0" fontId="4" fillId="10" borderId="7" xfId="0" applyFont="1" applyFill="1" applyBorder="1" applyAlignment="1" applyProtection="1">
      <alignment horizontal="left" vertical="center" wrapText="1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5" fontId="3" fillId="10" borderId="5" xfId="0" applyNumberFormat="1" applyFont="1" applyFill="1" applyBorder="1" applyAlignment="1" applyProtection="1">
      <alignment horizontal="right" vertical="center" wrapText="1"/>
      <protection hidden="1"/>
    </xf>
    <xf numFmtId="14" fontId="2" fillId="11" borderId="43" xfId="0" applyNumberFormat="1" applyFont="1" applyFill="1" applyBorder="1" applyAlignment="1" applyProtection="1">
      <alignment horizontal="center" vertical="top"/>
      <protection hidden="1"/>
    </xf>
    <xf numFmtId="0" fontId="2" fillId="11" borderId="42" xfId="0" applyFont="1" applyFill="1" applyBorder="1" applyAlignment="1" applyProtection="1">
      <alignment horizontal="center"/>
      <protection hidden="1"/>
    </xf>
    <xf numFmtId="5" fontId="4" fillId="10" borderId="40" xfId="0" applyNumberFormat="1" applyFont="1" applyFill="1" applyBorder="1" applyAlignment="1" applyProtection="1">
      <alignment horizontal="right" vertical="center" wrapText="1"/>
      <protection hidden="1"/>
    </xf>
    <xf numFmtId="5" fontId="4" fillId="10" borderId="23" xfId="0" applyNumberFormat="1" applyFont="1" applyFill="1" applyBorder="1" applyAlignment="1" applyProtection="1">
      <alignment horizontal="right" vertical="center" wrapText="1"/>
      <protection hidden="1"/>
    </xf>
    <xf numFmtId="5" fontId="4" fillId="10" borderId="31" xfId="0" applyNumberFormat="1" applyFont="1" applyFill="1" applyBorder="1" applyAlignment="1" applyProtection="1">
      <alignment horizontal="right" vertical="center" wrapText="1"/>
      <protection hidden="1"/>
    </xf>
    <xf numFmtId="0" fontId="2" fillId="12" borderId="31" xfId="0" applyFont="1" applyFill="1" applyBorder="1" applyAlignment="1" applyProtection="1">
      <alignment horizontal="center" vertical="center"/>
      <protection hidden="1"/>
    </xf>
    <xf numFmtId="0" fontId="2" fillId="12" borderId="9" xfId="0" applyFont="1" applyFill="1" applyBorder="1" applyAlignment="1" applyProtection="1">
      <alignment horizontal="center" vertical="center" wrapText="1"/>
      <protection hidden="1"/>
    </xf>
    <xf numFmtId="9" fontId="0" fillId="0" borderId="0" xfId="0" applyNumberFormat="1"/>
    <xf numFmtId="165" fontId="0" fillId="0" borderId="0" xfId="2" applyNumberFormat="1" applyFont="1"/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Border="1" applyAlignment="1" applyProtection="1">
      <alignment horizontal="left" vertical="center" wrapText="1"/>
      <protection hidden="1"/>
    </xf>
    <xf numFmtId="5" fontId="3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Fill="1" applyBorder="1" applyProtection="1">
      <protection hidden="1"/>
    </xf>
    <xf numFmtId="5" fontId="3" fillId="10" borderId="13" xfId="0" applyNumberFormat="1" applyFont="1" applyFill="1" applyBorder="1" applyAlignment="1" applyProtection="1">
      <alignment vertical="center" wrapText="1"/>
      <protection hidden="1"/>
    </xf>
    <xf numFmtId="0" fontId="3" fillId="0" borderId="0" xfId="0" applyFont="1" applyFill="1" applyBorder="1" applyAlignment="1" applyProtection="1">
      <alignment vertical="center" wrapText="1"/>
      <protection hidden="1"/>
    </xf>
    <xf numFmtId="0" fontId="3" fillId="10" borderId="13" xfId="0" applyFont="1" applyFill="1" applyBorder="1" applyAlignment="1" applyProtection="1">
      <alignment horizontal="right" vertical="center" wrapText="1"/>
      <protection hidden="1"/>
    </xf>
    <xf numFmtId="5" fontId="3" fillId="10" borderId="13" xfId="0" applyNumberFormat="1" applyFont="1" applyFill="1" applyBorder="1" applyAlignment="1" applyProtection="1">
      <alignment horizontal="right" vertical="center" wrapText="1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right"/>
      <protection hidden="1"/>
    </xf>
    <xf numFmtId="5" fontId="3" fillId="0" borderId="0" xfId="0" applyNumberFormat="1" applyFont="1" applyFill="1" applyBorder="1" applyAlignment="1" applyProtection="1">
      <alignment horizontal="right" vertical="center" wrapText="1"/>
      <protection hidden="1"/>
    </xf>
    <xf numFmtId="9" fontId="3" fillId="10" borderId="5" xfId="1" applyFont="1" applyFill="1" applyBorder="1" applyAlignment="1" applyProtection="1">
      <alignment horizontal="right" vertical="center" wrapText="1"/>
      <protection hidden="1"/>
    </xf>
    <xf numFmtId="5" fontId="8" fillId="10" borderId="5" xfId="0" applyNumberFormat="1" applyFont="1" applyFill="1" applyBorder="1" applyAlignment="1" applyProtection="1">
      <alignment horizontal="right"/>
      <protection hidden="1"/>
    </xf>
    <xf numFmtId="5" fontId="8" fillId="10" borderId="5" xfId="0" applyNumberFormat="1" applyFont="1" applyFill="1" applyBorder="1" applyProtection="1">
      <protection hidden="1"/>
    </xf>
    <xf numFmtId="0" fontId="2" fillId="0" borderId="45" xfId="0" applyFont="1" applyFill="1" applyBorder="1" applyAlignment="1" applyProtection="1">
      <alignment horizontal="right"/>
      <protection hidden="1"/>
    </xf>
    <xf numFmtId="5" fontId="4" fillId="10" borderId="5" xfId="0" applyNumberFormat="1" applyFont="1" applyFill="1" applyBorder="1" applyAlignment="1" applyProtection="1">
      <alignment horizontal="right" vertical="center" wrapText="1"/>
      <protection hidden="1"/>
    </xf>
    <xf numFmtId="0" fontId="4" fillId="10" borderId="51" xfId="0" applyFont="1" applyFill="1" applyBorder="1" applyAlignment="1" applyProtection="1">
      <alignment horizontal="center" vertical="center" wrapText="1"/>
      <protection hidden="1"/>
    </xf>
    <xf numFmtId="0" fontId="3" fillId="5" borderId="50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5" fontId="3" fillId="10" borderId="56" xfId="0" applyNumberFormat="1" applyFont="1" applyFill="1" applyBorder="1" applyAlignment="1" applyProtection="1">
      <alignment horizontal="right" vertical="center" wrapText="1"/>
      <protection hidden="1"/>
    </xf>
    <xf numFmtId="5" fontId="3" fillId="10" borderId="17" xfId="0" applyNumberFormat="1" applyFont="1" applyFill="1" applyBorder="1" applyAlignment="1" applyProtection="1">
      <alignment horizontal="right" vertical="center" wrapText="1"/>
      <protection hidden="1"/>
    </xf>
    <xf numFmtId="0" fontId="2" fillId="0" borderId="57" xfId="0" applyFont="1" applyFill="1" applyBorder="1" applyAlignment="1" applyProtection="1">
      <alignment horizontal="right"/>
      <protection hidden="1"/>
    </xf>
    <xf numFmtId="165" fontId="3" fillId="0" borderId="0" xfId="2" applyNumberFormat="1" applyFont="1" applyFill="1" applyBorder="1" applyAlignment="1" applyProtection="1">
      <alignment vertical="center" wrapText="1"/>
      <protection hidden="1"/>
    </xf>
    <xf numFmtId="5" fontId="0" fillId="0" borderId="0" xfId="0" applyNumberFormat="1" applyFont="1" applyProtection="1">
      <protection hidden="1"/>
    </xf>
    <xf numFmtId="166" fontId="3" fillId="9" borderId="0" xfId="0" applyNumberFormat="1" applyFont="1" applyFill="1" applyBorder="1" applyAlignment="1" applyProtection="1">
      <alignment horizontal="center" vertical="center"/>
      <protection hidden="1"/>
    </xf>
    <xf numFmtId="0" fontId="3" fillId="9" borderId="0" xfId="0" applyFont="1" applyFill="1" applyBorder="1" applyAlignment="1" applyProtection="1">
      <alignment horizontal="right" vertical="center"/>
      <protection hidden="1"/>
    </xf>
    <xf numFmtId="0" fontId="3" fillId="5" borderId="11" xfId="0" applyFont="1" applyFill="1" applyBorder="1" applyAlignment="1" applyProtection="1">
      <alignment horizontal="center" vertical="center" wrapText="1"/>
      <protection hidden="1"/>
    </xf>
    <xf numFmtId="0" fontId="3" fillId="2" borderId="34" xfId="0" applyFont="1" applyFill="1" applyBorder="1" applyAlignment="1" applyProtection="1">
      <alignment vertical="center" wrapText="1"/>
      <protection locked="0" hidden="1"/>
    </xf>
    <xf numFmtId="0" fontId="3" fillId="2" borderId="19" xfId="0" applyFont="1" applyFill="1" applyBorder="1" applyAlignment="1" applyProtection="1">
      <alignment vertical="center" wrapText="1"/>
      <protection locked="0" hidden="1"/>
    </xf>
    <xf numFmtId="14" fontId="3" fillId="3" borderId="0" xfId="0" applyNumberFormat="1" applyFont="1" applyFill="1" applyBorder="1" applyAlignment="1" applyProtection="1">
      <alignment vertical="center" wrapText="1"/>
      <protection locked="0" hidden="1"/>
    </xf>
    <xf numFmtId="14" fontId="3" fillId="3" borderId="16" xfId="0" applyNumberFormat="1" applyFont="1" applyFill="1" applyBorder="1" applyAlignment="1" applyProtection="1">
      <alignment vertical="center" wrapText="1"/>
      <protection locked="0" hidden="1"/>
    </xf>
    <xf numFmtId="0" fontId="0" fillId="4" borderId="0" xfId="0" applyFont="1" applyFill="1" applyBorder="1" applyProtection="1">
      <protection locked="0" hidden="1"/>
    </xf>
    <xf numFmtId="0" fontId="0" fillId="4" borderId="16" xfId="0" applyFont="1" applyFill="1" applyBorder="1" applyProtection="1">
      <protection locked="0" hidden="1"/>
    </xf>
    <xf numFmtId="0" fontId="4" fillId="4" borderId="30" xfId="0" applyFont="1" applyFill="1" applyBorder="1" applyAlignment="1" applyProtection="1">
      <alignment horizontal="center" vertical="center" wrapText="1"/>
      <protection locked="0" hidden="1"/>
    </xf>
    <xf numFmtId="0" fontId="4" fillId="4" borderId="30" xfId="0" applyFont="1" applyFill="1" applyBorder="1" applyAlignment="1" applyProtection="1">
      <alignment horizontal="left" vertical="center" wrapText="1"/>
      <protection locked="0" hidden="1"/>
    </xf>
    <xf numFmtId="0" fontId="4" fillId="4" borderId="23" xfId="0" applyFont="1" applyFill="1" applyBorder="1" applyAlignment="1" applyProtection="1">
      <alignment horizontal="center" vertical="center" wrapText="1"/>
      <protection locked="0" hidden="1"/>
    </xf>
    <xf numFmtId="0" fontId="3" fillId="4" borderId="5" xfId="0" applyFont="1" applyFill="1" applyBorder="1" applyAlignment="1" applyProtection="1">
      <alignment horizontal="center" vertical="center" wrapText="1"/>
      <protection locked="0" hidden="1"/>
    </xf>
    <xf numFmtId="0" fontId="3" fillId="4" borderId="6" xfId="0" applyFont="1" applyFill="1" applyBorder="1" applyAlignment="1" applyProtection="1">
      <alignment horizontal="center" vertical="center" wrapText="1"/>
      <protection locked="0" hidden="1"/>
    </xf>
    <xf numFmtId="0" fontId="4" fillId="4" borderId="5" xfId="0" applyFont="1" applyFill="1" applyBorder="1" applyAlignment="1" applyProtection="1">
      <alignment horizontal="center" vertical="center" wrapText="1"/>
      <protection locked="0" hidden="1"/>
    </xf>
    <xf numFmtId="0" fontId="4" fillId="4" borderId="8" xfId="0" applyFont="1" applyFill="1" applyBorder="1" applyAlignment="1" applyProtection="1">
      <alignment horizontal="center" vertical="center" wrapText="1"/>
      <protection locked="0" hidden="1"/>
    </xf>
    <xf numFmtId="0" fontId="4" fillId="4" borderId="2" xfId="0" applyFont="1" applyFill="1" applyBorder="1" applyAlignment="1" applyProtection="1">
      <alignment horizontal="center" vertical="center" wrapText="1"/>
      <protection locked="0" hidden="1"/>
    </xf>
    <xf numFmtId="0" fontId="4" fillId="4" borderId="13" xfId="0" applyFont="1" applyFill="1" applyBorder="1" applyAlignment="1" applyProtection="1">
      <alignment horizontal="center" vertical="center" wrapText="1"/>
      <protection locked="0" hidden="1"/>
    </xf>
    <xf numFmtId="0" fontId="4" fillId="4" borderId="28" xfId="0" applyFont="1" applyFill="1" applyBorder="1" applyAlignment="1" applyProtection="1">
      <alignment horizontal="center" vertical="center" wrapText="1"/>
      <protection locked="0" hidden="1"/>
    </xf>
    <xf numFmtId="0" fontId="4" fillId="4" borderId="5" xfId="0" applyFont="1" applyFill="1" applyBorder="1" applyAlignment="1" applyProtection="1">
      <alignment vertical="center"/>
      <protection locked="0" hidden="1"/>
    </xf>
    <xf numFmtId="0" fontId="4" fillId="4" borderId="32" xfId="0" applyFont="1" applyFill="1" applyBorder="1" applyAlignment="1" applyProtection="1">
      <alignment horizontal="left" vertical="center" wrapText="1"/>
      <protection locked="0" hidden="1"/>
    </xf>
    <xf numFmtId="0" fontId="4" fillId="4" borderId="32" xfId="0" applyFont="1" applyFill="1" applyBorder="1" applyAlignment="1" applyProtection="1">
      <alignment horizontal="center" vertical="center" wrapText="1"/>
      <protection locked="0" hidden="1"/>
    </xf>
    <xf numFmtId="0" fontId="4" fillId="4" borderId="31" xfId="0" applyFont="1" applyFill="1" applyBorder="1" applyAlignment="1" applyProtection="1">
      <alignment horizontal="center" vertical="center" wrapText="1"/>
      <protection locked="0" hidden="1"/>
    </xf>
    <xf numFmtId="0" fontId="4" fillId="4" borderId="15" xfId="0" applyFont="1" applyFill="1" applyBorder="1" applyAlignment="1" applyProtection="1">
      <alignment horizontal="left" vertical="center" wrapText="1"/>
      <protection locked="0" hidden="1"/>
    </xf>
    <xf numFmtId="5" fontId="4" fillId="4" borderId="13" xfId="0" applyNumberFormat="1" applyFont="1" applyFill="1" applyBorder="1" applyAlignment="1" applyProtection="1">
      <alignment horizontal="center" vertical="center" wrapText="1"/>
      <protection locked="0" hidden="1"/>
    </xf>
    <xf numFmtId="0" fontId="0" fillId="4" borderId="8" xfId="0" applyFont="1" applyFill="1" applyBorder="1" applyAlignment="1" applyProtection="1">
      <alignment horizontal="center"/>
      <protection locked="0" hidden="1"/>
    </xf>
    <xf numFmtId="0" fontId="4" fillId="10" borderId="15" xfId="0" applyFont="1" applyFill="1" applyBorder="1" applyAlignment="1" applyProtection="1">
      <alignment horizontal="left" vertical="center" wrapText="1"/>
      <protection hidden="1"/>
    </xf>
    <xf numFmtId="0" fontId="4" fillId="10" borderId="35" xfId="0" applyFont="1" applyFill="1" applyBorder="1" applyAlignment="1" applyProtection="1">
      <alignment horizontal="left" vertical="center" wrapText="1"/>
      <protection hidden="1"/>
    </xf>
    <xf numFmtId="0" fontId="4" fillId="10" borderId="12" xfId="0" applyFont="1" applyFill="1" applyBorder="1" applyAlignment="1" applyProtection="1">
      <alignment horizontal="left" vertical="center" wrapText="1"/>
      <protection hidden="1"/>
    </xf>
    <xf numFmtId="0" fontId="4" fillId="4" borderId="8" xfId="0" applyFont="1" applyFill="1" applyBorder="1" applyAlignment="1" applyProtection="1">
      <alignment horizontal="left" vertical="center" wrapText="1"/>
      <protection locked="0" hidden="1"/>
    </xf>
    <xf numFmtId="5" fontId="4" fillId="4" borderId="5" xfId="0" applyNumberFormat="1" applyFont="1" applyFill="1" applyBorder="1" applyAlignment="1" applyProtection="1">
      <alignment horizontal="center" vertical="center" wrapText="1"/>
      <protection locked="0" hidden="1"/>
    </xf>
    <xf numFmtId="10" fontId="0" fillId="0" borderId="0" xfId="0" applyNumberFormat="1"/>
    <xf numFmtId="0" fontId="3" fillId="8" borderId="36" xfId="0" applyFont="1" applyFill="1" applyBorder="1" applyAlignment="1" applyProtection="1">
      <alignment horizontal="left" vertical="center" wrapText="1"/>
      <protection hidden="1"/>
    </xf>
    <xf numFmtId="0" fontId="3" fillId="8" borderId="34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left" vertical="center" wrapText="1"/>
      <protection hidden="1"/>
    </xf>
    <xf numFmtId="0" fontId="3" fillId="9" borderId="37" xfId="0" applyFont="1" applyFill="1" applyBorder="1" applyAlignment="1" applyProtection="1">
      <alignment horizontal="left" vertical="center" wrapText="1"/>
      <protection hidden="1"/>
    </xf>
    <xf numFmtId="0" fontId="3" fillId="9" borderId="0" xfId="0" applyFont="1" applyFill="1" applyBorder="1" applyAlignment="1" applyProtection="1">
      <alignment horizontal="left" vertical="center" wrapText="1"/>
      <protection hidden="1"/>
    </xf>
    <xf numFmtId="0" fontId="3" fillId="9" borderId="16" xfId="0" applyFont="1" applyFill="1" applyBorder="1" applyAlignment="1" applyProtection="1">
      <alignment horizontal="left" vertical="center" wrapText="1"/>
      <protection hidden="1"/>
    </xf>
    <xf numFmtId="0" fontId="3" fillId="9" borderId="38" xfId="0" applyFont="1" applyFill="1" applyBorder="1" applyAlignment="1" applyProtection="1">
      <alignment horizontal="left" vertical="center" wrapText="1"/>
      <protection hidden="1"/>
    </xf>
    <xf numFmtId="0" fontId="3" fillId="9" borderId="20" xfId="0" applyFont="1" applyFill="1" applyBorder="1" applyAlignment="1" applyProtection="1">
      <alignment horizontal="left" vertical="center" wrapText="1"/>
      <protection hidden="1"/>
    </xf>
    <xf numFmtId="0" fontId="3" fillId="9" borderId="17" xfId="0" applyFont="1" applyFill="1" applyBorder="1" applyAlignment="1" applyProtection="1">
      <alignment horizontal="left" vertical="center" wrapText="1"/>
      <protection hidden="1"/>
    </xf>
    <xf numFmtId="0" fontId="4" fillId="0" borderId="0" xfId="0" applyFont="1" applyFill="1" applyBorder="1" applyAlignment="1" applyProtection="1">
      <alignment vertical="center" wrapText="1"/>
      <protection hidden="1"/>
    </xf>
    <xf numFmtId="0" fontId="4" fillId="0" borderId="0" xfId="0" applyFont="1" applyFill="1" applyBorder="1" applyAlignment="1" applyProtection="1">
      <alignment vertical="center"/>
      <protection locked="0" hidden="1"/>
    </xf>
    <xf numFmtId="0" fontId="4" fillId="0" borderId="0" xfId="0" applyFont="1" applyFill="1" applyBorder="1" applyAlignment="1" applyProtection="1">
      <alignment horizontal="left" vertical="center" wrapText="1"/>
      <protection hidden="1"/>
    </xf>
    <xf numFmtId="0" fontId="4" fillId="0" borderId="0" xfId="0" applyFont="1" applyFill="1" applyBorder="1" applyAlignment="1" applyProtection="1">
      <alignment horizontal="right" vertical="center" wrapText="1"/>
      <protection locked="0" hidden="1"/>
    </xf>
    <xf numFmtId="5" fontId="4" fillId="13" borderId="5" xfId="0" applyNumberFormat="1" applyFont="1" applyFill="1" applyBorder="1" applyAlignment="1" applyProtection="1">
      <alignment horizontal="right" vertical="center" wrapText="1"/>
      <protection locked="0" hidden="1"/>
    </xf>
    <xf numFmtId="5" fontId="4" fillId="13" borderId="13" xfId="0" applyNumberFormat="1" applyFont="1" applyFill="1" applyBorder="1" applyAlignment="1" applyProtection="1">
      <alignment horizontal="right" vertical="center" wrapText="1"/>
      <protection locked="0" hidden="1"/>
    </xf>
    <xf numFmtId="5" fontId="4" fillId="13" borderId="24" xfId="0" applyNumberFormat="1" applyFont="1" applyFill="1" applyBorder="1" applyAlignment="1" applyProtection="1">
      <alignment horizontal="right" vertical="center" wrapText="1"/>
      <protection locked="0" hidden="1"/>
    </xf>
    <xf numFmtId="5" fontId="4" fillId="13" borderId="2" xfId="0" applyNumberFormat="1" applyFont="1" applyFill="1" applyBorder="1" applyAlignment="1" applyProtection="1">
      <alignment horizontal="right" vertical="center" wrapText="1"/>
      <protection locked="0" hidden="1"/>
    </xf>
    <xf numFmtId="5" fontId="4" fillId="13" borderId="27" xfId="0" applyNumberFormat="1" applyFont="1" applyFill="1" applyBorder="1" applyAlignment="1" applyProtection="1">
      <alignment horizontal="right" vertical="center" wrapText="1"/>
      <protection locked="0" hidden="1"/>
    </xf>
    <xf numFmtId="5" fontId="4" fillId="13" borderId="8" xfId="0" applyNumberFormat="1" applyFont="1" applyFill="1" applyBorder="1" applyAlignment="1" applyProtection="1">
      <alignment horizontal="right" vertical="center" wrapText="1"/>
      <protection locked="0" hidden="1"/>
    </xf>
    <xf numFmtId="0" fontId="3" fillId="15" borderId="0" xfId="0" applyNumberFormat="1" applyFont="1" applyFill="1" applyBorder="1" applyAlignment="1" applyProtection="1">
      <alignment horizontal="left" vertical="center"/>
      <protection locked="0" hidden="1"/>
    </xf>
    <xf numFmtId="0" fontId="3" fillId="15" borderId="0" xfId="0" applyFont="1" applyFill="1" applyBorder="1" applyAlignment="1" applyProtection="1">
      <alignment horizontal="left" vertical="center"/>
      <protection locked="0" hidden="1"/>
    </xf>
    <xf numFmtId="0" fontId="3" fillId="15" borderId="0" xfId="0" applyFont="1" applyFill="1" applyBorder="1" applyAlignment="1" applyProtection="1">
      <alignment horizontal="left" vertical="center" wrapText="1"/>
      <protection locked="0" hidden="1"/>
    </xf>
    <xf numFmtId="0" fontId="3" fillId="15" borderId="16" xfId="0" applyFont="1" applyFill="1" applyBorder="1" applyAlignment="1" applyProtection="1">
      <alignment horizontal="left" vertical="center" wrapText="1"/>
      <protection locked="0" hidden="1"/>
    </xf>
    <xf numFmtId="0" fontId="3" fillId="13" borderId="12" xfId="0" applyFont="1" applyFill="1" applyBorder="1" applyAlignment="1" applyProtection="1">
      <alignment horizontal="right" vertical="center" wrapText="1"/>
      <protection locked="0" hidden="1"/>
    </xf>
    <xf numFmtId="0" fontId="3" fillId="13" borderId="4" xfId="0" applyFont="1" applyFill="1" applyBorder="1" applyAlignment="1" applyProtection="1">
      <alignment horizontal="right" vertical="center" wrapText="1"/>
      <protection locked="0" hidden="1"/>
    </xf>
    <xf numFmtId="5" fontId="4" fillId="13" borderId="12" xfId="0" applyNumberFormat="1" applyFont="1" applyFill="1" applyBorder="1" applyAlignment="1" applyProtection="1">
      <alignment horizontal="right" vertical="center" wrapText="1"/>
      <protection locked="0" hidden="1"/>
    </xf>
    <xf numFmtId="5" fontId="4" fillId="13" borderId="14" xfId="0" applyNumberFormat="1" applyFont="1" applyFill="1" applyBorder="1" applyAlignment="1" applyProtection="1">
      <alignment horizontal="right" vertical="center" wrapText="1"/>
      <protection locked="0" hidden="1"/>
    </xf>
    <xf numFmtId="0" fontId="0" fillId="13" borderId="14" xfId="0" applyFont="1" applyFill="1" applyBorder="1" applyProtection="1">
      <protection locked="0" hidden="1"/>
    </xf>
    <xf numFmtId="0" fontId="0" fillId="13" borderId="6" xfId="0" applyFont="1" applyFill="1" applyBorder="1" applyProtection="1">
      <protection locked="0" hidden="1"/>
    </xf>
    <xf numFmtId="5" fontId="11" fillId="0" borderId="0" xfId="0" applyNumberFormat="1" applyFont="1" applyFill="1" applyBorder="1" applyAlignment="1" applyProtection="1">
      <alignment horizontal="right" vertical="center" wrapText="1"/>
      <protection locked="0" hidden="1"/>
    </xf>
    <xf numFmtId="0" fontId="11" fillId="0" borderId="0" xfId="0" applyFont="1" applyFill="1" applyBorder="1" applyAlignment="1" applyProtection="1">
      <alignment vertical="center" wrapText="1"/>
      <protection hidden="1"/>
    </xf>
    <xf numFmtId="0" fontId="3" fillId="0" borderId="0" xfId="0" applyNumberFormat="1" applyFont="1" applyFill="1" applyBorder="1" applyAlignment="1" applyProtection="1">
      <alignment horizontal="left" vertical="center"/>
      <protection locked="0" hidden="1"/>
    </xf>
    <xf numFmtId="0" fontId="3" fillId="0" borderId="20" xfId="0" applyFont="1" applyFill="1" applyBorder="1" applyAlignment="1" applyProtection="1">
      <alignment horizontal="left" vertical="center"/>
      <protection locked="0" hidden="1"/>
    </xf>
    <xf numFmtId="0" fontId="5" fillId="0" borderId="20" xfId="0" applyFont="1" applyFill="1" applyBorder="1" applyAlignment="1" applyProtection="1">
      <alignment vertical="center" wrapText="1"/>
      <protection locked="0" hidden="1"/>
    </xf>
    <xf numFmtId="0" fontId="5" fillId="0" borderId="17" xfId="0" applyFont="1" applyFill="1" applyBorder="1" applyAlignment="1" applyProtection="1">
      <alignment vertical="center" wrapText="1"/>
      <protection locked="0" hidden="1"/>
    </xf>
    <xf numFmtId="0" fontId="11" fillId="0" borderId="0" xfId="0" applyFo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11" fillId="0" borderId="0" xfId="0" applyFont="1" applyAlignment="1" applyProtection="1">
      <alignment horizontal="left" vertical="top" wrapText="1"/>
      <protection hidden="1"/>
    </xf>
    <xf numFmtId="7" fontId="0" fillId="0" borderId="0" xfId="0" applyNumberFormat="1"/>
    <xf numFmtId="0" fontId="3" fillId="6" borderId="36" xfId="0" applyFont="1" applyFill="1" applyBorder="1" applyAlignment="1" applyProtection="1">
      <alignment horizontal="center" vertical="center" wrapText="1"/>
      <protection hidden="1"/>
    </xf>
    <xf numFmtId="0" fontId="3" fillId="6" borderId="34" xfId="0" applyFont="1" applyFill="1" applyBorder="1" applyAlignment="1" applyProtection="1">
      <alignment horizontal="center" vertical="center" wrapText="1"/>
      <protection hidden="1"/>
    </xf>
    <xf numFmtId="0" fontId="3" fillId="6" borderId="38" xfId="0" applyFont="1" applyFill="1" applyBorder="1" applyAlignment="1" applyProtection="1">
      <alignment horizontal="center" vertical="center" wrapText="1"/>
      <protection hidden="1"/>
    </xf>
    <xf numFmtId="0" fontId="3" fillId="6" borderId="20" xfId="0" applyFont="1" applyFill="1" applyBorder="1" applyAlignment="1" applyProtection="1">
      <alignment horizontal="center" vertical="center" wrapText="1"/>
      <protection hidden="1"/>
    </xf>
    <xf numFmtId="0" fontId="3" fillId="14" borderId="36" xfId="0" applyFont="1" applyFill="1" applyBorder="1" applyAlignment="1" applyProtection="1">
      <alignment horizontal="left" vertical="center"/>
      <protection locked="0" hidden="1"/>
    </xf>
    <xf numFmtId="0" fontId="3" fillId="14" borderId="34" xfId="0" applyFont="1" applyFill="1" applyBorder="1" applyAlignment="1" applyProtection="1">
      <alignment horizontal="left" vertical="center"/>
      <protection locked="0" hidden="1"/>
    </xf>
    <xf numFmtId="0" fontId="0" fillId="0" borderId="0" xfId="0" applyFont="1" applyAlignment="1" applyProtection="1">
      <alignment horizontal="center" vertical="center" wrapText="1"/>
      <protection hidden="1"/>
    </xf>
    <xf numFmtId="0" fontId="3" fillId="15" borderId="37" xfId="0" applyNumberFormat="1" applyFont="1" applyFill="1" applyBorder="1" applyAlignment="1" applyProtection="1">
      <alignment horizontal="left" vertical="center"/>
      <protection locked="0" hidden="1"/>
    </xf>
    <xf numFmtId="0" fontId="3" fillId="15" borderId="0" xfId="0" applyNumberFormat="1" applyFont="1" applyFill="1" applyBorder="1" applyAlignment="1" applyProtection="1">
      <alignment horizontal="left" vertical="center"/>
      <protection locked="0" hidden="1"/>
    </xf>
    <xf numFmtId="0" fontId="4" fillId="4" borderId="28" xfId="0" applyFont="1" applyFill="1" applyBorder="1" applyAlignment="1" applyProtection="1">
      <alignment horizontal="left" vertical="center" wrapText="1"/>
      <protection locked="0" hidden="1"/>
    </xf>
    <xf numFmtId="0" fontId="4" fillId="4" borderId="29" xfId="0" applyFont="1" applyFill="1" applyBorder="1" applyAlignment="1" applyProtection="1">
      <alignment horizontal="left" vertical="center" wrapText="1"/>
      <protection locked="0" hidden="1"/>
    </xf>
    <xf numFmtId="0" fontId="3" fillId="15" borderId="37" xfId="0" applyFont="1" applyFill="1" applyBorder="1" applyAlignment="1" applyProtection="1">
      <alignment horizontal="left" vertical="center"/>
      <protection locked="0" hidden="1"/>
    </xf>
    <xf numFmtId="0" fontId="3" fillId="15" borderId="0" xfId="0" applyFont="1" applyFill="1" applyBorder="1" applyAlignment="1" applyProtection="1">
      <alignment horizontal="left" vertical="center"/>
      <protection locked="0" hidden="1"/>
    </xf>
    <xf numFmtId="0" fontId="3" fillId="15" borderId="16" xfId="0" applyFont="1" applyFill="1" applyBorder="1" applyAlignment="1" applyProtection="1">
      <alignment horizontal="left" vertical="center"/>
      <protection locked="0" hidden="1"/>
    </xf>
    <xf numFmtId="0" fontId="3" fillId="5" borderId="22" xfId="0" applyFont="1" applyFill="1" applyBorder="1" applyAlignment="1" applyProtection="1">
      <alignment horizontal="center" vertical="center" wrapText="1"/>
      <protection hidden="1"/>
    </xf>
    <xf numFmtId="0" fontId="3" fillId="5" borderId="21" xfId="0" applyFont="1" applyFill="1" applyBorder="1" applyAlignment="1" applyProtection="1">
      <alignment horizontal="center" vertical="center" wrapText="1"/>
      <protection hidden="1"/>
    </xf>
    <xf numFmtId="0" fontId="3" fillId="5" borderId="18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left" vertical="center" wrapText="1"/>
      <protection locked="0" hidden="1"/>
    </xf>
    <xf numFmtId="0" fontId="4" fillId="4" borderId="3" xfId="0" applyFont="1" applyFill="1" applyBorder="1" applyAlignment="1" applyProtection="1">
      <alignment horizontal="left" vertical="center" wrapText="1"/>
      <protection locked="0" hidden="1"/>
    </xf>
    <xf numFmtId="0" fontId="4" fillId="10" borderId="15" xfId="0" applyFont="1" applyFill="1" applyBorder="1" applyAlignment="1" applyProtection="1">
      <alignment horizontal="left" vertical="center" wrapText="1"/>
      <protection hidden="1"/>
    </xf>
    <xf numFmtId="0" fontId="4" fillId="10" borderId="35" xfId="0" applyFont="1" applyFill="1" applyBorder="1" applyAlignment="1" applyProtection="1">
      <alignment horizontal="left" vertical="center" wrapText="1"/>
      <protection hidden="1"/>
    </xf>
    <xf numFmtId="0" fontId="4" fillId="10" borderId="12" xfId="0" applyFont="1" applyFill="1" applyBorder="1" applyAlignment="1" applyProtection="1">
      <alignment horizontal="left" vertical="center" wrapText="1"/>
      <protection hidden="1"/>
    </xf>
    <xf numFmtId="0" fontId="4" fillId="4" borderId="47" xfId="0" applyFont="1" applyFill="1" applyBorder="1" applyAlignment="1" applyProtection="1">
      <alignment horizontal="center" vertical="center" wrapText="1"/>
      <protection locked="0" hidden="1"/>
    </xf>
    <xf numFmtId="0" fontId="4" fillId="4" borderId="53" xfId="0" applyFont="1" applyFill="1" applyBorder="1" applyAlignment="1" applyProtection="1">
      <alignment horizontal="center" vertical="center" wrapText="1"/>
      <protection locked="0" hidden="1"/>
    </xf>
    <xf numFmtId="0" fontId="4" fillId="4" borderId="54" xfId="0" applyFont="1" applyFill="1" applyBorder="1" applyAlignment="1" applyProtection="1">
      <alignment horizontal="center" vertical="center" wrapText="1"/>
      <protection locked="0" hidden="1"/>
    </xf>
    <xf numFmtId="0" fontId="4" fillId="4" borderId="5" xfId="0" applyFont="1" applyFill="1" applyBorder="1" applyAlignment="1" applyProtection="1">
      <alignment horizontal="left" vertical="center" wrapText="1"/>
      <protection locked="0" hidden="1"/>
    </xf>
    <xf numFmtId="0" fontId="4" fillId="4" borderId="6" xfId="0" applyFont="1" applyFill="1" applyBorder="1" applyAlignment="1" applyProtection="1">
      <alignment horizontal="left" vertical="center" wrapText="1"/>
      <protection locked="0" hidden="1"/>
    </xf>
    <xf numFmtId="0" fontId="4" fillId="4" borderId="47" xfId="0" applyFont="1" applyFill="1" applyBorder="1" applyAlignment="1" applyProtection="1">
      <alignment horizontal="left" vertical="top" wrapText="1"/>
      <protection locked="0" hidden="1"/>
    </xf>
    <xf numFmtId="0" fontId="4" fillId="4" borderId="53" xfId="0" applyFont="1" applyFill="1" applyBorder="1" applyAlignment="1" applyProtection="1">
      <alignment horizontal="left" vertical="top" wrapText="1"/>
      <protection locked="0" hidden="1"/>
    </xf>
    <xf numFmtId="0" fontId="4" fillId="4" borderId="54" xfId="0" applyFont="1" applyFill="1" applyBorder="1" applyAlignment="1" applyProtection="1">
      <alignment horizontal="left" vertical="top" wrapText="1"/>
      <protection locked="0" hidden="1"/>
    </xf>
    <xf numFmtId="0" fontId="4" fillId="4" borderId="47" xfId="0" applyFont="1" applyFill="1" applyBorder="1" applyAlignment="1" applyProtection="1">
      <alignment horizontal="center" vertical="top" wrapText="1"/>
      <protection locked="0" hidden="1"/>
    </xf>
    <xf numFmtId="0" fontId="4" fillId="4" borderId="53" xfId="0" applyFont="1" applyFill="1" applyBorder="1" applyAlignment="1" applyProtection="1">
      <alignment horizontal="center" vertical="top" wrapText="1"/>
      <protection locked="0" hidden="1"/>
    </xf>
    <xf numFmtId="0" fontId="4" fillId="4" borderId="54" xfId="0" applyFont="1" applyFill="1" applyBorder="1" applyAlignment="1" applyProtection="1">
      <alignment horizontal="center" vertical="top" wrapText="1"/>
      <protection locked="0" hidden="1"/>
    </xf>
    <xf numFmtId="0" fontId="4" fillId="4" borderId="58" xfId="0" applyFont="1" applyFill="1" applyBorder="1" applyAlignment="1" applyProtection="1">
      <alignment horizontal="center" vertical="top" wrapText="1"/>
      <protection locked="0" hidden="1"/>
    </xf>
    <xf numFmtId="0" fontId="4" fillId="4" borderId="59" xfId="0" applyFont="1" applyFill="1" applyBorder="1" applyAlignment="1" applyProtection="1">
      <alignment horizontal="center" vertical="top" wrapText="1"/>
      <protection locked="0" hidden="1"/>
    </xf>
    <xf numFmtId="0" fontId="4" fillId="4" borderId="49" xfId="0" applyFont="1" applyFill="1" applyBorder="1" applyAlignment="1" applyProtection="1">
      <alignment horizontal="center" vertical="top" wrapText="1"/>
      <protection locked="0" hidden="1"/>
    </xf>
    <xf numFmtId="0" fontId="4" fillId="4" borderId="8" xfId="0" applyFont="1" applyFill="1" applyBorder="1" applyAlignment="1" applyProtection="1">
      <alignment horizontal="left" vertical="center"/>
      <protection locked="0" hidden="1"/>
    </xf>
    <xf numFmtId="0" fontId="4" fillId="4" borderId="9" xfId="0" applyFont="1" applyFill="1" applyBorder="1" applyAlignment="1" applyProtection="1">
      <alignment horizontal="left" vertical="center"/>
      <protection locked="0" hidden="1"/>
    </xf>
    <xf numFmtId="0" fontId="4" fillId="4" borderId="26" xfId="0" applyFont="1" applyFill="1" applyBorder="1" applyAlignment="1" applyProtection="1">
      <alignment horizontal="center" vertical="center" wrapText="1"/>
      <protection locked="0" hidden="1"/>
    </xf>
    <xf numFmtId="0" fontId="4" fillId="4" borderId="27" xfId="0" applyFont="1" applyFill="1" applyBorder="1" applyAlignment="1" applyProtection="1">
      <alignment horizontal="center" vertical="center" wrapText="1"/>
      <protection locked="0" hidden="1"/>
    </xf>
    <xf numFmtId="0" fontId="4" fillId="4" borderId="24" xfId="0" applyFont="1" applyFill="1" applyBorder="1" applyAlignment="1" applyProtection="1">
      <alignment horizontal="center" vertical="center" wrapText="1"/>
      <protection locked="0" hidden="1"/>
    </xf>
    <xf numFmtId="0" fontId="4" fillId="4" borderId="2" xfId="0" applyFont="1" applyFill="1" applyBorder="1" applyAlignment="1" applyProtection="1">
      <alignment horizontal="left" vertical="center"/>
      <protection locked="0" hidden="1"/>
    </xf>
    <xf numFmtId="0" fontId="4" fillId="4" borderId="3" xfId="0" applyFont="1" applyFill="1" applyBorder="1" applyAlignment="1" applyProtection="1">
      <alignment horizontal="left" vertical="center"/>
      <protection locked="0" hidden="1"/>
    </xf>
    <xf numFmtId="0" fontId="4" fillId="4" borderId="5" xfId="0" applyFont="1" applyFill="1" applyBorder="1" applyAlignment="1" applyProtection="1">
      <alignment horizontal="left" vertical="center"/>
      <protection locked="0" hidden="1"/>
    </xf>
    <xf numFmtId="0" fontId="4" fillId="4" borderId="6" xfId="0" applyFont="1" applyFill="1" applyBorder="1" applyAlignment="1" applyProtection="1">
      <alignment horizontal="left" vertical="center"/>
      <protection locked="0" hidden="1"/>
    </xf>
    <xf numFmtId="0" fontId="4" fillId="4" borderId="28" xfId="0" applyFont="1" applyFill="1" applyBorder="1" applyAlignment="1" applyProtection="1">
      <alignment horizontal="left" vertical="center"/>
      <protection locked="0" hidden="1"/>
    </xf>
    <xf numFmtId="0" fontId="4" fillId="4" borderId="29" xfId="0" applyFont="1" applyFill="1" applyBorder="1" applyAlignment="1" applyProtection="1">
      <alignment horizontal="left" vertical="center"/>
      <protection locked="0" hidden="1"/>
    </xf>
    <xf numFmtId="0" fontId="4" fillId="4" borderId="8" xfId="0" applyFont="1" applyFill="1" applyBorder="1" applyAlignment="1" applyProtection="1">
      <alignment horizontal="left" vertical="center" wrapText="1"/>
      <protection locked="0" hidden="1"/>
    </xf>
    <xf numFmtId="0" fontId="4" fillId="4" borderId="9" xfId="0" applyFont="1" applyFill="1" applyBorder="1" applyAlignment="1" applyProtection="1">
      <alignment horizontal="left" vertical="center" wrapText="1"/>
      <protection locked="0" hidden="1"/>
    </xf>
    <xf numFmtId="0" fontId="4" fillId="4" borderId="47" xfId="0" applyFont="1" applyFill="1" applyBorder="1" applyAlignment="1" applyProtection="1">
      <alignment horizontal="center" vertical="center"/>
      <protection locked="0" hidden="1"/>
    </xf>
    <xf numFmtId="0" fontId="4" fillId="4" borderId="53" xfId="0" applyFont="1" applyFill="1" applyBorder="1" applyAlignment="1" applyProtection="1">
      <alignment horizontal="center" vertical="center"/>
      <protection locked="0" hidden="1"/>
    </xf>
    <xf numFmtId="0" fontId="4" fillId="4" borderId="54" xfId="0" applyFont="1" applyFill="1" applyBorder="1" applyAlignment="1" applyProtection="1">
      <alignment horizontal="center" vertical="center"/>
      <protection locked="0" hidden="1"/>
    </xf>
    <xf numFmtId="5" fontId="3" fillId="10" borderId="13" xfId="0" applyNumberFormat="1" applyFont="1" applyFill="1" applyBorder="1" applyAlignment="1" applyProtection="1">
      <alignment horizontal="center" vertical="center" wrapText="1"/>
      <protection hidden="1"/>
    </xf>
    <xf numFmtId="0" fontId="3" fillId="10" borderId="13" xfId="0" applyFont="1" applyFill="1" applyBorder="1" applyAlignment="1" applyProtection="1">
      <alignment horizontal="right" vertical="center"/>
      <protection hidden="1"/>
    </xf>
    <xf numFmtId="0" fontId="3" fillId="10" borderId="41" xfId="0" applyFont="1" applyFill="1" applyBorder="1" applyAlignment="1" applyProtection="1">
      <alignment horizontal="right" vertical="center" wrapText="1"/>
      <protection hidden="1"/>
    </xf>
    <xf numFmtId="0" fontId="3" fillId="10" borderId="25" xfId="0" applyFont="1" applyFill="1" applyBorder="1" applyAlignment="1" applyProtection="1">
      <alignment horizontal="right" vertical="center" wrapText="1"/>
      <protection hidden="1"/>
    </xf>
    <xf numFmtId="5" fontId="3" fillId="10" borderId="44" xfId="0" applyNumberFormat="1" applyFont="1" applyFill="1" applyBorder="1" applyAlignment="1" applyProtection="1">
      <alignment horizontal="center" vertical="center" wrapText="1"/>
      <protection hidden="1"/>
    </xf>
    <xf numFmtId="5" fontId="3" fillId="10" borderId="45" xfId="0" applyNumberFormat="1" applyFont="1" applyFill="1" applyBorder="1" applyAlignment="1" applyProtection="1">
      <alignment horizontal="center" vertical="center" wrapText="1"/>
      <protection hidden="1"/>
    </xf>
    <xf numFmtId="5" fontId="3" fillId="10" borderId="46" xfId="0" applyNumberFormat="1" applyFont="1" applyFill="1" applyBorder="1" applyAlignment="1" applyProtection="1">
      <alignment horizontal="center" vertical="center" wrapText="1"/>
      <protection hidden="1"/>
    </xf>
    <xf numFmtId="5" fontId="3" fillId="10" borderId="33" xfId="0" applyNumberFormat="1" applyFont="1" applyFill="1" applyBorder="1" applyAlignment="1" applyProtection="1">
      <alignment horizontal="center" vertical="center" wrapText="1"/>
      <protection hidden="1"/>
    </xf>
    <xf numFmtId="5" fontId="3" fillId="10" borderId="55" xfId="0" applyNumberFormat="1" applyFont="1" applyFill="1" applyBorder="1" applyAlignment="1" applyProtection="1">
      <alignment horizontal="center" vertical="center" wrapText="1"/>
      <protection hidden="1"/>
    </xf>
    <xf numFmtId="5" fontId="3" fillId="10" borderId="52" xfId="0" applyNumberFormat="1" applyFont="1" applyFill="1" applyBorder="1" applyAlignment="1" applyProtection="1">
      <alignment horizontal="center" vertical="center" wrapText="1"/>
      <protection hidden="1"/>
    </xf>
    <xf numFmtId="164" fontId="3" fillId="12" borderId="1" xfId="0" applyNumberFormat="1" applyFont="1" applyFill="1" applyBorder="1" applyAlignment="1" applyProtection="1">
      <alignment horizontal="center" vertical="center" wrapText="1"/>
      <protection hidden="1"/>
    </xf>
    <xf numFmtId="164" fontId="3" fillId="12" borderId="7" xfId="0" applyNumberFormat="1" applyFont="1" applyFill="1" applyBorder="1" applyAlignment="1" applyProtection="1">
      <alignment horizontal="center" vertical="center" wrapText="1"/>
      <protection hidden="1"/>
    </xf>
    <xf numFmtId="164" fontId="3" fillId="12" borderId="30" xfId="0" applyNumberFormat="1" applyFont="1" applyFill="1" applyBorder="1" applyAlignment="1" applyProtection="1">
      <alignment horizontal="center" vertical="center" wrapText="1"/>
      <protection hidden="1"/>
    </xf>
    <xf numFmtId="164" fontId="3" fillId="12" borderId="3" xfId="0" applyNumberFormat="1" applyFont="1" applyFill="1" applyBorder="1" applyAlignment="1" applyProtection="1">
      <alignment horizontal="center" vertical="center" wrapText="1"/>
      <protection hidden="1"/>
    </xf>
    <xf numFmtId="5" fontId="4" fillId="4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2" fillId="12" borderId="48" xfId="0" applyFont="1" applyFill="1" applyBorder="1" applyAlignment="1" applyProtection="1">
      <alignment horizontal="center" vertical="center"/>
      <protection hidden="1"/>
    </xf>
    <xf numFmtId="0" fontId="2" fillId="12" borderId="49" xfId="0" applyFont="1" applyFill="1" applyBorder="1" applyAlignment="1" applyProtection="1">
      <alignment horizontal="center" vertical="center"/>
      <protection hidden="1"/>
    </xf>
    <xf numFmtId="0" fontId="2" fillId="10" borderId="30" xfId="0" applyFont="1" applyFill="1" applyBorder="1" applyAlignment="1" applyProtection="1">
      <alignment horizontal="center" vertical="center"/>
      <protection hidden="1"/>
    </xf>
    <xf numFmtId="0" fontId="2" fillId="10" borderId="31" xfId="0" applyFont="1" applyFill="1" applyBorder="1" applyAlignment="1" applyProtection="1">
      <alignment horizontal="center" vertical="center"/>
      <protection hidden="1"/>
    </xf>
    <xf numFmtId="0" fontId="2" fillId="10" borderId="3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5" fontId="4" fillId="4" borderId="44" xfId="0" applyNumberFormat="1" applyFont="1" applyFill="1" applyBorder="1" applyAlignment="1" applyProtection="1">
      <alignment horizontal="center" vertical="center" wrapText="1"/>
      <protection locked="0" hidden="1"/>
    </xf>
    <xf numFmtId="5" fontId="4" fillId="4" borderId="45" xfId="0" applyNumberFormat="1" applyFont="1" applyFill="1" applyBorder="1" applyAlignment="1" applyProtection="1">
      <alignment horizontal="center" vertical="center" wrapText="1"/>
      <protection locked="0" hidden="1"/>
    </xf>
    <xf numFmtId="0" fontId="6" fillId="10" borderId="5" xfId="0" applyFont="1" applyFill="1" applyBorder="1" applyAlignment="1" applyProtection="1">
      <alignment horizontal="right"/>
      <protection hidden="1"/>
    </xf>
    <xf numFmtId="5" fontId="4" fillId="4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4" fillId="0" borderId="0" xfId="0" applyFont="1" applyFill="1" applyBorder="1" applyAlignment="1" applyProtection="1">
      <alignment vertical="center"/>
      <protection hidden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23">
    <dxf>
      <font>
        <color rgb="FFC00000"/>
      </font>
      <fill>
        <patternFill patternType="solid"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EAACAD"/>
        </patternFill>
      </fill>
    </dxf>
    <dxf>
      <font>
        <color rgb="FFC00000"/>
      </font>
      <fill>
        <patternFill>
          <bgColor rgb="FFEAACAD"/>
        </patternFill>
      </fill>
    </dxf>
    <dxf>
      <font>
        <color rgb="FFC00000"/>
      </font>
      <fill>
        <patternFill>
          <bgColor rgb="FFEAACAD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  <dxf>
      <font>
        <color rgb="FFC0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E9AFC8"/>
      <color rgb="FFF0FF99"/>
      <color rgb="FFEAAC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21EB-CC8B-4EF9-ACD6-B0D853DF3C5A}">
  <sheetPr codeName="Лист14"/>
  <dimension ref="A1:N2"/>
  <sheetViews>
    <sheetView workbookViewId="0">
      <selection activeCell="D28" sqref="D28"/>
    </sheetView>
  </sheetViews>
  <sheetFormatPr defaultRowHeight="14.4" x14ac:dyDescent="0.3"/>
  <cols>
    <col min="1" max="1" width="12.44140625" bestFit="1" customWidth="1"/>
    <col min="8" max="8" width="11.77734375" bestFit="1" customWidth="1"/>
    <col min="9" max="9" width="9.88671875" bestFit="1" customWidth="1"/>
  </cols>
  <sheetData>
    <row r="1" spans="1:14" x14ac:dyDescent="0.3">
      <c r="A1" s="207" t="s">
        <v>121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122</v>
      </c>
      <c r="I1" t="s">
        <v>123</v>
      </c>
      <c r="J1" t="s">
        <v>187</v>
      </c>
      <c r="K1" t="s">
        <v>70</v>
      </c>
      <c r="L1" t="s">
        <v>21</v>
      </c>
      <c r="M1" t="s">
        <v>22</v>
      </c>
      <c r="N1" t="s">
        <v>62</v>
      </c>
    </row>
    <row r="2" spans="1:14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364</v>
      </c>
      <c r="I2">
        <v>318</v>
      </c>
      <c r="J2" t="s">
        <v>188</v>
      </c>
      <c r="K2">
        <v>1055</v>
      </c>
      <c r="L2">
        <v>2055</v>
      </c>
      <c r="M2">
        <v>3055</v>
      </c>
      <c r="N2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N15"/>
  <sheetViews>
    <sheetView zoomScaleNormal="100" zoomScaleSheetLayoutView="85" workbookViewId="0"/>
  </sheetViews>
  <sheetFormatPr defaultRowHeight="14.4" x14ac:dyDescent="0.3"/>
  <cols>
    <col min="1" max="1" width="24.44140625" style="36" customWidth="1"/>
    <col min="2" max="2" width="12" style="36" customWidth="1"/>
    <col min="3" max="6" width="9.109375" style="4"/>
    <col min="7" max="7" width="11.5546875" style="4" customWidth="1"/>
    <col min="8" max="8" width="12.6640625" style="4" customWidth="1"/>
    <col min="9" max="9" width="12.33203125" style="4" customWidth="1"/>
    <col min="10" max="10" width="17.44140625" style="4" customWidth="1"/>
    <col min="11" max="11" width="13.6640625" style="4" customWidth="1"/>
    <col min="12" max="13" width="9.109375" style="4"/>
    <col min="14" max="14" width="15.33203125" style="4" customWidth="1"/>
    <col min="15" max="242" width="9.109375" style="4"/>
    <col min="243" max="243" width="46.33203125" style="4" bestFit="1" customWidth="1"/>
    <col min="244" max="244" width="22.88671875" style="4" customWidth="1"/>
    <col min="245" max="245" width="27.6640625" style="4" bestFit="1" customWidth="1"/>
    <col min="246" max="498" width="9.109375" style="4"/>
    <col min="499" max="499" width="46.33203125" style="4" bestFit="1" customWidth="1"/>
    <col min="500" max="500" width="22.88671875" style="4" customWidth="1"/>
    <col min="501" max="501" width="27.6640625" style="4" bestFit="1" customWidth="1"/>
    <col min="502" max="754" width="9.109375" style="4"/>
    <col min="755" max="755" width="46.33203125" style="4" bestFit="1" customWidth="1"/>
    <col min="756" max="756" width="22.88671875" style="4" customWidth="1"/>
    <col min="757" max="757" width="27.6640625" style="4" bestFit="1" customWidth="1"/>
    <col min="758" max="1010" width="9.109375" style="4"/>
    <col min="1011" max="1011" width="46.33203125" style="4" bestFit="1" customWidth="1"/>
    <col min="1012" max="1012" width="22.88671875" style="4" customWidth="1"/>
    <col min="1013" max="1013" width="27.6640625" style="4" bestFit="1" customWidth="1"/>
    <col min="1014" max="1266" width="9.109375" style="4"/>
    <col min="1267" max="1267" width="46.33203125" style="4" bestFit="1" customWidth="1"/>
    <col min="1268" max="1268" width="22.88671875" style="4" customWidth="1"/>
    <col min="1269" max="1269" width="27.6640625" style="4" bestFit="1" customWidth="1"/>
    <col min="1270" max="1522" width="9.109375" style="4"/>
    <col min="1523" max="1523" width="46.33203125" style="4" bestFit="1" customWidth="1"/>
    <col min="1524" max="1524" width="22.88671875" style="4" customWidth="1"/>
    <col min="1525" max="1525" width="27.6640625" style="4" bestFit="1" customWidth="1"/>
    <col min="1526" max="1778" width="9.109375" style="4"/>
    <col min="1779" max="1779" width="46.33203125" style="4" bestFit="1" customWidth="1"/>
    <col min="1780" max="1780" width="22.88671875" style="4" customWidth="1"/>
    <col min="1781" max="1781" width="27.6640625" style="4" bestFit="1" customWidth="1"/>
    <col min="1782" max="2034" width="9.109375" style="4"/>
    <col min="2035" max="2035" width="46.33203125" style="4" bestFit="1" customWidth="1"/>
    <col min="2036" max="2036" width="22.88671875" style="4" customWidth="1"/>
    <col min="2037" max="2037" width="27.6640625" style="4" bestFit="1" customWidth="1"/>
    <col min="2038" max="2290" width="9.109375" style="4"/>
    <col min="2291" max="2291" width="46.33203125" style="4" bestFit="1" customWidth="1"/>
    <col min="2292" max="2292" width="22.88671875" style="4" customWidth="1"/>
    <col min="2293" max="2293" width="27.6640625" style="4" bestFit="1" customWidth="1"/>
    <col min="2294" max="2546" width="9.109375" style="4"/>
    <col min="2547" max="2547" width="46.33203125" style="4" bestFit="1" customWidth="1"/>
    <col min="2548" max="2548" width="22.88671875" style="4" customWidth="1"/>
    <col min="2549" max="2549" width="27.6640625" style="4" bestFit="1" customWidth="1"/>
    <col min="2550" max="2802" width="9.109375" style="4"/>
    <col min="2803" max="2803" width="46.33203125" style="4" bestFit="1" customWidth="1"/>
    <col min="2804" max="2804" width="22.88671875" style="4" customWidth="1"/>
    <col min="2805" max="2805" width="27.6640625" style="4" bestFit="1" customWidth="1"/>
    <col min="2806" max="3058" width="9.109375" style="4"/>
    <col min="3059" max="3059" width="46.33203125" style="4" bestFit="1" customWidth="1"/>
    <col min="3060" max="3060" width="22.88671875" style="4" customWidth="1"/>
    <col min="3061" max="3061" width="27.6640625" style="4" bestFit="1" customWidth="1"/>
    <col min="3062" max="3314" width="9.109375" style="4"/>
    <col min="3315" max="3315" width="46.33203125" style="4" bestFit="1" customWidth="1"/>
    <col min="3316" max="3316" width="22.88671875" style="4" customWidth="1"/>
    <col min="3317" max="3317" width="27.6640625" style="4" bestFit="1" customWidth="1"/>
    <col min="3318" max="3570" width="9.109375" style="4"/>
    <col min="3571" max="3571" width="46.33203125" style="4" bestFit="1" customWidth="1"/>
    <col min="3572" max="3572" width="22.88671875" style="4" customWidth="1"/>
    <col min="3573" max="3573" width="27.6640625" style="4" bestFit="1" customWidth="1"/>
    <col min="3574" max="3826" width="9.109375" style="4"/>
    <col min="3827" max="3827" width="46.33203125" style="4" bestFit="1" customWidth="1"/>
    <col min="3828" max="3828" width="22.88671875" style="4" customWidth="1"/>
    <col min="3829" max="3829" width="27.6640625" style="4" bestFit="1" customWidth="1"/>
    <col min="3830" max="4082" width="9.109375" style="4"/>
    <col min="4083" max="4083" width="46.33203125" style="4" bestFit="1" customWidth="1"/>
    <col min="4084" max="4084" width="22.88671875" style="4" customWidth="1"/>
    <col min="4085" max="4085" width="27.6640625" style="4" bestFit="1" customWidth="1"/>
    <col min="4086" max="4338" width="9.109375" style="4"/>
    <col min="4339" max="4339" width="46.33203125" style="4" bestFit="1" customWidth="1"/>
    <col min="4340" max="4340" width="22.88671875" style="4" customWidth="1"/>
    <col min="4341" max="4341" width="27.6640625" style="4" bestFit="1" customWidth="1"/>
    <col min="4342" max="4594" width="9.109375" style="4"/>
    <col min="4595" max="4595" width="46.33203125" style="4" bestFit="1" customWidth="1"/>
    <col min="4596" max="4596" width="22.88671875" style="4" customWidth="1"/>
    <col min="4597" max="4597" width="27.6640625" style="4" bestFit="1" customWidth="1"/>
    <col min="4598" max="4850" width="9.109375" style="4"/>
    <col min="4851" max="4851" width="46.33203125" style="4" bestFit="1" customWidth="1"/>
    <col min="4852" max="4852" width="22.88671875" style="4" customWidth="1"/>
    <col min="4853" max="4853" width="27.6640625" style="4" bestFit="1" customWidth="1"/>
    <col min="4854" max="5106" width="9.109375" style="4"/>
    <col min="5107" max="5107" width="46.33203125" style="4" bestFit="1" customWidth="1"/>
    <col min="5108" max="5108" width="22.88671875" style="4" customWidth="1"/>
    <col min="5109" max="5109" width="27.6640625" style="4" bestFit="1" customWidth="1"/>
    <col min="5110" max="5362" width="9.109375" style="4"/>
    <col min="5363" max="5363" width="46.33203125" style="4" bestFit="1" customWidth="1"/>
    <col min="5364" max="5364" width="22.88671875" style="4" customWidth="1"/>
    <col min="5365" max="5365" width="27.6640625" style="4" bestFit="1" customWidth="1"/>
    <col min="5366" max="5618" width="9.109375" style="4"/>
    <col min="5619" max="5619" width="46.33203125" style="4" bestFit="1" customWidth="1"/>
    <col min="5620" max="5620" width="22.88671875" style="4" customWidth="1"/>
    <col min="5621" max="5621" width="27.6640625" style="4" bestFit="1" customWidth="1"/>
    <col min="5622" max="5874" width="9.109375" style="4"/>
    <col min="5875" max="5875" width="46.33203125" style="4" bestFit="1" customWidth="1"/>
    <col min="5876" max="5876" width="22.88671875" style="4" customWidth="1"/>
    <col min="5877" max="5877" width="27.6640625" style="4" bestFit="1" customWidth="1"/>
    <col min="5878" max="6130" width="9.109375" style="4"/>
    <col min="6131" max="6131" width="46.33203125" style="4" bestFit="1" customWidth="1"/>
    <col min="6132" max="6132" width="22.88671875" style="4" customWidth="1"/>
    <col min="6133" max="6133" width="27.6640625" style="4" bestFit="1" customWidth="1"/>
    <col min="6134" max="6386" width="9.109375" style="4"/>
    <col min="6387" max="6387" width="46.33203125" style="4" bestFit="1" customWidth="1"/>
    <col min="6388" max="6388" width="22.88671875" style="4" customWidth="1"/>
    <col min="6389" max="6389" width="27.6640625" style="4" bestFit="1" customWidth="1"/>
    <col min="6390" max="6642" width="9.109375" style="4"/>
    <col min="6643" max="6643" width="46.33203125" style="4" bestFit="1" customWidth="1"/>
    <col min="6644" max="6644" width="22.88671875" style="4" customWidth="1"/>
    <col min="6645" max="6645" width="27.6640625" style="4" bestFit="1" customWidth="1"/>
    <col min="6646" max="6898" width="9.109375" style="4"/>
    <col min="6899" max="6899" width="46.33203125" style="4" bestFit="1" customWidth="1"/>
    <col min="6900" max="6900" width="22.88671875" style="4" customWidth="1"/>
    <col min="6901" max="6901" width="27.6640625" style="4" bestFit="1" customWidth="1"/>
    <col min="6902" max="7154" width="9.109375" style="4"/>
    <col min="7155" max="7155" width="46.33203125" style="4" bestFit="1" customWidth="1"/>
    <col min="7156" max="7156" width="22.88671875" style="4" customWidth="1"/>
    <col min="7157" max="7157" width="27.6640625" style="4" bestFit="1" customWidth="1"/>
    <col min="7158" max="7410" width="9.109375" style="4"/>
    <col min="7411" max="7411" width="46.33203125" style="4" bestFit="1" customWidth="1"/>
    <col min="7412" max="7412" width="22.88671875" style="4" customWidth="1"/>
    <col min="7413" max="7413" width="27.6640625" style="4" bestFit="1" customWidth="1"/>
    <col min="7414" max="7666" width="9.109375" style="4"/>
    <col min="7667" max="7667" width="46.33203125" style="4" bestFit="1" customWidth="1"/>
    <col min="7668" max="7668" width="22.88671875" style="4" customWidth="1"/>
    <col min="7669" max="7669" width="27.6640625" style="4" bestFit="1" customWidth="1"/>
    <col min="7670" max="7922" width="9.109375" style="4"/>
    <col min="7923" max="7923" width="46.33203125" style="4" bestFit="1" customWidth="1"/>
    <col min="7924" max="7924" width="22.88671875" style="4" customWidth="1"/>
    <col min="7925" max="7925" width="27.6640625" style="4" bestFit="1" customWidth="1"/>
    <col min="7926" max="8178" width="9.109375" style="4"/>
    <col min="8179" max="8179" width="46.33203125" style="4" bestFit="1" customWidth="1"/>
    <col min="8180" max="8180" width="22.88671875" style="4" customWidth="1"/>
    <col min="8181" max="8181" width="27.6640625" style="4" bestFit="1" customWidth="1"/>
    <col min="8182" max="8434" width="9.109375" style="4"/>
    <col min="8435" max="8435" width="46.33203125" style="4" bestFit="1" customWidth="1"/>
    <col min="8436" max="8436" width="22.88671875" style="4" customWidth="1"/>
    <col min="8437" max="8437" width="27.6640625" style="4" bestFit="1" customWidth="1"/>
    <col min="8438" max="8690" width="9.109375" style="4"/>
    <col min="8691" max="8691" width="46.33203125" style="4" bestFit="1" customWidth="1"/>
    <col min="8692" max="8692" width="22.88671875" style="4" customWidth="1"/>
    <col min="8693" max="8693" width="27.6640625" style="4" bestFit="1" customWidth="1"/>
    <col min="8694" max="8946" width="9.109375" style="4"/>
    <col min="8947" max="8947" width="46.33203125" style="4" bestFit="1" customWidth="1"/>
    <col min="8948" max="8948" width="22.88671875" style="4" customWidth="1"/>
    <col min="8949" max="8949" width="27.6640625" style="4" bestFit="1" customWidth="1"/>
    <col min="8950" max="9202" width="9.109375" style="4"/>
    <col min="9203" max="9203" width="46.33203125" style="4" bestFit="1" customWidth="1"/>
    <col min="9204" max="9204" width="22.88671875" style="4" customWidth="1"/>
    <col min="9205" max="9205" width="27.6640625" style="4" bestFit="1" customWidth="1"/>
    <col min="9206" max="9458" width="9.109375" style="4"/>
    <col min="9459" max="9459" width="46.33203125" style="4" bestFit="1" customWidth="1"/>
    <col min="9460" max="9460" width="22.88671875" style="4" customWidth="1"/>
    <col min="9461" max="9461" width="27.6640625" style="4" bestFit="1" customWidth="1"/>
    <col min="9462" max="9714" width="9.109375" style="4"/>
    <col min="9715" max="9715" width="46.33203125" style="4" bestFit="1" customWidth="1"/>
    <col min="9716" max="9716" width="22.88671875" style="4" customWidth="1"/>
    <col min="9717" max="9717" width="27.6640625" style="4" bestFit="1" customWidth="1"/>
    <col min="9718" max="9970" width="9.109375" style="4"/>
    <col min="9971" max="9971" width="46.33203125" style="4" bestFit="1" customWidth="1"/>
    <col min="9972" max="9972" width="22.88671875" style="4" customWidth="1"/>
    <col min="9973" max="9973" width="27.6640625" style="4" bestFit="1" customWidth="1"/>
    <col min="9974" max="10226" width="9.109375" style="4"/>
    <col min="10227" max="10227" width="46.33203125" style="4" bestFit="1" customWidth="1"/>
    <col min="10228" max="10228" width="22.88671875" style="4" customWidth="1"/>
    <col min="10229" max="10229" width="27.6640625" style="4" bestFit="1" customWidth="1"/>
    <col min="10230" max="10482" width="9.109375" style="4"/>
    <col min="10483" max="10483" width="46.33203125" style="4" bestFit="1" customWidth="1"/>
    <col min="10484" max="10484" width="22.88671875" style="4" customWidth="1"/>
    <col min="10485" max="10485" width="27.6640625" style="4" bestFit="1" customWidth="1"/>
    <col min="10486" max="10738" width="9.109375" style="4"/>
    <col min="10739" max="10739" width="46.33203125" style="4" bestFit="1" customWidth="1"/>
    <col min="10740" max="10740" width="22.88671875" style="4" customWidth="1"/>
    <col min="10741" max="10741" width="27.6640625" style="4" bestFit="1" customWidth="1"/>
    <col min="10742" max="10994" width="9.109375" style="4"/>
    <col min="10995" max="10995" width="46.33203125" style="4" bestFit="1" customWidth="1"/>
    <col min="10996" max="10996" width="22.88671875" style="4" customWidth="1"/>
    <col min="10997" max="10997" width="27.6640625" style="4" bestFit="1" customWidth="1"/>
    <col min="10998" max="11250" width="9.109375" style="4"/>
    <col min="11251" max="11251" width="46.33203125" style="4" bestFit="1" customWidth="1"/>
    <col min="11252" max="11252" width="22.88671875" style="4" customWidth="1"/>
    <col min="11253" max="11253" width="27.6640625" style="4" bestFit="1" customWidth="1"/>
    <col min="11254" max="11506" width="9.109375" style="4"/>
    <col min="11507" max="11507" width="46.33203125" style="4" bestFit="1" customWidth="1"/>
    <col min="11508" max="11508" width="22.88671875" style="4" customWidth="1"/>
    <col min="11509" max="11509" width="27.6640625" style="4" bestFit="1" customWidth="1"/>
    <col min="11510" max="11762" width="9.109375" style="4"/>
    <col min="11763" max="11763" width="46.33203125" style="4" bestFit="1" customWidth="1"/>
    <col min="11764" max="11764" width="22.88671875" style="4" customWidth="1"/>
    <col min="11765" max="11765" width="27.6640625" style="4" bestFit="1" customWidth="1"/>
    <col min="11766" max="12018" width="9.109375" style="4"/>
    <col min="12019" max="12019" width="46.33203125" style="4" bestFit="1" customWidth="1"/>
    <col min="12020" max="12020" width="22.88671875" style="4" customWidth="1"/>
    <col min="12021" max="12021" width="27.6640625" style="4" bestFit="1" customWidth="1"/>
    <col min="12022" max="12274" width="9.109375" style="4"/>
    <col min="12275" max="12275" width="46.33203125" style="4" bestFit="1" customWidth="1"/>
    <col min="12276" max="12276" width="22.88671875" style="4" customWidth="1"/>
    <col min="12277" max="12277" width="27.6640625" style="4" bestFit="1" customWidth="1"/>
    <col min="12278" max="12530" width="9.109375" style="4"/>
    <col min="12531" max="12531" width="46.33203125" style="4" bestFit="1" customWidth="1"/>
    <col min="12532" max="12532" width="22.88671875" style="4" customWidth="1"/>
    <col min="12533" max="12533" width="27.6640625" style="4" bestFit="1" customWidth="1"/>
    <col min="12534" max="12786" width="9.109375" style="4"/>
    <col min="12787" max="12787" width="46.33203125" style="4" bestFit="1" customWidth="1"/>
    <col min="12788" max="12788" width="22.88671875" style="4" customWidth="1"/>
    <col min="12789" max="12789" width="27.6640625" style="4" bestFit="1" customWidth="1"/>
    <col min="12790" max="13042" width="9.109375" style="4"/>
    <col min="13043" max="13043" width="46.33203125" style="4" bestFit="1" customWidth="1"/>
    <col min="13044" max="13044" width="22.88671875" style="4" customWidth="1"/>
    <col min="13045" max="13045" width="27.6640625" style="4" bestFit="1" customWidth="1"/>
    <col min="13046" max="13298" width="9.109375" style="4"/>
    <col min="13299" max="13299" width="46.33203125" style="4" bestFit="1" customWidth="1"/>
    <col min="13300" max="13300" width="22.88671875" style="4" customWidth="1"/>
    <col min="13301" max="13301" width="27.6640625" style="4" bestFit="1" customWidth="1"/>
    <col min="13302" max="13554" width="9.109375" style="4"/>
    <col min="13555" max="13555" width="46.33203125" style="4" bestFit="1" customWidth="1"/>
    <col min="13556" max="13556" width="22.88671875" style="4" customWidth="1"/>
    <col min="13557" max="13557" width="27.6640625" style="4" bestFit="1" customWidth="1"/>
    <col min="13558" max="13810" width="9.109375" style="4"/>
    <col min="13811" max="13811" width="46.33203125" style="4" bestFit="1" customWidth="1"/>
    <col min="13812" max="13812" width="22.88671875" style="4" customWidth="1"/>
    <col min="13813" max="13813" width="27.6640625" style="4" bestFit="1" customWidth="1"/>
    <col min="13814" max="14066" width="9.109375" style="4"/>
    <col min="14067" max="14067" width="46.33203125" style="4" bestFit="1" customWidth="1"/>
    <col min="14068" max="14068" width="22.88671875" style="4" customWidth="1"/>
    <col min="14069" max="14069" width="27.6640625" style="4" bestFit="1" customWidth="1"/>
    <col min="14070" max="14322" width="9.109375" style="4"/>
    <col min="14323" max="14323" width="46.33203125" style="4" bestFit="1" customWidth="1"/>
    <col min="14324" max="14324" width="22.88671875" style="4" customWidth="1"/>
    <col min="14325" max="14325" width="27.6640625" style="4" bestFit="1" customWidth="1"/>
    <col min="14326" max="14578" width="9.109375" style="4"/>
    <col min="14579" max="14579" width="46.33203125" style="4" bestFit="1" customWidth="1"/>
    <col min="14580" max="14580" width="22.88671875" style="4" customWidth="1"/>
    <col min="14581" max="14581" width="27.6640625" style="4" bestFit="1" customWidth="1"/>
    <col min="14582" max="14834" width="9.109375" style="4"/>
    <col min="14835" max="14835" width="46.33203125" style="4" bestFit="1" customWidth="1"/>
    <col min="14836" max="14836" width="22.88671875" style="4" customWidth="1"/>
    <col min="14837" max="14837" width="27.6640625" style="4" bestFit="1" customWidth="1"/>
    <col min="14838" max="15090" width="9.109375" style="4"/>
    <col min="15091" max="15091" width="46.33203125" style="4" bestFit="1" customWidth="1"/>
    <col min="15092" max="15092" width="22.88671875" style="4" customWidth="1"/>
    <col min="15093" max="15093" width="27.6640625" style="4" bestFit="1" customWidth="1"/>
    <col min="15094" max="15346" width="9.109375" style="4"/>
    <col min="15347" max="15347" width="46.33203125" style="4" bestFit="1" customWidth="1"/>
    <col min="15348" max="15348" width="22.88671875" style="4" customWidth="1"/>
    <col min="15349" max="15349" width="27.6640625" style="4" bestFit="1" customWidth="1"/>
    <col min="15350" max="15602" width="9.109375" style="4"/>
    <col min="15603" max="15603" width="46.33203125" style="4" bestFit="1" customWidth="1"/>
    <col min="15604" max="15604" width="22.88671875" style="4" customWidth="1"/>
    <col min="15605" max="15605" width="27.6640625" style="4" bestFit="1" customWidth="1"/>
    <col min="15606" max="15858" width="9.109375" style="4"/>
    <col min="15859" max="15859" width="46.33203125" style="4" bestFit="1" customWidth="1"/>
    <col min="15860" max="15860" width="22.88671875" style="4" customWidth="1"/>
    <col min="15861" max="15861" width="27.6640625" style="4" bestFit="1" customWidth="1"/>
    <col min="15862" max="16114" width="9.109375" style="4"/>
    <col min="16115" max="16115" width="46.33203125" style="4" bestFit="1" customWidth="1"/>
    <col min="16116" max="16116" width="22.88671875" style="4" customWidth="1"/>
    <col min="16117" max="16117" width="27.6640625" style="4" bestFit="1" customWidth="1"/>
    <col min="16118" max="16384" width="9.109375" style="4"/>
  </cols>
  <sheetData>
    <row r="1" spans="1:14" ht="30" customHeight="1" x14ac:dyDescent="0.3">
      <c r="A1" s="100" t="s">
        <v>121</v>
      </c>
      <c r="B1" s="100" t="s">
        <v>0</v>
      </c>
      <c r="C1" s="100" t="s">
        <v>1</v>
      </c>
      <c r="D1" s="100" t="s">
        <v>2</v>
      </c>
      <c r="E1" s="100" t="s">
        <v>3</v>
      </c>
      <c r="F1" s="100" t="s">
        <v>4</v>
      </c>
      <c r="G1" s="102" t="s">
        <v>5</v>
      </c>
      <c r="H1" s="102" t="s">
        <v>122</v>
      </c>
      <c r="I1" s="100" t="s">
        <v>123</v>
      </c>
      <c r="J1" s="103" t="s">
        <v>128</v>
      </c>
      <c r="K1" s="103" t="s">
        <v>129</v>
      </c>
      <c r="L1" s="103" t="s">
        <v>130</v>
      </c>
      <c r="M1" s="103" t="s">
        <v>131</v>
      </c>
      <c r="N1" s="103" t="s">
        <v>132</v>
      </c>
    </row>
    <row r="2" spans="1:14" ht="31.5" customHeight="1" x14ac:dyDescent="0.3">
      <c r="A2" s="121" t="s">
        <v>124</v>
      </c>
      <c r="B2" s="101">
        <v>1</v>
      </c>
      <c r="C2" s="101">
        <v>2</v>
      </c>
      <c r="D2" s="101">
        <v>3</v>
      </c>
      <c r="E2" s="101">
        <v>4</v>
      </c>
      <c r="F2" s="101">
        <v>5</v>
      </c>
      <c r="G2" s="101">
        <v>6</v>
      </c>
      <c r="H2" s="120" t="s">
        <v>126</v>
      </c>
      <c r="I2" s="120" t="s">
        <v>127</v>
      </c>
      <c r="J2" s="127" t="s">
        <v>133</v>
      </c>
      <c r="K2" s="126" t="s">
        <v>7</v>
      </c>
      <c r="L2" s="126" t="s">
        <v>7</v>
      </c>
      <c r="M2" s="126" t="s">
        <v>7</v>
      </c>
      <c r="N2" s="128" t="s">
        <v>133</v>
      </c>
    </row>
    <row r="3" spans="1:14" ht="16.5" customHeight="1" x14ac:dyDescent="0.3">
      <c r="A3" s="100"/>
      <c r="B3" s="121"/>
    </row>
    <row r="4" spans="1:14" ht="16.5" customHeight="1" x14ac:dyDescent="0.3">
      <c r="A4" s="100"/>
      <c r="B4" s="121"/>
    </row>
    <row r="5" spans="1:14" ht="16.5" customHeight="1" x14ac:dyDescent="0.3">
      <c r="A5" s="100"/>
      <c r="B5" s="121"/>
    </row>
    <row r="6" spans="1:14" ht="16.5" customHeight="1" x14ac:dyDescent="0.3">
      <c r="A6" s="100"/>
      <c r="B6" s="121"/>
    </row>
    <row r="7" spans="1:14" ht="16.5" customHeight="1" x14ac:dyDescent="0.3">
      <c r="A7" s="100"/>
      <c r="B7" s="121"/>
    </row>
    <row r="8" spans="1:14" ht="16.5" customHeight="1" x14ac:dyDescent="0.3">
      <c r="A8" s="100"/>
      <c r="B8" s="121"/>
    </row>
    <row r="9" spans="1:14" ht="16.5" customHeight="1" x14ac:dyDescent="0.3">
      <c r="A9" s="100"/>
      <c r="B9" s="121"/>
    </row>
    <row r="10" spans="1:14" ht="16.5" customHeight="1" x14ac:dyDescent="0.3">
      <c r="A10" s="100"/>
      <c r="B10" s="121"/>
    </row>
    <row r="11" spans="1:14" ht="16.5" customHeight="1" x14ac:dyDescent="0.3">
      <c r="A11" s="100"/>
      <c r="B11" s="121"/>
    </row>
    <row r="12" spans="1:14" ht="16.5" customHeight="1" x14ac:dyDescent="0.3">
      <c r="A12" s="100"/>
      <c r="B12" s="121"/>
    </row>
    <row r="13" spans="1:14" x14ac:dyDescent="0.3">
      <c r="A13" s="4"/>
      <c r="B13" s="4"/>
    </row>
    <row r="14" spans="1:14" x14ac:dyDescent="0.3">
      <c r="A14" s="4"/>
      <c r="B14" s="4"/>
    </row>
    <row r="15" spans="1:14" ht="15" customHeight="1" x14ac:dyDescent="0.3">
      <c r="A15" s="4"/>
      <c r="B15" s="4"/>
    </row>
  </sheetData>
  <sheetProtection selectLockedCells="1"/>
  <conditionalFormatting sqref="J1">
    <cfRule type="expression" dxfId="22" priority="3">
      <formula>AND(NOT(ISBLANK(#REF!)),ISBLANK($J1))</formula>
    </cfRule>
  </conditionalFormatting>
  <conditionalFormatting sqref="K1">
    <cfRule type="expression" dxfId="21" priority="5">
      <formula>AND(NOT(ISBLANK(#REF!)),ISBLANK($K1))</formula>
    </cfRule>
  </conditionalFormatting>
  <conditionalFormatting sqref="L1">
    <cfRule type="expression" dxfId="20" priority="7">
      <formula>AND(NOT(ISBLANK(#REF!)),ISBLANK($L1))</formula>
    </cfRule>
  </conditionalFormatting>
  <conditionalFormatting sqref="M1">
    <cfRule type="expression" dxfId="19" priority="9">
      <formula>AND(NOT(ISBLANK(#REF!)),ISBLANK($M1))</formula>
    </cfRule>
  </conditionalFormatting>
  <conditionalFormatting sqref="N1">
    <cfRule type="expression" dxfId="18" priority="10">
      <formula>AND(NOT(ISBLANK(#REF!)),ISBLANK($N1))</formula>
    </cfRule>
  </conditionalFormatting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5032-C205-4028-9635-F994848E2166}">
  <sheetPr codeName="Лист4"/>
  <dimension ref="A1:CJ9"/>
  <sheetViews>
    <sheetView tabSelected="1" workbookViewId="0">
      <selection activeCell="E1" sqref="E1"/>
    </sheetView>
  </sheetViews>
  <sheetFormatPr defaultRowHeight="14.4" x14ac:dyDescent="0.3"/>
  <cols>
    <col min="1" max="1" width="12.44140625" bestFit="1" customWidth="1"/>
  </cols>
  <sheetData>
    <row r="1" spans="1:88" x14ac:dyDescent="0.3">
      <c r="A1" t="s">
        <v>190</v>
      </c>
      <c r="B1">
        <f ca="1">YEAR(TODAY())</f>
        <v>2018</v>
      </c>
      <c r="D1" t="s">
        <v>196</v>
      </c>
      <c r="E1" t="s">
        <v>195</v>
      </c>
    </row>
    <row r="2" spans="1:88" x14ac:dyDescent="0.3">
      <c r="A2" t="s">
        <v>191</v>
      </c>
      <c r="B2">
        <v>2</v>
      </c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</row>
    <row r="3" spans="1:88" x14ac:dyDescent="0.3">
      <c r="A3" t="s">
        <v>192</v>
      </c>
      <c r="B3">
        <v>6</v>
      </c>
    </row>
    <row r="4" spans="1:88" x14ac:dyDescent="0.3">
      <c r="A4" t="s">
        <v>193</v>
      </c>
      <c r="B4">
        <v>9</v>
      </c>
    </row>
    <row r="6" spans="1:88" x14ac:dyDescent="0.3">
      <c r="A6" t="s">
        <v>121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8</v>
      </c>
      <c r="I6" t="s">
        <v>9</v>
      </c>
      <c r="J6" t="s">
        <v>10</v>
      </c>
      <c r="K6" t="s">
        <v>11</v>
      </c>
      <c r="L6" t="s">
        <v>50</v>
      </c>
      <c r="M6" t="s">
        <v>51</v>
      </c>
      <c r="N6" t="s">
        <v>12</v>
      </c>
      <c r="O6" t="s">
        <v>38</v>
      </c>
      <c r="P6" t="s">
        <v>40</v>
      </c>
      <c r="Q6" t="s">
        <v>18</v>
      </c>
      <c r="R6" t="s">
        <v>88</v>
      </c>
      <c r="S6" t="s">
        <v>89</v>
      </c>
      <c r="T6" t="s">
        <v>87</v>
      </c>
      <c r="U6" t="s">
        <v>90</v>
      </c>
      <c r="V6" t="s">
        <v>86</v>
      </c>
      <c r="W6" t="s">
        <v>28</v>
      </c>
      <c r="X6" t="s">
        <v>36</v>
      </c>
      <c r="Y6" t="s">
        <v>29</v>
      </c>
      <c r="Z6" t="s">
        <v>30</v>
      </c>
      <c r="AA6" t="s">
        <v>31</v>
      </c>
      <c r="AB6" t="s">
        <v>13</v>
      </c>
      <c r="AC6" t="s">
        <v>19</v>
      </c>
      <c r="AD6" t="s">
        <v>37</v>
      </c>
      <c r="AE6" t="s">
        <v>14</v>
      </c>
      <c r="AF6" t="s">
        <v>15</v>
      </c>
      <c r="AG6" t="s">
        <v>16</v>
      </c>
      <c r="AH6" t="s">
        <v>34</v>
      </c>
      <c r="AI6" t="s">
        <v>35</v>
      </c>
      <c r="AJ6" t="s">
        <v>52</v>
      </c>
      <c r="AK6" t="s">
        <v>52</v>
      </c>
      <c r="AL6" t="s">
        <v>32</v>
      </c>
      <c r="AM6" t="s">
        <v>164</v>
      </c>
      <c r="AN6" t="s">
        <v>164</v>
      </c>
      <c r="AO6" t="s">
        <v>164</v>
      </c>
      <c r="AP6" t="s">
        <v>164</v>
      </c>
      <c r="AQ6" t="s">
        <v>164</v>
      </c>
      <c r="AR6" t="s">
        <v>164</v>
      </c>
      <c r="AS6" t="s">
        <v>164</v>
      </c>
      <c r="AT6" t="s">
        <v>164</v>
      </c>
      <c r="AU6" t="s">
        <v>164</v>
      </c>
      <c r="AV6" t="s">
        <v>164</v>
      </c>
      <c r="AW6" t="s">
        <v>70</v>
      </c>
      <c r="AX6" t="s">
        <v>70</v>
      </c>
      <c r="AY6" t="s">
        <v>70</v>
      </c>
      <c r="AZ6" t="s">
        <v>70</v>
      </c>
      <c r="BA6" t="s">
        <v>70</v>
      </c>
      <c r="BB6" t="s">
        <v>70</v>
      </c>
      <c r="BC6" t="s">
        <v>70</v>
      </c>
      <c r="BD6" t="s">
        <v>70</v>
      </c>
      <c r="BE6" t="s">
        <v>70</v>
      </c>
      <c r="BF6" t="s">
        <v>70</v>
      </c>
      <c r="BG6" t="s">
        <v>175</v>
      </c>
      <c r="BH6" t="s">
        <v>175</v>
      </c>
      <c r="BI6" t="s">
        <v>175</v>
      </c>
      <c r="BJ6" t="s">
        <v>175</v>
      </c>
      <c r="BK6" t="s">
        <v>175</v>
      </c>
      <c r="BL6" t="s">
        <v>175</v>
      </c>
      <c r="BM6" t="s">
        <v>175</v>
      </c>
      <c r="BN6" t="s">
        <v>175</v>
      </c>
      <c r="BO6" t="s">
        <v>175</v>
      </c>
      <c r="BP6" t="s">
        <v>175</v>
      </c>
      <c r="BQ6" t="s">
        <v>22</v>
      </c>
      <c r="BR6" t="s">
        <v>22</v>
      </c>
      <c r="BS6" t="s">
        <v>22</v>
      </c>
      <c r="BT6" t="s">
        <v>22</v>
      </c>
      <c r="BU6" t="s">
        <v>22</v>
      </c>
      <c r="BV6" t="s">
        <v>22</v>
      </c>
      <c r="BW6" t="s">
        <v>22</v>
      </c>
      <c r="BX6" t="s">
        <v>22</v>
      </c>
      <c r="BY6" t="s">
        <v>22</v>
      </c>
      <c r="BZ6" t="s">
        <v>22</v>
      </c>
      <c r="CA6" t="s">
        <v>66</v>
      </c>
      <c r="CB6" t="s">
        <v>66</v>
      </c>
      <c r="CC6" t="s">
        <v>66</v>
      </c>
      <c r="CD6" t="s">
        <v>66</v>
      </c>
      <c r="CE6" t="s">
        <v>66</v>
      </c>
      <c r="CF6" t="s">
        <v>66</v>
      </c>
      <c r="CG6" t="s">
        <v>66</v>
      </c>
      <c r="CH6" t="s">
        <v>66</v>
      </c>
      <c r="CI6" t="s">
        <v>66</v>
      </c>
      <c r="CJ6" t="s">
        <v>66</v>
      </c>
    </row>
    <row r="7" spans="1:88" x14ac:dyDescent="0.3">
      <c r="A7" t="s">
        <v>194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 s="129" t="s">
        <v>134</v>
      </c>
      <c r="I7" s="129" t="s">
        <v>135</v>
      </c>
      <c r="J7" s="129" t="s">
        <v>136</v>
      </c>
      <c r="K7" t="s">
        <v>137</v>
      </c>
      <c r="L7" t="s">
        <v>138</v>
      </c>
      <c r="M7" t="s">
        <v>139</v>
      </c>
      <c r="N7" t="s">
        <v>140</v>
      </c>
      <c r="O7" t="s">
        <v>141</v>
      </c>
      <c r="P7" t="s">
        <v>142</v>
      </c>
      <c r="Q7" t="s">
        <v>143</v>
      </c>
      <c r="R7" t="s">
        <v>144</v>
      </c>
      <c r="S7" t="s">
        <v>145</v>
      </c>
      <c r="T7" t="s">
        <v>146</v>
      </c>
      <c r="U7" t="s">
        <v>147</v>
      </c>
      <c r="V7" t="s">
        <v>148</v>
      </c>
      <c r="W7" t="s">
        <v>149</v>
      </c>
      <c r="X7" t="s">
        <v>186</v>
      </c>
      <c r="Y7" t="s">
        <v>150</v>
      </c>
      <c r="Z7" t="s">
        <v>151</v>
      </c>
      <c r="AA7" t="s">
        <v>152</v>
      </c>
      <c r="AB7" t="s">
        <v>153</v>
      </c>
      <c r="AC7" t="s">
        <v>154</v>
      </c>
      <c r="AD7" t="s">
        <v>155</v>
      </c>
      <c r="AE7" t="s">
        <v>156</v>
      </c>
      <c r="AF7" t="s">
        <v>157</v>
      </c>
      <c r="AG7" t="s">
        <v>158</v>
      </c>
      <c r="AH7" t="s">
        <v>159</v>
      </c>
      <c r="AI7" t="s">
        <v>160</v>
      </c>
      <c r="AJ7" t="s">
        <v>161</v>
      </c>
      <c r="AK7" t="s">
        <v>162</v>
      </c>
      <c r="AL7" t="s">
        <v>163</v>
      </c>
      <c r="AM7" t="s">
        <v>165</v>
      </c>
      <c r="AN7" t="s">
        <v>166</v>
      </c>
      <c r="AO7" t="s">
        <v>167</v>
      </c>
      <c r="AP7" t="s">
        <v>168</v>
      </c>
      <c r="AQ7" t="s">
        <v>169</v>
      </c>
      <c r="AR7" t="s">
        <v>170</v>
      </c>
      <c r="AS7" t="s">
        <v>171</v>
      </c>
      <c r="AT7" t="s">
        <v>172</v>
      </c>
      <c r="AU7" t="s">
        <v>173</v>
      </c>
      <c r="AV7" t="s">
        <v>174</v>
      </c>
      <c r="AW7" s="129">
        <v>101</v>
      </c>
      <c r="AX7" s="129">
        <v>102</v>
      </c>
      <c r="AY7" s="129">
        <v>103</v>
      </c>
      <c r="AZ7" s="129">
        <v>104</v>
      </c>
      <c r="BA7" s="129">
        <v>105</v>
      </c>
      <c r="BB7" s="129">
        <v>106</v>
      </c>
      <c r="BC7" s="129">
        <v>107</v>
      </c>
      <c r="BD7" s="129">
        <v>108</v>
      </c>
      <c r="BE7" s="129">
        <v>109</v>
      </c>
      <c r="BF7" s="129">
        <v>110</v>
      </c>
      <c r="BG7" s="129">
        <v>201</v>
      </c>
      <c r="BH7" s="129">
        <v>202</v>
      </c>
      <c r="BI7" s="129">
        <v>203</v>
      </c>
      <c r="BJ7" s="129">
        <v>204</v>
      </c>
      <c r="BK7" s="129">
        <v>205</v>
      </c>
      <c r="BL7" s="129">
        <v>206</v>
      </c>
      <c r="BM7" s="129">
        <v>207</v>
      </c>
      <c r="BN7" s="129">
        <v>208</v>
      </c>
      <c r="BO7" s="129">
        <v>209</v>
      </c>
      <c r="BP7" s="129">
        <v>210</v>
      </c>
      <c r="BQ7" s="129">
        <v>301</v>
      </c>
      <c r="BR7" s="129">
        <v>302</v>
      </c>
      <c r="BS7" s="129">
        <v>303</v>
      </c>
      <c r="BT7" s="129">
        <v>304</v>
      </c>
      <c r="BU7" s="129">
        <v>305</v>
      </c>
      <c r="BV7" s="129">
        <v>306</v>
      </c>
      <c r="BW7" s="129">
        <v>307</v>
      </c>
      <c r="BX7" s="129">
        <v>308</v>
      </c>
      <c r="BY7" s="129">
        <v>309</v>
      </c>
      <c r="BZ7" s="129">
        <v>310</v>
      </c>
      <c r="CA7" t="s">
        <v>176</v>
      </c>
      <c r="CB7" t="s">
        <v>177</v>
      </c>
      <c r="CC7" t="s">
        <v>178</v>
      </c>
      <c r="CD7" t="s">
        <v>179</v>
      </c>
      <c r="CE7" t="s">
        <v>180</v>
      </c>
      <c r="CF7" t="s">
        <v>181</v>
      </c>
      <c r="CG7" t="s">
        <v>182</v>
      </c>
      <c r="CH7" t="s">
        <v>183</v>
      </c>
      <c r="CI7" t="s">
        <v>184</v>
      </c>
      <c r="CJ7" t="s">
        <v>185</v>
      </c>
    </row>
    <row r="8" spans="1:88" x14ac:dyDescent="0.3">
      <c r="A8" t="s">
        <v>194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 t="s">
        <v>134</v>
      </c>
      <c r="I8" t="s">
        <v>135</v>
      </c>
      <c r="J8" t="s">
        <v>136</v>
      </c>
      <c r="K8" t="s">
        <v>137</v>
      </c>
      <c r="L8" t="s">
        <v>138</v>
      </c>
      <c r="M8" t="s">
        <v>139</v>
      </c>
      <c r="N8" t="s">
        <v>140</v>
      </c>
      <c r="O8" t="s">
        <v>141</v>
      </c>
      <c r="P8" t="s">
        <v>142</v>
      </c>
      <c r="Q8" t="s">
        <v>143</v>
      </c>
      <c r="R8" t="s">
        <v>144</v>
      </c>
      <c r="S8" t="s">
        <v>145</v>
      </c>
      <c r="T8" t="s">
        <v>146</v>
      </c>
      <c r="U8" t="s">
        <v>147</v>
      </c>
      <c r="V8" t="s">
        <v>148</v>
      </c>
      <c r="W8" t="s">
        <v>149</v>
      </c>
      <c r="X8" t="s">
        <v>186</v>
      </c>
      <c r="Y8" t="s">
        <v>150</v>
      </c>
      <c r="Z8" t="s">
        <v>151</v>
      </c>
      <c r="AA8" t="s">
        <v>152</v>
      </c>
      <c r="AB8" t="s">
        <v>153</v>
      </c>
      <c r="AC8" t="s">
        <v>154</v>
      </c>
      <c r="AD8" t="s">
        <v>155</v>
      </c>
      <c r="AE8" t="s">
        <v>156</v>
      </c>
      <c r="AF8" t="s">
        <v>157</v>
      </c>
      <c r="AG8" t="s">
        <v>158</v>
      </c>
      <c r="AH8" t="s">
        <v>159</v>
      </c>
      <c r="AI8" t="s">
        <v>160</v>
      </c>
      <c r="AJ8" t="s">
        <v>161</v>
      </c>
      <c r="AK8" t="s">
        <v>162</v>
      </c>
      <c r="AL8" t="s">
        <v>163</v>
      </c>
      <c r="AM8" t="s">
        <v>165</v>
      </c>
      <c r="AN8" t="s">
        <v>166</v>
      </c>
      <c r="AO8" t="s">
        <v>167</v>
      </c>
      <c r="AP8" t="s">
        <v>168</v>
      </c>
      <c r="AQ8" t="s">
        <v>169</v>
      </c>
      <c r="AR8" t="s">
        <v>170</v>
      </c>
      <c r="AS8" t="s">
        <v>171</v>
      </c>
      <c r="AT8" t="s">
        <v>172</v>
      </c>
      <c r="AU8" t="s">
        <v>173</v>
      </c>
      <c r="AV8" t="s">
        <v>174</v>
      </c>
      <c r="AW8" s="129">
        <v>101</v>
      </c>
      <c r="AX8" s="129">
        <v>102</v>
      </c>
      <c r="AY8" s="129">
        <v>103</v>
      </c>
      <c r="AZ8" s="129">
        <v>104</v>
      </c>
      <c r="BA8" s="129">
        <v>105</v>
      </c>
      <c r="BB8" s="129">
        <v>106</v>
      </c>
      <c r="BC8" s="129">
        <v>107</v>
      </c>
      <c r="BD8" s="129">
        <v>108</v>
      </c>
      <c r="BE8" s="129">
        <v>109</v>
      </c>
      <c r="BF8" s="129">
        <v>110</v>
      </c>
      <c r="BG8" s="129">
        <v>201</v>
      </c>
      <c r="BH8" s="129">
        <v>202</v>
      </c>
      <c r="BI8" s="129">
        <v>203</v>
      </c>
      <c r="BJ8" s="129">
        <v>204</v>
      </c>
      <c r="BK8" s="129">
        <v>205</v>
      </c>
      <c r="BL8" s="129">
        <v>206</v>
      </c>
      <c r="BM8" s="129">
        <v>207</v>
      </c>
      <c r="BN8" s="129">
        <v>208</v>
      </c>
      <c r="BO8" s="129">
        <v>209</v>
      </c>
      <c r="BP8" s="129">
        <v>210</v>
      </c>
      <c r="BQ8" s="129">
        <v>301</v>
      </c>
      <c r="BR8" s="129">
        <v>302</v>
      </c>
      <c r="BS8" s="129">
        <v>303</v>
      </c>
      <c r="BT8" s="129">
        <v>304</v>
      </c>
      <c r="BU8" s="129">
        <v>305</v>
      </c>
      <c r="BV8" s="129">
        <v>306</v>
      </c>
      <c r="BW8" s="129">
        <v>307</v>
      </c>
      <c r="BX8" s="129">
        <v>308</v>
      </c>
      <c r="BY8" s="129">
        <v>309</v>
      </c>
      <c r="BZ8" s="129">
        <v>310</v>
      </c>
      <c r="CA8" t="s">
        <v>176</v>
      </c>
      <c r="CB8" t="s">
        <v>177</v>
      </c>
      <c r="CC8" t="s">
        <v>178</v>
      </c>
      <c r="CD8" t="s">
        <v>179</v>
      </c>
      <c r="CE8" t="s">
        <v>180</v>
      </c>
      <c r="CF8" t="s">
        <v>181</v>
      </c>
      <c r="CG8" t="s">
        <v>182</v>
      </c>
      <c r="CH8" t="s">
        <v>183</v>
      </c>
      <c r="CI8" t="s">
        <v>184</v>
      </c>
      <c r="CJ8" t="s">
        <v>185</v>
      </c>
    </row>
    <row r="9" spans="1:88" x14ac:dyDescent="0.3">
      <c r="A9" t="s">
        <v>195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 t="s">
        <v>134</v>
      </c>
      <c r="I9" t="s">
        <v>135</v>
      </c>
      <c r="J9" t="s">
        <v>136</v>
      </c>
      <c r="K9" t="s">
        <v>137</v>
      </c>
      <c r="L9" t="s">
        <v>138</v>
      </c>
      <c r="M9" t="s">
        <v>139</v>
      </c>
      <c r="N9" t="s">
        <v>140</v>
      </c>
      <c r="O9" t="s">
        <v>141</v>
      </c>
      <c r="P9" t="s">
        <v>142</v>
      </c>
      <c r="Q9" t="s">
        <v>143</v>
      </c>
      <c r="R9" t="s">
        <v>144</v>
      </c>
      <c r="S9" t="s">
        <v>145</v>
      </c>
      <c r="T9" t="s">
        <v>146</v>
      </c>
      <c r="U9" t="s">
        <v>147</v>
      </c>
      <c r="V9" t="s">
        <v>148</v>
      </c>
      <c r="W9" t="s">
        <v>149</v>
      </c>
      <c r="X9" t="s">
        <v>186</v>
      </c>
      <c r="Y9" t="s">
        <v>150</v>
      </c>
      <c r="Z9" t="s">
        <v>151</v>
      </c>
      <c r="AA9" t="s">
        <v>152</v>
      </c>
      <c r="AB9" t="s">
        <v>153</v>
      </c>
      <c r="AC9" t="s">
        <v>154</v>
      </c>
      <c r="AD9" t="s">
        <v>155</v>
      </c>
      <c r="AE9" t="s">
        <v>156</v>
      </c>
      <c r="AF9" t="s">
        <v>157</v>
      </c>
      <c r="AG9" t="s">
        <v>158</v>
      </c>
      <c r="AH9" t="s">
        <v>159</v>
      </c>
      <c r="AI9" t="s">
        <v>160</v>
      </c>
      <c r="AJ9" t="s">
        <v>161</v>
      </c>
      <c r="AK9" t="s">
        <v>162</v>
      </c>
      <c r="AL9" t="s">
        <v>163</v>
      </c>
      <c r="AM9" t="s">
        <v>165</v>
      </c>
      <c r="AN9" t="s">
        <v>166</v>
      </c>
      <c r="AO9" t="s">
        <v>167</v>
      </c>
      <c r="AP9" t="s">
        <v>168</v>
      </c>
      <c r="AQ9" t="s">
        <v>169</v>
      </c>
      <c r="AR9" t="s">
        <v>170</v>
      </c>
      <c r="AS9" t="s">
        <v>171</v>
      </c>
      <c r="AT9" t="s">
        <v>172</v>
      </c>
      <c r="AU9" t="s">
        <v>173</v>
      </c>
      <c r="AV9" t="s">
        <v>174</v>
      </c>
      <c r="AW9" s="129">
        <v>101</v>
      </c>
      <c r="AX9" s="129">
        <v>102</v>
      </c>
      <c r="AY9" s="129">
        <v>103</v>
      </c>
      <c r="AZ9" s="129">
        <v>104</v>
      </c>
      <c r="BA9" s="129">
        <v>105</v>
      </c>
      <c r="BB9" s="129">
        <v>106</v>
      </c>
      <c r="BC9" s="129">
        <v>107</v>
      </c>
      <c r="BD9" s="129">
        <v>108</v>
      </c>
      <c r="BE9" s="129">
        <v>109</v>
      </c>
      <c r="BF9" s="129">
        <v>110</v>
      </c>
      <c r="BG9" s="129">
        <v>201</v>
      </c>
      <c r="BH9" s="129">
        <v>202</v>
      </c>
      <c r="BI9" s="129">
        <v>203</v>
      </c>
      <c r="BJ9" s="129">
        <v>204</v>
      </c>
      <c r="BK9" s="129">
        <v>205</v>
      </c>
      <c r="BL9" s="129">
        <v>206</v>
      </c>
      <c r="BM9" s="129">
        <v>207</v>
      </c>
      <c r="BN9" s="129">
        <v>208</v>
      </c>
      <c r="BO9" s="129">
        <v>209</v>
      </c>
      <c r="BP9" s="129">
        <v>210</v>
      </c>
      <c r="BQ9" s="129">
        <v>301</v>
      </c>
      <c r="BR9" s="129">
        <v>302</v>
      </c>
      <c r="BS9" s="129">
        <v>303</v>
      </c>
      <c r="BT9" s="129">
        <v>304</v>
      </c>
      <c r="BU9" s="129">
        <v>305</v>
      </c>
      <c r="BV9" s="129">
        <v>306</v>
      </c>
      <c r="BW9" s="129">
        <v>307</v>
      </c>
      <c r="BX9" s="129">
        <v>308</v>
      </c>
      <c r="BY9" s="129">
        <v>309</v>
      </c>
      <c r="BZ9" s="129">
        <v>310</v>
      </c>
      <c r="CA9" t="s">
        <v>176</v>
      </c>
      <c r="CB9" t="s">
        <v>177</v>
      </c>
      <c r="CC9" t="s">
        <v>178</v>
      </c>
      <c r="CD9" t="s">
        <v>179</v>
      </c>
      <c r="CE9" t="s">
        <v>180</v>
      </c>
      <c r="CF9" t="s">
        <v>181</v>
      </c>
      <c r="CG9" t="s">
        <v>182</v>
      </c>
      <c r="CH9" t="s">
        <v>183</v>
      </c>
      <c r="CI9" t="s">
        <v>184</v>
      </c>
      <c r="CJ9" t="s">
        <v>185</v>
      </c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N70"/>
  <sheetViews>
    <sheetView view="pageBreakPreview" zoomScale="85" zoomScaleNormal="85" zoomScaleSheetLayoutView="85" workbookViewId="0">
      <selection activeCell="J3" sqref="J3"/>
    </sheetView>
  </sheetViews>
  <sheetFormatPr defaultRowHeight="14.4" x14ac:dyDescent="0.3"/>
  <cols>
    <col min="1" max="1" width="43.109375" style="4" bestFit="1" customWidth="1"/>
    <col min="2" max="2" width="15.33203125" style="4" bestFit="1" customWidth="1"/>
    <col min="3" max="3" width="5.88671875" style="21" bestFit="1" customWidth="1"/>
    <col min="4" max="4" width="19" style="4" customWidth="1"/>
    <col min="5" max="5" width="11.88671875" style="4" customWidth="1"/>
    <col min="6" max="6" width="11.5546875" style="4" customWidth="1"/>
    <col min="7" max="7" width="13" style="4" customWidth="1"/>
    <col min="8" max="8" width="12.44140625" style="4" customWidth="1"/>
    <col min="9" max="9" width="15.5546875" style="4" customWidth="1"/>
    <col min="10" max="10" width="12.44140625" style="4" customWidth="1"/>
    <col min="11" max="11" width="9.109375" style="4"/>
    <col min="12" max="12" width="9" style="4" customWidth="1"/>
    <col min="13" max="13" width="9.109375" style="4"/>
    <col min="14" max="14" width="40.5546875" style="4" customWidth="1"/>
    <col min="15" max="15" width="28.44140625" style="4" customWidth="1"/>
    <col min="16" max="260" width="9.109375" style="4"/>
    <col min="261" max="261" width="46.33203125" style="4" bestFit="1" customWidth="1"/>
    <col min="262" max="262" width="22.88671875" style="4" customWidth="1"/>
    <col min="263" max="263" width="27.6640625" style="4" bestFit="1" customWidth="1"/>
    <col min="264" max="516" width="9.109375" style="4"/>
    <col min="517" max="517" width="46.33203125" style="4" bestFit="1" customWidth="1"/>
    <col min="518" max="518" width="22.88671875" style="4" customWidth="1"/>
    <col min="519" max="519" width="27.6640625" style="4" bestFit="1" customWidth="1"/>
    <col min="520" max="772" width="9.109375" style="4"/>
    <col min="773" max="773" width="46.33203125" style="4" bestFit="1" customWidth="1"/>
    <col min="774" max="774" width="22.88671875" style="4" customWidth="1"/>
    <col min="775" max="775" width="27.6640625" style="4" bestFit="1" customWidth="1"/>
    <col min="776" max="1028" width="9.109375" style="4"/>
    <col min="1029" max="1029" width="46.33203125" style="4" bestFit="1" customWidth="1"/>
    <col min="1030" max="1030" width="22.88671875" style="4" customWidth="1"/>
    <col min="1031" max="1031" width="27.6640625" style="4" bestFit="1" customWidth="1"/>
    <col min="1032" max="1284" width="9.109375" style="4"/>
    <col min="1285" max="1285" width="46.33203125" style="4" bestFit="1" customWidth="1"/>
    <col min="1286" max="1286" width="22.88671875" style="4" customWidth="1"/>
    <col min="1287" max="1287" width="27.6640625" style="4" bestFit="1" customWidth="1"/>
    <col min="1288" max="1540" width="9.109375" style="4"/>
    <col min="1541" max="1541" width="46.33203125" style="4" bestFit="1" customWidth="1"/>
    <col min="1542" max="1542" width="22.88671875" style="4" customWidth="1"/>
    <col min="1543" max="1543" width="27.6640625" style="4" bestFit="1" customWidth="1"/>
    <col min="1544" max="1796" width="9.109375" style="4"/>
    <col min="1797" max="1797" width="46.33203125" style="4" bestFit="1" customWidth="1"/>
    <col min="1798" max="1798" width="22.88671875" style="4" customWidth="1"/>
    <col min="1799" max="1799" width="27.6640625" style="4" bestFit="1" customWidth="1"/>
    <col min="1800" max="2052" width="9.109375" style="4"/>
    <col min="2053" max="2053" width="46.33203125" style="4" bestFit="1" customWidth="1"/>
    <col min="2054" max="2054" width="22.88671875" style="4" customWidth="1"/>
    <col min="2055" max="2055" width="27.6640625" style="4" bestFit="1" customWidth="1"/>
    <col min="2056" max="2308" width="9.109375" style="4"/>
    <col min="2309" max="2309" width="46.33203125" style="4" bestFit="1" customWidth="1"/>
    <col min="2310" max="2310" width="22.88671875" style="4" customWidth="1"/>
    <col min="2311" max="2311" width="27.6640625" style="4" bestFit="1" customWidth="1"/>
    <col min="2312" max="2564" width="9.109375" style="4"/>
    <col min="2565" max="2565" width="46.33203125" style="4" bestFit="1" customWidth="1"/>
    <col min="2566" max="2566" width="22.88671875" style="4" customWidth="1"/>
    <col min="2567" max="2567" width="27.6640625" style="4" bestFit="1" customWidth="1"/>
    <col min="2568" max="2820" width="9.109375" style="4"/>
    <col min="2821" max="2821" width="46.33203125" style="4" bestFit="1" customWidth="1"/>
    <col min="2822" max="2822" width="22.88671875" style="4" customWidth="1"/>
    <col min="2823" max="2823" width="27.6640625" style="4" bestFit="1" customWidth="1"/>
    <col min="2824" max="3076" width="9.109375" style="4"/>
    <col min="3077" max="3077" width="46.33203125" style="4" bestFit="1" customWidth="1"/>
    <col min="3078" max="3078" width="22.88671875" style="4" customWidth="1"/>
    <col min="3079" max="3079" width="27.6640625" style="4" bestFit="1" customWidth="1"/>
    <col min="3080" max="3332" width="9.109375" style="4"/>
    <col min="3333" max="3333" width="46.33203125" style="4" bestFit="1" customWidth="1"/>
    <col min="3334" max="3334" width="22.88671875" style="4" customWidth="1"/>
    <col min="3335" max="3335" width="27.6640625" style="4" bestFit="1" customWidth="1"/>
    <col min="3336" max="3588" width="9.109375" style="4"/>
    <col min="3589" max="3589" width="46.33203125" style="4" bestFit="1" customWidth="1"/>
    <col min="3590" max="3590" width="22.88671875" style="4" customWidth="1"/>
    <col min="3591" max="3591" width="27.6640625" style="4" bestFit="1" customWidth="1"/>
    <col min="3592" max="3844" width="9.109375" style="4"/>
    <col min="3845" max="3845" width="46.33203125" style="4" bestFit="1" customWidth="1"/>
    <col min="3846" max="3846" width="22.88671875" style="4" customWidth="1"/>
    <col min="3847" max="3847" width="27.6640625" style="4" bestFit="1" customWidth="1"/>
    <col min="3848" max="4100" width="9.109375" style="4"/>
    <col min="4101" max="4101" width="46.33203125" style="4" bestFit="1" customWidth="1"/>
    <col min="4102" max="4102" width="22.88671875" style="4" customWidth="1"/>
    <col min="4103" max="4103" width="27.6640625" style="4" bestFit="1" customWidth="1"/>
    <col min="4104" max="4356" width="9.109375" style="4"/>
    <col min="4357" max="4357" width="46.33203125" style="4" bestFit="1" customWidth="1"/>
    <col min="4358" max="4358" width="22.88671875" style="4" customWidth="1"/>
    <col min="4359" max="4359" width="27.6640625" style="4" bestFit="1" customWidth="1"/>
    <col min="4360" max="4612" width="9.109375" style="4"/>
    <col min="4613" max="4613" width="46.33203125" style="4" bestFit="1" customWidth="1"/>
    <col min="4614" max="4614" width="22.88671875" style="4" customWidth="1"/>
    <col min="4615" max="4615" width="27.6640625" style="4" bestFit="1" customWidth="1"/>
    <col min="4616" max="4868" width="9.109375" style="4"/>
    <col min="4869" max="4869" width="46.33203125" style="4" bestFit="1" customWidth="1"/>
    <col min="4870" max="4870" width="22.88671875" style="4" customWidth="1"/>
    <col min="4871" max="4871" width="27.6640625" style="4" bestFit="1" customWidth="1"/>
    <col min="4872" max="5124" width="9.109375" style="4"/>
    <col min="5125" max="5125" width="46.33203125" style="4" bestFit="1" customWidth="1"/>
    <col min="5126" max="5126" width="22.88671875" style="4" customWidth="1"/>
    <col min="5127" max="5127" width="27.6640625" style="4" bestFit="1" customWidth="1"/>
    <col min="5128" max="5380" width="9.109375" style="4"/>
    <col min="5381" max="5381" width="46.33203125" style="4" bestFit="1" customWidth="1"/>
    <col min="5382" max="5382" width="22.88671875" style="4" customWidth="1"/>
    <col min="5383" max="5383" width="27.6640625" style="4" bestFit="1" customWidth="1"/>
    <col min="5384" max="5636" width="9.109375" style="4"/>
    <col min="5637" max="5637" width="46.33203125" style="4" bestFit="1" customWidth="1"/>
    <col min="5638" max="5638" width="22.88671875" style="4" customWidth="1"/>
    <col min="5639" max="5639" width="27.6640625" style="4" bestFit="1" customWidth="1"/>
    <col min="5640" max="5892" width="9.109375" style="4"/>
    <col min="5893" max="5893" width="46.33203125" style="4" bestFit="1" customWidth="1"/>
    <col min="5894" max="5894" width="22.88671875" style="4" customWidth="1"/>
    <col min="5895" max="5895" width="27.6640625" style="4" bestFit="1" customWidth="1"/>
    <col min="5896" max="6148" width="9.109375" style="4"/>
    <col min="6149" max="6149" width="46.33203125" style="4" bestFit="1" customWidth="1"/>
    <col min="6150" max="6150" width="22.88671875" style="4" customWidth="1"/>
    <col min="6151" max="6151" width="27.6640625" style="4" bestFit="1" customWidth="1"/>
    <col min="6152" max="6404" width="9.109375" style="4"/>
    <col min="6405" max="6405" width="46.33203125" style="4" bestFit="1" customWidth="1"/>
    <col min="6406" max="6406" width="22.88671875" style="4" customWidth="1"/>
    <col min="6407" max="6407" width="27.6640625" style="4" bestFit="1" customWidth="1"/>
    <col min="6408" max="6660" width="9.109375" style="4"/>
    <col min="6661" max="6661" width="46.33203125" style="4" bestFit="1" customWidth="1"/>
    <col min="6662" max="6662" width="22.88671875" style="4" customWidth="1"/>
    <col min="6663" max="6663" width="27.6640625" style="4" bestFit="1" customWidth="1"/>
    <col min="6664" max="6916" width="9.109375" style="4"/>
    <col min="6917" max="6917" width="46.33203125" style="4" bestFit="1" customWidth="1"/>
    <col min="6918" max="6918" width="22.88671875" style="4" customWidth="1"/>
    <col min="6919" max="6919" width="27.6640625" style="4" bestFit="1" customWidth="1"/>
    <col min="6920" max="7172" width="9.109375" style="4"/>
    <col min="7173" max="7173" width="46.33203125" style="4" bestFit="1" customWidth="1"/>
    <col min="7174" max="7174" width="22.88671875" style="4" customWidth="1"/>
    <col min="7175" max="7175" width="27.6640625" style="4" bestFit="1" customWidth="1"/>
    <col min="7176" max="7428" width="9.109375" style="4"/>
    <col min="7429" max="7429" width="46.33203125" style="4" bestFit="1" customWidth="1"/>
    <col min="7430" max="7430" width="22.88671875" style="4" customWidth="1"/>
    <col min="7431" max="7431" width="27.6640625" style="4" bestFit="1" customWidth="1"/>
    <col min="7432" max="7684" width="9.109375" style="4"/>
    <col min="7685" max="7685" width="46.33203125" style="4" bestFit="1" customWidth="1"/>
    <col min="7686" max="7686" width="22.88671875" style="4" customWidth="1"/>
    <col min="7687" max="7687" width="27.6640625" style="4" bestFit="1" customWidth="1"/>
    <col min="7688" max="7940" width="9.109375" style="4"/>
    <col min="7941" max="7941" width="46.33203125" style="4" bestFit="1" customWidth="1"/>
    <col min="7942" max="7942" width="22.88671875" style="4" customWidth="1"/>
    <col min="7943" max="7943" width="27.6640625" style="4" bestFit="1" customWidth="1"/>
    <col min="7944" max="8196" width="9.109375" style="4"/>
    <col min="8197" max="8197" width="46.33203125" style="4" bestFit="1" customWidth="1"/>
    <col min="8198" max="8198" width="22.88671875" style="4" customWidth="1"/>
    <col min="8199" max="8199" width="27.6640625" style="4" bestFit="1" customWidth="1"/>
    <col min="8200" max="8452" width="9.109375" style="4"/>
    <col min="8453" max="8453" width="46.33203125" style="4" bestFit="1" customWidth="1"/>
    <col min="8454" max="8454" width="22.88671875" style="4" customWidth="1"/>
    <col min="8455" max="8455" width="27.6640625" style="4" bestFit="1" customWidth="1"/>
    <col min="8456" max="8708" width="9.109375" style="4"/>
    <col min="8709" max="8709" width="46.33203125" style="4" bestFit="1" customWidth="1"/>
    <col min="8710" max="8710" width="22.88671875" style="4" customWidth="1"/>
    <col min="8711" max="8711" width="27.6640625" style="4" bestFit="1" customWidth="1"/>
    <col min="8712" max="8964" width="9.109375" style="4"/>
    <col min="8965" max="8965" width="46.33203125" style="4" bestFit="1" customWidth="1"/>
    <col min="8966" max="8966" width="22.88671875" style="4" customWidth="1"/>
    <col min="8967" max="8967" width="27.6640625" style="4" bestFit="1" customWidth="1"/>
    <col min="8968" max="9220" width="9.109375" style="4"/>
    <col min="9221" max="9221" width="46.33203125" style="4" bestFit="1" customWidth="1"/>
    <col min="9222" max="9222" width="22.88671875" style="4" customWidth="1"/>
    <col min="9223" max="9223" width="27.6640625" style="4" bestFit="1" customWidth="1"/>
    <col min="9224" max="9476" width="9.109375" style="4"/>
    <col min="9477" max="9477" width="46.33203125" style="4" bestFit="1" customWidth="1"/>
    <col min="9478" max="9478" width="22.88671875" style="4" customWidth="1"/>
    <col min="9479" max="9479" width="27.6640625" style="4" bestFit="1" customWidth="1"/>
    <col min="9480" max="9732" width="9.109375" style="4"/>
    <col min="9733" max="9733" width="46.33203125" style="4" bestFit="1" customWidth="1"/>
    <col min="9734" max="9734" width="22.88671875" style="4" customWidth="1"/>
    <col min="9735" max="9735" width="27.6640625" style="4" bestFit="1" customWidth="1"/>
    <col min="9736" max="9988" width="9.109375" style="4"/>
    <col min="9989" max="9989" width="46.33203125" style="4" bestFit="1" customWidth="1"/>
    <col min="9990" max="9990" width="22.88671875" style="4" customWidth="1"/>
    <col min="9991" max="9991" width="27.6640625" style="4" bestFit="1" customWidth="1"/>
    <col min="9992" max="10244" width="9.109375" style="4"/>
    <col min="10245" max="10245" width="46.33203125" style="4" bestFit="1" customWidth="1"/>
    <col min="10246" max="10246" width="22.88671875" style="4" customWidth="1"/>
    <col min="10247" max="10247" width="27.6640625" style="4" bestFit="1" customWidth="1"/>
    <col min="10248" max="10500" width="9.109375" style="4"/>
    <col min="10501" max="10501" width="46.33203125" style="4" bestFit="1" customWidth="1"/>
    <col min="10502" max="10502" width="22.88671875" style="4" customWidth="1"/>
    <col min="10503" max="10503" width="27.6640625" style="4" bestFit="1" customWidth="1"/>
    <col min="10504" max="10756" width="9.109375" style="4"/>
    <col min="10757" max="10757" width="46.33203125" style="4" bestFit="1" customWidth="1"/>
    <col min="10758" max="10758" width="22.88671875" style="4" customWidth="1"/>
    <col min="10759" max="10759" width="27.6640625" style="4" bestFit="1" customWidth="1"/>
    <col min="10760" max="11012" width="9.109375" style="4"/>
    <col min="11013" max="11013" width="46.33203125" style="4" bestFit="1" customWidth="1"/>
    <col min="11014" max="11014" width="22.88671875" style="4" customWidth="1"/>
    <col min="11015" max="11015" width="27.6640625" style="4" bestFit="1" customWidth="1"/>
    <col min="11016" max="11268" width="9.109375" style="4"/>
    <col min="11269" max="11269" width="46.33203125" style="4" bestFit="1" customWidth="1"/>
    <col min="11270" max="11270" width="22.88671875" style="4" customWidth="1"/>
    <col min="11271" max="11271" width="27.6640625" style="4" bestFit="1" customWidth="1"/>
    <col min="11272" max="11524" width="9.109375" style="4"/>
    <col min="11525" max="11525" width="46.33203125" style="4" bestFit="1" customWidth="1"/>
    <col min="11526" max="11526" width="22.88671875" style="4" customWidth="1"/>
    <col min="11527" max="11527" width="27.6640625" style="4" bestFit="1" customWidth="1"/>
    <col min="11528" max="11780" width="9.109375" style="4"/>
    <col min="11781" max="11781" width="46.33203125" style="4" bestFit="1" customWidth="1"/>
    <col min="11782" max="11782" width="22.88671875" style="4" customWidth="1"/>
    <col min="11783" max="11783" width="27.6640625" style="4" bestFit="1" customWidth="1"/>
    <col min="11784" max="12036" width="9.109375" style="4"/>
    <col min="12037" max="12037" width="46.33203125" style="4" bestFit="1" customWidth="1"/>
    <col min="12038" max="12038" width="22.88671875" style="4" customWidth="1"/>
    <col min="12039" max="12039" width="27.6640625" style="4" bestFit="1" customWidth="1"/>
    <col min="12040" max="12292" width="9.109375" style="4"/>
    <col min="12293" max="12293" width="46.33203125" style="4" bestFit="1" customWidth="1"/>
    <col min="12294" max="12294" width="22.88671875" style="4" customWidth="1"/>
    <col min="12295" max="12295" width="27.6640625" style="4" bestFit="1" customWidth="1"/>
    <col min="12296" max="12548" width="9.109375" style="4"/>
    <col min="12549" max="12549" width="46.33203125" style="4" bestFit="1" customWidth="1"/>
    <col min="12550" max="12550" width="22.88671875" style="4" customWidth="1"/>
    <col min="12551" max="12551" width="27.6640625" style="4" bestFit="1" customWidth="1"/>
    <col min="12552" max="12804" width="9.109375" style="4"/>
    <col min="12805" max="12805" width="46.33203125" style="4" bestFit="1" customWidth="1"/>
    <col min="12806" max="12806" width="22.88671875" style="4" customWidth="1"/>
    <col min="12807" max="12807" width="27.6640625" style="4" bestFit="1" customWidth="1"/>
    <col min="12808" max="13060" width="9.109375" style="4"/>
    <col min="13061" max="13061" width="46.33203125" style="4" bestFit="1" customWidth="1"/>
    <col min="13062" max="13062" width="22.88671875" style="4" customWidth="1"/>
    <col min="13063" max="13063" width="27.6640625" style="4" bestFit="1" customWidth="1"/>
    <col min="13064" max="13316" width="9.109375" style="4"/>
    <col min="13317" max="13317" width="46.33203125" style="4" bestFit="1" customWidth="1"/>
    <col min="13318" max="13318" width="22.88671875" style="4" customWidth="1"/>
    <col min="13319" max="13319" width="27.6640625" style="4" bestFit="1" customWidth="1"/>
    <col min="13320" max="13572" width="9.109375" style="4"/>
    <col min="13573" max="13573" width="46.33203125" style="4" bestFit="1" customWidth="1"/>
    <col min="13574" max="13574" width="22.88671875" style="4" customWidth="1"/>
    <col min="13575" max="13575" width="27.6640625" style="4" bestFit="1" customWidth="1"/>
    <col min="13576" max="13828" width="9.109375" style="4"/>
    <col min="13829" max="13829" width="46.33203125" style="4" bestFit="1" customWidth="1"/>
    <col min="13830" max="13830" width="22.88671875" style="4" customWidth="1"/>
    <col min="13831" max="13831" width="27.6640625" style="4" bestFit="1" customWidth="1"/>
    <col min="13832" max="14084" width="9.109375" style="4"/>
    <col min="14085" max="14085" width="46.33203125" style="4" bestFit="1" customWidth="1"/>
    <col min="14086" max="14086" width="22.88671875" style="4" customWidth="1"/>
    <col min="14087" max="14087" width="27.6640625" style="4" bestFit="1" customWidth="1"/>
    <col min="14088" max="14340" width="9.109375" style="4"/>
    <col min="14341" max="14341" width="46.33203125" style="4" bestFit="1" customWidth="1"/>
    <col min="14342" max="14342" width="22.88671875" style="4" customWidth="1"/>
    <col min="14343" max="14343" width="27.6640625" style="4" bestFit="1" customWidth="1"/>
    <col min="14344" max="14596" width="9.109375" style="4"/>
    <col min="14597" max="14597" width="46.33203125" style="4" bestFit="1" customWidth="1"/>
    <col min="14598" max="14598" width="22.88671875" style="4" customWidth="1"/>
    <col min="14599" max="14599" width="27.6640625" style="4" bestFit="1" customWidth="1"/>
    <col min="14600" max="14852" width="9.109375" style="4"/>
    <col min="14853" max="14853" width="46.33203125" style="4" bestFit="1" customWidth="1"/>
    <col min="14854" max="14854" width="22.88671875" style="4" customWidth="1"/>
    <col min="14855" max="14855" width="27.6640625" style="4" bestFit="1" customWidth="1"/>
    <col min="14856" max="15108" width="9.109375" style="4"/>
    <col min="15109" max="15109" width="46.33203125" style="4" bestFit="1" customWidth="1"/>
    <col min="15110" max="15110" width="22.88671875" style="4" customWidth="1"/>
    <col min="15111" max="15111" width="27.6640625" style="4" bestFit="1" customWidth="1"/>
    <col min="15112" max="15364" width="9.109375" style="4"/>
    <col min="15365" max="15365" width="46.33203125" style="4" bestFit="1" customWidth="1"/>
    <col min="15366" max="15366" width="22.88671875" style="4" customWidth="1"/>
    <col min="15367" max="15367" width="27.6640625" style="4" bestFit="1" customWidth="1"/>
    <col min="15368" max="15620" width="9.109375" style="4"/>
    <col min="15621" max="15621" width="46.33203125" style="4" bestFit="1" customWidth="1"/>
    <col min="15622" max="15622" width="22.88671875" style="4" customWidth="1"/>
    <col min="15623" max="15623" width="27.6640625" style="4" bestFit="1" customWidth="1"/>
    <col min="15624" max="15876" width="9.109375" style="4"/>
    <col min="15877" max="15877" width="46.33203125" style="4" bestFit="1" customWidth="1"/>
    <col min="15878" max="15878" width="22.88671875" style="4" customWidth="1"/>
    <col min="15879" max="15879" width="27.6640625" style="4" bestFit="1" customWidth="1"/>
    <col min="15880" max="16132" width="9.109375" style="4"/>
    <col min="16133" max="16133" width="46.33203125" style="4" bestFit="1" customWidth="1"/>
    <col min="16134" max="16134" width="22.88671875" style="4" customWidth="1"/>
    <col min="16135" max="16135" width="27.6640625" style="4" bestFit="1" customWidth="1"/>
    <col min="16136" max="16384" width="9.109375" style="4"/>
  </cols>
  <sheetData>
    <row r="1" spans="1:13" x14ac:dyDescent="0.3">
      <c r="A1" s="130" t="s">
        <v>27</v>
      </c>
      <c r="B1" s="131"/>
      <c r="C1" s="131"/>
      <c r="D1" s="131"/>
      <c r="E1" s="131"/>
      <c r="F1" s="131"/>
      <c r="G1" s="131"/>
      <c r="H1" s="131"/>
      <c r="I1" s="131"/>
      <c r="J1" s="25" t="s">
        <v>72</v>
      </c>
    </row>
    <row r="2" spans="1:13" ht="30" customHeight="1" thickBot="1" x14ac:dyDescent="0.35">
      <c r="A2" s="132"/>
      <c r="B2" s="133"/>
      <c r="C2" s="133"/>
      <c r="D2" s="133"/>
      <c r="E2" s="133"/>
      <c r="F2" s="133"/>
      <c r="G2" s="133"/>
      <c r="H2" s="133"/>
      <c r="I2" s="133"/>
      <c r="J2" s="24">
        <f ca="1">TODAY()</f>
        <v>43239</v>
      </c>
    </row>
    <row r="3" spans="1:13" x14ac:dyDescent="0.3">
      <c r="A3" s="91" t="s">
        <v>0</v>
      </c>
      <c r="B3" s="92"/>
      <c r="C3" s="92"/>
      <c r="D3" s="93"/>
      <c r="E3" s="134">
        <v>1</v>
      </c>
      <c r="F3" s="135"/>
      <c r="G3" s="62"/>
      <c r="H3" s="62"/>
      <c r="I3" s="62"/>
      <c r="J3" s="63" t="s">
        <v>195</v>
      </c>
      <c r="L3" s="136"/>
    </row>
    <row r="4" spans="1:13" x14ac:dyDescent="0.3">
      <c r="A4" s="94" t="s">
        <v>1</v>
      </c>
      <c r="B4" s="95"/>
      <c r="C4" s="95"/>
      <c r="D4" s="96"/>
      <c r="E4" s="137">
        <v>2</v>
      </c>
      <c r="F4" s="138"/>
      <c r="G4" s="64"/>
      <c r="H4" s="64"/>
      <c r="I4" s="64"/>
      <c r="J4" s="65"/>
      <c r="L4" s="136"/>
    </row>
    <row r="5" spans="1:13" ht="15" customHeight="1" x14ac:dyDescent="0.3">
      <c r="A5" s="94" t="s">
        <v>2</v>
      </c>
      <c r="B5" s="95"/>
      <c r="C5" s="95"/>
      <c r="D5" s="96"/>
      <c r="E5" s="110">
        <v>3</v>
      </c>
      <c r="F5" s="59">
        <f>E5</f>
        <v>3</v>
      </c>
      <c r="G5" s="60" t="s">
        <v>93</v>
      </c>
      <c r="H5" s="122"/>
      <c r="I5" s="66"/>
      <c r="J5" s="67"/>
      <c r="L5" s="136"/>
    </row>
    <row r="6" spans="1:13" ht="15" customHeight="1" thickBot="1" x14ac:dyDescent="0.35">
      <c r="A6" s="94" t="s">
        <v>3</v>
      </c>
      <c r="B6" s="95"/>
      <c r="C6" s="95"/>
      <c r="D6" s="96"/>
      <c r="E6" s="141">
        <v>4</v>
      </c>
      <c r="F6" s="142"/>
      <c r="G6" s="142"/>
      <c r="H6" s="142"/>
      <c r="I6" s="142"/>
      <c r="J6" s="143"/>
    </row>
    <row r="7" spans="1:13" ht="15" customHeight="1" thickBot="1" x14ac:dyDescent="0.35">
      <c r="A7" s="94" t="s">
        <v>4</v>
      </c>
      <c r="B7" s="95"/>
      <c r="C7" s="95"/>
      <c r="D7" s="96"/>
      <c r="E7" s="141">
        <v>5</v>
      </c>
      <c r="F7" s="142"/>
      <c r="G7" s="142"/>
      <c r="H7" s="142"/>
      <c r="I7" s="142"/>
      <c r="J7" s="143"/>
      <c r="L7" s="5">
        <v>25000</v>
      </c>
      <c r="M7" s="4" t="s">
        <v>65</v>
      </c>
    </row>
    <row r="8" spans="1:13" ht="15" customHeight="1" thickBot="1" x14ac:dyDescent="0.35">
      <c r="A8" s="94" t="s">
        <v>5</v>
      </c>
      <c r="B8" s="95"/>
      <c r="C8" s="6"/>
      <c r="D8" s="96"/>
      <c r="E8" s="111">
        <v>6</v>
      </c>
      <c r="F8" s="112"/>
      <c r="G8" s="112"/>
      <c r="H8" s="112"/>
      <c r="I8" s="112"/>
      <c r="J8" s="113"/>
    </row>
    <row r="9" spans="1:13" ht="15.75" customHeight="1" thickBot="1" x14ac:dyDescent="0.35">
      <c r="A9" s="97" t="s">
        <v>46</v>
      </c>
      <c r="B9" s="98"/>
      <c r="C9" s="98"/>
      <c r="D9" s="99"/>
      <c r="E9" s="123"/>
      <c r="F9" s="124"/>
      <c r="G9" s="124"/>
      <c r="H9" s="124"/>
      <c r="I9" s="124"/>
      <c r="J9" s="125"/>
      <c r="L9" s="7"/>
      <c r="M9" s="4" t="s">
        <v>64</v>
      </c>
    </row>
    <row r="10" spans="1:13" s="9" customFormat="1" ht="15" customHeight="1" thickBot="1" x14ac:dyDescent="0.35">
      <c r="A10" s="8" t="s">
        <v>6</v>
      </c>
      <c r="B10" s="61" t="s">
        <v>113</v>
      </c>
      <c r="C10" s="52" t="s">
        <v>41</v>
      </c>
      <c r="D10" s="52" t="s">
        <v>76</v>
      </c>
      <c r="E10" s="144" t="s">
        <v>73</v>
      </c>
      <c r="F10" s="145"/>
      <c r="G10" s="145"/>
      <c r="H10" s="145"/>
      <c r="I10" s="145"/>
      <c r="J10" s="146"/>
    </row>
    <row r="11" spans="1:13" x14ac:dyDescent="0.3">
      <c r="A11" s="10" t="s">
        <v>8</v>
      </c>
      <c r="B11" s="107">
        <v>7</v>
      </c>
      <c r="C11" s="68" t="s">
        <v>44</v>
      </c>
      <c r="D11" s="69"/>
      <c r="E11" s="147"/>
      <c r="F11" s="147"/>
      <c r="G11" s="147"/>
      <c r="H11" s="147"/>
      <c r="I11" s="147"/>
      <c r="J11" s="148"/>
    </row>
    <row r="12" spans="1:13" x14ac:dyDescent="0.3">
      <c r="A12" s="149" t="s">
        <v>9</v>
      </c>
      <c r="B12" s="104">
        <v>8</v>
      </c>
      <c r="C12" s="70" t="s">
        <v>44</v>
      </c>
      <c r="D12" s="71"/>
      <c r="E12" s="71"/>
      <c r="F12" s="71"/>
      <c r="G12" s="71"/>
      <c r="H12" s="71"/>
      <c r="I12" s="71"/>
      <c r="J12" s="72"/>
      <c r="M12" s="12" t="s">
        <v>67</v>
      </c>
    </row>
    <row r="13" spans="1:13" x14ac:dyDescent="0.3">
      <c r="A13" s="150"/>
      <c r="B13" s="50" t="s">
        <v>91</v>
      </c>
      <c r="C13" s="51"/>
      <c r="D13" s="71"/>
      <c r="E13" s="71"/>
      <c r="F13" s="71"/>
      <c r="G13" s="71"/>
      <c r="H13" s="71"/>
      <c r="I13" s="71"/>
      <c r="J13" s="72"/>
      <c r="M13" s="12"/>
    </row>
    <row r="14" spans="1:13" x14ac:dyDescent="0.3">
      <c r="A14" s="151"/>
      <c r="B14" s="50" t="s">
        <v>92</v>
      </c>
      <c r="C14" s="51"/>
      <c r="D14" s="152"/>
      <c r="E14" s="153"/>
      <c r="F14" s="153"/>
      <c r="G14" s="153"/>
      <c r="H14" s="153"/>
      <c r="I14" s="153"/>
      <c r="J14" s="154"/>
      <c r="M14" s="12"/>
    </row>
    <row r="15" spans="1:13" x14ac:dyDescent="0.3">
      <c r="A15" s="11" t="s">
        <v>10</v>
      </c>
      <c r="B15" s="104">
        <v>9</v>
      </c>
      <c r="C15" s="70" t="s">
        <v>44</v>
      </c>
      <c r="D15" s="70"/>
      <c r="E15" s="155"/>
      <c r="F15" s="155"/>
      <c r="G15" s="155"/>
      <c r="H15" s="155"/>
      <c r="I15" s="155"/>
      <c r="J15" s="156"/>
      <c r="L15" s="13">
        <f ca="1">E5-TODAY()</f>
        <v>-43236</v>
      </c>
      <c r="M15" s="14" t="s">
        <v>68</v>
      </c>
    </row>
    <row r="16" spans="1:13" x14ac:dyDescent="0.3">
      <c r="A16" s="11" t="s">
        <v>11</v>
      </c>
      <c r="B16" s="104">
        <v>10</v>
      </c>
      <c r="C16" s="70" t="s">
        <v>44</v>
      </c>
      <c r="D16" s="70"/>
      <c r="E16" s="155"/>
      <c r="F16" s="155"/>
      <c r="G16" s="155"/>
      <c r="H16" s="155"/>
      <c r="I16" s="155"/>
      <c r="J16" s="156"/>
      <c r="L16" s="13">
        <f ca="1">NETWORKDAYS(TODAY(),E5)</f>
        <v>-30884</v>
      </c>
      <c r="M16" s="15" t="s">
        <v>69</v>
      </c>
    </row>
    <row r="17" spans="1:10" x14ac:dyDescent="0.3">
      <c r="A17" s="11" t="s">
        <v>50</v>
      </c>
      <c r="B17" s="104">
        <v>11</v>
      </c>
      <c r="C17" s="70" t="s">
        <v>44</v>
      </c>
      <c r="D17" s="70"/>
      <c r="E17" s="139"/>
      <c r="F17" s="139"/>
      <c r="G17" s="139"/>
      <c r="H17" s="139"/>
      <c r="I17" s="139"/>
      <c r="J17" s="140"/>
    </row>
    <row r="18" spans="1:10" x14ac:dyDescent="0.3">
      <c r="A18" s="11" t="s">
        <v>51</v>
      </c>
      <c r="B18" s="104">
        <v>12</v>
      </c>
      <c r="C18" s="70" t="s">
        <v>44</v>
      </c>
      <c r="D18" s="70"/>
      <c r="E18" s="139"/>
      <c r="F18" s="139"/>
      <c r="G18" s="139"/>
      <c r="H18" s="139"/>
      <c r="I18" s="139"/>
      <c r="J18" s="140"/>
    </row>
    <row r="19" spans="1:10" x14ac:dyDescent="0.3">
      <c r="A19" s="11" t="s">
        <v>12</v>
      </c>
      <c r="B19" s="104">
        <v>13</v>
      </c>
      <c r="C19" s="73" t="s">
        <v>44</v>
      </c>
      <c r="D19" s="157"/>
      <c r="E19" s="158"/>
      <c r="F19" s="158"/>
      <c r="G19" s="158"/>
      <c r="H19" s="158"/>
      <c r="I19" s="158"/>
      <c r="J19" s="159"/>
    </row>
    <row r="20" spans="1:10" x14ac:dyDescent="0.3">
      <c r="A20" s="11" t="s">
        <v>38</v>
      </c>
      <c r="B20" s="104">
        <v>14</v>
      </c>
      <c r="C20" s="73" t="s">
        <v>44</v>
      </c>
      <c r="D20" s="160"/>
      <c r="E20" s="161"/>
      <c r="F20" s="161"/>
      <c r="G20" s="161"/>
      <c r="H20" s="161"/>
      <c r="I20" s="161"/>
      <c r="J20" s="162"/>
    </row>
    <row r="21" spans="1:10" x14ac:dyDescent="0.3">
      <c r="A21" s="85" t="s">
        <v>40</v>
      </c>
      <c r="B21" s="105">
        <v>15</v>
      </c>
      <c r="C21" s="73" t="s">
        <v>44</v>
      </c>
      <c r="D21" s="160"/>
      <c r="E21" s="161"/>
      <c r="F21" s="161"/>
      <c r="G21" s="161"/>
      <c r="H21" s="161"/>
      <c r="I21" s="161"/>
      <c r="J21" s="162"/>
    </row>
    <row r="22" spans="1:10" ht="15" thickBot="1" x14ac:dyDescent="0.35">
      <c r="A22" s="18" t="s">
        <v>18</v>
      </c>
      <c r="B22" s="106">
        <v>16</v>
      </c>
      <c r="C22" s="74" t="s">
        <v>44</v>
      </c>
      <c r="D22" s="163"/>
      <c r="E22" s="164"/>
      <c r="F22" s="164"/>
      <c r="G22" s="164"/>
      <c r="H22" s="164"/>
      <c r="I22" s="164"/>
      <c r="J22" s="165"/>
    </row>
    <row r="23" spans="1:10" x14ac:dyDescent="0.3">
      <c r="A23" s="10" t="s">
        <v>88</v>
      </c>
      <c r="B23" s="107">
        <v>17</v>
      </c>
      <c r="C23" s="75" t="s">
        <v>44</v>
      </c>
      <c r="D23" s="168"/>
      <c r="E23" s="171"/>
      <c r="F23" s="171"/>
      <c r="G23" s="171"/>
      <c r="H23" s="171"/>
      <c r="I23" s="171"/>
      <c r="J23" s="172"/>
    </row>
    <row r="24" spans="1:10" x14ac:dyDescent="0.3">
      <c r="A24" s="87" t="s">
        <v>89</v>
      </c>
      <c r="B24" s="105">
        <v>18</v>
      </c>
      <c r="C24" s="73" t="s">
        <v>44</v>
      </c>
      <c r="D24" s="169"/>
      <c r="E24" s="173"/>
      <c r="F24" s="173"/>
      <c r="G24" s="173"/>
      <c r="H24" s="173"/>
      <c r="I24" s="173"/>
      <c r="J24" s="174"/>
    </row>
    <row r="25" spans="1:10" x14ac:dyDescent="0.3">
      <c r="A25" s="87" t="s">
        <v>87</v>
      </c>
      <c r="B25" s="105">
        <v>19</v>
      </c>
      <c r="C25" s="73" t="s">
        <v>43</v>
      </c>
      <c r="D25" s="169"/>
      <c r="E25" s="173"/>
      <c r="F25" s="173"/>
      <c r="G25" s="173"/>
      <c r="H25" s="173"/>
      <c r="I25" s="173"/>
      <c r="J25" s="174"/>
    </row>
    <row r="26" spans="1:10" x14ac:dyDescent="0.3">
      <c r="A26" s="87" t="s">
        <v>90</v>
      </c>
      <c r="B26" s="105">
        <v>20</v>
      </c>
      <c r="C26" s="73" t="s">
        <v>44</v>
      </c>
      <c r="D26" s="169"/>
      <c r="E26" s="173"/>
      <c r="F26" s="173"/>
      <c r="G26" s="173"/>
      <c r="H26" s="173"/>
      <c r="I26" s="173"/>
      <c r="J26" s="174"/>
    </row>
    <row r="27" spans="1:10" ht="15" thickBot="1" x14ac:dyDescent="0.35">
      <c r="A27" s="17" t="s">
        <v>86</v>
      </c>
      <c r="B27" s="106">
        <v>21</v>
      </c>
      <c r="C27" s="74" t="s">
        <v>44</v>
      </c>
      <c r="D27" s="170"/>
      <c r="E27" s="166"/>
      <c r="F27" s="166"/>
      <c r="G27" s="166"/>
      <c r="H27" s="166"/>
      <c r="I27" s="166"/>
      <c r="J27" s="167"/>
    </row>
    <row r="28" spans="1:10" x14ac:dyDescent="0.3">
      <c r="A28" s="87" t="s">
        <v>28</v>
      </c>
      <c r="B28" s="105">
        <v>22</v>
      </c>
      <c r="C28" s="76" t="s">
        <v>43</v>
      </c>
      <c r="D28" s="168"/>
      <c r="E28" s="171"/>
      <c r="F28" s="171"/>
      <c r="G28" s="171"/>
      <c r="H28" s="171"/>
      <c r="I28" s="171"/>
      <c r="J28" s="172"/>
    </row>
    <row r="29" spans="1:10" x14ac:dyDescent="0.3">
      <c r="A29" s="87" t="s">
        <v>36</v>
      </c>
      <c r="B29" s="105">
        <v>23</v>
      </c>
      <c r="C29" s="73" t="s">
        <v>44</v>
      </c>
      <c r="D29" s="169"/>
      <c r="E29" s="173"/>
      <c r="F29" s="173"/>
      <c r="G29" s="173"/>
      <c r="H29" s="173"/>
      <c r="I29" s="173"/>
      <c r="J29" s="174"/>
    </row>
    <row r="30" spans="1:10" x14ac:dyDescent="0.3">
      <c r="A30" s="87" t="s">
        <v>29</v>
      </c>
      <c r="B30" s="105">
        <v>24</v>
      </c>
      <c r="C30" s="73" t="s">
        <v>44</v>
      </c>
      <c r="D30" s="169"/>
      <c r="E30" s="173"/>
      <c r="F30" s="173"/>
      <c r="G30" s="173"/>
      <c r="H30" s="173"/>
      <c r="I30" s="173"/>
      <c r="J30" s="174"/>
    </row>
    <row r="31" spans="1:10" x14ac:dyDescent="0.3">
      <c r="A31" s="87" t="s">
        <v>30</v>
      </c>
      <c r="B31" s="105">
        <v>25</v>
      </c>
      <c r="C31" s="73" t="s">
        <v>44</v>
      </c>
      <c r="D31" s="169"/>
      <c r="E31" s="173"/>
      <c r="F31" s="173"/>
      <c r="G31" s="173"/>
      <c r="H31" s="173"/>
      <c r="I31" s="173"/>
      <c r="J31" s="174"/>
    </row>
    <row r="32" spans="1:10" ht="15" thickBot="1" x14ac:dyDescent="0.35">
      <c r="A32" s="86" t="s">
        <v>31</v>
      </c>
      <c r="B32" s="108">
        <v>26</v>
      </c>
      <c r="C32" s="77" t="s">
        <v>43</v>
      </c>
      <c r="D32" s="170"/>
      <c r="E32" s="175"/>
      <c r="F32" s="175"/>
      <c r="G32" s="175"/>
      <c r="H32" s="175"/>
      <c r="I32" s="175"/>
      <c r="J32" s="176"/>
    </row>
    <row r="33" spans="1:14" x14ac:dyDescent="0.3">
      <c r="A33" s="10" t="s">
        <v>13</v>
      </c>
      <c r="B33" s="107">
        <v>27</v>
      </c>
      <c r="C33" s="75" t="s">
        <v>43</v>
      </c>
      <c r="D33" s="168"/>
      <c r="E33" s="171"/>
      <c r="F33" s="171"/>
      <c r="G33" s="171"/>
      <c r="H33" s="171"/>
      <c r="I33" s="171"/>
      <c r="J33" s="172"/>
    </row>
    <row r="34" spans="1:14" x14ac:dyDescent="0.3">
      <c r="A34" s="87" t="s">
        <v>19</v>
      </c>
      <c r="B34" s="105">
        <v>28</v>
      </c>
      <c r="C34" s="76" t="s">
        <v>43</v>
      </c>
      <c r="D34" s="169"/>
      <c r="E34" s="173"/>
      <c r="F34" s="173"/>
      <c r="G34" s="173"/>
      <c r="H34" s="173"/>
      <c r="I34" s="173"/>
      <c r="J34" s="174"/>
      <c r="N34" s="58"/>
    </row>
    <row r="35" spans="1:14" x14ac:dyDescent="0.3">
      <c r="A35" s="11" t="s">
        <v>37</v>
      </c>
      <c r="B35" s="105">
        <v>29</v>
      </c>
      <c r="C35" s="73" t="s">
        <v>43</v>
      </c>
      <c r="D35" s="169"/>
      <c r="E35" s="173"/>
      <c r="F35" s="173"/>
      <c r="G35" s="173"/>
      <c r="H35" s="173"/>
      <c r="I35" s="173"/>
      <c r="J35" s="174"/>
    </row>
    <row r="36" spans="1:14" ht="15" customHeight="1" x14ac:dyDescent="0.3">
      <c r="A36" s="11" t="s">
        <v>14</v>
      </c>
      <c r="B36" s="105">
        <v>30</v>
      </c>
      <c r="C36" s="73" t="s">
        <v>43</v>
      </c>
      <c r="D36" s="169"/>
      <c r="E36" s="78"/>
      <c r="F36" s="78"/>
      <c r="G36" s="179"/>
      <c r="H36" s="180"/>
      <c r="I36" s="180"/>
      <c r="J36" s="181"/>
    </row>
    <row r="37" spans="1:14" ht="15" thickBot="1" x14ac:dyDescent="0.35">
      <c r="A37" s="18" t="s">
        <v>15</v>
      </c>
      <c r="B37" s="106">
        <v>31</v>
      </c>
      <c r="C37" s="74" t="s">
        <v>43</v>
      </c>
      <c r="D37" s="170"/>
      <c r="E37" s="166"/>
      <c r="F37" s="166"/>
      <c r="G37" s="166"/>
      <c r="H37" s="166"/>
      <c r="I37" s="166"/>
      <c r="J37" s="167"/>
    </row>
    <row r="38" spans="1:14" x14ac:dyDescent="0.3">
      <c r="A38" s="85" t="s">
        <v>16</v>
      </c>
      <c r="B38" s="104">
        <v>32</v>
      </c>
      <c r="C38" s="73" t="s">
        <v>44</v>
      </c>
      <c r="D38" s="79"/>
      <c r="E38" s="155"/>
      <c r="F38" s="155"/>
      <c r="G38" s="155"/>
      <c r="H38" s="155"/>
      <c r="I38" s="155"/>
      <c r="J38" s="156"/>
    </row>
    <row r="39" spans="1:14" x14ac:dyDescent="0.3">
      <c r="A39" s="85" t="s">
        <v>34</v>
      </c>
      <c r="B39" s="104">
        <v>33</v>
      </c>
      <c r="C39" s="73" t="s">
        <v>43</v>
      </c>
      <c r="D39" s="79"/>
      <c r="E39" s="155"/>
      <c r="F39" s="155"/>
      <c r="G39" s="155"/>
      <c r="H39" s="155"/>
      <c r="I39" s="155"/>
      <c r="J39" s="156"/>
    </row>
    <row r="40" spans="1:14" x14ac:dyDescent="0.3">
      <c r="A40" s="85" t="s">
        <v>35</v>
      </c>
      <c r="B40" s="104">
        <v>34</v>
      </c>
      <c r="C40" s="73" t="s">
        <v>44</v>
      </c>
      <c r="D40" s="79"/>
      <c r="E40" s="155"/>
      <c r="F40" s="155"/>
      <c r="G40" s="155"/>
      <c r="H40" s="155"/>
      <c r="I40" s="155"/>
      <c r="J40" s="156"/>
    </row>
    <row r="41" spans="1:14" x14ac:dyDescent="0.3">
      <c r="A41" s="82" t="s">
        <v>52</v>
      </c>
      <c r="B41" s="104">
        <v>35</v>
      </c>
      <c r="C41" s="80" t="s">
        <v>44</v>
      </c>
      <c r="D41" s="79"/>
      <c r="E41" s="155"/>
      <c r="F41" s="155"/>
      <c r="G41" s="155"/>
      <c r="H41" s="155"/>
      <c r="I41" s="155"/>
      <c r="J41" s="156"/>
    </row>
    <row r="42" spans="1:14" x14ac:dyDescent="0.3">
      <c r="A42" s="82" t="s">
        <v>52</v>
      </c>
      <c r="B42" s="104">
        <v>36</v>
      </c>
      <c r="C42" s="80" t="s">
        <v>43</v>
      </c>
      <c r="D42" s="79"/>
      <c r="E42" s="155"/>
      <c r="F42" s="155"/>
      <c r="G42" s="155"/>
      <c r="H42" s="155"/>
      <c r="I42" s="155"/>
      <c r="J42" s="156"/>
    </row>
    <row r="43" spans="1:14" ht="15" thickBot="1" x14ac:dyDescent="0.35">
      <c r="A43" s="18" t="s">
        <v>32</v>
      </c>
      <c r="B43" s="109">
        <v>37</v>
      </c>
      <c r="C43" s="81" t="s">
        <v>43</v>
      </c>
      <c r="D43" s="88"/>
      <c r="E43" s="177"/>
      <c r="F43" s="177"/>
      <c r="G43" s="177"/>
      <c r="H43" s="177"/>
      <c r="I43" s="177"/>
      <c r="J43" s="178"/>
    </row>
    <row r="44" spans="1:14" ht="24.9" customHeight="1" x14ac:dyDescent="0.3">
      <c r="A44" s="39" t="s">
        <v>17</v>
      </c>
      <c r="B44" s="182">
        <f>SUMIFS(B11:B43,C11:C43,"БН")+(1+справочник!B30)*SUMIFS(B11:B43,C11:C43,"Н")</f>
        <v>839.91879999999992</v>
      </c>
      <c r="C44" s="182"/>
      <c r="D44" s="38"/>
      <c r="E44" s="183" t="s">
        <v>84</v>
      </c>
      <c r="F44" s="183"/>
      <c r="G44" s="183"/>
      <c r="H44" s="37">
        <f>ROUNDUP(B44*2,-5)</f>
        <v>100000</v>
      </c>
      <c r="J44" s="57"/>
      <c r="K44" s="22"/>
    </row>
    <row r="45" spans="1:14" ht="9.75" customHeight="1" x14ac:dyDescent="0.3">
      <c r="A45" s="34"/>
      <c r="B45" s="35"/>
      <c r="C45" s="35"/>
      <c r="D45" s="33"/>
      <c r="E45" s="33"/>
      <c r="F45" s="33"/>
      <c r="G45" s="33"/>
      <c r="H45" s="33"/>
      <c r="I45" s="33"/>
      <c r="J45" s="33"/>
      <c r="K45" s="36"/>
    </row>
    <row r="46" spans="1:14" ht="9.75" customHeight="1" thickBot="1" x14ac:dyDescent="0.35">
      <c r="A46" s="34"/>
      <c r="B46" s="35"/>
      <c r="C46" s="35"/>
      <c r="D46" s="33"/>
      <c r="E46" s="33"/>
      <c r="F46" s="33"/>
      <c r="G46" s="33"/>
      <c r="H46" s="33"/>
      <c r="I46" s="33"/>
      <c r="J46" s="33"/>
      <c r="K46" s="36"/>
    </row>
    <row r="47" spans="1:14" ht="24.9" customHeight="1" x14ac:dyDescent="0.3">
      <c r="A47" s="184" t="s">
        <v>45</v>
      </c>
      <c r="B47" s="186" t="s">
        <v>42</v>
      </c>
      <c r="C47" s="187"/>
      <c r="D47" s="190" t="s">
        <v>20</v>
      </c>
      <c r="E47" s="192" t="s">
        <v>70</v>
      </c>
      <c r="F47" s="194" t="s">
        <v>21</v>
      </c>
      <c r="G47" s="195"/>
      <c r="H47" s="197" t="s">
        <v>22</v>
      </c>
      <c r="I47" s="199" t="s">
        <v>23</v>
      </c>
      <c r="J47" s="201" t="s">
        <v>66</v>
      </c>
    </row>
    <row r="48" spans="1:14" s="19" customFormat="1" ht="15" thickBot="1" x14ac:dyDescent="0.35">
      <c r="A48" s="185"/>
      <c r="B48" s="188"/>
      <c r="C48" s="189"/>
      <c r="D48" s="191"/>
      <c r="E48" s="193"/>
      <c r="F48" s="29" t="s">
        <v>7</v>
      </c>
      <c r="G48" s="30" t="s">
        <v>71</v>
      </c>
      <c r="H48" s="198"/>
      <c r="I48" s="200"/>
      <c r="J48" s="202"/>
    </row>
    <row r="49" spans="1:11" s="20" customFormat="1" x14ac:dyDescent="0.3">
      <c r="A49" s="114" t="s">
        <v>165</v>
      </c>
      <c r="B49" s="203" t="s">
        <v>125</v>
      </c>
      <c r="C49" s="204"/>
      <c r="D49" s="54">
        <f>E49/$E$8</f>
        <v>16.833333333333332</v>
      </c>
      <c r="E49" s="116">
        <v>101</v>
      </c>
      <c r="F49" s="105">
        <v>201</v>
      </c>
      <c r="G49" s="83" t="s">
        <v>49</v>
      </c>
      <c r="H49" s="117">
        <v>301</v>
      </c>
      <c r="I49" s="26">
        <f>E49+(F49+H49)*1.46</f>
        <v>833.92</v>
      </c>
      <c r="J49" s="118" t="s">
        <v>176</v>
      </c>
    </row>
    <row r="50" spans="1:11" s="20" customFormat="1" x14ac:dyDescent="0.3">
      <c r="A50" s="115" t="s">
        <v>166</v>
      </c>
      <c r="B50" s="196" t="s">
        <v>125</v>
      </c>
      <c r="C50" s="196"/>
      <c r="D50" s="54">
        <f t="shared" ref="D50:D58" si="0">E50/$E$8</f>
        <v>17</v>
      </c>
      <c r="E50" s="116">
        <v>102</v>
      </c>
      <c r="F50" s="104">
        <v>202</v>
      </c>
      <c r="G50" s="89" t="s">
        <v>49</v>
      </c>
      <c r="H50" s="117">
        <v>302</v>
      </c>
      <c r="I50" s="27">
        <f t="shared" ref="I50:I58" si="1">E50+(F50+H50)*1.46</f>
        <v>837.84</v>
      </c>
      <c r="J50" s="119" t="s">
        <v>177</v>
      </c>
    </row>
    <row r="51" spans="1:11" s="20" customFormat="1" x14ac:dyDescent="0.3">
      <c r="A51" s="115" t="s">
        <v>167</v>
      </c>
      <c r="B51" s="196" t="s">
        <v>125</v>
      </c>
      <c r="C51" s="196"/>
      <c r="D51" s="54">
        <f t="shared" si="0"/>
        <v>17.166666666666668</v>
      </c>
      <c r="E51" s="116">
        <v>103</v>
      </c>
      <c r="F51" s="104">
        <v>203</v>
      </c>
      <c r="G51" s="89" t="s">
        <v>49</v>
      </c>
      <c r="H51" s="117">
        <v>303</v>
      </c>
      <c r="I51" s="27">
        <f t="shared" si="1"/>
        <v>841.76</v>
      </c>
      <c r="J51" s="119" t="s">
        <v>178</v>
      </c>
    </row>
    <row r="52" spans="1:11" s="20" customFormat="1" x14ac:dyDescent="0.3">
      <c r="A52" s="114" t="s">
        <v>168</v>
      </c>
      <c r="B52" s="196" t="s">
        <v>125</v>
      </c>
      <c r="C52" s="196"/>
      <c r="D52" s="54">
        <f t="shared" si="0"/>
        <v>17.333333333333332</v>
      </c>
      <c r="E52" s="116">
        <v>104</v>
      </c>
      <c r="F52" s="105">
        <v>204</v>
      </c>
      <c r="G52" s="89"/>
      <c r="H52" s="117">
        <v>304</v>
      </c>
      <c r="I52" s="27">
        <f t="shared" si="1"/>
        <v>845.68</v>
      </c>
      <c r="J52" s="118" t="s">
        <v>179</v>
      </c>
    </row>
    <row r="53" spans="1:11" s="20" customFormat="1" x14ac:dyDescent="0.3">
      <c r="A53" s="115" t="s">
        <v>169</v>
      </c>
      <c r="B53" s="196" t="s">
        <v>125</v>
      </c>
      <c r="C53" s="196"/>
      <c r="D53" s="54">
        <f t="shared" si="0"/>
        <v>17.5</v>
      </c>
      <c r="E53" s="116">
        <v>105</v>
      </c>
      <c r="F53" s="104">
        <v>205</v>
      </c>
      <c r="G53" s="89"/>
      <c r="H53" s="117">
        <v>305</v>
      </c>
      <c r="I53" s="27">
        <f t="shared" si="1"/>
        <v>849.6</v>
      </c>
      <c r="J53" s="119" t="s">
        <v>180</v>
      </c>
    </row>
    <row r="54" spans="1:11" s="20" customFormat="1" x14ac:dyDescent="0.3">
      <c r="A54" s="115" t="s">
        <v>170</v>
      </c>
      <c r="B54" s="196" t="s">
        <v>125</v>
      </c>
      <c r="C54" s="196"/>
      <c r="D54" s="54">
        <f t="shared" si="0"/>
        <v>17.666666666666668</v>
      </c>
      <c r="E54" s="116">
        <v>106</v>
      </c>
      <c r="F54" s="104">
        <v>206</v>
      </c>
      <c r="G54" s="89" t="s">
        <v>49</v>
      </c>
      <c r="H54" s="117">
        <v>306</v>
      </c>
      <c r="I54" s="27">
        <f t="shared" si="1"/>
        <v>853.52</v>
      </c>
      <c r="J54" s="119" t="s">
        <v>181</v>
      </c>
    </row>
    <row r="55" spans="1:11" s="20" customFormat="1" x14ac:dyDescent="0.3">
      <c r="A55" s="114" t="s">
        <v>171</v>
      </c>
      <c r="B55" s="196" t="s">
        <v>125</v>
      </c>
      <c r="C55" s="196"/>
      <c r="D55" s="54">
        <f t="shared" si="0"/>
        <v>17.833333333333332</v>
      </c>
      <c r="E55" s="116">
        <v>107</v>
      </c>
      <c r="F55" s="105">
        <v>207</v>
      </c>
      <c r="G55" s="89"/>
      <c r="H55" s="117">
        <v>307</v>
      </c>
      <c r="I55" s="27">
        <f t="shared" si="1"/>
        <v>857.43999999999994</v>
      </c>
      <c r="J55" s="118" t="s">
        <v>182</v>
      </c>
    </row>
    <row r="56" spans="1:11" s="20" customFormat="1" x14ac:dyDescent="0.3">
      <c r="A56" s="115" t="s">
        <v>172</v>
      </c>
      <c r="B56" s="196" t="s">
        <v>125</v>
      </c>
      <c r="C56" s="196"/>
      <c r="D56" s="54">
        <f t="shared" si="0"/>
        <v>18</v>
      </c>
      <c r="E56" s="116">
        <v>108</v>
      </c>
      <c r="F56" s="104">
        <v>208</v>
      </c>
      <c r="G56" s="89" t="s">
        <v>49</v>
      </c>
      <c r="H56" s="117">
        <v>308</v>
      </c>
      <c r="I56" s="27">
        <f t="shared" si="1"/>
        <v>861.36</v>
      </c>
      <c r="J56" s="119" t="s">
        <v>183</v>
      </c>
    </row>
    <row r="57" spans="1:11" s="20" customFormat="1" x14ac:dyDescent="0.3">
      <c r="A57" s="115" t="s">
        <v>173</v>
      </c>
      <c r="B57" s="196" t="s">
        <v>125</v>
      </c>
      <c r="C57" s="196"/>
      <c r="D57" s="54">
        <f t="shared" si="0"/>
        <v>18.166666666666668</v>
      </c>
      <c r="E57" s="116">
        <v>109</v>
      </c>
      <c r="F57" s="104">
        <v>209</v>
      </c>
      <c r="G57" s="89"/>
      <c r="H57" s="117">
        <v>309</v>
      </c>
      <c r="I57" s="27">
        <f t="shared" si="1"/>
        <v>865.28</v>
      </c>
      <c r="J57" s="119" t="s">
        <v>184</v>
      </c>
    </row>
    <row r="58" spans="1:11" s="20" customFormat="1" ht="15" thickBot="1" x14ac:dyDescent="0.35">
      <c r="A58" s="114" t="s">
        <v>174</v>
      </c>
      <c r="B58" s="206" t="s">
        <v>125</v>
      </c>
      <c r="C58" s="206"/>
      <c r="D58" s="55">
        <f t="shared" si="0"/>
        <v>18.333333333333332</v>
      </c>
      <c r="E58" s="116">
        <v>110</v>
      </c>
      <c r="F58" s="105">
        <v>210</v>
      </c>
      <c r="G58" s="84"/>
      <c r="H58" s="117">
        <v>310</v>
      </c>
      <c r="I58" s="28">
        <f t="shared" si="1"/>
        <v>869.19999999999993</v>
      </c>
      <c r="J58" s="118" t="s">
        <v>185</v>
      </c>
    </row>
    <row r="59" spans="1:11" x14ac:dyDescent="0.3">
      <c r="C59" s="42"/>
      <c r="D59" s="49" t="s">
        <v>85</v>
      </c>
      <c r="E59" s="40">
        <f>SUM(E49:E58)</f>
        <v>1055</v>
      </c>
      <c r="H59" s="56" t="s">
        <v>85</v>
      </c>
      <c r="I59" s="40">
        <f>SUM(I49:I58)</f>
        <v>8515.5999999999985</v>
      </c>
    </row>
    <row r="60" spans="1:11" s="22" customFormat="1" x14ac:dyDescent="0.3">
      <c r="C60" s="15"/>
    </row>
    <row r="61" spans="1:11" s="36" customFormat="1" x14ac:dyDescent="0.3">
      <c r="A61" s="41"/>
      <c r="C61" s="42"/>
      <c r="E61" s="42"/>
      <c r="H61" s="15"/>
      <c r="I61" s="15"/>
      <c r="J61" s="15"/>
      <c r="K61" s="15"/>
    </row>
    <row r="62" spans="1:11" x14ac:dyDescent="0.3">
      <c r="A62" s="36"/>
      <c r="B62" s="36"/>
      <c r="C62" s="205" t="s">
        <v>117</v>
      </c>
      <c r="D62" s="205"/>
      <c r="E62" s="23">
        <f>6%*I59</f>
        <v>510.93599999999992</v>
      </c>
      <c r="F62" s="36"/>
      <c r="G62" s="205" t="s">
        <v>75</v>
      </c>
      <c r="H62" s="205"/>
      <c r="I62" s="47">
        <f>SUMIFS(B11:B43,C11:C43,"БН")</f>
        <v>364</v>
      </c>
      <c r="K62" s="22"/>
    </row>
    <row r="63" spans="1:11" x14ac:dyDescent="0.3">
      <c r="A63" s="36"/>
      <c r="B63" s="36"/>
      <c r="C63" s="205" t="s">
        <v>116</v>
      </c>
      <c r="D63" s="205"/>
      <c r="E63" s="23">
        <f>15%*I59</f>
        <v>1277.3399999999997</v>
      </c>
      <c r="F63" s="36"/>
      <c r="G63" s="205" t="s">
        <v>120</v>
      </c>
      <c r="H63" s="205"/>
      <c r="I63" s="47">
        <f>SUMIFS(B11:B43,C11:C43,"Н")*(1+справочник!B30)</f>
        <v>475.91879999999998</v>
      </c>
      <c r="K63" s="22"/>
    </row>
    <row r="64" spans="1:11" x14ac:dyDescent="0.3">
      <c r="A64" s="36"/>
      <c r="B64" s="36"/>
      <c r="C64" s="205" t="s">
        <v>114</v>
      </c>
      <c r="D64" s="205"/>
      <c r="E64" s="23">
        <f>I59-B44-E62-E63</f>
        <v>5887.4051999999992</v>
      </c>
      <c r="F64" s="36"/>
      <c r="G64" s="205" t="s">
        <v>74</v>
      </c>
      <c r="H64" s="205"/>
      <c r="I64" s="48">
        <f>SUM(B15:B17)/E8</f>
        <v>5</v>
      </c>
      <c r="K64" s="22"/>
    </row>
    <row r="65" spans="1:11" x14ac:dyDescent="0.3">
      <c r="A65" s="36"/>
      <c r="B65" s="36"/>
      <c r="C65" s="205" t="s">
        <v>115</v>
      </c>
      <c r="D65" s="205"/>
      <c r="E65" s="46">
        <f>IFERROR(E64/I59,0)</f>
        <v>0.69136704401334026</v>
      </c>
      <c r="F65" s="36"/>
      <c r="G65" s="205" t="s">
        <v>118</v>
      </c>
      <c r="H65" s="205"/>
      <c r="I65" s="48">
        <f>E64*10%</f>
        <v>588.74051999999995</v>
      </c>
      <c r="J65" s="22"/>
      <c r="K65" s="22"/>
    </row>
    <row r="66" spans="1:11" x14ac:dyDescent="0.3">
      <c r="A66" s="44"/>
      <c r="B66" s="45"/>
      <c r="C66" s="43"/>
      <c r="D66" s="36"/>
      <c r="E66" s="36"/>
      <c r="F66" s="36"/>
      <c r="G66" s="36"/>
      <c r="H66" s="22"/>
      <c r="K66" s="22"/>
    </row>
    <row r="67" spans="1:11" x14ac:dyDescent="0.3">
      <c r="A67" s="36"/>
      <c r="B67" s="36"/>
      <c r="C67" s="43"/>
      <c r="D67" s="36"/>
      <c r="E67" s="36"/>
      <c r="F67" s="36"/>
      <c r="G67" s="36"/>
      <c r="H67" s="22"/>
      <c r="K67" s="22"/>
    </row>
    <row r="68" spans="1:11" x14ac:dyDescent="0.3">
      <c r="A68" s="36"/>
      <c r="B68" s="36"/>
      <c r="C68" s="43"/>
      <c r="D68" s="36"/>
      <c r="E68" s="36"/>
      <c r="F68" s="36"/>
      <c r="G68" s="36"/>
    </row>
    <row r="69" spans="1:11" x14ac:dyDescent="0.3">
      <c r="A69" s="36"/>
      <c r="B69" s="36"/>
      <c r="C69" s="43"/>
      <c r="D69" s="36"/>
      <c r="E69" s="36"/>
      <c r="F69" s="36"/>
      <c r="G69" s="36"/>
    </row>
    <row r="70" spans="1:11" x14ac:dyDescent="0.3">
      <c r="D70" s="36"/>
      <c r="E70" s="36"/>
      <c r="F70" s="36"/>
      <c r="G70" s="36"/>
    </row>
  </sheetData>
  <sheetProtection selectLockedCells="1"/>
  <mergeCells count="70">
    <mergeCell ref="C65:D65"/>
    <mergeCell ref="G65:H65"/>
    <mergeCell ref="B58:C58"/>
    <mergeCell ref="C62:D62"/>
    <mergeCell ref="G62:H62"/>
    <mergeCell ref="C63:D63"/>
    <mergeCell ref="G63:H63"/>
    <mergeCell ref="C64:D64"/>
    <mergeCell ref="G64:H64"/>
    <mergeCell ref="B57:C57"/>
    <mergeCell ref="H47:H48"/>
    <mergeCell ref="I47:I48"/>
    <mergeCell ref="J47:J48"/>
    <mergeCell ref="B49:C49"/>
    <mergeCell ref="B50:C50"/>
    <mergeCell ref="B51:C51"/>
    <mergeCell ref="B52:C52"/>
    <mergeCell ref="B53:C53"/>
    <mergeCell ref="B54:C54"/>
    <mergeCell ref="B55:C55"/>
    <mergeCell ref="B56:C56"/>
    <mergeCell ref="B44:C44"/>
    <mergeCell ref="E44:G44"/>
    <mergeCell ref="A47:A48"/>
    <mergeCell ref="B47:C48"/>
    <mergeCell ref="D47:D48"/>
    <mergeCell ref="E47:E48"/>
    <mergeCell ref="F47:G47"/>
    <mergeCell ref="E43:J43"/>
    <mergeCell ref="D33:D37"/>
    <mergeCell ref="E33:J33"/>
    <mergeCell ref="E34:J34"/>
    <mergeCell ref="E35:J35"/>
    <mergeCell ref="G36:J36"/>
    <mergeCell ref="E37:J37"/>
    <mergeCell ref="E38:J38"/>
    <mergeCell ref="E39:J39"/>
    <mergeCell ref="E40:J40"/>
    <mergeCell ref="E41:J41"/>
    <mergeCell ref="E42:J42"/>
    <mergeCell ref="E27:J27"/>
    <mergeCell ref="D28:D32"/>
    <mergeCell ref="E28:J28"/>
    <mergeCell ref="E29:J29"/>
    <mergeCell ref="E30:J30"/>
    <mergeCell ref="E31:J31"/>
    <mergeCell ref="E32:J32"/>
    <mergeCell ref="D23:D27"/>
    <mergeCell ref="E23:J23"/>
    <mergeCell ref="E24:J24"/>
    <mergeCell ref="E25:J25"/>
    <mergeCell ref="E26:J26"/>
    <mergeCell ref="E18:J18"/>
    <mergeCell ref="D19:J19"/>
    <mergeCell ref="D20:J20"/>
    <mergeCell ref="D21:J21"/>
    <mergeCell ref="D22:J22"/>
    <mergeCell ref="A1:I2"/>
    <mergeCell ref="E3:F3"/>
    <mergeCell ref="L3:L5"/>
    <mergeCell ref="E4:F4"/>
    <mergeCell ref="E17:J17"/>
    <mergeCell ref="E6:J6"/>
    <mergeCell ref="E7:J7"/>
    <mergeCell ref="E10:J10"/>
    <mergeCell ref="E11:J11"/>
    <mergeCell ref="A12:A14"/>
    <mergeCell ref="D14:J14"/>
    <mergeCell ref="E15:J15"/>
    <mergeCell ref="E16:J16"/>
  </mergeCells>
  <conditionalFormatting sqref="F49 F52 F55 F58">
    <cfRule type="expression" dxfId="17" priority="34">
      <formula>AND(G49="нет",NOT(ISBLANK(F49)))</formula>
    </cfRule>
  </conditionalFormatting>
  <conditionalFormatting sqref="F50 F53 F56">
    <cfRule type="expression" dxfId="16" priority="33">
      <formula>AND(G50="нет",NOT(ISBLANK(F50)))</formula>
    </cfRule>
  </conditionalFormatting>
  <conditionalFormatting sqref="F51 F54 F57">
    <cfRule type="expression" dxfId="15" priority="32">
      <formula>AND(NOT(G51="да"),NOT(ISBLANK(F51)))</formula>
    </cfRule>
  </conditionalFormatting>
  <conditionalFormatting sqref="C33:C43 C20:C27 C11:C12 C15:C18">
    <cfRule type="expression" dxfId="14" priority="19">
      <formula>AND(ISBLANK($C11),NOT(ISBLANK($B11)))</formula>
    </cfRule>
  </conditionalFormatting>
  <conditionalFormatting sqref="D15:D18">
    <cfRule type="expression" dxfId="13" priority="18">
      <formula>AND(NOT($D15="меню получено"),NOT(ISBLANK($B15)))</formula>
    </cfRule>
  </conditionalFormatting>
  <conditionalFormatting sqref="E23:J27">
    <cfRule type="expression" dxfId="12" priority="17">
      <formula>AND(NOT(ISBLANK($B23)),ISBLANK($E23))</formula>
    </cfRule>
  </conditionalFormatting>
  <conditionalFormatting sqref="D23:D27">
    <cfRule type="expression" dxfId="11" priority="16">
      <formula>AND(NOT(SUM($B$23:$B$27)=0),(ISBLANK($D$23)))</formula>
    </cfRule>
  </conditionalFormatting>
  <conditionalFormatting sqref="C28:C32">
    <cfRule type="expression" dxfId="10" priority="15">
      <formula>AND(ISBLANK($C28),NOT(ISBLANK($B28)))</formula>
    </cfRule>
  </conditionalFormatting>
  <conditionalFormatting sqref="D28:D32">
    <cfRule type="expression" dxfId="9" priority="14">
      <formula>AND(NOT(SUM($B$28:$B$32)=0),(ISBLANK($D28)))</formula>
    </cfRule>
  </conditionalFormatting>
  <conditionalFormatting sqref="D33:D37">
    <cfRule type="expression" dxfId="8" priority="13">
      <formula>AND(NOT(SUM($B$33:$B$37)=0),ISBLANK($D$33))</formula>
    </cfRule>
  </conditionalFormatting>
  <conditionalFormatting sqref="E33:J35 E37:J37 E36:G36">
    <cfRule type="expression" dxfId="7" priority="12">
      <formula>AND(NOT(ISBLANK($B33)),ISBLANK($E33))</formula>
    </cfRule>
  </conditionalFormatting>
  <conditionalFormatting sqref="E28:J29 E31:J32">
    <cfRule type="expression" dxfId="6" priority="11">
      <formula>AND(NOT(ISBLANK($B28)),ISBLANK($E28))</formula>
    </cfRule>
  </conditionalFormatting>
  <conditionalFormatting sqref="B49:C58">
    <cfRule type="expression" dxfId="5" priority="10">
      <formula>OR(AND(NOT(ISBLANK($A49)),ISBLANK($B49)),AND(NOT(ISBLANK($E49)),ISBLANK($B49)))</formula>
    </cfRule>
  </conditionalFormatting>
  <conditionalFormatting sqref="A49:A58">
    <cfRule type="expression" dxfId="4" priority="6">
      <formula>AND(NOT(ISBLANK($E49)),ISBLANK($A49))</formula>
    </cfRule>
  </conditionalFormatting>
  <conditionalFormatting sqref="C19">
    <cfRule type="expression" dxfId="3" priority="5">
      <formula>AND(ISBLANK($C19),NOT(ISBLANK($B19)))</formula>
    </cfRule>
  </conditionalFormatting>
  <conditionalFormatting sqref="E49:E58">
    <cfRule type="expression" dxfId="2" priority="4">
      <formula>AND(NOT(ISBLANK($A49)),ISBLANK($E49))</formula>
    </cfRule>
  </conditionalFormatting>
  <conditionalFormatting sqref="E30:J30">
    <cfRule type="expression" dxfId="1" priority="2">
      <formula>AND(NOT(ISBLANK($B30)),ISBLANK($E30))</formula>
    </cfRule>
  </conditionalFormatting>
  <conditionalFormatting sqref="E59">
    <cfRule type="expression" dxfId="0" priority="1">
      <formula>NOT($H$44-$E$59&lt;0)</formula>
    </cfRule>
  </conditionalFormatting>
  <pageMargins left="0.25" right="0.25" top="0.75" bottom="0.75" header="0.3" footer="0.3"/>
  <pageSetup paperSize="9" scale="6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B1:P30"/>
  <sheetViews>
    <sheetView workbookViewId="0">
      <selection activeCell="C40" sqref="C40"/>
    </sheetView>
  </sheetViews>
  <sheetFormatPr defaultRowHeight="14.4" x14ac:dyDescent="0.3"/>
  <cols>
    <col min="2" max="2" width="11" bestFit="1" customWidth="1"/>
    <col min="3" max="3" width="27.6640625" bestFit="1" customWidth="1"/>
    <col min="4" max="4" width="15.6640625" bestFit="1" customWidth="1"/>
    <col min="11" max="11" width="14.109375" customWidth="1"/>
    <col min="13" max="14" width="14.44140625" customWidth="1"/>
    <col min="15" max="15" width="13.33203125" customWidth="1"/>
    <col min="16" max="16" width="16.109375" customWidth="1"/>
  </cols>
  <sheetData>
    <row r="1" spans="2:16" x14ac:dyDescent="0.3">
      <c r="B1" s="1" t="s">
        <v>47</v>
      </c>
      <c r="D1" s="1" t="s">
        <v>48</v>
      </c>
      <c r="F1" s="1" t="s">
        <v>63</v>
      </c>
      <c r="H1" s="1" t="s">
        <v>62</v>
      </c>
    </row>
    <row r="2" spans="2:16" x14ac:dyDescent="0.3">
      <c r="B2" s="2" t="s">
        <v>44</v>
      </c>
      <c r="D2" s="2" t="s">
        <v>33</v>
      </c>
      <c r="F2" s="2" t="s">
        <v>49</v>
      </c>
      <c r="H2" s="2" t="s">
        <v>53</v>
      </c>
      <c r="J2" s="53" t="s">
        <v>94</v>
      </c>
      <c r="K2" s="53" t="s">
        <v>97</v>
      </c>
      <c r="L2" s="53" t="s">
        <v>98</v>
      </c>
      <c r="M2" s="53" t="s">
        <v>99</v>
      </c>
      <c r="N2" s="16" t="s">
        <v>100</v>
      </c>
      <c r="O2" s="16" t="s">
        <v>101</v>
      </c>
      <c r="P2" s="53" t="s">
        <v>112</v>
      </c>
    </row>
    <row r="3" spans="2:16" x14ac:dyDescent="0.3">
      <c r="B3" s="2" t="s">
        <v>43</v>
      </c>
      <c r="D3" s="2"/>
      <c r="F3" s="2" t="s">
        <v>39</v>
      </c>
      <c r="H3" s="3" t="s">
        <v>24</v>
      </c>
      <c r="J3" s="53" t="s">
        <v>95</v>
      </c>
      <c r="K3" s="53" t="s">
        <v>103</v>
      </c>
      <c r="L3" s="53" t="s">
        <v>104</v>
      </c>
      <c r="M3" s="53" t="s">
        <v>105</v>
      </c>
      <c r="N3" s="16" t="s">
        <v>106</v>
      </c>
      <c r="O3" s="16" t="s">
        <v>102</v>
      </c>
      <c r="P3" s="2"/>
    </row>
    <row r="4" spans="2:16" x14ac:dyDescent="0.3">
      <c r="H4" s="2" t="s">
        <v>54</v>
      </c>
      <c r="J4" s="53" t="s">
        <v>96</v>
      </c>
      <c r="K4" s="53" t="s">
        <v>107</v>
      </c>
      <c r="L4" s="53" t="s">
        <v>108</v>
      </c>
      <c r="M4" s="53" t="s">
        <v>109</v>
      </c>
      <c r="N4" s="16" t="s">
        <v>110</v>
      </c>
      <c r="O4" s="16" t="s">
        <v>111</v>
      </c>
      <c r="P4" s="2"/>
    </row>
    <row r="5" spans="2:16" x14ac:dyDescent="0.3">
      <c r="H5" s="2" t="s">
        <v>55</v>
      </c>
    </row>
    <row r="6" spans="2:16" x14ac:dyDescent="0.3">
      <c r="H6" s="2" t="s">
        <v>26</v>
      </c>
    </row>
    <row r="7" spans="2:16" x14ac:dyDescent="0.3">
      <c r="H7" s="2" t="s">
        <v>25</v>
      </c>
    </row>
    <row r="8" spans="2:16" x14ac:dyDescent="0.3">
      <c r="H8" s="2" t="s">
        <v>56</v>
      </c>
    </row>
    <row r="9" spans="2:16" x14ac:dyDescent="0.3">
      <c r="H9" s="2" t="s">
        <v>57</v>
      </c>
    </row>
    <row r="10" spans="2:16" x14ac:dyDescent="0.3">
      <c r="H10" s="2" t="s">
        <v>58</v>
      </c>
    </row>
    <row r="11" spans="2:16" x14ac:dyDescent="0.3">
      <c r="H11" s="2" t="s">
        <v>59</v>
      </c>
    </row>
    <row r="12" spans="2:16" x14ac:dyDescent="0.3">
      <c r="H12" s="2" t="s">
        <v>60</v>
      </c>
    </row>
    <row r="13" spans="2:16" x14ac:dyDescent="0.3">
      <c r="H13" s="2" t="s">
        <v>61</v>
      </c>
    </row>
    <row r="19" spans="2:3" x14ac:dyDescent="0.3">
      <c r="B19" s="1" t="s">
        <v>77</v>
      </c>
    </row>
    <row r="21" spans="2:3" x14ac:dyDescent="0.3">
      <c r="B21" s="31">
        <v>0.02</v>
      </c>
      <c r="C21" t="s">
        <v>78</v>
      </c>
    </row>
    <row r="23" spans="2:3" x14ac:dyDescent="0.3">
      <c r="B23" s="31">
        <v>0.05</v>
      </c>
      <c r="C23" t="s">
        <v>79</v>
      </c>
    </row>
    <row r="24" spans="2:3" x14ac:dyDescent="0.3">
      <c r="B24" s="31">
        <v>0.1</v>
      </c>
      <c r="C24" t="s">
        <v>80</v>
      </c>
    </row>
    <row r="26" spans="2:3" x14ac:dyDescent="0.3">
      <c r="B26" s="32">
        <v>300</v>
      </c>
      <c r="C26" t="s">
        <v>81</v>
      </c>
    </row>
    <row r="27" spans="2:3" x14ac:dyDescent="0.3">
      <c r="B27" s="32">
        <v>2000</v>
      </c>
      <c r="C27" t="s">
        <v>82</v>
      </c>
    </row>
    <row r="28" spans="2:3" x14ac:dyDescent="0.3">
      <c r="B28" s="32">
        <v>3000</v>
      </c>
      <c r="C28" t="s">
        <v>83</v>
      </c>
    </row>
    <row r="29" spans="2:3" x14ac:dyDescent="0.3">
      <c r="B29" s="32"/>
    </row>
    <row r="30" spans="2:3" x14ac:dyDescent="0.3">
      <c r="B30" s="90">
        <v>0.49659999999999999</v>
      </c>
      <c r="C3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таблица</vt:lpstr>
      <vt:lpstr>таблица_исх</vt:lpstr>
      <vt:lpstr>техн</vt:lpstr>
      <vt:lpstr>смета</vt:lpstr>
      <vt:lpstr>справочник</vt:lpstr>
      <vt:lpstr>смета!Область_печати</vt:lpstr>
      <vt:lpstr>таблица_исх!Область_печати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Павел Любин</cp:lastModifiedBy>
  <cp:lastPrinted>2018-05-17T16:54:21Z</cp:lastPrinted>
  <dcterms:created xsi:type="dcterms:W3CDTF">2018-05-10T10:04:07Z</dcterms:created>
  <dcterms:modified xsi:type="dcterms:W3CDTF">2018-05-19T20:47:56Z</dcterms:modified>
</cp:coreProperties>
</file>