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B9E33155-181C-44BA-88CA-4F1C2AE58BCD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Description" sheetId="13" r:id="rId1"/>
    <sheet name="Front" sheetId="9" r:id="rId2"/>
    <sheet name="Rear" sheetId="10" r:id="rId3"/>
    <sheet name="3.0.90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E12" i="16"/>
  <c r="F12" i="16"/>
  <c r="G12" i="16"/>
  <c r="H12" i="16"/>
  <c r="I12" i="16"/>
  <c r="J12" i="16"/>
  <c r="K12" i="16"/>
  <c r="L12" i="16"/>
  <c r="M12" i="16"/>
  <c r="C2" i="16"/>
  <c r="C3" i="16"/>
  <c r="O3" i="16" s="1"/>
  <c r="C4" i="16"/>
  <c r="O4" i="16" s="1"/>
  <c r="C5" i="16"/>
  <c r="O5" i="16" s="1"/>
  <c r="C6" i="16"/>
  <c r="O6" i="16" s="1"/>
  <c r="C7" i="16"/>
  <c r="O7" i="16" s="1"/>
  <c r="C8" i="16"/>
  <c r="O8" i="16" s="1"/>
  <c r="C9" i="16"/>
  <c r="O9" i="16" s="1"/>
  <c r="C10" i="16"/>
  <c r="O10" i="16" s="1"/>
  <c r="C11" i="16"/>
  <c r="C12" i="16" s="1"/>
  <c r="C13" i="16"/>
  <c r="O13" i="16" s="1"/>
  <c r="C14" i="16"/>
  <c r="O14" i="16" s="1"/>
  <c r="C15" i="16"/>
  <c r="O15" i="16" s="1"/>
  <c r="C16" i="16"/>
  <c r="O16" i="16" s="1"/>
  <c r="C17" i="16"/>
  <c r="O17" i="16" s="1"/>
  <c r="C18" i="16"/>
  <c r="O18" i="16" s="1"/>
  <c r="C19" i="16"/>
  <c r="O19" i="16" s="1"/>
  <c r="C20" i="16"/>
  <c r="O20" i="16" s="1"/>
  <c r="C21" i="16"/>
  <c r="O21" i="16" s="1"/>
  <c r="C22" i="16"/>
  <c r="O22" i="16" s="1"/>
  <c r="C25" i="16"/>
  <c r="C26" i="16"/>
  <c r="O26" i="16" s="1"/>
  <c r="C27" i="16"/>
  <c r="O27" i="16" s="1"/>
  <c r="C28" i="16"/>
  <c r="O28" i="16" s="1"/>
  <c r="C29" i="16"/>
  <c r="C30" i="16"/>
  <c r="O30" i="16" s="1"/>
  <c r="C31" i="16"/>
  <c r="O31" i="16" s="1"/>
  <c r="C32" i="16"/>
  <c r="O32" i="16" s="1"/>
  <c r="C33" i="16"/>
  <c r="O33" i="16" s="1"/>
  <c r="C35" i="16"/>
  <c r="O35" i="16" s="1"/>
  <c r="C36" i="16"/>
  <c r="O36" i="16" s="1"/>
  <c r="C37" i="16"/>
  <c r="O37" i="16" s="1"/>
  <c r="C38" i="16"/>
  <c r="O38" i="16" s="1"/>
  <c r="C39" i="16"/>
  <c r="O39" i="16" s="1"/>
  <c r="C40" i="16"/>
  <c r="O40" i="16" s="1"/>
  <c r="C41" i="16"/>
  <c r="O41" i="16" s="1"/>
  <c r="C42" i="16"/>
  <c r="C43" i="16"/>
  <c r="O43" i="16" s="1"/>
  <c r="C44" i="16"/>
  <c r="O44" i="16" s="1"/>
  <c r="C24" i="16"/>
  <c r="O24" i="16" s="1"/>
  <c r="O2" i="16"/>
  <c r="E34" i="16"/>
  <c r="F34" i="16"/>
  <c r="G34" i="16"/>
  <c r="H34" i="16"/>
  <c r="I34" i="16"/>
  <c r="J34" i="16"/>
  <c r="K34" i="16"/>
  <c r="L34" i="16"/>
  <c r="M34" i="16"/>
  <c r="D34" i="16"/>
  <c r="C34" i="16" s="1"/>
  <c r="Y44" i="16"/>
  <c r="X44" i="16"/>
  <c r="W44" i="16"/>
  <c r="V44" i="16"/>
  <c r="U44" i="16"/>
  <c r="T44" i="16"/>
  <c r="S44" i="16"/>
  <c r="R44" i="16"/>
  <c r="Q44" i="16"/>
  <c r="P44" i="16"/>
  <c r="Y43" i="16"/>
  <c r="X43" i="16"/>
  <c r="W43" i="16"/>
  <c r="V43" i="16"/>
  <c r="U43" i="16"/>
  <c r="T43" i="16"/>
  <c r="S43" i="16"/>
  <c r="R43" i="16"/>
  <c r="Q43" i="16"/>
  <c r="P43" i="16"/>
  <c r="Y42" i="16"/>
  <c r="X42" i="16"/>
  <c r="W42" i="16"/>
  <c r="V42" i="16"/>
  <c r="U42" i="16"/>
  <c r="T42" i="16"/>
  <c r="S42" i="16"/>
  <c r="R42" i="16"/>
  <c r="Q42" i="16"/>
  <c r="P42" i="16"/>
  <c r="O42" i="16"/>
  <c r="Y41" i="16"/>
  <c r="X41" i="16"/>
  <c r="W41" i="16"/>
  <c r="V41" i="16"/>
  <c r="U41" i="16"/>
  <c r="T41" i="16"/>
  <c r="S41" i="16"/>
  <c r="R41" i="16"/>
  <c r="Q41" i="16"/>
  <c r="P41" i="16"/>
  <c r="Y40" i="16"/>
  <c r="X40" i="16"/>
  <c r="W40" i="16"/>
  <c r="V40" i="16"/>
  <c r="U40" i="16"/>
  <c r="T40" i="16"/>
  <c r="S40" i="16"/>
  <c r="R40" i="16"/>
  <c r="Q40" i="16"/>
  <c r="P40" i="16"/>
  <c r="Y39" i="16"/>
  <c r="X39" i="16"/>
  <c r="W39" i="16"/>
  <c r="V39" i="16"/>
  <c r="U39" i="16"/>
  <c r="T39" i="16"/>
  <c r="S39" i="16"/>
  <c r="R39" i="16"/>
  <c r="Q39" i="16"/>
  <c r="P39" i="16"/>
  <c r="Y38" i="16"/>
  <c r="X38" i="16"/>
  <c r="W38" i="16"/>
  <c r="V38" i="16"/>
  <c r="U38" i="16"/>
  <c r="T38" i="16"/>
  <c r="S38" i="16"/>
  <c r="R38" i="16"/>
  <c r="Q38" i="16"/>
  <c r="P38" i="16"/>
  <c r="Y37" i="16"/>
  <c r="X37" i="16"/>
  <c r="W37" i="16"/>
  <c r="V37" i="16"/>
  <c r="U37" i="16"/>
  <c r="T37" i="16"/>
  <c r="S37" i="16"/>
  <c r="R37" i="16"/>
  <c r="Q37" i="16"/>
  <c r="P37" i="16"/>
  <c r="Y36" i="16"/>
  <c r="X36" i="16"/>
  <c r="W36" i="16"/>
  <c r="V36" i="16"/>
  <c r="U36" i="16"/>
  <c r="T36" i="16"/>
  <c r="S36" i="16"/>
  <c r="R36" i="16"/>
  <c r="Q36" i="16"/>
  <c r="P36" i="16"/>
  <c r="Y35" i="16"/>
  <c r="X35" i="16"/>
  <c r="W35" i="16"/>
  <c r="V35" i="16"/>
  <c r="U35" i="16"/>
  <c r="T35" i="16"/>
  <c r="S35" i="16"/>
  <c r="R35" i="16"/>
  <c r="Q35" i="16"/>
  <c r="P35" i="16"/>
  <c r="Y33" i="16"/>
  <c r="X33" i="16"/>
  <c r="W33" i="16"/>
  <c r="V33" i="16"/>
  <c r="U33" i="16"/>
  <c r="T33" i="16"/>
  <c r="S33" i="16"/>
  <c r="R33" i="16"/>
  <c r="Q33" i="16"/>
  <c r="P33" i="16"/>
  <c r="Y32" i="16"/>
  <c r="X32" i="16"/>
  <c r="W32" i="16"/>
  <c r="V32" i="16"/>
  <c r="U32" i="16"/>
  <c r="T32" i="16"/>
  <c r="S32" i="16"/>
  <c r="R32" i="16"/>
  <c r="Q32" i="16"/>
  <c r="P32" i="16"/>
  <c r="Y31" i="16"/>
  <c r="X31" i="16"/>
  <c r="W31" i="16"/>
  <c r="V31" i="16"/>
  <c r="U31" i="16"/>
  <c r="T31" i="16"/>
  <c r="S31" i="16"/>
  <c r="R31" i="16"/>
  <c r="Q31" i="16"/>
  <c r="P31" i="16"/>
  <c r="Y30" i="16"/>
  <c r="X30" i="16"/>
  <c r="W30" i="16"/>
  <c r="V30" i="16"/>
  <c r="U30" i="16"/>
  <c r="T30" i="16"/>
  <c r="S30" i="16"/>
  <c r="R30" i="16"/>
  <c r="Q30" i="16"/>
  <c r="P30" i="16"/>
  <c r="Y29" i="16"/>
  <c r="X29" i="16"/>
  <c r="W29" i="16"/>
  <c r="V29" i="16"/>
  <c r="U29" i="16"/>
  <c r="T29" i="16"/>
  <c r="S29" i="16"/>
  <c r="R29" i="16"/>
  <c r="Q29" i="16"/>
  <c r="P29" i="16"/>
  <c r="O29" i="16"/>
  <c r="Y28" i="16"/>
  <c r="X28" i="16"/>
  <c r="W28" i="16"/>
  <c r="V28" i="16"/>
  <c r="U28" i="16"/>
  <c r="T28" i="16"/>
  <c r="S28" i="16"/>
  <c r="R28" i="16"/>
  <c r="Q28" i="16"/>
  <c r="P28" i="16"/>
  <c r="Y27" i="16"/>
  <c r="X27" i="16"/>
  <c r="W27" i="16"/>
  <c r="V27" i="16"/>
  <c r="U27" i="16"/>
  <c r="T27" i="16"/>
  <c r="S27" i="16"/>
  <c r="R27" i="16"/>
  <c r="Q27" i="16"/>
  <c r="P27" i="16"/>
  <c r="Y26" i="16"/>
  <c r="X26" i="16"/>
  <c r="W26" i="16"/>
  <c r="V26" i="16"/>
  <c r="U26" i="16"/>
  <c r="T26" i="16"/>
  <c r="S26" i="16"/>
  <c r="R26" i="16"/>
  <c r="Q26" i="16"/>
  <c r="P26" i="16"/>
  <c r="Y25" i="16"/>
  <c r="X25" i="16"/>
  <c r="W25" i="16"/>
  <c r="V25" i="16"/>
  <c r="U25" i="16"/>
  <c r="T25" i="16"/>
  <c r="S25" i="16"/>
  <c r="R25" i="16"/>
  <c r="Q25" i="16"/>
  <c r="P25" i="16"/>
  <c r="O25" i="16"/>
  <c r="Y24" i="16"/>
  <c r="X24" i="16"/>
  <c r="W24" i="16"/>
  <c r="V24" i="16"/>
  <c r="U24" i="16"/>
  <c r="T24" i="16"/>
  <c r="S24" i="16"/>
  <c r="R24" i="16"/>
  <c r="Q24" i="16"/>
  <c r="P24" i="16"/>
  <c r="P14" i="16"/>
  <c r="Q14" i="16"/>
  <c r="R14" i="16"/>
  <c r="S14" i="16"/>
  <c r="T14" i="16"/>
  <c r="U14" i="16"/>
  <c r="V14" i="16"/>
  <c r="W14" i="16"/>
  <c r="X14" i="16"/>
  <c r="Y14" i="16"/>
  <c r="P15" i="16"/>
  <c r="Q15" i="16"/>
  <c r="R15" i="16"/>
  <c r="S15" i="16"/>
  <c r="T15" i="16"/>
  <c r="U15" i="16"/>
  <c r="V15" i="16"/>
  <c r="W15" i="16"/>
  <c r="X15" i="16"/>
  <c r="Y15" i="16"/>
  <c r="P16" i="16"/>
  <c r="Q16" i="16"/>
  <c r="R16" i="16"/>
  <c r="S16" i="16"/>
  <c r="T16" i="16"/>
  <c r="U16" i="16"/>
  <c r="V16" i="16"/>
  <c r="W16" i="16"/>
  <c r="X16" i="16"/>
  <c r="Y16" i="16"/>
  <c r="P17" i="16"/>
  <c r="Q17" i="16"/>
  <c r="R17" i="16"/>
  <c r="S17" i="16"/>
  <c r="T17" i="16"/>
  <c r="U17" i="16"/>
  <c r="V17" i="16"/>
  <c r="W17" i="16"/>
  <c r="X17" i="16"/>
  <c r="Y17" i="16"/>
  <c r="P18" i="16"/>
  <c r="Q18" i="16"/>
  <c r="R18" i="16"/>
  <c r="S18" i="16"/>
  <c r="T18" i="16"/>
  <c r="U18" i="16"/>
  <c r="V18" i="16"/>
  <c r="W18" i="16"/>
  <c r="X18" i="16"/>
  <c r="Y18" i="16"/>
  <c r="P19" i="16"/>
  <c r="Q19" i="16"/>
  <c r="R19" i="16"/>
  <c r="S19" i="16"/>
  <c r="T19" i="16"/>
  <c r="U19" i="16"/>
  <c r="V19" i="16"/>
  <c r="W19" i="16"/>
  <c r="X19" i="16"/>
  <c r="Y19" i="16"/>
  <c r="P20" i="16"/>
  <c r="Q20" i="16"/>
  <c r="R20" i="16"/>
  <c r="S20" i="16"/>
  <c r="T20" i="16"/>
  <c r="U20" i="16"/>
  <c r="V20" i="16"/>
  <c r="W20" i="16"/>
  <c r="X20" i="16"/>
  <c r="Y20" i="16"/>
  <c r="P21" i="16"/>
  <c r="Q21" i="16"/>
  <c r="R21" i="16"/>
  <c r="S21" i="16"/>
  <c r="T21" i="16"/>
  <c r="U21" i="16"/>
  <c r="V21" i="16"/>
  <c r="W21" i="16"/>
  <c r="X21" i="16"/>
  <c r="Y21" i="16"/>
  <c r="P22" i="16"/>
  <c r="Q22" i="16"/>
  <c r="R22" i="16"/>
  <c r="S22" i="16"/>
  <c r="T22" i="16"/>
  <c r="U22" i="16"/>
  <c r="V22" i="16"/>
  <c r="W22" i="16"/>
  <c r="X22" i="16"/>
  <c r="Y22" i="16"/>
  <c r="P13" i="16"/>
  <c r="Q13" i="16"/>
  <c r="R13" i="16"/>
  <c r="S13" i="16"/>
  <c r="T13" i="16"/>
  <c r="U13" i="16"/>
  <c r="V13" i="16"/>
  <c r="W13" i="16"/>
  <c r="X13" i="16"/>
  <c r="Y13" i="16"/>
  <c r="P3" i="16"/>
  <c r="Q3" i="16"/>
  <c r="R3" i="16"/>
  <c r="S3" i="16"/>
  <c r="T3" i="16"/>
  <c r="U3" i="16"/>
  <c r="V3" i="16"/>
  <c r="W3" i="16"/>
  <c r="X3" i="16"/>
  <c r="Y3" i="16"/>
  <c r="P4" i="16"/>
  <c r="Q4" i="16"/>
  <c r="R4" i="16"/>
  <c r="S4" i="16"/>
  <c r="T4" i="16"/>
  <c r="U4" i="16"/>
  <c r="V4" i="16"/>
  <c r="W4" i="16"/>
  <c r="X4" i="16"/>
  <c r="Y4" i="16"/>
  <c r="P5" i="16"/>
  <c r="Q5" i="16"/>
  <c r="R5" i="16"/>
  <c r="S5" i="16"/>
  <c r="T5" i="16"/>
  <c r="U5" i="16"/>
  <c r="V5" i="16"/>
  <c r="W5" i="16"/>
  <c r="X5" i="16"/>
  <c r="Y5" i="16"/>
  <c r="P6" i="16"/>
  <c r="Q6" i="16"/>
  <c r="R6" i="16"/>
  <c r="S6" i="16"/>
  <c r="T6" i="16"/>
  <c r="U6" i="16"/>
  <c r="V6" i="16"/>
  <c r="W6" i="16"/>
  <c r="X6" i="16"/>
  <c r="Y6" i="16"/>
  <c r="P7" i="16"/>
  <c r="Q7" i="16"/>
  <c r="R7" i="16"/>
  <c r="S7" i="16"/>
  <c r="T7" i="16"/>
  <c r="U7" i="16"/>
  <c r="V7" i="16"/>
  <c r="W7" i="16"/>
  <c r="X7" i="16"/>
  <c r="Y7" i="16"/>
  <c r="P8" i="16"/>
  <c r="Q8" i="16"/>
  <c r="R8" i="16"/>
  <c r="S8" i="16"/>
  <c r="T8" i="16"/>
  <c r="U8" i="16"/>
  <c r="V8" i="16"/>
  <c r="W8" i="16"/>
  <c r="X8" i="16"/>
  <c r="Y8" i="16"/>
  <c r="P9" i="16"/>
  <c r="Q9" i="16"/>
  <c r="R9" i="16"/>
  <c r="S9" i="16"/>
  <c r="T9" i="16"/>
  <c r="U9" i="16"/>
  <c r="V9" i="16"/>
  <c r="W9" i="16"/>
  <c r="X9" i="16"/>
  <c r="Y9" i="16"/>
  <c r="P10" i="16"/>
  <c r="Q10" i="16"/>
  <c r="R10" i="16"/>
  <c r="S10" i="16"/>
  <c r="T10" i="16"/>
  <c r="U10" i="16"/>
  <c r="V10" i="16"/>
  <c r="W10" i="16"/>
  <c r="X10" i="16"/>
  <c r="Y10" i="16"/>
  <c r="P11" i="16"/>
  <c r="Q11" i="16"/>
  <c r="R11" i="16"/>
  <c r="S11" i="16"/>
  <c r="T11" i="16"/>
  <c r="U11" i="16"/>
  <c r="V11" i="16"/>
  <c r="W11" i="16"/>
  <c r="X11" i="16"/>
  <c r="Y11" i="16"/>
  <c r="P2" i="16"/>
  <c r="Q2" i="16"/>
  <c r="R2" i="16"/>
  <c r="S2" i="16"/>
  <c r="T2" i="16"/>
  <c r="U2" i="16"/>
  <c r="V2" i="16"/>
  <c r="W2" i="16"/>
  <c r="X2" i="16"/>
  <c r="Y2" i="16"/>
  <c r="C5" i="10"/>
  <c r="C5" i="9"/>
  <c r="X34" i="16" l="1"/>
  <c r="O11" i="16"/>
  <c r="R34" i="16"/>
  <c r="V34" i="16"/>
  <c r="Y12" i="16"/>
  <c r="X12" i="16"/>
  <c r="W12" i="16"/>
  <c r="S12" i="16"/>
  <c r="T34" i="16"/>
  <c r="T12" i="16"/>
  <c r="V12" i="16"/>
  <c r="R12" i="16"/>
  <c r="S34" i="16"/>
  <c r="W34" i="16"/>
  <c r="U12" i="16"/>
  <c r="Q12" i="16"/>
  <c r="P12" i="16" s="1"/>
  <c r="Q34" i="16"/>
  <c r="P34" i="16" s="1"/>
  <c r="U34" i="16"/>
  <c r="Y34" i="16"/>
</calcChain>
</file>

<file path=xl/sharedStrings.xml><?xml version="1.0" encoding="utf-8"?>
<sst xmlns="http://schemas.openxmlformats.org/spreadsheetml/2006/main" count="72" uniqueCount="50">
  <si>
    <t>name</t>
  </si>
  <si>
    <t>value</t>
  </si>
  <si>
    <t>Weigth_kg</t>
  </si>
  <si>
    <t>cp_JpkgpK</t>
  </si>
  <si>
    <t>ThrmR_KpW</t>
  </si>
  <si>
    <t>TempMx_degC</t>
  </si>
  <si>
    <t>Inertia_kgm2</t>
  </si>
  <si>
    <t>Max_Torque_Nm</t>
  </si>
  <si>
    <t>description</t>
  </si>
  <si>
    <t>Number_of_Motors</t>
  </si>
  <si>
    <t>Front number of motors</t>
  </si>
  <si>
    <t>Motor specific heat [J/(kg*K)]</t>
  </si>
  <si>
    <t>Motor thermal resistance (to cooling fluid) [K/W]</t>
  </si>
  <si>
    <t>Motor max temperature [degC]</t>
  </si>
  <si>
    <t>Motor intertia [kg*m2]</t>
  </si>
  <si>
    <t>Motor max torque [Nm]</t>
  </si>
  <si>
    <t>configuration</t>
  </si>
  <si>
    <t>file</t>
  </si>
  <si>
    <t>MTR.xlsx file version</t>
  </si>
  <si>
    <t>id</t>
  </si>
  <si>
    <t>3.1.01</t>
  </si>
  <si>
    <t>3.1.02</t>
  </si>
  <si>
    <t>3.1.03</t>
  </si>
  <si>
    <t>3.1.04</t>
  </si>
  <si>
    <t>3.1.05</t>
  </si>
  <si>
    <t>3.1.06</t>
  </si>
  <si>
    <t>3.1.07</t>
  </si>
  <si>
    <t>3.2.01</t>
  </si>
  <si>
    <t>3.2.02</t>
  </si>
  <si>
    <t>3.2.03</t>
  </si>
  <si>
    <t>3.2.04</t>
  </si>
  <si>
    <t>3.2.05</t>
  </si>
  <si>
    <t>3.2.06</t>
  </si>
  <si>
    <t>3.2.07</t>
  </si>
  <si>
    <t>sheet</t>
  </si>
  <si>
    <t>Rear</t>
  </si>
  <si>
    <t>Rear parameters</t>
  </si>
  <si>
    <t>3.0.90</t>
  </si>
  <si>
    <t>Motor windings weight [kg]</t>
  </si>
  <si>
    <t>550 V</t>
  </si>
  <si>
    <t>750 V</t>
  </si>
  <si>
    <t>input folder 'Model_Parameters\v001'</t>
  </si>
  <si>
    <t>Front</t>
  </si>
  <si>
    <t>Front parameters</t>
  </si>
  <si>
    <t>Trq%\rpm</t>
  </si>
  <si>
    <t>Motor max power [W]</t>
  </si>
  <si>
    <t>3.2.08</t>
  </si>
  <si>
    <t>3.1.08</t>
  </si>
  <si>
    <t>Max_Power_W</t>
  </si>
  <si>
    <t>Motor power losses [% of max power] map f(V)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</si>
</sst>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/>
    <xf numFmtId="0" fontId="5" fillId="0" borderId="0"/>
    <xf numFmtId="0" fontId="6" fillId="0" borderId="0"/>
    <xf numFmtId="0" fontId="5" fillId="0" borderId="0">
      <alignment vertical="center"/>
    </xf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6" applyNumberFormat="1" applyFont="1" applyBorder="1" applyAlignment="1">
      <alignment horizontal="center" vertical="center"/>
    </xf>
    <xf numFmtId="10" fontId="0" fillId="0" borderId="2" xfId="6" applyNumberFormat="1" applyFont="1" applyBorder="1" applyAlignment="1">
      <alignment horizontal="center" vertical="center"/>
    </xf>
    <xf numFmtId="10" fontId="0" fillId="0" borderId="3" xfId="6" applyNumberFormat="1" applyFont="1" applyBorder="1" applyAlignment="1">
      <alignment horizontal="center" vertical="center"/>
    </xf>
    <xf numFmtId="10" fontId="0" fillId="0" borderId="4" xfId="6" applyNumberFormat="1" applyFont="1" applyBorder="1" applyAlignment="1">
      <alignment horizontal="center" vertical="center"/>
    </xf>
    <xf numFmtId="9" fontId="0" fillId="0" borderId="5" xfId="6" applyFont="1" applyBorder="1"/>
    <xf numFmtId="9" fontId="0" fillId="0" borderId="6" xfId="6" applyFont="1" applyBorder="1"/>
    <xf numFmtId="9" fontId="0" fillId="0" borderId="0" xfId="0" applyNumberFormat="1"/>
    <xf numFmtId="10" fontId="0" fillId="0" borderId="0" xfId="0" applyNumberFormat="1"/>
    <xf numFmtId="0" fontId="7" fillId="0" borderId="9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10" fontId="0" fillId="0" borderId="10" xfId="6" applyNumberFormat="1" applyFont="1" applyBorder="1" applyAlignment="1">
      <alignment horizontal="center" vertical="center"/>
    </xf>
    <xf numFmtId="10" fontId="0" fillId="0" borderId="11" xfId="6" applyNumberFormat="1" applyFont="1" applyBorder="1" applyAlignment="1">
      <alignment horizontal="center" vertical="center"/>
    </xf>
    <xf numFmtId="10" fontId="0" fillId="0" borderId="12" xfId="6" applyNumberFormat="1" applyFont="1" applyBorder="1" applyAlignment="1">
      <alignment horizontal="center" vertical="center"/>
    </xf>
    <xf numFmtId="10" fontId="0" fillId="0" borderId="13" xfId="6" applyNumberFormat="1" applyFont="1" applyBorder="1" applyAlignment="1">
      <alignment horizontal="center" vertical="center"/>
    </xf>
    <xf numFmtId="10" fontId="0" fillId="0" borderId="14" xfId="6" applyNumberFormat="1" applyFont="1" applyBorder="1" applyAlignment="1">
      <alignment horizontal="center" vertical="center"/>
    </xf>
  </cellXfs>
  <cellStyles count="7">
    <cellStyle name="Normal" xfId="0" builtinId="0"/>
    <cellStyle name="Normal 2" xfId="1" xr:uid="{95C668BD-33CF-4AD6-BF38-04883D0DE548}"/>
    <cellStyle name="Normal 2 2" xfId="3" xr:uid="{05571B29-3112-459D-AC95-ABAF85CBBEB2}"/>
    <cellStyle name="Normal 4" xfId="2" xr:uid="{CFAA1904-39B4-44F4-919A-B32354258AB0}"/>
    <cellStyle name="Normale 2" xfId="4" xr:uid="{C658AFB3-F703-41CD-B873-5006643EF63F}"/>
    <cellStyle name="Percent" xfId="6" builtinId="5"/>
    <cellStyle name="標準_【印刷不要】 WLTC v1.0" xfId="5" xr:uid="{BBDF2F34-F8DA-46AA-8900-83DA55C64729}"/>
  </cellStyles>
  <dxfs count="0"/>
  <tableStyles count="0" defaultTableStyle="TableStyleMedium2" defaultPivotStyle="PivotStyleLight16"/>
  <colors>
    <mruColors>
      <color rgb="FFFFF685"/>
      <color rgb="FF6AC47B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82C-8A2D-4644-BE18-EC24DA1540D5}">
  <dimension ref="A1:C7"/>
  <sheetViews>
    <sheetView showGridLines="0" workbookViewId="0">
      <selection activeCell="C12" sqref="C12"/>
    </sheetView>
  </sheetViews>
  <sheetFormatPr defaultRowHeight="15"/>
  <cols>
    <col min="1" max="1" width="12.85546875" bestFit="1" customWidth="1"/>
    <col min="3" max="3" width="43.7109375" bestFit="1" customWidth="1"/>
  </cols>
  <sheetData>
    <row r="1" spans="1:3">
      <c r="A1" s="4" t="s">
        <v>16</v>
      </c>
      <c r="B1" s="5">
        <v>1</v>
      </c>
      <c r="C1" s="1" t="s">
        <v>41</v>
      </c>
    </row>
    <row r="2" spans="1:3">
      <c r="A2" s="4" t="s">
        <v>17</v>
      </c>
      <c r="B2" s="5">
        <v>1</v>
      </c>
      <c r="C2" s="1" t="s">
        <v>18</v>
      </c>
    </row>
    <row r="4" spans="1:3">
      <c r="B4" s="6" t="s">
        <v>34</v>
      </c>
      <c r="C4" s="6" t="s">
        <v>8</v>
      </c>
    </row>
    <row r="5" spans="1:3">
      <c r="B5" s="2" t="s">
        <v>42</v>
      </c>
      <c r="C5" s="2" t="s">
        <v>43</v>
      </c>
    </row>
    <row r="6" spans="1:3">
      <c r="B6" s="2" t="s">
        <v>35</v>
      </c>
      <c r="C6" s="2" t="s">
        <v>36</v>
      </c>
    </row>
    <row r="7" spans="1:3">
      <c r="B7" s="7" t="s">
        <v>37</v>
      </c>
      <c r="C7" s="7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E36F-59A5-46A1-B538-7878F0B18C55}">
  <dimension ref="A1:D9"/>
  <sheetViews>
    <sheetView showGridLines="0" workbookViewId="0">
      <selection activeCell="C9" sqref="C9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20</v>
      </c>
      <c r="B2" s="1" t="s">
        <v>9</v>
      </c>
      <c r="C2" s="2">
        <v>2</v>
      </c>
      <c r="D2" s="1" t="s">
        <v>10</v>
      </c>
    </row>
    <row r="3" spans="1:4">
      <c r="A3" s="2" t="s">
        <v>21</v>
      </c>
      <c r="B3" s="1" t="s">
        <v>2</v>
      </c>
      <c r="C3" s="2">
        <v>2.4</v>
      </c>
      <c r="D3" s="1" t="s">
        <v>38</v>
      </c>
    </row>
    <row r="4" spans="1:4">
      <c r="A4" s="2" t="s">
        <v>22</v>
      </c>
      <c r="B4" s="1" t="s">
        <v>3</v>
      </c>
      <c r="C4" s="2">
        <v>385</v>
      </c>
      <c r="D4" s="1" t="s">
        <v>11</v>
      </c>
    </row>
    <row r="5" spans="1:4">
      <c r="A5" s="2" t="s">
        <v>23</v>
      </c>
      <c r="B5" s="1" t="s">
        <v>4</v>
      </c>
      <c r="C5" s="2">
        <f>(0.00872+0.011668)*1.3</f>
        <v>2.6504400000000001E-2</v>
      </c>
      <c r="D5" s="1" t="s">
        <v>12</v>
      </c>
    </row>
    <row r="6" spans="1:4">
      <c r="A6" s="2" t="s">
        <v>24</v>
      </c>
      <c r="B6" s="1" t="s">
        <v>5</v>
      </c>
      <c r="C6" s="2">
        <v>150</v>
      </c>
      <c r="D6" s="1" t="s">
        <v>13</v>
      </c>
    </row>
    <row r="7" spans="1:4">
      <c r="A7" s="2" t="s">
        <v>25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26</v>
      </c>
      <c r="B8" s="1" t="s">
        <v>7</v>
      </c>
      <c r="C8" s="2">
        <v>520</v>
      </c>
      <c r="D8" s="1" t="s">
        <v>15</v>
      </c>
    </row>
    <row r="9" spans="1:4">
      <c r="A9" s="2" t="s">
        <v>47</v>
      </c>
      <c r="B9" s="1" t="s">
        <v>48</v>
      </c>
      <c r="C9" s="2">
        <v>160000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583-A729-4A6D-BF70-32E18063AAC9}">
  <dimension ref="A1:D9"/>
  <sheetViews>
    <sheetView showGridLines="0" workbookViewId="0">
      <selection activeCell="D14" sqref="D14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27</v>
      </c>
      <c r="B2" s="1" t="s">
        <v>9</v>
      </c>
      <c r="C2" s="2">
        <v>2</v>
      </c>
      <c r="D2" s="1" t="s">
        <v>10</v>
      </c>
    </row>
    <row r="3" spans="1:4">
      <c r="A3" s="2" t="s">
        <v>28</v>
      </c>
      <c r="B3" s="1" t="s">
        <v>2</v>
      </c>
      <c r="C3" s="2">
        <v>2.4</v>
      </c>
      <c r="D3" s="1" t="s">
        <v>38</v>
      </c>
    </row>
    <row r="4" spans="1:4">
      <c r="A4" s="2" t="s">
        <v>29</v>
      </c>
      <c r="B4" s="1" t="s">
        <v>3</v>
      </c>
      <c r="C4" s="2">
        <v>385</v>
      </c>
      <c r="D4" s="1" t="s">
        <v>11</v>
      </c>
    </row>
    <row r="5" spans="1:4">
      <c r="A5" s="2" t="s">
        <v>30</v>
      </c>
      <c r="B5" s="1" t="s">
        <v>4</v>
      </c>
      <c r="C5" s="2">
        <f>(0.00872+0.011668)*1.3</f>
        <v>2.6504400000000001E-2</v>
      </c>
      <c r="D5" s="1" t="s">
        <v>12</v>
      </c>
    </row>
    <row r="6" spans="1:4">
      <c r="A6" s="2" t="s">
        <v>31</v>
      </c>
      <c r="B6" s="1" t="s">
        <v>5</v>
      </c>
      <c r="C6" s="2">
        <v>150</v>
      </c>
      <c r="D6" s="1" t="s">
        <v>13</v>
      </c>
    </row>
    <row r="7" spans="1:4">
      <c r="A7" s="2" t="s">
        <v>32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33</v>
      </c>
      <c r="B8" s="1" t="s">
        <v>7</v>
      </c>
      <c r="C8" s="2">
        <v>520</v>
      </c>
      <c r="D8" s="1" t="s">
        <v>15</v>
      </c>
    </row>
    <row r="9" spans="1:4">
      <c r="A9" s="2" t="s">
        <v>46</v>
      </c>
      <c r="B9" s="1" t="s">
        <v>48</v>
      </c>
      <c r="C9" s="2">
        <v>160000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9EE0-BAAE-4C0E-9FAB-5058642633DE}">
  <dimension ref="A1:Z44"/>
  <sheetViews>
    <sheetView showGridLines="0" tabSelected="1" workbookViewId="0">
      <selection activeCell="C2" sqref="C2:M22"/>
    </sheetView>
  </sheetViews>
  <sheetFormatPr defaultRowHeight="15"/>
  <cols>
    <col min="2" max="2" width="9.85546875" bestFit="1" customWidth="1"/>
    <col min="15" max="15" width="12.7109375" bestFit="1" customWidth="1"/>
  </cols>
  <sheetData>
    <row r="1" spans="1:25" ht="15" customHeight="1">
      <c r="A1" s="18" t="s">
        <v>39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25">
      <c r="A2" s="19"/>
      <c r="B2" s="14">
        <v>1</v>
      </c>
      <c r="C2" s="10">
        <f>D2/1.5</f>
        <v>0.54999999999999993</v>
      </c>
      <c r="D2" s="10">
        <v>0.82499999999999996</v>
      </c>
      <c r="E2" s="10">
        <v>0.91</v>
      </c>
      <c r="F2" s="10">
        <v>0.93400000000000005</v>
      </c>
      <c r="G2" s="10">
        <v>0.94699999999999995</v>
      </c>
      <c r="H2" s="10">
        <v>0.94399999999999995</v>
      </c>
      <c r="I2" s="10">
        <v>0.95599999999999996</v>
      </c>
      <c r="J2" s="10">
        <v>0.96099999999999997</v>
      </c>
      <c r="K2" s="10">
        <v>0.96199999999999997</v>
      </c>
      <c r="L2" s="10">
        <v>0.96199999999999997</v>
      </c>
      <c r="M2" s="11">
        <v>0.96099999999999997</v>
      </c>
      <c r="O2">
        <f t="shared" ref="O2:O11" si="0">468*$B2*C$1*PI()/30*(C2-1)/364000</f>
        <v>-1.2117571663846348E-2</v>
      </c>
      <c r="P2">
        <f t="shared" ref="P2:P11" si="1">468*$B2*D$1*PI()/30*(D2-1)/364000</f>
        <v>-3.5342917352885174E-2</v>
      </c>
      <c r="Q2">
        <f t="shared" ref="Q2:Q11" si="2">468*$B2*E$1*PI()/30*(E2-1)/364000</f>
        <v>-3.6352714991539012E-2</v>
      </c>
      <c r="R2">
        <f t="shared" ref="R2:R11" si="3">468*$B2*F$1*PI()/30*(F2-1)/364000</f>
        <v>-3.9987986490692906E-2</v>
      </c>
      <c r="S2">
        <f t="shared" ref="S2:S11" si="4">468*$B2*G$1*PI()/30*(G2-1)/364000</f>
        <v>-4.2815419878923788E-2</v>
      </c>
      <c r="T2">
        <f t="shared" ref="T2:T11" si="5">468*$B2*H$1*PI()/30*(H2-1)/364000</f>
        <v>-5.6548667764616325E-2</v>
      </c>
      <c r="U2">
        <f t="shared" ref="U2:U11" si="6">468*$B2*I$1*PI()/30*(I2-1)/364000</f>
        <v>-5.3317315320923965E-2</v>
      </c>
      <c r="V2">
        <f t="shared" ref="V2:V11" si="7">468*$B2*J$1*PI()/30*(J2-1)/364000</f>
        <v>-5.5134951070500919E-2</v>
      </c>
      <c r="W2">
        <f t="shared" ref="W2:W11" si="8">468*$B2*K$1*PI()/30*(K2-1)/364000</f>
        <v>-6.1395696430154863E-2</v>
      </c>
      <c r="X2">
        <f t="shared" ref="X2:X11" si="9">468*$B2*L$1*PI()/30*(L2-1)/364000</f>
        <v>-6.9070158483924227E-2</v>
      </c>
      <c r="Y2">
        <f t="shared" ref="Y2:Y11" si="10">468*$B2*M$1*PI()/30*(M2-1)/364000</f>
        <v>-7.8764215815001315E-2</v>
      </c>
    </row>
    <row r="3" spans="1:25">
      <c r="A3" s="19"/>
      <c r="B3" s="14">
        <v>0.9</v>
      </c>
      <c r="C3" s="10">
        <f t="shared" ref="C3:C22" si="11">D3/1.5</f>
        <v>0.57599999999999996</v>
      </c>
      <c r="D3" s="10">
        <v>0.86399999999999999</v>
      </c>
      <c r="E3" s="10">
        <v>0.92200000000000004</v>
      </c>
      <c r="F3" s="10">
        <v>0.94199999999999995</v>
      </c>
      <c r="G3" s="10">
        <v>0.95299999999999996</v>
      </c>
      <c r="H3" s="10">
        <v>0.95699999999999996</v>
      </c>
      <c r="I3" s="10">
        <v>0.96399999999999997</v>
      </c>
      <c r="J3" s="10">
        <v>0.96699999999999997</v>
      </c>
      <c r="K3" s="10">
        <v>0.96699999999999997</v>
      </c>
      <c r="L3" s="10">
        <v>0.96599999999999997</v>
      </c>
      <c r="M3" s="11">
        <v>0.96499999999999997</v>
      </c>
      <c r="O3">
        <f t="shared" si="0"/>
        <v>-1.0275700770941702E-2</v>
      </c>
      <c r="P3">
        <f t="shared" si="1"/>
        <v>-2.4719846194246543E-2</v>
      </c>
      <c r="Q3">
        <f t="shared" si="2"/>
        <v>-2.835511769340043E-2</v>
      </c>
      <c r="R3">
        <f t="shared" si="3"/>
        <v>-3.1626862042638988E-2</v>
      </c>
      <c r="S3">
        <f t="shared" si="4"/>
        <v>-3.4171552092046725E-2</v>
      </c>
      <c r="T3">
        <f t="shared" si="5"/>
        <v>-3.9079168615904492E-2</v>
      </c>
      <c r="U3">
        <f t="shared" si="6"/>
        <v>-3.9260932190862192E-2</v>
      </c>
      <c r="V3">
        <f t="shared" si="7"/>
        <v>-4.1987385815227624E-2</v>
      </c>
      <c r="W3">
        <f t="shared" si="8"/>
        <v>-4.7985583788831568E-2</v>
      </c>
      <c r="X3">
        <f t="shared" si="9"/>
        <v>-5.5619653937054772E-2</v>
      </c>
      <c r="Y3">
        <f t="shared" si="10"/>
        <v>-6.3617251235193364E-2</v>
      </c>
    </row>
    <row r="4" spans="1:25">
      <c r="A4" s="19"/>
      <c r="B4" s="14">
        <v>0.8</v>
      </c>
      <c r="C4" s="10">
        <f t="shared" si="11"/>
        <v>0.58799999999999997</v>
      </c>
      <c r="D4" s="10">
        <v>0.88200000000000001</v>
      </c>
      <c r="E4" s="10">
        <v>0.93200000000000005</v>
      </c>
      <c r="F4" s="10">
        <v>0.94899999999999995</v>
      </c>
      <c r="G4" s="10">
        <v>0.95799999999999996</v>
      </c>
      <c r="H4" s="10">
        <v>0.96399999999999997</v>
      </c>
      <c r="I4" s="10">
        <v>0.96899999999999997</v>
      </c>
      <c r="J4" s="10">
        <v>0.97099999999999997</v>
      </c>
      <c r="K4" s="10">
        <v>0.97</v>
      </c>
      <c r="L4" s="10">
        <v>0.96899999999999997</v>
      </c>
      <c r="M4" s="11">
        <v>0.96599999999999997</v>
      </c>
      <c r="O4">
        <f t="shared" si="0"/>
        <v>-8.8754480453416794E-3</v>
      </c>
      <c r="P4">
        <f t="shared" si="1"/>
        <v>-1.9064979417784917E-2</v>
      </c>
      <c r="Q4">
        <f t="shared" si="2"/>
        <v>-2.1973196617108021E-2</v>
      </c>
      <c r="R4">
        <f t="shared" si="3"/>
        <v>-2.4719846194246567E-2</v>
      </c>
      <c r="S4">
        <f t="shared" si="4"/>
        <v>-2.7143360527015836E-2</v>
      </c>
      <c r="T4">
        <f t="shared" si="5"/>
        <v>-2.9082171993231255E-2</v>
      </c>
      <c r="U4">
        <f t="shared" si="6"/>
        <v>-3.0051577726338964E-2</v>
      </c>
      <c r="V4">
        <f t="shared" si="7"/>
        <v>-3.2798227303477472E-2</v>
      </c>
      <c r="W4">
        <f t="shared" si="8"/>
        <v>-3.8776229324308339E-2</v>
      </c>
      <c r="X4">
        <f t="shared" si="9"/>
        <v>-4.5077366589508436E-2</v>
      </c>
      <c r="Y4">
        <f t="shared" si="10"/>
        <v>-5.4932991542770149E-2</v>
      </c>
    </row>
    <row r="5" spans="1:25">
      <c r="A5" s="19"/>
      <c r="B5" s="14">
        <v>0.7</v>
      </c>
      <c r="C5" s="10">
        <f t="shared" si="11"/>
        <v>0.59866666666666668</v>
      </c>
      <c r="D5" s="10">
        <v>0.89800000000000002</v>
      </c>
      <c r="E5" s="10">
        <v>0.94099999999999995</v>
      </c>
      <c r="F5" s="10">
        <v>0.95599999999999996</v>
      </c>
      <c r="G5" s="10">
        <v>0.96299999999999997</v>
      </c>
      <c r="H5" s="10">
        <v>0.96799999999999997</v>
      </c>
      <c r="I5" s="10">
        <v>0.97299999999999998</v>
      </c>
      <c r="J5" s="10">
        <v>0.97299999999999998</v>
      </c>
      <c r="K5" s="10">
        <v>0.97199999999999998</v>
      </c>
      <c r="L5" s="10">
        <v>0.97</v>
      </c>
      <c r="M5" s="11">
        <v>0.96699999999999997</v>
      </c>
      <c r="O5">
        <f t="shared" si="0"/>
        <v>-7.5649551098442196E-3</v>
      </c>
      <c r="P5">
        <f t="shared" si="1"/>
        <v>-1.4419910279977145E-2</v>
      </c>
      <c r="Q5">
        <f t="shared" si="2"/>
        <v>-1.6681856990561812E-2</v>
      </c>
      <c r="R5">
        <f t="shared" si="3"/>
        <v>-1.8661060362323383E-2</v>
      </c>
      <c r="S5">
        <f t="shared" si="4"/>
        <v>-2.0923007072908038E-2</v>
      </c>
      <c r="T5">
        <f t="shared" si="5"/>
        <v>-2.2619467105846523E-2</v>
      </c>
      <c r="U5">
        <f t="shared" si="6"/>
        <v>-2.2902210444669609E-2</v>
      </c>
      <c r="V5">
        <f t="shared" si="7"/>
        <v>-2.6719245518781212E-2</v>
      </c>
      <c r="W5">
        <f t="shared" si="8"/>
        <v>-3.1667253948185141E-2</v>
      </c>
      <c r="X5">
        <f t="shared" si="9"/>
        <v>-3.8170350741116021E-2</v>
      </c>
      <c r="Y5">
        <f t="shared" si="10"/>
        <v>-4.6652650905808467E-2</v>
      </c>
    </row>
    <row r="6" spans="1:25">
      <c r="A6" s="19"/>
      <c r="B6" s="14">
        <v>0.6</v>
      </c>
      <c r="C6" s="10">
        <f t="shared" si="11"/>
        <v>0.60866666666666669</v>
      </c>
      <c r="D6" s="10">
        <v>0.91300000000000003</v>
      </c>
      <c r="E6" s="10">
        <v>0.94899999999999995</v>
      </c>
      <c r="F6" s="10">
        <v>0.96099999999999997</v>
      </c>
      <c r="G6" s="10">
        <v>0.96699999999999997</v>
      </c>
      <c r="H6" s="10">
        <v>0.97199999999999998</v>
      </c>
      <c r="I6" s="10">
        <v>0.97499999999999998</v>
      </c>
      <c r="J6" s="10">
        <v>0.97499999999999998</v>
      </c>
      <c r="K6" s="10">
        <v>0.97299999999999998</v>
      </c>
      <c r="L6" s="10">
        <v>0.97</v>
      </c>
      <c r="M6" s="11">
        <v>0.96599999999999997</v>
      </c>
      <c r="O6">
        <f t="shared" si="0"/>
        <v>-6.322679614824714E-3</v>
      </c>
      <c r="P6">
        <f t="shared" si="1"/>
        <v>-1.0542287347546316E-2</v>
      </c>
      <c r="Q6">
        <f t="shared" si="2"/>
        <v>-1.235992309712328E-2</v>
      </c>
      <c r="R6">
        <f t="shared" si="3"/>
        <v>-1.4177558846700234E-2</v>
      </c>
      <c r="S6">
        <f t="shared" si="4"/>
        <v>-1.5995194596277188E-2</v>
      </c>
      <c r="T6">
        <f t="shared" si="5"/>
        <v>-1.6964600329384898E-2</v>
      </c>
      <c r="U6">
        <f t="shared" si="6"/>
        <v>-1.8176357495769534E-2</v>
      </c>
      <c r="V6">
        <f t="shared" si="7"/>
        <v>-2.1205750411731124E-2</v>
      </c>
      <c r="W6">
        <f t="shared" si="8"/>
        <v>-2.6173954793908126E-2</v>
      </c>
      <c r="X6">
        <f t="shared" si="9"/>
        <v>-3.2717443492385159E-2</v>
      </c>
      <c r="Y6">
        <f t="shared" si="10"/>
        <v>-4.1199743657077612E-2</v>
      </c>
    </row>
    <row r="7" spans="1:25">
      <c r="A7" s="19"/>
      <c r="B7" s="14">
        <v>0.5</v>
      </c>
      <c r="C7" s="10">
        <f t="shared" si="11"/>
        <v>0.61799999999999999</v>
      </c>
      <c r="D7" s="10">
        <v>0.92700000000000005</v>
      </c>
      <c r="E7" s="10">
        <v>0.95599999999999996</v>
      </c>
      <c r="F7" s="10">
        <v>0.96599999999999997</v>
      </c>
      <c r="G7" s="10">
        <v>0.97099999999999997</v>
      </c>
      <c r="H7" s="10">
        <v>0.97499999999999998</v>
      </c>
      <c r="I7" s="10">
        <v>0.97699999999999998</v>
      </c>
      <c r="J7" s="10">
        <v>0.97599999999999998</v>
      </c>
      <c r="K7" s="10">
        <v>0.97299999999999998</v>
      </c>
      <c r="L7" s="10">
        <v>0.96899999999999997</v>
      </c>
      <c r="M7" s="11">
        <v>0.96499999999999997</v>
      </c>
      <c r="O7">
        <f t="shared" si="0"/>
        <v>-5.143235972877005E-3</v>
      </c>
      <c r="P7">
        <f t="shared" si="1"/>
        <v>-7.3715227621731867E-3</v>
      </c>
      <c r="Q7">
        <f t="shared" si="2"/>
        <v>-8.886219220153993E-3</v>
      </c>
      <c r="R7">
        <f t="shared" si="3"/>
        <v>-1.0299935914269403E-2</v>
      </c>
      <c r="S7">
        <f t="shared" si="4"/>
        <v>-1.1713652608384809E-2</v>
      </c>
      <c r="T7">
        <f t="shared" si="5"/>
        <v>-1.2622470483173286E-2</v>
      </c>
      <c r="U7">
        <f t="shared" si="6"/>
        <v>-1.3935207413423311E-2</v>
      </c>
      <c r="V7">
        <f t="shared" si="7"/>
        <v>-1.6964600329384898E-2</v>
      </c>
      <c r="W7">
        <f t="shared" si="8"/>
        <v>-2.1811628994923438E-2</v>
      </c>
      <c r="X7">
        <f t="shared" si="9"/>
        <v>-2.8173354118442778E-2</v>
      </c>
      <c r="Y7">
        <f t="shared" si="10"/>
        <v>-3.5342917352885209E-2</v>
      </c>
    </row>
    <row r="8" spans="1:25">
      <c r="A8" s="19"/>
      <c r="B8" s="14">
        <v>0.4</v>
      </c>
      <c r="C8" s="10">
        <f t="shared" si="11"/>
        <v>0.626</v>
      </c>
      <c r="D8" s="10">
        <v>0.93899999999999995</v>
      </c>
      <c r="E8" s="10">
        <v>0.96199999999999997</v>
      </c>
      <c r="F8" s="10">
        <v>0.97</v>
      </c>
      <c r="G8" s="10">
        <v>0.97399999999999998</v>
      </c>
      <c r="H8" s="10">
        <v>0.97599999999999998</v>
      </c>
      <c r="I8" s="10">
        <v>0.97799999999999998</v>
      </c>
      <c r="J8" s="10">
        <v>0.97599999999999998</v>
      </c>
      <c r="K8" s="10">
        <v>0.97199999999999998</v>
      </c>
      <c r="L8" s="10">
        <v>0.96699999999999997</v>
      </c>
      <c r="M8" s="11">
        <v>0.96099999999999997</v>
      </c>
      <c r="O8">
        <f t="shared" si="0"/>
        <v>-4.0284193798031404E-3</v>
      </c>
      <c r="P8">
        <f t="shared" si="1"/>
        <v>-4.9278124766308513E-3</v>
      </c>
      <c r="Q8">
        <f t="shared" si="2"/>
        <v>-6.1395696430154864E-3</v>
      </c>
      <c r="R8">
        <f t="shared" si="3"/>
        <v>-7.2705429983078136E-3</v>
      </c>
      <c r="S8">
        <f t="shared" si="4"/>
        <v>-8.40151635360014E-3</v>
      </c>
      <c r="T8">
        <f t="shared" si="5"/>
        <v>-9.6940573310770849E-3</v>
      </c>
      <c r="U8">
        <f t="shared" si="6"/>
        <v>-1.0663463064184794E-2</v>
      </c>
      <c r="V8">
        <f t="shared" si="7"/>
        <v>-1.357168026350792E-2</v>
      </c>
      <c r="W8">
        <f t="shared" si="8"/>
        <v>-1.8095573684677225E-2</v>
      </c>
      <c r="X8">
        <f t="shared" si="9"/>
        <v>-2.3992791894415784E-2</v>
      </c>
      <c r="Y8">
        <f t="shared" si="10"/>
        <v>-3.150568632600053E-2</v>
      </c>
    </row>
    <row r="9" spans="1:25">
      <c r="A9" s="19"/>
      <c r="B9" s="14">
        <v>0.3</v>
      </c>
      <c r="C9" s="10">
        <f t="shared" si="11"/>
        <v>0.6333333333333333</v>
      </c>
      <c r="D9" s="10">
        <v>0.95</v>
      </c>
      <c r="E9" s="10">
        <v>0.96699999999999997</v>
      </c>
      <c r="F9" s="10">
        <v>0.97199999999999998</v>
      </c>
      <c r="G9" s="10">
        <v>0.97499999999999998</v>
      </c>
      <c r="H9" s="10">
        <v>0.97699999999999998</v>
      </c>
      <c r="I9" s="10">
        <v>0.97799999999999998</v>
      </c>
      <c r="J9" s="10">
        <v>0.97399999999999998</v>
      </c>
      <c r="K9" s="10">
        <v>0.96899999999999997</v>
      </c>
      <c r="L9" s="10">
        <v>0.96099999999999997</v>
      </c>
      <c r="M9" s="11">
        <v>0.95299999999999996</v>
      </c>
      <c r="O9">
        <f t="shared" si="0"/>
        <v>-2.9620730733846616E-3</v>
      </c>
      <c r="P9">
        <f t="shared" si="1"/>
        <v>-3.0293929159615888E-3</v>
      </c>
      <c r="Q9">
        <f t="shared" si="2"/>
        <v>-3.998798649069297E-3</v>
      </c>
      <c r="R9">
        <f t="shared" si="3"/>
        <v>-5.0893800988154689E-3</v>
      </c>
      <c r="S9">
        <f t="shared" si="4"/>
        <v>-6.0587858319231776E-3</v>
      </c>
      <c r="T9">
        <f t="shared" si="5"/>
        <v>-6.9676037067116555E-3</v>
      </c>
      <c r="U9">
        <f t="shared" si="6"/>
        <v>-7.9975972981385941E-3</v>
      </c>
      <c r="V9">
        <f t="shared" si="7"/>
        <v>-1.1026990214100184E-2</v>
      </c>
      <c r="W9">
        <f t="shared" si="8"/>
        <v>-1.502578886316948E-2</v>
      </c>
      <c r="X9">
        <f t="shared" si="9"/>
        <v>-2.1266338270050356E-2</v>
      </c>
      <c r="Y9">
        <f t="shared" si="10"/>
        <v>-2.847629341003894E-2</v>
      </c>
    </row>
    <row r="10" spans="1:25">
      <c r="A10" s="19"/>
      <c r="B10" s="14">
        <v>0.2</v>
      </c>
      <c r="C10" s="10">
        <f t="shared" si="11"/>
        <v>0.6386666666666666</v>
      </c>
      <c r="D10" s="10">
        <v>0.95799999999999996</v>
      </c>
      <c r="E10" s="10">
        <v>0.96799999999999997</v>
      </c>
      <c r="F10" s="10">
        <v>0.97199999999999998</v>
      </c>
      <c r="G10" s="10">
        <v>0.97399999999999998</v>
      </c>
      <c r="H10" s="10">
        <v>0.97499999999999998</v>
      </c>
      <c r="I10" s="10">
        <v>0.97499999999999998</v>
      </c>
      <c r="J10" s="10">
        <v>0.96899999999999997</v>
      </c>
      <c r="K10" s="10">
        <v>0.96</v>
      </c>
      <c r="L10" s="10">
        <v>0.94899999999999995</v>
      </c>
      <c r="M10" s="11">
        <v>0.93600000000000005</v>
      </c>
      <c r="O10">
        <f t="shared" si="0"/>
        <v>-1.9459922494236206E-3</v>
      </c>
      <c r="P10">
        <f t="shared" si="1"/>
        <v>-1.6964600329384897E-3</v>
      </c>
      <c r="Q10">
        <f t="shared" si="2"/>
        <v>-2.5850819549538893E-3</v>
      </c>
      <c r="R10">
        <f t="shared" si="3"/>
        <v>-3.3929200658769799E-3</v>
      </c>
      <c r="S10">
        <f t="shared" si="4"/>
        <v>-4.20075817680007E-3</v>
      </c>
      <c r="T10">
        <f t="shared" si="5"/>
        <v>-5.0489881932693154E-3</v>
      </c>
      <c r="U10">
        <f t="shared" si="6"/>
        <v>-6.0587858319231785E-3</v>
      </c>
      <c r="V10">
        <f t="shared" si="7"/>
        <v>-8.7650435035155315E-3</v>
      </c>
      <c r="W10">
        <f t="shared" si="8"/>
        <v>-1.2925409774769445E-2</v>
      </c>
      <c r="X10">
        <f t="shared" si="9"/>
        <v>-1.8539884645684925E-2</v>
      </c>
      <c r="Y10">
        <f t="shared" si="10"/>
        <v>-2.5850819549538849E-2</v>
      </c>
    </row>
    <row r="11" spans="1:25">
      <c r="A11" s="19"/>
      <c r="B11" s="14">
        <v>0.1</v>
      </c>
      <c r="C11" s="10">
        <f t="shared" si="11"/>
        <v>0.63800000000000001</v>
      </c>
      <c r="D11" s="10">
        <v>0.95699999999999996</v>
      </c>
      <c r="E11" s="10">
        <v>0.96</v>
      </c>
      <c r="F11" s="10">
        <v>0.96199999999999997</v>
      </c>
      <c r="G11" s="10">
        <v>0.96299999999999997</v>
      </c>
      <c r="H11" s="10">
        <v>0.96299999999999997</v>
      </c>
      <c r="I11" s="10">
        <v>0.96099999999999997</v>
      </c>
      <c r="J11" s="10">
        <v>0.94899999999999995</v>
      </c>
      <c r="K11" s="10">
        <v>0.93</v>
      </c>
      <c r="L11" s="10">
        <v>0.90800000000000003</v>
      </c>
      <c r="M11" s="11">
        <v>0.88500000000000001</v>
      </c>
      <c r="O11">
        <f t="shared" si="0"/>
        <v>-9.7479132051386135E-4</v>
      </c>
      <c r="P11">
        <f t="shared" si="1"/>
        <v>-8.6842596924232207E-4</v>
      </c>
      <c r="Q11">
        <f t="shared" si="2"/>
        <v>-1.6156762218461807E-3</v>
      </c>
      <c r="R11">
        <f t="shared" si="3"/>
        <v>-2.302338616130808E-3</v>
      </c>
      <c r="S11">
        <f t="shared" si="4"/>
        <v>-2.9890010104154344E-3</v>
      </c>
      <c r="T11">
        <f t="shared" si="5"/>
        <v>-3.7362512630192929E-3</v>
      </c>
      <c r="U11">
        <f t="shared" si="6"/>
        <v>-4.7258529489000792E-3</v>
      </c>
      <c r="V11">
        <f t="shared" si="7"/>
        <v>-7.2099551399885829E-3</v>
      </c>
      <c r="W11">
        <f t="shared" si="8"/>
        <v>-1.1309733552923248E-2</v>
      </c>
      <c r="X11">
        <f t="shared" si="9"/>
        <v>-1.672224889610795E-2</v>
      </c>
      <c r="Y11">
        <f t="shared" si="10"/>
        <v>-2.3225345689038827E-2</v>
      </c>
    </row>
    <row r="12" spans="1:25">
      <c r="A12" s="19"/>
      <c r="B12" s="14"/>
      <c r="C12" s="10">
        <f>C11</f>
        <v>0.63800000000000001</v>
      </c>
      <c r="D12" s="10">
        <f t="shared" ref="D12:M12" si="12">D11</f>
        <v>0.95699999999999996</v>
      </c>
      <c r="E12" s="10">
        <f t="shared" si="12"/>
        <v>0.96</v>
      </c>
      <c r="F12" s="10">
        <f t="shared" si="12"/>
        <v>0.96199999999999997</v>
      </c>
      <c r="G12" s="10">
        <f t="shared" si="12"/>
        <v>0.96299999999999997</v>
      </c>
      <c r="H12" s="10">
        <f t="shared" si="12"/>
        <v>0.96299999999999997</v>
      </c>
      <c r="I12" s="10">
        <f t="shared" si="12"/>
        <v>0.96099999999999997</v>
      </c>
      <c r="J12" s="10">
        <f t="shared" si="12"/>
        <v>0.94899999999999995</v>
      </c>
      <c r="K12" s="10">
        <f t="shared" si="12"/>
        <v>0.93</v>
      </c>
      <c r="L12" s="10">
        <f t="shared" si="12"/>
        <v>0.90800000000000003</v>
      </c>
      <c r="M12" s="11">
        <f t="shared" si="12"/>
        <v>0.88500000000000001</v>
      </c>
      <c r="O12">
        <v>0</v>
      </c>
      <c r="P12">
        <f>(O12+Q12)/2</f>
        <v>-3.4772645959155039E-4</v>
      </c>
      <c r="Q12">
        <f t="shared" ref="Q12:Y12" si="13">Q13-(Q14-Q13)/($B$14-$B$13)*($B$13-$B$12)</f>
        <v>-6.9545291918310078E-4</v>
      </c>
      <c r="R12">
        <f t="shared" si="13"/>
        <v>-1.2959082655140566E-3</v>
      </c>
      <c r="S12">
        <f t="shared" si="13"/>
        <v>-1.7207522364103408E-3</v>
      </c>
      <c r="T12">
        <f t="shared" si="13"/>
        <v>-2.3636076231923599E-3</v>
      </c>
      <c r="U12">
        <f t="shared" si="13"/>
        <v>-3.6211425767784409E-3</v>
      </c>
      <c r="V12">
        <f t="shared" si="13"/>
        <v>-5.8357758271017912E-3</v>
      </c>
      <c r="W12">
        <f t="shared" si="13"/>
        <v>-1.0858039125310314E-2</v>
      </c>
      <c r="X12">
        <f t="shared" si="13"/>
        <v>-1.7776637112692652E-2</v>
      </c>
      <c r="Y12">
        <f t="shared" si="13"/>
        <v>-2.6999936862402752E-2</v>
      </c>
    </row>
    <row r="13" spans="1:25">
      <c r="A13" s="19"/>
      <c r="B13" s="14">
        <v>-0.1</v>
      </c>
      <c r="C13" s="10">
        <f t="shared" si="11"/>
        <v>0.63800000000000001</v>
      </c>
      <c r="D13" s="10">
        <v>0.95699999999999996</v>
      </c>
      <c r="E13" s="10">
        <v>0.96</v>
      </c>
      <c r="F13" s="10">
        <v>0.96199999999999997</v>
      </c>
      <c r="G13" s="10">
        <v>0.96399999999999997</v>
      </c>
      <c r="H13" s="10">
        <v>0.96399999999999997</v>
      </c>
      <c r="I13" s="10">
        <v>0.96099999999999997</v>
      </c>
      <c r="J13" s="10">
        <v>0.95</v>
      </c>
      <c r="K13" s="10">
        <v>0.93</v>
      </c>
      <c r="L13" s="10">
        <v>0.90600000000000003</v>
      </c>
      <c r="M13" s="11">
        <v>0.88</v>
      </c>
      <c r="O13">
        <f t="shared" ref="O13:O22" si="14">468*$B13*C$1*PI()/30*(1-C13)/C13/364000</f>
        <v>-1.5278860823101275E-3</v>
      </c>
      <c r="P13">
        <f t="shared" ref="P13:P22" si="15">468*$B13*D$1*PI()/30*(1-D13)/D13/364000</f>
        <v>-9.0744615385822576E-4</v>
      </c>
      <c r="Q13">
        <f t="shared" ref="Q13:Q22" si="16">468*$B13*E$1*PI()/30*(1-E13)/E13/364000</f>
        <v>-1.6829960644231048E-3</v>
      </c>
      <c r="R13">
        <f t="shared" ref="R13:R22" si="17">468*$B13*F$1*PI()/30*(1-F13)/F13/364000</f>
        <v>-2.3932833847513596E-3</v>
      </c>
      <c r="S13">
        <f t="shared" ref="S13:S22" si="18">468*$B13*G$1*PI()/30*(1-G13)/G13/364000</f>
        <v>-3.0168228208746111E-3</v>
      </c>
      <c r="T13">
        <f t="shared" ref="T13:T22" si="19">468*$B13*H$1*PI()/30*(1-H13)/H13/364000</f>
        <v>-3.7710285260932649E-3</v>
      </c>
      <c r="U13">
        <f t="shared" ref="U13:U22" si="20">468*$B13*I$1*PI()/30*(1-I13)/I13/364000</f>
        <v>-4.9176409457857223E-3</v>
      </c>
      <c r="V13">
        <f t="shared" ref="V13:V22" si="21">468*$B13*J$1*PI()/30*(1-J13)/J13/364000</f>
        <v>-7.4406141795547815E-3</v>
      </c>
      <c r="W13">
        <f t="shared" ref="W13:W22" si="22">468*$B13*K$1*PI()/30*(1-K13)/K13/364000</f>
        <v>-1.2161003820347576E-2</v>
      </c>
      <c r="X13">
        <f t="shared" ref="X13:X22" si="23">468*$B13*L$1*PI()/30*(1-L13)/L13/364000</f>
        <v>-1.8858472456979403E-2</v>
      </c>
      <c r="Y13">
        <f t="shared" ref="Y13:Y22" si="24">468*$B13*M$1*PI()/30*(1-M13)/M13/364000</f>
        <v>-2.7539935599650782E-2</v>
      </c>
    </row>
    <row r="14" spans="1:25">
      <c r="A14" s="19"/>
      <c r="B14" s="14">
        <v>-0.2</v>
      </c>
      <c r="C14" s="10">
        <f t="shared" si="11"/>
        <v>0.6386666666666666</v>
      </c>
      <c r="D14" s="10">
        <v>0.95799999999999996</v>
      </c>
      <c r="E14" s="10">
        <v>0.96799999999999997</v>
      </c>
      <c r="F14" s="10">
        <v>0.97199999999999998</v>
      </c>
      <c r="G14" s="10">
        <v>0.97399999999999998</v>
      </c>
      <c r="H14" s="10">
        <v>0.97499999999999998</v>
      </c>
      <c r="I14" s="10">
        <v>0.97499999999999998</v>
      </c>
      <c r="J14" s="10">
        <v>0.96899999999999997</v>
      </c>
      <c r="K14" s="10">
        <v>0.96</v>
      </c>
      <c r="L14" s="10">
        <v>0.94799999999999995</v>
      </c>
      <c r="M14" s="11">
        <v>0.93500000000000005</v>
      </c>
      <c r="O14">
        <f t="shared" si="14"/>
        <v>-3.0469607245672561E-3</v>
      </c>
      <c r="P14">
        <f t="shared" si="15"/>
        <v>-1.7708351074514506E-3</v>
      </c>
      <c r="Q14">
        <f t="shared" si="16"/>
        <v>-2.6705392096631089E-3</v>
      </c>
      <c r="R14">
        <f t="shared" si="17"/>
        <v>-3.4906585039886627E-3</v>
      </c>
      <c r="S14">
        <f t="shared" si="18"/>
        <v>-4.3128934053388813E-3</v>
      </c>
      <c r="T14">
        <f t="shared" si="19"/>
        <v>-5.1784494289941699E-3</v>
      </c>
      <c r="U14">
        <f t="shared" si="20"/>
        <v>-6.2141393147930038E-3</v>
      </c>
      <c r="V14">
        <f t="shared" si="21"/>
        <v>-9.0454525320077719E-3</v>
      </c>
      <c r="W14">
        <f t="shared" si="22"/>
        <v>-1.3463968515384839E-2</v>
      </c>
      <c r="X14">
        <f t="shared" si="23"/>
        <v>-1.9940307801266155E-2</v>
      </c>
      <c r="Y14">
        <f t="shared" si="24"/>
        <v>-2.8079934336898812E-2</v>
      </c>
    </row>
    <row r="15" spans="1:25">
      <c r="A15" s="19"/>
      <c r="B15" s="14">
        <v>-0.3</v>
      </c>
      <c r="C15" s="10">
        <f t="shared" si="11"/>
        <v>0.6326666666666666</v>
      </c>
      <c r="D15" s="10">
        <v>0.94899999999999995</v>
      </c>
      <c r="E15" s="10">
        <v>0.96599999999999997</v>
      </c>
      <c r="F15" s="10">
        <v>0.97199999999999998</v>
      </c>
      <c r="G15" s="10">
        <v>0.97499999999999998</v>
      </c>
      <c r="H15" s="10">
        <v>0.97699999999999998</v>
      </c>
      <c r="I15" s="10">
        <v>0.97799999999999998</v>
      </c>
      <c r="J15" s="10">
        <v>0.97399999999999998</v>
      </c>
      <c r="K15" s="10">
        <v>0.96899999999999997</v>
      </c>
      <c r="L15" s="10">
        <v>0.96099999999999997</v>
      </c>
      <c r="M15" s="11">
        <v>0.95199999999999996</v>
      </c>
      <c r="O15">
        <f t="shared" si="14"/>
        <v>-4.6903983047273182E-3</v>
      </c>
      <c r="P15">
        <f t="shared" si="15"/>
        <v>-3.256038750559347E-3</v>
      </c>
      <c r="Q15">
        <f t="shared" si="16"/>
        <v>-4.2649838154324646E-3</v>
      </c>
      <c r="R15">
        <f t="shared" si="17"/>
        <v>-5.2359877559829933E-3</v>
      </c>
      <c r="S15">
        <f t="shared" si="18"/>
        <v>-6.2141393147930029E-3</v>
      </c>
      <c r="T15">
        <f t="shared" si="19"/>
        <v>-7.1316312248839876E-3</v>
      </c>
      <c r="U15">
        <f t="shared" si="20"/>
        <v>-8.1775023498349628E-3</v>
      </c>
      <c r="V15">
        <f t="shared" si="21"/>
        <v>-1.1321345189014563E-2</v>
      </c>
      <c r="W15">
        <f t="shared" si="22"/>
        <v>-1.5506490054870465E-2</v>
      </c>
      <c r="X15">
        <f t="shared" si="23"/>
        <v>-2.212938425603575E-2</v>
      </c>
      <c r="Y15">
        <f t="shared" si="24"/>
        <v>-3.0548499992889975E-2</v>
      </c>
    </row>
    <row r="16" spans="1:25">
      <c r="A16" s="19"/>
      <c r="B16" s="14">
        <v>-0.4</v>
      </c>
      <c r="C16" s="10">
        <f t="shared" si="11"/>
        <v>0.6246666666666667</v>
      </c>
      <c r="D16" s="10">
        <v>0.93700000000000006</v>
      </c>
      <c r="E16" s="10">
        <v>0.96099999999999997</v>
      </c>
      <c r="F16" s="10">
        <v>0.96899999999999997</v>
      </c>
      <c r="G16" s="10">
        <v>0.97299999999999998</v>
      </c>
      <c r="H16" s="10">
        <v>0.97599999999999998</v>
      </c>
      <c r="I16" s="10">
        <v>0.97799999999999998</v>
      </c>
      <c r="J16" s="10">
        <v>0.97599999999999998</v>
      </c>
      <c r="K16" s="10">
        <v>0.97199999999999998</v>
      </c>
      <c r="L16" s="10">
        <v>0.96599999999999997</v>
      </c>
      <c r="M16" s="11">
        <v>0.96</v>
      </c>
      <c r="O16">
        <f t="shared" si="14"/>
        <v>-6.4719011945883944E-3</v>
      </c>
      <c r="P16">
        <f t="shared" si="15"/>
        <v>-5.4315689421723162E-3</v>
      </c>
      <c r="Q16">
        <f t="shared" si="16"/>
        <v>-6.556854594380962E-3</v>
      </c>
      <c r="R16">
        <f t="shared" si="17"/>
        <v>-7.7532450274352335E-3</v>
      </c>
      <c r="S16">
        <f t="shared" si="18"/>
        <v>-8.9667539547475614E-3</v>
      </c>
      <c r="T16">
        <f t="shared" si="19"/>
        <v>-9.9324357900379967E-3</v>
      </c>
      <c r="U16">
        <f t="shared" si="20"/>
        <v>-1.090333646644662E-2</v>
      </c>
      <c r="V16">
        <f t="shared" si="21"/>
        <v>-1.3905410106053196E-2</v>
      </c>
      <c r="W16">
        <f t="shared" si="22"/>
        <v>-1.8616845354606198E-2</v>
      </c>
      <c r="X16">
        <f t="shared" si="23"/>
        <v>-2.5589902892594787E-2</v>
      </c>
      <c r="Y16">
        <f t="shared" si="24"/>
        <v>-3.3659921288462104E-2</v>
      </c>
    </row>
    <row r="17" spans="1:26">
      <c r="A17" s="19"/>
      <c r="B17" s="14">
        <v>-0.5</v>
      </c>
      <c r="C17" s="10">
        <f t="shared" si="11"/>
        <v>0.6153333333333334</v>
      </c>
      <c r="D17" s="10">
        <v>0.92300000000000004</v>
      </c>
      <c r="E17" s="10">
        <v>0.95499999999999996</v>
      </c>
      <c r="F17" s="10">
        <v>0.96499999999999997</v>
      </c>
      <c r="G17" s="10">
        <v>0.97099999999999997</v>
      </c>
      <c r="H17" s="10">
        <v>0.97399999999999998</v>
      </c>
      <c r="I17" s="10">
        <v>0.97699999999999998</v>
      </c>
      <c r="J17" s="10">
        <v>0.97599999999999998</v>
      </c>
      <c r="K17" s="10">
        <v>0.97299999999999998</v>
      </c>
      <c r="L17" s="10">
        <v>0.96899999999999997</v>
      </c>
      <c r="M17" s="11">
        <v>0.96399999999999997</v>
      </c>
      <c r="O17">
        <f t="shared" si="14"/>
        <v>-8.4168037198017812E-3</v>
      </c>
      <c r="P17">
        <f t="shared" si="15"/>
        <v>-8.4240973105468384E-3</v>
      </c>
      <c r="Q17">
        <f t="shared" si="16"/>
        <v>-9.5164175370521104E-3</v>
      </c>
      <c r="R17">
        <f t="shared" si="17"/>
        <v>-1.098743544649281E-2</v>
      </c>
      <c r="S17">
        <f t="shared" si="18"/>
        <v>-1.2063493932425137E-2</v>
      </c>
      <c r="T17">
        <f t="shared" si="19"/>
        <v>-1.3477791891684002E-2</v>
      </c>
      <c r="U17">
        <f t="shared" si="20"/>
        <v>-1.4263262449767975E-2</v>
      </c>
      <c r="V17">
        <f t="shared" si="21"/>
        <v>-1.7381762632566494E-2</v>
      </c>
      <c r="W17">
        <f t="shared" si="22"/>
        <v>-2.2416884886868896E-2</v>
      </c>
      <c r="X17">
        <f t="shared" si="23"/>
        <v>-2.9074668852882127E-2</v>
      </c>
      <c r="Y17">
        <f t="shared" si="24"/>
        <v>-3.7710285260932647E-2</v>
      </c>
    </row>
    <row r="18" spans="1:26">
      <c r="A18" s="19"/>
      <c r="B18" s="14">
        <v>-0.6</v>
      </c>
      <c r="C18" s="10">
        <f t="shared" si="11"/>
        <v>0.60466666666666669</v>
      </c>
      <c r="D18" s="10">
        <v>0.90700000000000003</v>
      </c>
      <c r="E18" s="10">
        <v>0.94699999999999995</v>
      </c>
      <c r="F18" s="10">
        <v>0.96</v>
      </c>
      <c r="G18" s="10">
        <v>0.96699999999999997</v>
      </c>
      <c r="H18" s="10">
        <v>0.97199999999999998</v>
      </c>
      <c r="I18" s="10">
        <v>0.97499999999999998</v>
      </c>
      <c r="J18" s="10">
        <v>0.97499999999999998</v>
      </c>
      <c r="K18" s="10">
        <v>0.97299999999999998</v>
      </c>
      <c r="L18" s="10">
        <v>0.97</v>
      </c>
      <c r="M18" s="11">
        <v>0.96599999999999997</v>
      </c>
      <c r="O18">
        <f t="shared" si="14"/>
        <v>-1.0563351704021876E-2</v>
      </c>
      <c r="P18">
        <f t="shared" si="15"/>
        <v>-1.2424852973954903E-2</v>
      </c>
      <c r="Q18">
        <f t="shared" si="16"/>
        <v>-1.3563490985931506E-2</v>
      </c>
      <c r="R18">
        <f t="shared" si="17"/>
        <v>-1.5146964579807945E-2</v>
      </c>
      <c r="S18">
        <f t="shared" si="18"/>
        <v>-1.654104922055552E-2</v>
      </c>
      <c r="T18">
        <f t="shared" si="19"/>
        <v>-1.7453292519943313E-2</v>
      </c>
      <c r="U18">
        <f t="shared" si="20"/>
        <v>-1.864241794437901E-2</v>
      </c>
      <c r="V18">
        <f t="shared" si="21"/>
        <v>-2.1749487601775513E-2</v>
      </c>
      <c r="W18">
        <f t="shared" si="22"/>
        <v>-2.6900261864242683E-2</v>
      </c>
      <c r="X18">
        <f t="shared" si="23"/>
        <v>-3.3729323188025941E-2</v>
      </c>
      <c r="Y18">
        <f t="shared" si="24"/>
        <v>-4.2649838154324653E-2</v>
      </c>
    </row>
    <row r="19" spans="1:26">
      <c r="A19" s="19"/>
      <c r="B19" s="14">
        <v>-0.7</v>
      </c>
      <c r="C19" s="10">
        <f t="shared" si="11"/>
        <v>0.59266666666666667</v>
      </c>
      <c r="D19" s="10">
        <v>0.88900000000000001</v>
      </c>
      <c r="E19" s="10">
        <v>0.93799999999999994</v>
      </c>
      <c r="F19" s="10">
        <v>0.95399999999999996</v>
      </c>
      <c r="G19" s="10">
        <v>0.96199999999999997</v>
      </c>
      <c r="H19" s="10">
        <v>0.96799999999999997</v>
      </c>
      <c r="I19" s="10">
        <v>0.97299999999999998</v>
      </c>
      <c r="J19" s="10">
        <v>0.97299999999999998</v>
      </c>
      <c r="K19" s="10">
        <v>0.97199999999999998</v>
      </c>
      <c r="L19" s="10">
        <v>0.96899999999999997</v>
      </c>
      <c r="M19" s="11">
        <v>0.96599999999999997</v>
      </c>
      <c r="O19">
        <f t="shared" si="14"/>
        <v>-1.2955094114803349E-2</v>
      </c>
      <c r="P19">
        <f t="shared" si="15"/>
        <v>-1.7651580770169869E-2</v>
      </c>
      <c r="Q19">
        <f t="shared" si="16"/>
        <v>-1.8688792118370001E-2</v>
      </c>
      <c r="R19">
        <f t="shared" si="17"/>
        <v>-2.0449989914876971E-2</v>
      </c>
      <c r="S19">
        <f t="shared" si="18"/>
        <v>-2.2337311591012685E-2</v>
      </c>
      <c r="T19">
        <f t="shared" si="19"/>
        <v>-2.3367218084552194E-2</v>
      </c>
      <c r="U19">
        <f t="shared" si="20"/>
        <v>-2.3537729131212343E-2</v>
      </c>
      <c r="V19">
        <f t="shared" si="21"/>
        <v>-2.7460683986414401E-2</v>
      </c>
      <c r="W19">
        <f t="shared" si="22"/>
        <v>-3.2579479370560847E-2</v>
      </c>
      <c r="X19">
        <f t="shared" si="23"/>
        <v>-4.0704536394034978E-2</v>
      </c>
      <c r="Y19">
        <f t="shared" si="24"/>
        <v>-4.9758144513378746E-2</v>
      </c>
    </row>
    <row r="20" spans="1:26">
      <c r="A20" s="19"/>
      <c r="B20" s="14">
        <v>-0.8</v>
      </c>
      <c r="C20" s="10">
        <f t="shared" si="11"/>
        <v>0.57866666666666666</v>
      </c>
      <c r="D20" s="10">
        <v>0.86799999999999999</v>
      </c>
      <c r="E20" s="10">
        <v>0.92800000000000005</v>
      </c>
      <c r="F20" s="10">
        <v>0.94799999999999995</v>
      </c>
      <c r="G20" s="10">
        <v>0.95699999999999996</v>
      </c>
      <c r="H20" s="10">
        <v>0.96299999999999997</v>
      </c>
      <c r="I20" s="10">
        <v>0.96899999999999997</v>
      </c>
      <c r="J20" s="10">
        <v>0.97</v>
      </c>
      <c r="K20" s="10">
        <v>0.97</v>
      </c>
      <c r="L20" s="10">
        <v>0.96799999999999997</v>
      </c>
      <c r="M20" s="11">
        <v>0.96599999999999997</v>
      </c>
      <c r="O20">
        <f t="shared" si="14"/>
        <v>-1.5685213090734031E-2</v>
      </c>
      <c r="P20">
        <f t="shared" si="15"/>
        <v>-2.457019139213084E-2</v>
      </c>
      <c r="Q20">
        <f t="shared" si="16"/>
        <v>-2.5070837925199319E-2</v>
      </c>
      <c r="R20">
        <f t="shared" si="17"/>
        <v>-2.6587077068354878E-2</v>
      </c>
      <c r="S20">
        <f t="shared" si="18"/>
        <v>-2.9038276923463224E-2</v>
      </c>
      <c r="T20">
        <f t="shared" si="19"/>
        <v>-3.1038432091541376E-2</v>
      </c>
      <c r="U20">
        <f t="shared" si="20"/>
        <v>-3.1012980109740934E-2</v>
      </c>
      <c r="V20">
        <f t="shared" si="21"/>
        <v>-3.4978557380175058E-2</v>
      </c>
      <c r="W20">
        <f t="shared" si="22"/>
        <v>-3.9975494148771482E-2</v>
      </c>
      <c r="X20">
        <f t="shared" si="23"/>
        <v>-4.8069705773935954E-2</v>
      </c>
      <c r="Y20">
        <f t="shared" si="24"/>
        <v>-5.6866450872432875E-2</v>
      </c>
    </row>
    <row r="21" spans="1:26">
      <c r="A21" s="19"/>
      <c r="B21" s="14">
        <v>-0.9</v>
      </c>
      <c r="C21" s="10">
        <f t="shared" si="11"/>
        <v>0.56333333333333335</v>
      </c>
      <c r="D21" s="10">
        <v>0.84499999999999997</v>
      </c>
      <c r="E21" s="10">
        <v>0.91600000000000004</v>
      </c>
      <c r="F21" s="10">
        <v>0.94</v>
      </c>
      <c r="G21" s="10">
        <v>0.95199999999999996</v>
      </c>
      <c r="H21" s="10">
        <v>0.95599999999999996</v>
      </c>
      <c r="I21" s="10">
        <v>0.96399999999999997</v>
      </c>
      <c r="J21" s="10">
        <v>0.96599999999999997</v>
      </c>
      <c r="K21" s="10">
        <v>0.96699999999999997</v>
      </c>
      <c r="L21" s="10">
        <v>0.96599999999999997</v>
      </c>
      <c r="M21" s="11">
        <v>0.96399999999999997</v>
      </c>
      <c r="O21">
        <f t="shared" si="14"/>
        <v>-1.8785821159335751E-2</v>
      </c>
      <c r="P21">
        <f t="shared" si="15"/>
        <v>-3.3341247477447045E-2</v>
      </c>
      <c r="Q21">
        <f t="shared" si="16"/>
        <v>-3.3336550865603463E-2</v>
      </c>
      <c r="R21">
        <f t="shared" si="17"/>
        <v>-3.4805790949345917E-2</v>
      </c>
      <c r="S21">
        <f t="shared" si="18"/>
        <v>-3.6658199991467959E-2</v>
      </c>
      <c r="T21">
        <f t="shared" si="19"/>
        <v>-4.1828437751770892E-2</v>
      </c>
      <c r="U21">
        <f t="shared" si="20"/>
        <v>-4.072710808180726E-2</v>
      </c>
      <c r="V21">
        <f t="shared" si="21"/>
        <v>-4.4782330062040882E-2</v>
      </c>
      <c r="W21">
        <f t="shared" si="22"/>
        <v>-4.9623147661666568E-2</v>
      </c>
      <c r="X21">
        <f t="shared" si="23"/>
        <v>-5.7577281508338275E-2</v>
      </c>
      <c r="Y21">
        <f t="shared" si="24"/>
        <v>-6.7878513469678756E-2</v>
      </c>
    </row>
    <row r="22" spans="1:26">
      <c r="A22" s="20"/>
      <c r="B22" s="15">
        <v>-1</v>
      </c>
      <c r="C22" s="12">
        <f t="shared" si="11"/>
        <v>0.54599999999999993</v>
      </c>
      <c r="D22" s="12">
        <v>0.81899999999999995</v>
      </c>
      <c r="E22" s="12">
        <v>0.90300000000000002</v>
      </c>
      <c r="F22" s="12">
        <v>0.93100000000000005</v>
      </c>
      <c r="G22" s="12">
        <v>0.94499999999999995</v>
      </c>
      <c r="H22" s="12">
        <v>0.94199999999999995</v>
      </c>
      <c r="I22" s="12">
        <v>0.95499999999999996</v>
      </c>
      <c r="J22" s="12">
        <v>0.96</v>
      </c>
      <c r="K22" s="12">
        <v>0.96199999999999997</v>
      </c>
      <c r="L22" s="12">
        <v>0.96199999999999997</v>
      </c>
      <c r="M22" s="13">
        <v>0.96099999999999997</v>
      </c>
      <c r="O22">
        <f t="shared" si="14"/>
        <v>-2.2390628959650969E-2</v>
      </c>
      <c r="P22">
        <f t="shared" si="15"/>
        <v>-4.4633302221330662E-2</v>
      </c>
      <c r="Q22">
        <f t="shared" si="16"/>
        <v>-4.3388868637618865E-2</v>
      </c>
      <c r="R22">
        <f t="shared" si="17"/>
        <v>-4.490399810984947E-2</v>
      </c>
      <c r="S22">
        <f t="shared" si="18"/>
        <v>-4.7017032910867694E-2</v>
      </c>
      <c r="T22">
        <f t="shared" si="19"/>
        <v>-6.217437690225483E-2</v>
      </c>
      <c r="U22">
        <f t="shared" si="20"/>
        <v>-5.7098505222312669E-2</v>
      </c>
      <c r="V22">
        <f t="shared" si="21"/>
        <v>-5.8904862254808676E-2</v>
      </c>
      <c r="W22">
        <f t="shared" si="22"/>
        <v>-6.3820890260036248E-2</v>
      </c>
      <c r="X22">
        <f t="shared" si="23"/>
        <v>-7.1798501542540777E-2</v>
      </c>
      <c r="Y22">
        <f t="shared" si="24"/>
        <v>-8.1960682429762038E-2</v>
      </c>
    </row>
    <row r="23" spans="1:26" ht="15" customHeight="1">
      <c r="A23" s="18" t="s">
        <v>40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  <c r="O23" s="16"/>
      <c r="P23" s="16"/>
      <c r="Q23" s="17"/>
      <c r="R23" s="17"/>
      <c r="S23" s="17"/>
      <c r="T23" s="17"/>
      <c r="U23" s="17"/>
      <c r="V23" s="17"/>
      <c r="W23" s="17"/>
      <c r="X23" s="17"/>
      <c r="Y23" s="17"/>
    </row>
    <row r="24" spans="1:26">
      <c r="A24" s="19"/>
      <c r="B24" s="14">
        <v>1</v>
      </c>
      <c r="C24" s="21">
        <f>D24/1.5</f>
        <v>0.54999999999999993</v>
      </c>
      <c r="D24" s="22">
        <v>0.82499999999999996</v>
      </c>
      <c r="E24" s="22">
        <v>0.91</v>
      </c>
      <c r="F24" s="22">
        <v>0.93300000000000005</v>
      </c>
      <c r="G24" s="22">
        <v>0.94499999999999995</v>
      </c>
      <c r="H24" s="22">
        <v>0.95299999999999996</v>
      </c>
      <c r="I24" s="22">
        <v>0.96599999999999997</v>
      </c>
      <c r="J24" s="22">
        <v>0.97199999999999998</v>
      </c>
      <c r="K24" s="22">
        <v>0.97399999999999998</v>
      </c>
      <c r="L24" s="22">
        <v>0.97499999999999998</v>
      </c>
      <c r="M24" s="23">
        <v>0.97399999999999998</v>
      </c>
      <c r="O24">
        <f t="shared" ref="O24:O33" si="25">468*$B24*C$1*PI()/30*(C24-1)/364000</f>
        <v>-1.2117571663846348E-2</v>
      </c>
      <c r="P24">
        <f t="shared" ref="P24:P33" si="26">468*$B24*D$1*PI()/30*(D24-1)/364000</f>
        <v>-3.5342917352885174E-2</v>
      </c>
      <c r="Q24">
        <f t="shared" ref="Q24:Q33" si="27">468*$B24*E$1*PI()/30*(E24-1)/364000</f>
        <v>-3.6352714991539012E-2</v>
      </c>
      <c r="R24">
        <f t="shared" ref="R24:R33" si="28">468*$B24*F$1*PI()/30*(F24-1)/364000</f>
        <v>-4.0593865073885231E-2</v>
      </c>
      <c r="S24">
        <f t="shared" ref="S24:S33" si="29">468*$B24*G$1*PI()/30*(G24-1)/364000</f>
        <v>-4.4431096100769965E-2</v>
      </c>
      <c r="T24">
        <f t="shared" ref="T24:T33" si="30">468*$B24*H$1*PI()/30*(H24-1)/364000</f>
        <v>-4.7460489016731569E-2</v>
      </c>
      <c r="U24">
        <f t="shared" ref="U24:U33" si="31">468*$B24*I$1*PI()/30*(I24-1)/364000</f>
        <v>-4.1199743657077612E-2</v>
      </c>
      <c r="V24">
        <f t="shared" ref="V24:V33" si="32">468*$B24*J$1*PI()/30*(J24-1)/364000</f>
        <v>-3.9584067435231428E-2</v>
      </c>
      <c r="W24">
        <f t="shared" ref="W24:W33" si="33">468*$B24*K$1*PI()/30*(K24-1)/364000</f>
        <v>-4.2007581768000693E-2</v>
      </c>
      <c r="X24">
        <f t="shared" ref="X24:X33" si="34">468*$B24*L$1*PI()/30*(L24-1)/364000</f>
        <v>-4.5440893739423831E-2</v>
      </c>
      <c r="Y24">
        <f t="shared" ref="Y24:Y33" si="35">468*$B24*M$1*PI()/30*(M24-1)/364000</f>
        <v>-5.2509477210000877E-2</v>
      </c>
    </row>
    <row r="25" spans="1:26">
      <c r="A25" s="19"/>
      <c r="B25" s="14">
        <v>0.9</v>
      </c>
      <c r="C25" s="24">
        <f t="shared" ref="C25:C44" si="36">D25/1.5</f>
        <v>0.57599999999999996</v>
      </c>
      <c r="D25" s="10">
        <v>0.86399999999999999</v>
      </c>
      <c r="E25" s="10">
        <v>0.92100000000000004</v>
      </c>
      <c r="F25" s="10">
        <v>0.94099999999999995</v>
      </c>
      <c r="G25" s="10">
        <v>0.95099999999999996</v>
      </c>
      <c r="H25" s="10">
        <v>0.95799999999999996</v>
      </c>
      <c r="I25" s="10">
        <v>0.96799999999999997</v>
      </c>
      <c r="J25" s="10">
        <v>0.97399999999999998</v>
      </c>
      <c r="K25" s="10">
        <v>0.97599999999999998</v>
      </c>
      <c r="L25" s="10">
        <v>0.97599999999999998</v>
      </c>
      <c r="M25" s="11">
        <v>0.97499999999999998</v>
      </c>
      <c r="O25">
        <f t="shared" si="25"/>
        <v>-1.0275700770941702E-2</v>
      </c>
      <c r="P25">
        <f t="shared" si="26"/>
        <v>-2.4719846194246543E-2</v>
      </c>
      <c r="Q25">
        <f t="shared" si="27"/>
        <v>-2.8718644843315821E-2</v>
      </c>
      <c r="R25">
        <f t="shared" si="28"/>
        <v>-3.2172152767512077E-2</v>
      </c>
      <c r="S25">
        <f t="shared" si="29"/>
        <v>-3.5625660691708284E-2</v>
      </c>
      <c r="T25">
        <f t="shared" si="30"/>
        <v>-3.8170350741116021E-2</v>
      </c>
      <c r="U25">
        <f t="shared" si="31"/>
        <v>-3.4898606391877508E-2</v>
      </c>
      <c r="V25">
        <f t="shared" si="32"/>
        <v>-3.3080970642300547E-2</v>
      </c>
      <c r="W25">
        <f t="shared" si="33"/>
        <v>-3.4898606391877501E-2</v>
      </c>
      <c r="X25">
        <f t="shared" si="34"/>
        <v>-3.9260932190862192E-2</v>
      </c>
      <c r="Y25">
        <f t="shared" si="35"/>
        <v>-4.5440893739423831E-2</v>
      </c>
      <c r="Z25" s="17"/>
    </row>
    <row r="26" spans="1:26">
      <c r="A26" s="19"/>
      <c r="B26" s="14">
        <v>0.8</v>
      </c>
      <c r="C26" s="24">
        <f t="shared" si="36"/>
        <v>0.58799999999999997</v>
      </c>
      <c r="D26" s="10">
        <v>0.88200000000000001</v>
      </c>
      <c r="E26" s="10">
        <v>0.93100000000000005</v>
      </c>
      <c r="F26" s="10">
        <v>0.94799999999999995</v>
      </c>
      <c r="G26" s="10">
        <v>0.95699999999999996</v>
      </c>
      <c r="H26" s="10">
        <v>0.96199999999999997</v>
      </c>
      <c r="I26" s="10">
        <v>0.97</v>
      </c>
      <c r="J26" s="10">
        <v>0.97499999999999998</v>
      </c>
      <c r="K26" s="10">
        <v>0.97699999999999998</v>
      </c>
      <c r="L26" s="10">
        <v>0.97699999999999998</v>
      </c>
      <c r="M26" s="11">
        <v>0.97599999999999998</v>
      </c>
      <c r="O26">
        <f t="shared" si="25"/>
        <v>-8.8754480453416794E-3</v>
      </c>
      <c r="P26">
        <f t="shared" si="26"/>
        <v>-1.9064979417784917E-2</v>
      </c>
      <c r="Q26">
        <f t="shared" si="27"/>
        <v>-2.229633186147726E-2</v>
      </c>
      <c r="R26">
        <f t="shared" si="28"/>
        <v>-2.5204549060800423E-2</v>
      </c>
      <c r="S26">
        <f t="shared" si="29"/>
        <v>-2.7789631015754306E-2</v>
      </c>
      <c r="T26">
        <f t="shared" si="30"/>
        <v>-3.0697848215077435E-2</v>
      </c>
      <c r="U26">
        <f t="shared" si="31"/>
        <v>-2.9082171993231255E-2</v>
      </c>
      <c r="V26">
        <f t="shared" si="32"/>
        <v>-2.827433388230817E-2</v>
      </c>
      <c r="W26">
        <f t="shared" si="33"/>
        <v>-2.9728442481969729E-2</v>
      </c>
      <c r="X26">
        <f t="shared" si="34"/>
        <v>-3.3444497792215942E-2</v>
      </c>
      <c r="Y26">
        <f t="shared" si="35"/>
        <v>-3.8776229324308339E-2</v>
      </c>
    </row>
    <row r="27" spans="1:26">
      <c r="A27" s="19"/>
      <c r="B27" s="14">
        <v>0.7</v>
      </c>
      <c r="C27" s="24">
        <f t="shared" si="36"/>
        <v>0.59866666666666668</v>
      </c>
      <c r="D27" s="10">
        <v>0.89800000000000002</v>
      </c>
      <c r="E27" s="10">
        <v>0.94</v>
      </c>
      <c r="F27" s="10">
        <v>0.95399999999999996</v>
      </c>
      <c r="G27" s="10">
        <v>0.96199999999999997</v>
      </c>
      <c r="H27" s="10">
        <v>0.96599999999999997</v>
      </c>
      <c r="I27" s="10">
        <v>0.97199999999999998</v>
      </c>
      <c r="J27" s="10">
        <v>0.97599999999999998</v>
      </c>
      <c r="K27" s="10">
        <v>0.97799999999999998</v>
      </c>
      <c r="L27" s="10">
        <v>0.97699999999999998</v>
      </c>
      <c r="M27" s="11">
        <v>0.97599999999999998</v>
      </c>
      <c r="O27">
        <f t="shared" si="25"/>
        <v>-7.5649551098442196E-3</v>
      </c>
      <c r="P27">
        <f t="shared" si="26"/>
        <v>-1.4419910279977145E-2</v>
      </c>
      <c r="Q27">
        <f t="shared" si="27"/>
        <v>-1.6964600329384898E-2</v>
      </c>
      <c r="R27">
        <f t="shared" si="28"/>
        <v>-1.9509290378792628E-2</v>
      </c>
      <c r="S27">
        <f t="shared" si="29"/>
        <v>-2.14884937505542E-2</v>
      </c>
      <c r="T27">
        <f t="shared" si="30"/>
        <v>-2.4033183799961933E-2</v>
      </c>
      <c r="U27">
        <f t="shared" si="31"/>
        <v>-2.3750440461138854E-2</v>
      </c>
      <c r="V27">
        <f t="shared" si="32"/>
        <v>-2.3750440461138854E-2</v>
      </c>
      <c r="W27">
        <f t="shared" si="33"/>
        <v>-2.4881413816431178E-2</v>
      </c>
      <c r="X27">
        <f t="shared" si="34"/>
        <v>-2.9263935568188952E-2</v>
      </c>
      <c r="Y27">
        <f t="shared" si="35"/>
        <v>-3.3929200658769795E-2</v>
      </c>
    </row>
    <row r="28" spans="1:26">
      <c r="A28" s="19"/>
      <c r="B28" s="14">
        <v>0.6</v>
      </c>
      <c r="C28" s="24">
        <f t="shared" si="36"/>
        <v>0.60866666666666669</v>
      </c>
      <c r="D28" s="10">
        <v>0.91300000000000003</v>
      </c>
      <c r="E28" s="10">
        <v>0.94799999999999995</v>
      </c>
      <c r="F28" s="10">
        <v>0.96</v>
      </c>
      <c r="G28" s="10">
        <v>0.96599999999999997</v>
      </c>
      <c r="H28" s="10">
        <v>0.97</v>
      </c>
      <c r="I28" s="10">
        <v>0.97399999999999998</v>
      </c>
      <c r="J28" s="10">
        <v>0.97699999999999998</v>
      </c>
      <c r="K28" s="10">
        <v>0.97799999999999998</v>
      </c>
      <c r="L28" s="10">
        <v>0.97699999999999998</v>
      </c>
      <c r="M28" s="11">
        <v>0.97499999999999998</v>
      </c>
      <c r="O28">
        <f t="shared" si="25"/>
        <v>-6.322679614824714E-3</v>
      </c>
      <c r="P28">
        <f t="shared" si="26"/>
        <v>-1.0542287347546316E-2</v>
      </c>
      <c r="Q28">
        <f t="shared" si="27"/>
        <v>-1.2602274530400208E-2</v>
      </c>
      <c r="R28">
        <f t="shared" si="28"/>
        <v>-1.4541085996615626E-2</v>
      </c>
      <c r="S28">
        <f t="shared" si="29"/>
        <v>-1.6479897462831041E-2</v>
      </c>
      <c r="T28">
        <f t="shared" si="30"/>
        <v>-1.8176357495769534E-2</v>
      </c>
      <c r="U28">
        <f t="shared" si="31"/>
        <v>-1.8903411795600313E-2</v>
      </c>
      <c r="V28">
        <f t="shared" si="32"/>
        <v>-1.9509290378792631E-2</v>
      </c>
      <c r="W28">
        <f t="shared" si="33"/>
        <v>-2.1326926128369585E-2</v>
      </c>
      <c r="X28">
        <f t="shared" si="34"/>
        <v>-2.5083373344161958E-2</v>
      </c>
      <c r="Y28">
        <f t="shared" si="35"/>
        <v>-3.0293929159615891E-2</v>
      </c>
    </row>
    <row r="29" spans="1:26">
      <c r="A29" s="19"/>
      <c r="B29" s="14">
        <v>0.5</v>
      </c>
      <c r="C29" s="24">
        <f t="shared" si="36"/>
        <v>0.61799999999999999</v>
      </c>
      <c r="D29" s="10">
        <v>0.92700000000000005</v>
      </c>
      <c r="E29" s="10">
        <v>0.95499999999999996</v>
      </c>
      <c r="F29" s="10">
        <v>0.96399999999999997</v>
      </c>
      <c r="G29" s="10">
        <v>0.96899999999999997</v>
      </c>
      <c r="H29" s="10">
        <v>0.97199999999999998</v>
      </c>
      <c r="I29" s="10">
        <v>0.97499999999999998</v>
      </c>
      <c r="J29" s="10">
        <v>0.97699999999999998</v>
      </c>
      <c r="K29" s="10">
        <v>0.97799999999999998</v>
      </c>
      <c r="L29" s="10">
        <v>0.97599999999999998</v>
      </c>
      <c r="M29" s="11">
        <v>0.97399999999999998</v>
      </c>
      <c r="O29">
        <f t="shared" si="25"/>
        <v>-5.143235972877005E-3</v>
      </c>
      <c r="P29">
        <f t="shared" si="26"/>
        <v>-7.3715227621731867E-3</v>
      </c>
      <c r="Q29">
        <f t="shared" si="27"/>
        <v>-9.0881787478847651E-3</v>
      </c>
      <c r="R29">
        <f t="shared" si="28"/>
        <v>-1.0905814497461721E-2</v>
      </c>
      <c r="S29">
        <f t="shared" si="29"/>
        <v>-1.2521490719307899E-2</v>
      </c>
      <c r="T29">
        <f t="shared" si="30"/>
        <v>-1.4137166941154081E-2</v>
      </c>
      <c r="U29">
        <f t="shared" si="31"/>
        <v>-1.5146964579807945E-2</v>
      </c>
      <c r="V29">
        <f t="shared" si="32"/>
        <v>-1.6257741982327194E-2</v>
      </c>
      <c r="W29">
        <f t="shared" si="33"/>
        <v>-1.7772438440307986E-2</v>
      </c>
      <c r="X29">
        <f t="shared" si="34"/>
        <v>-2.1811628994923438E-2</v>
      </c>
      <c r="Y29">
        <f t="shared" si="35"/>
        <v>-2.6254738605000438E-2</v>
      </c>
    </row>
    <row r="30" spans="1:26">
      <c r="A30" s="19"/>
      <c r="B30" s="14">
        <v>0.4</v>
      </c>
      <c r="C30" s="24">
        <f t="shared" si="36"/>
        <v>0.626</v>
      </c>
      <c r="D30" s="10">
        <v>0.93899999999999995</v>
      </c>
      <c r="E30" s="10">
        <v>0.96099999999999997</v>
      </c>
      <c r="F30" s="10">
        <v>0.96799999999999997</v>
      </c>
      <c r="G30" s="10">
        <v>0.97199999999999998</v>
      </c>
      <c r="H30" s="10">
        <v>0.97399999999999998</v>
      </c>
      <c r="I30" s="10">
        <v>0.97599999999999998</v>
      </c>
      <c r="J30" s="10">
        <v>0.97599999999999998</v>
      </c>
      <c r="K30" s="10">
        <v>0.97599999999999998</v>
      </c>
      <c r="L30" s="10">
        <v>0.97499999999999998</v>
      </c>
      <c r="M30" s="11">
        <v>0.97099999999999997</v>
      </c>
      <c r="O30">
        <f t="shared" si="25"/>
        <v>-4.0284193798031404E-3</v>
      </c>
      <c r="P30">
        <f t="shared" si="26"/>
        <v>-4.9278124766308513E-3</v>
      </c>
      <c r="Q30">
        <f t="shared" si="27"/>
        <v>-6.3011372652001041E-3</v>
      </c>
      <c r="R30">
        <f t="shared" si="28"/>
        <v>-7.7552458648616684E-3</v>
      </c>
      <c r="S30">
        <f t="shared" si="29"/>
        <v>-9.0477868423386124E-3</v>
      </c>
      <c r="T30">
        <f t="shared" si="30"/>
        <v>-1.0501895442000177E-2</v>
      </c>
      <c r="U30">
        <f t="shared" si="31"/>
        <v>-1.1632868797292504E-2</v>
      </c>
      <c r="V30">
        <f t="shared" si="32"/>
        <v>-1.357168026350792E-2</v>
      </c>
      <c r="W30">
        <f t="shared" si="33"/>
        <v>-1.5510491729723337E-2</v>
      </c>
      <c r="X30">
        <f t="shared" si="34"/>
        <v>-1.8176357495769534E-2</v>
      </c>
      <c r="Y30">
        <f t="shared" si="35"/>
        <v>-2.3427305216769622E-2</v>
      </c>
    </row>
    <row r="31" spans="1:26">
      <c r="A31" s="19"/>
      <c r="B31" s="14">
        <v>0.3</v>
      </c>
      <c r="C31" s="24">
        <f t="shared" si="36"/>
        <v>0.6333333333333333</v>
      </c>
      <c r="D31" s="10">
        <v>0.95</v>
      </c>
      <c r="E31" s="10">
        <v>0.96499999999999997</v>
      </c>
      <c r="F31" s="10">
        <v>0.97</v>
      </c>
      <c r="G31" s="10">
        <v>0.97299999999999998</v>
      </c>
      <c r="H31" s="10">
        <v>0.97399999999999998</v>
      </c>
      <c r="I31" s="10">
        <v>0.97399999999999998</v>
      </c>
      <c r="J31" s="10">
        <v>0.97299999999999998</v>
      </c>
      <c r="K31" s="10">
        <v>0.97299999999999998</v>
      </c>
      <c r="L31" s="10">
        <v>0.97099999999999997</v>
      </c>
      <c r="M31" s="11">
        <v>0.96599999999999997</v>
      </c>
      <c r="O31">
        <f t="shared" si="25"/>
        <v>-2.9620730733846616E-3</v>
      </c>
      <c r="P31">
        <f t="shared" si="26"/>
        <v>-3.0293929159615888E-3</v>
      </c>
      <c r="Q31">
        <f t="shared" si="27"/>
        <v>-4.2411500823462244E-3</v>
      </c>
      <c r="R31">
        <f t="shared" si="28"/>
        <v>-5.4529072487308596E-3</v>
      </c>
      <c r="S31">
        <f t="shared" si="29"/>
        <v>-6.5434886984770315E-3</v>
      </c>
      <c r="T31">
        <f t="shared" si="30"/>
        <v>-7.8764215815001325E-3</v>
      </c>
      <c r="U31">
        <f t="shared" si="31"/>
        <v>-9.4517058978001566E-3</v>
      </c>
      <c r="V31">
        <f t="shared" si="32"/>
        <v>-1.1451105222334805E-2</v>
      </c>
      <c r="W31">
        <f t="shared" si="33"/>
        <v>-1.3086977396954063E-2</v>
      </c>
      <c r="X31">
        <f t="shared" si="34"/>
        <v>-1.5813431021319494E-2</v>
      </c>
      <c r="Y31">
        <f t="shared" si="35"/>
        <v>-2.0599871828538806E-2</v>
      </c>
    </row>
    <row r="32" spans="1:26">
      <c r="A32" s="19"/>
      <c r="B32" s="14">
        <v>0.2</v>
      </c>
      <c r="C32" s="24">
        <f t="shared" si="36"/>
        <v>0.63800000000000001</v>
      </c>
      <c r="D32" s="10">
        <v>0.95699999999999996</v>
      </c>
      <c r="E32" s="10">
        <v>0.96599999999999997</v>
      </c>
      <c r="F32" s="10">
        <v>0.96899999999999997</v>
      </c>
      <c r="G32" s="10">
        <v>0.97</v>
      </c>
      <c r="H32" s="10">
        <v>0.97099999999999997</v>
      </c>
      <c r="I32" s="10">
        <v>0.96899999999999997</v>
      </c>
      <c r="J32" s="10">
        <v>0.96599999999999997</v>
      </c>
      <c r="K32" s="10">
        <v>0.96499999999999997</v>
      </c>
      <c r="L32" s="10">
        <v>0.96199999999999997</v>
      </c>
      <c r="M32" s="11">
        <v>0.95499999999999996</v>
      </c>
      <c r="O32">
        <f t="shared" si="25"/>
        <v>-1.9495826410277227E-3</v>
      </c>
      <c r="P32">
        <f t="shared" si="26"/>
        <v>-1.7368519384846441E-3</v>
      </c>
      <c r="Q32">
        <f t="shared" si="27"/>
        <v>-2.746649577138507E-3</v>
      </c>
      <c r="R32">
        <f t="shared" si="28"/>
        <v>-3.7564472157923705E-3</v>
      </c>
      <c r="S32">
        <f t="shared" si="29"/>
        <v>-4.8470286655385424E-3</v>
      </c>
      <c r="T32">
        <f t="shared" si="30"/>
        <v>-5.8568263041924055E-3</v>
      </c>
      <c r="U32">
        <f t="shared" si="31"/>
        <v>-7.512894431584741E-3</v>
      </c>
      <c r="V32">
        <f t="shared" si="32"/>
        <v>-9.613273519984776E-3</v>
      </c>
      <c r="W32">
        <f t="shared" si="33"/>
        <v>-1.1309733552923265E-2</v>
      </c>
      <c r="X32">
        <f t="shared" si="34"/>
        <v>-1.3814031696784846E-2</v>
      </c>
      <c r="Y32">
        <f t="shared" si="35"/>
        <v>-1.8176357495769534E-2</v>
      </c>
    </row>
    <row r="33" spans="1:25">
      <c r="A33" s="19"/>
      <c r="B33" s="14">
        <v>0.1</v>
      </c>
      <c r="C33" s="24">
        <f t="shared" si="36"/>
        <v>0.6366666666666666</v>
      </c>
      <c r="D33" s="10">
        <v>0.95499999999999996</v>
      </c>
      <c r="E33" s="10">
        <v>0.95399999999999996</v>
      </c>
      <c r="F33" s="10">
        <v>0.95499999999999996</v>
      </c>
      <c r="G33" s="10">
        <v>0.95599999999999996</v>
      </c>
      <c r="H33" s="10">
        <v>0.95599999999999996</v>
      </c>
      <c r="I33" s="10">
        <v>0.95</v>
      </c>
      <c r="J33" s="10">
        <v>0.94199999999999995</v>
      </c>
      <c r="K33" s="10">
        <v>0.94</v>
      </c>
      <c r="L33" s="10">
        <v>0.93200000000000005</v>
      </c>
      <c r="M33" s="11">
        <v>0.91700000000000004</v>
      </c>
      <c r="O33">
        <f t="shared" si="25"/>
        <v>-9.7838171211796438E-4</v>
      </c>
      <c r="P33">
        <f t="shared" si="26"/>
        <v>-9.0881787478847671E-4</v>
      </c>
      <c r="Q33">
        <f t="shared" si="27"/>
        <v>-1.858027655123108E-3</v>
      </c>
      <c r="R33">
        <f t="shared" si="28"/>
        <v>-2.7264536243654302E-3</v>
      </c>
      <c r="S33">
        <f t="shared" si="29"/>
        <v>-3.554487688061598E-3</v>
      </c>
      <c r="T33">
        <f t="shared" si="30"/>
        <v>-4.4431096100769974E-3</v>
      </c>
      <c r="U33">
        <f t="shared" si="31"/>
        <v>-6.0587858319231785E-3</v>
      </c>
      <c r="V33">
        <f t="shared" si="32"/>
        <v>-8.1995568258693679E-3</v>
      </c>
      <c r="W33">
        <f t="shared" si="33"/>
        <v>-9.6940573310770849E-3</v>
      </c>
      <c r="X33">
        <f t="shared" si="34"/>
        <v>-1.2359923097123261E-2</v>
      </c>
      <c r="Y33">
        <f t="shared" si="35"/>
        <v>-1.6762640801654103E-2</v>
      </c>
    </row>
    <row r="34" spans="1:25">
      <c r="A34" s="19"/>
      <c r="B34" s="14"/>
      <c r="C34" s="24">
        <f t="shared" si="36"/>
        <v>0.6366666666666666</v>
      </c>
      <c r="D34" s="10">
        <f>D33</f>
        <v>0.95499999999999996</v>
      </c>
      <c r="E34" s="10">
        <f t="shared" ref="E34:M34" si="37">E33</f>
        <v>0.95399999999999996</v>
      </c>
      <c r="F34" s="10">
        <f t="shared" si="37"/>
        <v>0.95499999999999996</v>
      </c>
      <c r="G34" s="10">
        <f t="shared" si="37"/>
        <v>0.95599999999999996</v>
      </c>
      <c r="H34" s="10">
        <f t="shared" si="37"/>
        <v>0.95599999999999996</v>
      </c>
      <c r="I34" s="10">
        <f t="shared" si="37"/>
        <v>0.95</v>
      </c>
      <c r="J34" s="10">
        <f t="shared" si="37"/>
        <v>0.94199999999999995</v>
      </c>
      <c r="K34" s="10">
        <f t="shared" si="37"/>
        <v>0.94</v>
      </c>
      <c r="L34" s="10">
        <f t="shared" si="37"/>
        <v>0.93200000000000005</v>
      </c>
      <c r="M34" s="11">
        <f t="shared" si="37"/>
        <v>0.91700000000000004</v>
      </c>
      <c r="O34">
        <v>0</v>
      </c>
      <c r="P34">
        <f>(O34+Q34)/2</f>
        <v>-4.8162223559960094E-4</v>
      </c>
      <c r="Q34">
        <f t="shared" ref="Q34:Y34" si="38">Q35-(Q36-Q35)/($B$14-$B$13)*($B$13-$B$12)</f>
        <v>-9.6324447119920187E-4</v>
      </c>
      <c r="R34">
        <f t="shared" si="38"/>
        <v>-1.7005025198518365E-3</v>
      </c>
      <c r="S34">
        <f t="shared" si="38"/>
        <v>-2.4341716578957498E-3</v>
      </c>
      <c r="T34">
        <f t="shared" si="38"/>
        <v>-3.2566973652678223E-3</v>
      </c>
      <c r="U34">
        <f t="shared" si="38"/>
        <v>-4.9916823661057992E-3</v>
      </c>
      <c r="V34">
        <f t="shared" si="38"/>
        <v>-6.8070161401463068E-3</v>
      </c>
      <c r="W34">
        <f t="shared" si="38"/>
        <v>-8.5225104342349731E-3</v>
      </c>
      <c r="X34">
        <f t="shared" si="38"/>
        <v>-1.1328513711208913E-2</v>
      </c>
      <c r="Y34">
        <f t="shared" si="38"/>
        <v>-1.6090561052986611E-2</v>
      </c>
    </row>
    <row r="35" spans="1:25">
      <c r="A35" s="19"/>
      <c r="B35" s="14">
        <v>-0.1</v>
      </c>
      <c r="C35" s="24">
        <f t="shared" si="36"/>
        <v>0.63733333333333331</v>
      </c>
      <c r="D35" s="10">
        <v>0.95599999999999996</v>
      </c>
      <c r="E35" s="10">
        <v>0.95499999999999996</v>
      </c>
      <c r="F35" s="10">
        <v>0.95599999999999996</v>
      </c>
      <c r="G35" s="10">
        <v>0.95699999999999996</v>
      </c>
      <c r="H35" s="10">
        <v>0.95699999999999996</v>
      </c>
      <c r="I35" s="10">
        <v>0.95099999999999996</v>
      </c>
      <c r="J35" s="10">
        <v>0.94499999999999995</v>
      </c>
      <c r="K35" s="10">
        <v>0.94199999999999995</v>
      </c>
      <c r="L35" s="10">
        <v>0.93400000000000005</v>
      </c>
      <c r="M35" s="11">
        <v>0.92</v>
      </c>
      <c r="O35">
        <f t="shared" ref="O35:O44" si="39">468*$B35*C$1*PI()/30*(1-C35)/C35/364000</f>
        <v>-1.5323010193241311E-3</v>
      </c>
      <c r="P35">
        <f t="shared" ref="P35:P44" si="40">468*$B35*D$1*PI()/30*(1-D35)/D35/364000</f>
        <v>-9.2952083892824217E-4</v>
      </c>
      <c r="Q35">
        <f t="shared" ref="Q35:Q44" si="41">468*$B35*E$1*PI()/30*(1-E35)/E35/364000</f>
        <v>-1.9032835074104227E-3</v>
      </c>
      <c r="R35">
        <f t="shared" ref="R35:R44" si="42">468*$B35*F$1*PI()/30*(1-F35)/F35/364000</f>
        <v>-2.7885625167847266E-3</v>
      </c>
      <c r="S35">
        <f t="shared" ref="S35:S44" si="43">468*$B35*G$1*PI()/30*(1-G35)/G35/364000</f>
        <v>-3.629784615432903E-3</v>
      </c>
      <c r="T35">
        <f t="shared" ref="T35:T44" si="44">468*$B35*H$1*PI()/30*(1-H35)/H35/364000</f>
        <v>-4.5372307692911297E-3</v>
      </c>
      <c r="U35">
        <f t="shared" ref="U35:U44" si="45">468*$B35*I$1*PI()/30*(1-I35)/I35/364000</f>
        <v>-6.2435437595002264E-3</v>
      </c>
      <c r="V35">
        <f t="shared" ref="V35:V44" si="46">468*$B35*J$1*PI()/30*(1-J35)/J35/364000</f>
        <v>-8.227980759401848E-3</v>
      </c>
      <c r="W35">
        <f t="shared" ref="W35:W44" si="47">468*$B35*K$1*PI()/30*(1-K35)/K35/364000</f>
        <v>-9.9479003043607735E-3</v>
      </c>
      <c r="X35">
        <f t="shared" ref="X35:X44" si="48">468*$B35*L$1*PI()/30*(1-L35)/L35/364000</f>
        <v>-1.2844107009858535E-2</v>
      </c>
      <c r="Y35">
        <f t="shared" ref="Y35:Y44" si="49">468*$B35*M$1*PI()/30*(1-M35)/M35/364000</f>
        <v>-1.756169806354542E-2</v>
      </c>
    </row>
    <row r="36" spans="1:25">
      <c r="A36" s="19"/>
      <c r="B36" s="14">
        <v>-0.2</v>
      </c>
      <c r="C36" s="24">
        <f t="shared" si="36"/>
        <v>0.63800000000000001</v>
      </c>
      <c r="D36" s="10">
        <v>0.95699999999999996</v>
      </c>
      <c r="E36" s="10">
        <v>0.96599999999999997</v>
      </c>
      <c r="F36" s="10">
        <v>0.96899999999999997</v>
      </c>
      <c r="G36" s="10">
        <v>0.97099999999999997</v>
      </c>
      <c r="H36" s="10">
        <v>0.97199999999999998</v>
      </c>
      <c r="I36" s="10">
        <v>0.97</v>
      </c>
      <c r="J36" s="10">
        <v>0.96699999999999997</v>
      </c>
      <c r="K36" s="10">
        <v>0.96599999999999997</v>
      </c>
      <c r="L36" s="10">
        <v>0.96199999999999997</v>
      </c>
      <c r="M36" s="11">
        <v>0.95499999999999996</v>
      </c>
      <c r="O36">
        <f t="shared" si="39"/>
        <v>-3.0557721646202549E-3</v>
      </c>
      <c r="P36">
        <f t="shared" si="40"/>
        <v>-1.8148923077164515E-3</v>
      </c>
      <c r="Q36">
        <f t="shared" si="41"/>
        <v>-2.8433225436216435E-3</v>
      </c>
      <c r="R36">
        <f t="shared" si="42"/>
        <v>-3.8766225137176168E-3</v>
      </c>
      <c r="S36">
        <f t="shared" si="43"/>
        <v>-4.8253975729700563E-3</v>
      </c>
      <c r="T36">
        <f t="shared" si="44"/>
        <v>-5.817764173314437E-3</v>
      </c>
      <c r="U36">
        <f t="shared" si="45"/>
        <v>-7.4954051528946537E-3</v>
      </c>
      <c r="V36">
        <f t="shared" si="46"/>
        <v>-9.6489453786573892E-3</v>
      </c>
      <c r="W36">
        <f t="shared" si="47"/>
        <v>-1.1373290174486574E-2</v>
      </c>
      <c r="X36">
        <f t="shared" si="48"/>
        <v>-1.4359700308508156E-2</v>
      </c>
      <c r="Y36">
        <f t="shared" si="49"/>
        <v>-1.9032835074104228E-2</v>
      </c>
    </row>
    <row r="37" spans="1:25">
      <c r="A37" s="19"/>
      <c r="B37" s="14">
        <v>-0.3</v>
      </c>
      <c r="C37" s="24">
        <f t="shared" si="36"/>
        <v>0.63200000000000001</v>
      </c>
      <c r="D37" s="10">
        <v>0.94799999999999995</v>
      </c>
      <c r="E37" s="10">
        <v>0.96399999999999997</v>
      </c>
      <c r="F37" s="10">
        <v>0.97</v>
      </c>
      <c r="G37" s="10">
        <v>0.97299999999999998</v>
      </c>
      <c r="H37" s="10">
        <v>0.97399999999999998</v>
      </c>
      <c r="I37" s="10">
        <v>0.97499999999999998</v>
      </c>
      <c r="J37" s="10">
        <v>0.97299999999999998</v>
      </c>
      <c r="K37" s="10">
        <v>0.97399999999999998</v>
      </c>
      <c r="L37" s="10">
        <v>0.97099999999999997</v>
      </c>
      <c r="M37" s="11">
        <v>0.96599999999999997</v>
      </c>
      <c r="O37">
        <f t="shared" si="39"/>
        <v>-4.7038674813243185E-3</v>
      </c>
      <c r="P37">
        <f t="shared" si="40"/>
        <v>-3.3233846335443593E-3</v>
      </c>
      <c r="Q37">
        <f t="shared" si="41"/>
        <v>-4.525234231311917E-3</v>
      </c>
      <c r="R37">
        <f t="shared" si="42"/>
        <v>-5.6215538646709898E-3</v>
      </c>
      <c r="S37">
        <f t="shared" si="43"/>
        <v>-6.7250654660606706E-3</v>
      </c>
      <c r="T37">
        <f t="shared" si="44"/>
        <v>-8.0866751350104037E-3</v>
      </c>
      <c r="U37">
        <f t="shared" si="45"/>
        <v>-9.3212089721895052E-3</v>
      </c>
      <c r="V37">
        <f t="shared" si="46"/>
        <v>-1.1768864565606172E-2</v>
      </c>
      <c r="W37">
        <f t="shared" si="47"/>
        <v>-1.2938680216016641E-2</v>
      </c>
      <c r="X37">
        <f t="shared" si="48"/>
        <v>-1.6285716808773939E-2</v>
      </c>
      <c r="Y37">
        <f t="shared" si="49"/>
        <v>-2.1324919077162326E-2</v>
      </c>
    </row>
    <row r="38" spans="1:25">
      <c r="A38" s="19"/>
      <c r="B38" s="14">
        <v>-0.4</v>
      </c>
      <c r="C38" s="24">
        <f t="shared" si="36"/>
        <v>0.624</v>
      </c>
      <c r="D38" s="10">
        <v>0.93600000000000005</v>
      </c>
      <c r="E38" s="10">
        <v>0.96</v>
      </c>
      <c r="F38" s="10">
        <v>0.96799999999999997</v>
      </c>
      <c r="G38" s="10">
        <v>0.97199999999999998</v>
      </c>
      <c r="H38" s="10">
        <v>0.97399999999999998</v>
      </c>
      <c r="I38" s="10">
        <v>0.97599999999999998</v>
      </c>
      <c r="J38" s="10">
        <v>0.97599999999999998</v>
      </c>
      <c r="K38" s="10">
        <v>0.97699999999999998</v>
      </c>
      <c r="L38" s="10">
        <v>0.97499999999999998</v>
      </c>
      <c r="M38" s="11">
        <v>0.97099999999999997</v>
      </c>
      <c r="O38">
        <f t="shared" si="39"/>
        <v>-6.4903232843393516E-3</v>
      </c>
      <c r="P38">
        <f t="shared" si="40"/>
        <v>-5.5236793909271041E-3</v>
      </c>
      <c r="Q38">
        <f t="shared" si="41"/>
        <v>-6.7319842576924194E-3</v>
      </c>
      <c r="R38">
        <f t="shared" si="42"/>
        <v>-8.0116176289893263E-3</v>
      </c>
      <c r="S38">
        <f t="shared" si="43"/>
        <v>-9.3084226773030992E-3</v>
      </c>
      <c r="T38">
        <f t="shared" si="44"/>
        <v>-1.0782233513347204E-2</v>
      </c>
      <c r="U38">
        <f t="shared" si="45"/>
        <v>-1.1918922948045597E-2</v>
      </c>
      <c r="V38">
        <f t="shared" si="46"/>
        <v>-1.3905410106053196E-2</v>
      </c>
      <c r="W38">
        <f t="shared" si="47"/>
        <v>-1.5214146613085839E-2</v>
      </c>
      <c r="X38">
        <f t="shared" si="48"/>
        <v>-1.864241794437901E-2</v>
      </c>
      <c r="Y38">
        <f t="shared" si="49"/>
        <v>-2.4126987864850281E-2</v>
      </c>
    </row>
    <row r="39" spans="1:25">
      <c r="A39" s="19"/>
      <c r="B39" s="14">
        <v>-0.5</v>
      </c>
      <c r="C39" s="24">
        <f t="shared" si="36"/>
        <v>0.61466666666666669</v>
      </c>
      <c r="D39" s="10">
        <v>0.92200000000000004</v>
      </c>
      <c r="E39" s="10">
        <v>0.95399999999999996</v>
      </c>
      <c r="F39" s="10">
        <v>0.96399999999999997</v>
      </c>
      <c r="G39" s="10">
        <v>0.96899999999999997</v>
      </c>
      <c r="H39" s="10">
        <v>0.97199999999999998</v>
      </c>
      <c r="I39" s="10">
        <v>0.97499999999999998</v>
      </c>
      <c r="J39" s="10">
        <v>0.97699999999999998</v>
      </c>
      <c r="K39" s="10">
        <v>0.97799999999999998</v>
      </c>
      <c r="L39" s="10">
        <v>0.97699999999999998</v>
      </c>
      <c r="M39" s="11">
        <v>0.97399999999999998</v>
      </c>
      <c r="O39">
        <f t="shared" si="39"/>
        <v>-8.440535576889837E-3</v>
      </c>
      <c r="P39">
        <f t="shared" si="40"/>
        <v>-8.5427565959871141E-3</v>
      </c>
      <c r="Q39">
        <f t="shared" si="41"/>
        <v>-9.7380904356557003E-3</v>
      </c>
      <c r="R39">
        <f t="shared" si="42"/>
        <v>-1.1313085578279794E-2</v>
      </c>
      <c r="S39">
        <f t="shared" si="43"/>
        <v>-1.2922075045725385E-2</v>
      </c>
      <c r="T39">
        <f t="shared" si="44"/>
        <v>-1.4544410433286093E-2</v>
      </c>
      <c r="U39">
        <f t="shared" si="45"/>
        <v>-1.5535348286982508E-2</v>
      </c>
      <c r="V39">
        <f t="shared" si="46"/>
        <v>-1.6640472858062635E-2</v>
      </c>
      <c r="W39">
        <f t="shared" si="47"/>
        <v>-1.8172227444077697E-2</v>
      </c>
      <c r="X39">
        <f t="shared" si="48"/>
        <v>-2.1394893674651961E-2</v>
      </c>
      <c r="Y39">
        <f t="shared" si="49"/>
        <v>-2.6955583783368004E-2</v>
      </c>
    </row>
    <row r="40" spans="1:25">
      <c r="A40" s="19"/>
      <c r="B40" s="14">
        <v>-0.6</v>
      </c>
      <c r="C40" s="24">
        <f t="shared" si="36"/>
        <v>0.60399999999999998</v>
      </c>
      <c r="D40" s="10">
        <v>0.90600000000000003</v>
      </c>
      <c r="E40" s="10">
        <v>0.94599999999999995</v>
      </c>
      <c r="F40" s="10">
        <v>0.95899999999999996</v>
      </c>
      <c r="G40" s="10">
        <v>0.96499999999999997</v>
      </c>
      <c r="H40" s="10">
        <v>0.96899999999999997</v>
      </c>
      <c r="I40" s="10">
        <v>0.97399999999999998</v>
      </c>
      <c r="J40" s="10">
        <v>0.97699999999999998</v>
      </c>
      <c r="K40" s="10">
        <v>0.97799999999999998</v>
      </c>
      <c r="L40" s="10">
        <v>0.97699999999999998</v>
      </c>
      <c r="M40" s="11">
        <v>0.97499999999999998</v>
      </c>
      <c r="O40">
        <f t="shared" si="39"/>
        <v>-1.0592844103494816E-2</v>
      </c>
      <c r="P40">
        <f t="shared" si="40"/>
        <v>-1.2572314971319601E-2</v>
      </c>
      <c r="Q40">
        <f t="shared" si="41"/>
        <v>-1.3834014161685058E-2</v>
      </c>
      <c r="R40">
        <f t="shared" si="42"/>
        <v>-1.5541828098572488E-2</v>
      </c>
      <c r="S40">
        <f t="shared" si="43"/>
        <v>-1.7579896714388494E-2</v>
      </c>
      <c r="T40">
        <f t="shared" si="44"/>
        <v>-1.9383112568588084E-2</v>
      </c>
      <c r="U40">
        <f t="shared" si="45"/>
        <v>-1.9408020324024961E-2</v>
      </c>
      <c r="V40">
        <f t="shared" si="46"/>
        <v>-1.9968567429675163E-2</v>
      </c>
      <c r="W40">
        <f t="shared" si="47"/>
        <v>-2.1806672932893238E-2</v>
      </c>
      <c r="X40">
        <f t="shared" si="48"/>
        <v>-2.5673872409582351E-2</v>
      </c>
      <c r="Y40">
        <f t="shared" si="49"/>
        <v>-3.1070696573965016E-2</v>
      </c>
    </row>
    <row r="41" spans="1:25">
      <c r="A41" s="19"/>
      <c r="B41" s="14">
        <v>-0.7</v>
      </c>
      <c r="C41" s="24">
        <f t="shared" si="36"/>
        <v>0.59199999999999997</v>
      </c>
      <c r="D41" s="10">
        <v>0.88800000000000001</v>
      </c>
      <c r="E41" s="10">
        <v>0.93700000000000006</v>
      </c>
      <c r="F41" s="10">
        <v>0.95299999999999996</v>
      </c>
      <c r="G41" s="10">
        <v>0.96099999999999997</v>
      </c>
      <c r="H41" s="10">
        <v>0.96599999999999997</v>
      </c>
      <c r="I41" s="10">
        <v>0.97199999999999998</v>
      </c>
      <c r="J41" s="10">
        <v>0.97599999999999998</v>
      </c>
      <c r="K41" s="10">
        <v>0.97799999999999998</v>
      </c>
      <c r="L41" s="10">
        <v>0.97699999999999998</v>
      </c>
      <c r="M41" s="11">
        <v>0.97599999999999998</v>
      </c>
      <c r="O41">
        <f t="shared" si="39"/>
        <v>-1.2990910162141576E-2</v>
      </c>
      <c r="P41">
        <f t="shared" si="40"/>
        <v>-1.7830661006860982E-2</v>
      </c>
      <c r="Q41">
        <f t="shared" si="41"/>
        <v>-1.9010491297603103E-2</v>
      </c>
      <c r="R41">
        <f t="shared" si="42"/>
        <v>-2.0916479944414746E-2</v>
      </c>
      <c r="S41">
        <f t="shared" si="43"/>
        <v>-2.2948991080333363E-2</v>
      </c>
      <c r="T41">
        <f t="shared" si="44"/>
        <v>-2.4879072256689373E-2</v>
      </c>
      <c r="U41">
        <f t="shared" si="45"/>
        <v>-2.443460952792063E-2</v>
      </c>
      <c r="V41">
        <f t="shared" si="46"/>
        <v>-2.4334467685593088E-2</v>
      </c>
      <c r="W41">
        <f t="shared" si="47"/>
        <v>-2.5441118421708771E-2</v>
      </c>
      <c r="X41">
        <f t="shared" si="48"/>
        <v>-2.9952851144512745E-2</v>
      </c>
      <c r="Y41">
        <f t="shared" si="49"/>
        <v>-3.4763525265132982E-2</v>
      </c>
    </row>
    <row r="42" spans="1:25">
      <c r="A42" s="19"/>
      <c r="B42" s="14">
        <v>-0.8</v>
      </c>
      <c r="C42" s="24">
        <f t="shared" si="36"/>
        <v>0.57866666666666666</v>
      </c>
      <c r="D42" s="10">
        <v>0.86799999999999999</v>
      </c>
      <c r="E42" s="10">
        <v>0.92700000000000005</v>
      </c>
      <c r="F42" s="10">
        <v>0.94699999999999995</v>
      </c>
      <c r="G42" s="10">
        <v>0.95599999999999996</v>
      </c>
      <c r="H42" s="10">
        <v>0.96199999999999997</v>
      </c>
      <c r="I42" s="10">
        <v>0.97</v>
      </c>
      <c r="J42" s="10">
        <v>0.97499999999999998</v>
      </c>
      <c r="K42" s="10">
        <v>0.97699999999999998</v>
      </c>
      <c r="L42" s="10">
        <v>0.97699999999999998</v>
      </c>
      <c r="M42" s="11">
        <v>0.97499999999999998</v>
      </c>
      <c r="O42">
        <f t="shared" si="39"/>
        <v>-1.5685213090734031E-2</v>
      </c>
      <c r="P42">
        <f t="shared" si="40"/>
        <v>-2.457019139213084E-2</v>
      </c>
      <c r="Q42">
        <f t="shared" si="41"/>
        <v>-2.5446464766940888E-2</v>
      </c>
      <c r="R42">
        <f t="shared" si="42"/>
        <v>-2.7126981971863019E-2</v>
      </c>
      <c r="S42">
        <f t="shared" si="43"/>
        <v>-2.974466684570375E-2</v>
      </c>
      <c r="T42">
        <f t="shared" si="44"/>
        <v>-3.1910445130018124E-2</v>
      </c>
      <c r="U42">
        <f t="shared" si="45"/>
        <v>-2.9981620611578615E-2</v>
      </c>
      <c r="V42">
        <f t="shared" si="46"/>
        <v>-2.8999316802367354E-2</v>
      </c>
      <c r="W42">
        <f t="shared" si="47"/>
        <v>-3.0428293226171677E-2</v>
      </c>
      <c r="X42">
        <f t="shared" si="48"/>
        <v>-3.4231829879443135E-2</v>
      </c>
      <c r="Y42">
        <f t="shared" si="49"/>
        <v>-4.142759543195336E-2</v>
      </c>
    </row>
    <row r="43" spans="1:25">
      <c r="A43" s="19"/>
      <c r="B43" s="14">
        <v>-0.9</v>
      </c>
      <c r="C43" s="24">
        <f t="shared" si="36"/>
        <v>0.56333333333333335</v>
      </c>
      <c r="D43" s="10">
        <v>0.84499999999999997</v>
      </c>
      <c r="E43" s="10">
        <v>0.91600000000000004</v>
      </c>
      <c r="F43" s="10">
        <v>0.93899999999999995</v>
      </c>
      <c r="G43" s="10">
        <v>0.95</v>
      </c>
      <c r="H43" s="10">
        <v>0.95699999999999996</v>
      </c>
      <c r="I43" s="10">
        <v>0.96799999999999997</v>
      </c>
      <c r="J43" s="10">
        <v>0.97299999999999998</v>
      </c>
      <c r="K43" s="10">
        <v>0.97499999999999998</v>
      </c>
      <c r="L43" s="10">
        <v>0.97599999999999998</v>
      </c>
      <c r="M43" s="11">
        <v>0.97499999999999998</v>
      </c>
      <c r="O43">
        <f t="shared" si="39"/>
        <v>-1.8785821159335751E-2</v>
      </c>
      <c r="P43">
        <f t="shared" si="40"/>
        <v>-3.3341247477447045E-2</v>
      </c>
      <c r="Q43">
        <f t="shared" si="41"/>
        <v>-3.3336550865603463E-2</v>
      </c>
      <c r="R43">
        <f t="shared" si="42"/>
        <v>-3.542357211635596E-2</v>
      </c>
      <c r="S43">
        <f t="shared" si="43"/>
        <v>-3.8266015780567438E-2</v>
      </c>
      <c r="T43">
        <f t="shared" si="44"/>
        <v>-4.0835076923620164E-2</v>
      </c>
      <c r="U43">
        <f t="shared" si="45"/>
        <v>-3.6052279330451971E-2</v>
      </c>
      <c r="V43">
        <f t="shared" si="46"/>
        <v>-3.5306593696818517E-2</v>
      </c>
      <c r="W43">
        <f t="shared" si="47"/>
        <v>-3.7284835888758021E-2</v>
      </c>
      <c r="X43">
        <f t="shared" si="48"/>
        <v>-4.0226364949653891E-2</v>
      </c>
      <c r="Y43">
        <f t="shared" si="49"/>
        <v>-4.6606044860947514E-2</v>
      </c>
    </row>
    <row r="44" spans="1:25">
      <c r="A44" s="20"/>
      <c r="B44" s="15">
        <v>-1</v>
      </c>
      <c r="C44" s="25">
        <f t="shared" si="36"/>
        <v>0.54599999999999993</v>
      </c>
      <c r="D44" s="12">
        <v>0.81899999999999995</v>
      </c>
      <c r="E44" s="12">
        <v>0.90300000000000002</v>
      </c>
      <c r="F44" s="12">
        <v>0.93</v>
      </c>
      <c r="G44" s="12">
        <v>0.94299999999999995</v>
      </c>
      <c r="H44" s="12">
        <v>0.95199999999999996</v>
      </c>
      <c r="I44" s="12">
        <v>0.96499999999999997</v>
      </c>
      <c r="J44" s="12">
        <v>0.97099999999999997</v>
      </c>
      <c r="K44" s="12">
        <v>0.97399999999999998</v>
      </c>
      <c r="L44" s="12">
        <v>0.97399999999999998</v>
      </c>
      <c r="M44" s="13">
        <v>0.97399999999999998</v>
      </c>
      <c r="O44">
        <f t="shared" si="39"/>
        <v>-2.2390628959650969E-2</v>
      </c>
      <c r="P44">
        <f t="shared" si="40"/>
        <v>-4.4633302221330662E-2</v>
      </c>
      <c r="Q44">
        <f t="shared" si="41"/>
        <v>-4.3388868637618865E-2</v>
      </c>
      <c r="R44">
        <f t="shared" si="42"/>
        <v>-4.5603764326303413E-2</v>
      </c>
      <c r="S44">
        <f t="shared" si="43"/>
        <v>-4.8830087298638539E-2</v>
      </c>
      <c r="T44">
        <f t="shared" si="44"/>
        <v>-5.0914166654816635E-2</v>
      </c>
      <c r="U44">
        <f t="shared" si="45"/>
        <v>-4.394974178597124E-2</v>
      </c>
      <c r="V44">
        <f t="shared" si="46"/>
        <v>-4.2222228763487989E-2</v>
      </c>
      <c r="W44">
        <f t="shared" si="47"/>
        <v>-4.3128934053388801E-2</v>
      </c>
      <c r="X44">
        <f t="shared" si="48"/>
        <v>-4.8520050810062408E-2</v>
      </c>
      <c r="Y44">
        <f t="shared" si="49"/>
        <v>-5.3911167566736008E-2</v>
      </c>
    </row>
  </sheetData>
  <sortState xmlns:xlrd2="http://schemas.microsoft.com/office/spreadsheetml/2017/richdata2" ref="B24:M44">
    <sortCondition ref="B24:B44"/>
  </sortState>
  <mergeCells count="2">
    <mergeCell ref="A1:A22"/>
    <mergeCell ref="A23:A44"/>
  </mergeCells>
  <conditionalFormatting sqref="C24:M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M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Front</vt:lpstr>
      <vt:lpstr>Rear</vt:lpstr>
      <vt:lpstr>3.0.90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2021-10-06T12:49:12Z</dcterms:modified>
</cp:coreProperties>
</file>