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Matteo.Paganini\Desktop\DataEnginnering\"/>
    </mc:Choice>
  </mc:AlternateContent>
  <xr:revisionPtr revIDLastSave="0" documentId="8_{F6F30D97-FDA5-4FF6-9AA5-D3B06825885E}" xr6:coauthVersionLast="47" xr6:coauthVersionMax="47" xr10:uidLastSave="{00000000-0000-0000-0000-000000000000}"/>
  <bookViews>
    <workbookView xWindow="-38520" yWindow="-120" windowWidth="38640" windowHeight="15840" tabRatio="818" activeTab="5" xr2:uid="{00000000-000D-0000-FFFF-FFFF00000000}"/>
  </bookViews>
  <sheets>
    <sheet name="Resume" sheetId="4" r:id="rId1"/>
    <sheet name="Tires" sheetId="7" r:id="rId2"/>
    <sheet name="Test Plan" sheetId="15" r:id="rId3"/>
    <sheet name="DRIVE ROTATION" sheetId="17" r:id="rId4"/>
    <sheet name="Comments Endurance test" sheetId="18" r:id="rId5"/>
    <sheet name="RS SHK-DWN" sheetId="16" r:id="rId6"/>
    <sheet name="Data" sheetId="6" r:id="rId7"/>
  </sheets>
  <externalReferences>
    <externalReference r:id="rId8"/>
    <externalReference r:id="rId9"/>
  </externalReferences>
  <definedNames>
    <definedName name="Aktuell">2</definedName>
    <definedName name="Alarme_Ess">Data!$B$14</definedName>
    <definedName name="Capacity" localSheetId="2">[1]Data!$B$11</definedName>
    <definedName name="Capacity">Data!$B$11</definedName>
    <definedName name="CatDri1">Resume!$R$3</definedName>
    <definedName name="CatDri2">Resume!$R$4</definedName>
    <definedName name="CatDri3">Resume!$R$5</definedName>
    <definedName name="CatDri4">Resume!$R$6</definedName>
    <definedName name="Choix_O_N">Data!$B$12:$C$12</definedName>
    <definedName name="Choix_Y_N">Data!$B$12:$C$12</definedName>
    <definedName name="Compound" localSheetId="2">[1]Data!$B$7:$M$7</definedName>
    <definedName name="Compound">Data!$B$7:$N$7</definedName>
    <definedName name="ConsPil1" localSheetId="2">#REF!</definedName>
    <definedName name="ConsPil1">#REF!</definedName>
    <definedName name="ConsPil2" localSheetId="2">#REF!</definedName>
    <definedName name="ConsPil2">#REF!</definedName>
    <definedName name="ConsPil3" localSheetId="2">#REF!</definedName>
    <definedName name="ConsPil3">#REF!</definedName>
    <definedName name="ConsPil4" localSheetId="2">#REF!</definedName>
    <definedName name="ConsPil4">#REF!</definedName>
    <definedName name="ConsSC" localSheetId="2">#REF!</definedName>
    <definedName name="ConsSC">#REF!</definedName>
    <definedName name="Density" localSheetId="2">[1]Data!$B$23</definedName>
    <definedName name="Density">Data!$B$23</definedName>
    <definedName name="DriRotTab">Resume!$AS$6</definedName>
    <definedName name="DriTiTillClock">Resume!$AS$7</definedName>
    <definedName name="Driver_Cat">Data!$B$24:$E$24</definedName>
    <definedName name="EndRace" localSheetId="2">#REF!</definedName>
    <definedName name="EndRace">#REF!</definedName>
    <definedName name="Fuel_Lap_Alarm" localSheetId="2">[1]Data!$B$14</definedName>
    <definedName name="Fuel_Lap_Alarm">Data!$B$14</definedName>
    <definedName name="FuelMassCal">Resume!$AS$5</definedName>
    <definedName name="InitDri1">Resume!$O$3</definedName>
    <definedName name="InitDri2">Resume!$O$4</definedName>
    <definedName name="InitDri3">Resume!$O$5</definedName>
    <definedName name="InitDri4">Resume!$O$6</definedName>
    <definedName name="LOCAL_DATE_SEPARATOR">INDEX(GET.WORKSPACE(37),17)</definedName>
    <definedName name="LOCAL_DAY_FORMAT">INDEX(GET.WORKSPACE(37),21)</definedName>
    <definedName name="LOCAL_HOUR_FORMAT">INDEX(GET.WORKSPACE(37),22)</definedName>
    <definedName name="LOCAL_MINUTE_FORMAT">INDEX(GET.WORKSPACE(37),23)</definedName>
    <definedName name="LOCAL_MONTH_FORMAT">INDEX(GET.WORKSPACE(37),20)</definedName>
    <definedName name="LOCAL_MYSQL_DATE_FORMAT" localSheetId="2"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INDEX(GET.WORKSPACE(37),24)</definedName>
    <definedName name="LOCAL_TIME_SEPARATOR">INDEX(GET.WORKSPACE(37),18)</definedName>
    <definedName name="LOCAL_YEAR_FORMAT">INDEX(GET.WORKSPACE(37),19)</definedName>
    <definedName name="Max_Driv_Ti">Data!$B$17</definedName>
    <definedName name="Max_Driv_Ti_ELMS_GP">Data!$B$20</definedName>
    <definedName name="Max_Oil_Lev">Data!$B$21</definedName>
    <definedName name="Min_Driv_Ti">Data!$B$16</definedName>
    <definedName name="Min_Driv_Ti_ELMS_BS" localSheetId="2">[1]Data!$B$18</definedName>
    <definedName name="Min_Driv_Ti_ELMS_BS">Data!$B$18</definedName>
    <definedName name="Min_Driv_Ti_ELMS_GP">Data!$B$19</definedName>
    <definedName name="Min_Oil_Lev">Data!$B$22</definedName>
    <definedName name="NomPil1" localSheetId="2">#REF!</definedName>
    <definedName name="NomPil1">#REF!</definedName>
    <definedName name="NomPil2" localSheetId="2">#REF!</definedName>
    <definedName name="NomPil2">#REF!</definedName>
    <definedName name="NomPil3" localSheetId="2">#REF!</definedName>
    <definedName name="NomPil3">#REF!</definedName>
    <definedName name="NomPil4" localSheetId="2">#REF!</definedName>
    <definedName name="NomPil4">#REF!</definedName>
    <definedName name="Opt_5">Resume!$AS$8</definedName>
    <definedName name="Pilotes" localSheetId="2">[1]Resume!$O$3:$O$7</definedName>
    <definedName name="Pilotes">Resume!$O$3:$O$7</definedName>
    <definedName name="PitTiIncDriOut">Resume!$AS$4</definedName>
    <definedName name="_xlnm.Print_Area" localSheetId="6">Data!$A$4:$AP$24</definedName>
    <definedName name="_xlnm.Print_Area" localSheetId="0">Resume!$A$1:$BQ$29,Resume!$D$31:$BN$83</definedName>
    <definedName name="_xlnm.Print_Area" localSheetId="5">'RS SHK-DWN'!$A$1:$AX$61</definedName>
    <definedName name="_xlnm.Print_Area" localSheetId="2">'Test Plan'!$A$1:$AG$140</definedName>
    <definedName name="_xlnm.Print_Area" localSheetId="1">Tires!$A$1:$BZ$61</definedName>
    <definedName name="QEss" localSheetId="2">#REF!</definedName>
    <definedName name="QEss">#REF!</definedName>
    <definedName name="Rims">Data!$B$8:$U$8</definedName>
    <definedName name="SeriennummerDSM">16</definedName>
    <definedName name="SeriennummerZOC1">0</definedName>
    <definedName name="SeriennummerZOC2">311</definedName>
    <definedName name="SeriennummerZOC3">0</definedName>
    <definedName name="SeriennummerZOC4">0</definedName>
    <definedName name="Sets">Tires!$BL$6:$BL$13</definedName>
    <definedName name="Sim_Choice" localSheetId="2">[1]Data!$B$15:$C$15</definedName>
    <definedName name="Sim_Choice">Data!$B$15:$C$15</definedName>
    <definedName name="Tire_Chg">Data!$B$13:$F$13</definedName>
    <definedName name="Tps2Pn" localSheetId="2">#REF!</definedName>
    <definedName name="Tps2Pn">#REF!</definedName>
    <definedName name="Tps4Pn" localSheetId="2">#REF!</definedName>
    <definedName name="Tps4Pn">#REF!</definedName>
    <definedName name="TpsAccoup" localSheetId="2">#REF!</definedName>
    <definedName name="TpsAccoup">#REF!</definedName>
    <definedName name="TpsPil1" localSheetId="2">#REF!</definedName>
    <definedName name="TpsPil1">#REF!</definedName>
    <definedName name="TpsPil2" localSheetId="2">#REF!</definedName>
    <definedName name="TpsPil2">#REF!</definedName>
    <definedName name="TpsPil3" localSheetId="2">#REF!</definedName>
    <definedName name="TpsPil3">#REF!</definedName>
    <definedName name="TpsPil4" localSheetId="2">#REF!</definedName>
    <definedName name="TpsPil4">#REF!</definedName>
    <definedName name="TpsPit" localSheetId="2">#REF!</definedName>
    <definedName name="TpsPit">#REF!</definedName>
    <definedName name="TpsSC" localSheetId="2">#REF!</definedName>
    <definedName name="TpsSC">#REF!</definedName>
    <definedName name="Track" localSheetId="2">[1]Data!$B$10:$D$10</definedName>
    <definedName name="Track">Data!$B$10:$D$10</definedName>
    <definedName name="Trains" localSheetId="2">[1]Tires!$BL$6:$BL$17</definedName>
    <definedName name="Trains">Tires!$BL$6:$BL$17</definedName>
    <definedName name="Venue" localSheetId="2">[1]Data!$B$4:$AU$4</definedName>
    <definedName name="Venue">Data!$B$4:$AU$4</definedName>
    <definedName name="Weather" localSheetId="2">[1]Data!$B$9:$E$9</definedName>
    <definedName name="Weather">Data!$B$9:$E$9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184" i="16" l="1"/>
  <c r="AD184" i="16"/>
  <c r="AF184" i="16" s="1"/>
  <c r="AH184" i="16" s="1"/>
  <c r="AC184" i="16"/>
  <c r="AB184" i="16"/>
  <c r="AA184" i="16"/>
  <c r="AJ183" i="16"/>
  <c r="AF183" i="16"/>
  <c r="AH183" i="16" s="1"/>
  <c r="AD183" i="16"/>
  <c r="AC183" i="16"/>
  <c r="AB183" i="16"/>
  <c r="AA183" i="16"/>
  <c r="CL183" i="16" s="1"/>
  <c r="AJ182" i="16"/>
  <c r="AD182" i="16"/>
  <c r="AF182" i="16" s="1"/>
  <c r="AH182" i="16" s="1"/>
  <c r="AC182" i="16"/>
  <c r="AB182" i="16"/>
  <c r="CJ182" i="16" s="1"/>
  <c r="AA182" i="16"/>
  <c r="CL182" i="16" s="1"/>
  <c r="AJ181" i="16"/>
  <c r="AH181" i="16"/>
  <c r="AD181" i="16"/>
  <c r="AF181" i="16" s="1"/>
  <c r="AC181" i="16"/>
  <c r="AB181" i="16"/>
  <c r="CJ181" i="16" s="1"/>
  <c r="AA181" i="16"/>
  <c r="CL181" i="16" s="1"/>
  <c r="AJ180" i="16"/>
  <c r="AH180" i="16"/>
  <c r="AD180" i="16"/>
  <c r="AF180" i="16" s="1"/>
  <c r="AC180" i="16"/>
  <c r="AB180" i="16"/>
  <c r="CJ180" i="16" s="1"/>
  <c r="AA180" i="16"/>
  <c r="CL180" i="16" s="1"/>
  <c r="AJ179" i="16"/>
  <c r="AD179" i="16"/>
  <c r="AF179" i="16" s="1"/>
  <c r="AH179" i="16" s="1"/>
  <c r="AC179" i="16"/>
  <c r="AB179" i="16"/>
  <c r="CJ179" i="16" s="1"/>
  <c r="AA179" i="16"/>
  <c r="CN178" i="16"/>
  <c r="AJ178" i="16"/>
  <c r="AD178" i="16"/>
  <c r="AF178" i="16" s="1"/>
  <c r="AH178" i="16" s="1"/>
  <c r="AC178" i="16"/>
  <c r="AB178" i="16"/>
  <c r="CJ178" i="16" s="1"/>
  <c r="AA178" i="16"/>
  <c r="AJ177" i="16"/>
  <c r="AH177" i="16"/>
  <c r="AD177" i="16"/>
  <c r="AF177" i="16" s="1"/>
  <c r="AC177" i="16"/>
  <c r="AB177" i="16"/>
  <c r="CJ177" i="16" s="1"/>
  <c r="AA177" i="16"/>
  <c r="AJ176" i="16"/>
  <c r="AD176" i="16"/>
  <c r="AF176" i="16" s="1"/>
  <c r="AH176" i="16" s="1"/>
  <c r="AC176" i="16"/>
  <c r="AB176" i="16"/>
  <c r="CJ176" i="16" s="1"/>
  <c r="AA176" i="16"/>
  <c r="AJ175" i="16"/>
  <c r="AD175" i="16"/>
  <c r="AF175" i="16" s="1"/>
  <c r="AH175" i="16" s="1"/>
  <c r="AC175" i="16"/>
  <c r="AB175" i="16"/>
  <c r="CJ175" i="16" s="1"/>
  <c r="AA175" i="16"/>
  <c r="CN174" i="16"/>
  <c r="AJ174" i="16"/>
  <c r="AD174" i="16"/>
  <c r="AF174" i="16" s="1"/>
  <c r="AH174" i="16" s="1"/>
  <c r="AC174" i="16"/>
  <c r="AB174" i="16"/>
  <c r="CJ174" i="16" s="1"/>
  <c r="AA174" i="16"/>
  <c r="AJ173" i="16"/>
  <c r="AD173" i="16"/>
  <c r="AF173" i="16" s="1"/>
  <c r="AH173" i="16" s="1"/>
  <c r="AC173" i="16"/>
  <c r="AB173" i="16"/>
  <c r="CJ173" i="16" s="1"/>
  <c r="AA173" i="16"/>
  <c r="AJ172" i="16"/>
  <c r="AH172" i="16"/>
  <c r="AD172" i="16"/>
  <c r="AF172" i="16" s="1"/>
  <c r="AC172" i="16"/>
  <c r="AB172" i="16"/>
  <c r="CJ172" i="16" s="1"/>
  <c r="AA172" i="16"/>
  <c r="AJ171" i="16"/>
  <c r="AD171" i="16"/>
  <c r="AF171" i="16" s="1"/>
  <c r="AH171" i="16" s="1"/>
  <c r="AC171" i="16"/>
  <c r="AB171" i="16"/>
  <c r="CJ171" i="16" s="1"/>
  <c r="AA171" i="16"/>
  <c r="CN170" i="16"/>
  <c r="AJ170" i="16"/>
  <c r="AD170" i="16"/>
  <c r="AF170" i="16" s="1"/>
  <c r="AH170" i="16" s="1"/>
  <c r="AC170" i="16"/>
  <c r="AB170" i="16"/>
  <c r="CJ170" i="16" s="1"/>
  <c r="AA170" i="16"/>
  <c r="AJ169" i="16"/>
  <c r="AH169" i="16"/>
  <c r="AD169" i="16"/>
  <c r="AF169" i="16" s="1"/>
  <c r="AC169" i="16"/>
  <c r="AB169" i="16"/>
  <c r="CJ169" i="16" s="1"/>
  <c r="AA169" i="16"/>
  <c r="AJ168" i="16"/>
  <c r="AD168" i="16"/>
  <c r="AF168" i="16" s="1"/>
  <c r="AH168" i="16" s="1"/>
  <c r="AC168" i="16"/>
  <c r="AB168" i="16"/>
  <c r="CJ168" i="16" s="1"/>
  <c r="AA168" i="16"/>
  <c r="AJ167" i="16"/>
  <c r="AH167" i="16"/>
  <c r="AD167" i="16"/>
  <c r="AF167" i="16" s="1"/>
  <c r="AC167" i="16"/>
  <c r="AB167" i="16"/>
  <c r="CJ167" i="16" s="1"/>
  <c r="AA167" i="16"/>
  <c r="CN166" i="16"/>
  <c r="AJ166" i="16"/>
  <c r="AH166" i="16"/>
  <c r="AD166" i="16"/>
  <c r="AF166" i="16" s="1"/>
  <c r="AC166" i="16"/>
  <c r="AB166" i="16"/>
  <c r="CJ166" i="16" s="1"/>
  <c r="AA166" i="16"/>
  <c r="AJ165" i="16"/>
  <c r="AD165" i="16"/>
  <c r="AF165" i="16" s="1"/>
  <c r="AH165" i="16" s="1"/>
  <c r="AC165" i="16"/>
  <c r="AB165" i="16"/>
  <c r="CJ165" i="16" s="1"/>
  <c r="AA165" i="16"/>
  <c r="AJ164" i="16"/>
  <c r="AD164" i="16"/>
  <c r="AF164" i="16" s="1"/>
  <c r="AH164" i="16" s="1"/>
  <c r="AC164" i="16"/>
  <c r="AB164" i="16"/>
  <c r="CJ164" i="16" s="1"/>
  <c r="AA164" i="16"/>
  <c r="CJ163" i="16"/>
  <c r="AJ163" i="16"/>
  <c r="AD163" i="16"/>
  <c r="AF163" i="16" s="1"/>
  <c r="AH163" i="16" s="1"/>
  <c r="AC163" i="16"/>
  <c r="AB163" i="16"/>
  <c r="AA163" i="16"/>
  <c r="CL163" i="16" s="1"/>
  <c r="CJ162" i="16"/>
  <c r="AJ162" i="16"/>
  <c r="AD162" i="16"/>
  <c r="AF162" i="16" s="1"/>
  <c r="AH162" i="16" s="1"/>
  <c r="AC162" i="16"/>
  <c r="AB162" i="16"/>
  <c r="AA162" i="16"/>
  <c r="AJ161" i="16"/>
  <c r="AD161" i="16"/>
  <c r="AF161" i="16" s="1"/>
  <c r="AH161" i="16" s="1"/>
  <c r="AC161" i="16"/>
  <c r="CJ161" i="16" s="1"/>
  <c r="AB161" i="16"/>
  <c r="AA161" i="16"/>
  <c r="CV160" i="16"/>
  <c r="AJ160" i="16"/>
  <c r="AD160" i="16"/>
  <c r="AF160" i="16" s="1"/>
  <c r="AH160" i="16" s="1"/>
  <c r="AC160" i="16"/>
  <c r="CJ160" i="16" s="1"/>
  <c r="AB160" i="16"/>
  <c r="AA160" i="16"/>
  <c r="AJ159" i="16"/>
  <c r="AD159" i="16"/>
  <c r="AF159" i="16" s="1"/>
  <c r="AH159" i="16" s="1"/>
  <c r="AC159" i="16"/>
  <c r="CJ159" i="16" s="1"/>
  <c r="AB159" i="16"/>
  <c r="AA159" i="16"/>
  <c r="CL159" i="16" s="1"/>
  <c r="CP158" i="16"/>
  <c r="AJ158" i="16"/>
  <c r="AD158" i="16"/>
  <c r="AF158" i="16" s="1"/>
  <c r="AH158" i="16" s="1"/>
  <c r="AC158" i="16"/>
  <c r="AB158" i="16"/>
  <c r="AA158" i="16"/>
  <c r="CT157" i="16"/>
  <c r="AJ157" i="16"/>
  <c r="AH157" i="16"/>
  <c r="AF157" i="16"/>
  <c r="AD157" i="16"/>
  <c r="AC157" i="16"/>
  <c r="AB157" i="16"/>
  <c r="AA157" i="16"/>
  <c r="CL157" i="16" s="1"/>
  <c r="AJ156" i="16"/>
  <c r="AF156" i="16"/>
  <c r="AH156" i="16" s="1"/>
  <c r="AD156" i="16"/>
  <c r="AC156" i="16"/>
  <c r="AB156" i="16"/>
  <c r="AA156" i="16"/>
  <c r="CJ156" i="16" s="1"/>
  <c r="CL155" i="16"/>
  <c r="AJ155" i="16"/>
  <c r="AF155" i="16"/>
  <c r="AH155" i="16" s="1"/>
  <c r="AD155" i="16"/>
  <c r="AC155" i="16"/>
  <c r="AB155" i="16"/>
  <c r="AA155" i="16"/>
  <c r="CJ155" i="16" s="1"/>
  <c r="CV154" i="16"/>
  <c r="AJ154" i="16"/>
  <c r="AH154" i="16"/>
  <c r="AF154" i="16"/>
  <c r="AD154" i="16"/>
  <c r="AC154" i="16"/>
  <c r="AB154" i="16"/>
  <c r="CL154" i="16" s="1"/>
  <c r="AA154" i="16"/>
  <c r="CT153" i="16"/>
  <c r="AJ153" i="16"/>
  <c r="AH153" i="16"/>
  <c r="AF153" i="16"/>
  <c r="AD153" i="16"/>
  <c r="AC153" i="16"/>
  <c r="AB153" i="16"/>
  <c r="AA153" i="16"/>
  <c r="CL153" i="16" s="1"/>
  <c r="AJ152" i="16"/>
  <c r="AF152" i="16"/>
  <c r="AH152" i="16" s="1"/>
  <c r="AD152" i="16"/>
  <c r="AC152" i="16"/>
  <c r="AB152" i="16"/>
  <c r="AA152" i="16"/>
  <c r="CJ152" i="16" s="1"/>
  <c r="CL151" i="16"/>
  <c r="AJ151" i="16"/>
  <c r="AF151" i="16"/>
  <c r="AH151" i="16" s="1"/>
  <c r="AD151" i="16"/>
  <c r="AC151" i="16"/>
  <c r="AB151" i="16"/>
  <c r="AA151" i="16"/>
  <c r="CJ151" i="16" s="1"/>
  <c r="CV150" i="16"/>
  <c r="AJ150" i="16"/>
  <c r="AF150" i="16"/>
  <c r="AH150" i="16" s="1"/>
  <c r="AD150" i="16"/>
  <c r="AC150" i="16"/>
  <c r="AB150" i="16"/>
  <c r="CL150" i="16" s="1"/>
  <c r="AA150" i="16"/>
  <c r="CT149" i="16"/>
  <c r="AJ149" i="16"/>
  <c r="AF149" i="16"/>
  <c r="AH149" i="16" s="1"/>
  <c r="AD149" i="16"/>
  <c r="AC149" i="16"/>
  <c r="AB149" i="16"/>
  <c r="AA149" i="16"/>
  <c r="CL149" i="16" s="1"/>
  <c r="AJ148" i="16"/>
  <c r="AF148" i="16"/>
  <c r="AH148" i="16" s="1"/>
  <c r="AD148" i="16"/>
  <c r="AC148" i="16"/>
  <c r="AB148" i="16"/>
  <c r="AA148" i="16"/>
  <c r="CJ148" i="16" s="1"/>
  <c r="CL147" i="16"/>
  <c r="AJ147" i="16"/>
  <c r="AF147" i="16"/>
  <c r="AH147" i="16" s="1"/>
  <c r="AD147" i="16"/>
  <c r="AC147" i="16"/>
  <c r="AB147" i="16"/>
  <c r="AA147" i="16"/>
  <c r="CJ147" i="16" s="1"/>
  <c r="CV146" i="16"/>
  <c r="AJ146" i="16"/>
  <c r="AF146" i="16"/>
  <c r="AH146" i="16" s="1"/>
  <c r="AD146" i="16"/>
  <c r="AC146" i="16"/>
  <c r="AB146" i="16"/>
  <c r="CL146" i="16" s="1"/>
  <c r="AA146" i="16"/>
  <c r="CT145" i="16"/>
  <c r="AJ145" i="16"/>
  <c r="AF145" i="16"/>
  <c r="AH145" i="16" s="1"/>
  <c r="AD145" i="16"/>
  <c r="AC145" i="16"/>
  <c r="AB145" i="16"/>
  <c r="AA145" i="16"/>
  <c r="CL145" i="16" s="1"/>
  <c r="AJ144" i="16"/>
  <c r="AF144" i="16"/>
  <c r="AH144" i="16" s="1"/>
  <c r="AD144" i="16"/>
  <c r="AC144" i="16"/>
  <c r="AB144" i="16"/>
  <c r="AA144" i="16"/>
  <c r="CJ144" i="16" s="1"/>
  <c r="CL143" i="16"/>
  <c r="AJ143" i="16"/>
  <c r="AF143" i="16"/>
  <c r="AH143" i="16" s="1"/>
  <c r="AD143" i="16"/>
  <c r="AC143" i="16"/>
  <c r="AB143" i="16"/>
  <c r="AA143" i="16"/>
  <c r="CJ143" i="16" s="1"/>
  <c r="CV142" i="16"/>
  <c r="AJ142" i="16"/>
  <c r="AF142" i="16"/>
  <c r="AH142" i="16" s="1"/>
  <c r="AD142" i="16"/>
  <c r="AC142" i="16"/>
  <c r="AB142" i="16"/>
  <c r="CL142" i="16" s="1"/>
  <c r="AA142" i="16"/>
  <c r="CT141" i="16"/>
  <c r="AJ141" i="16"/>
  <c r="AF141" i="16"/>
  <c r="AH141" i="16" s="1"/>
  <c r="AD141" i="16"/>
  <c r="AC141" i="16"/>
  <c r="AB141" i="16"/>
  <c r="AA141" i="16"/>
  <c r="CL141" i="16" s="1"/>
  <c r="AJ140" i="16"/>
  <c r="AF140" i="16"/>
  <c r="AH140" i="16" s="1"/>
  <c r="AD140" i="16"/>
  <c r="AC140" i="16"/>
  <c r="AB140" i="16"/>
  <c r="AA140" i="16"/>
  <c r="CJ140" i="16" s="1"/>
  <c r="CP139" i="16"/>
  <c r="AJ139" i="16"/>
  <c r="AF139" i="16"/>
  <c r="AH139" i="16" s="1"/>
  <c r="AD139" i="16"/>
  <c r="AC139" i="16"/>
  <c r="AB139" i="16"/>
  <c r="AA139" i="16"/>
  <c r="CL139" i="16" s="1"/>
  <c r="CV138" i="16"/>
  <c r="CN138" i="16"/>
  <c r="AJ138" i="16"/>
  <c r="AH138" i="16"/>
  <c r="AF138" i="16"/>
  <c r="AD138" i="16"/>
  <c r="AC138" i="16"/>
  <c r="AB138" i="16"/>
  <c r="AA138" i="16"/>
  <c r="CL138" i="16" s="1"/>
  <c r="CV137" i="16"/>
  <c r="CN137" i="16"/>
  <c r="AJ137" i="16"/>
  <c r="AF137" i="16"/>
  <c r="AH137" i="16" s="1"/>
  <c r="AD137" i="16"/>
  <c r="AC137" i="16"/>
  <c r="AB137" i="16"/>
  <c r="AA137" i="16"/>
  <c r="CL137" i="16" s="1"/>
  <c r="CV136" i="16"/>
  <c r="CN136" i="16"/>
  <c r="AJ136" i="16"/>
  <c r="AH136" i="16"/>
  <c r="AF136" i="16"/>
  <c r="AD136" i="16"/>
  <c r="AC136" i="16"/>
  <c r="AB136" i="16"/>
  <c r="AA136" i="16"/>
  <c r="CL136" i="16" s="1"/>
  <c r="CV135" i="16"/>
  <c r="CN135" i="16"/>
  <c r="AJ135" i="16"/>
  <c r="AF135" i="16"/>
  <c r="AH135" i="16" s="1"/>
  <c r="AD135" i="16"/>
  <c r="AC135" i="16"/>
  <c r="AB135" i="16"/>
  <c r="AA135" i="16"/>
  <c r="CL135" i="16" s="1"/>
  <c r="CV134" i="16"/>
  <c r="CN134" i="16"/>
  <c r="AJ134" i="16"/>
  <c r="AF134" i="16"/>
  <c r="AH134" i="16" s="1"/>
  <c r="AD134" i="16"/>
  <c r="AC134" i="16"/>
  <c r="AB134" i="16"/>
  <c r="AA134" i="16"/>
  <c r="CL134" i="16" s="1"/>
  <c r="CV133" i="16"/>
  <c r="CN133" i="16"/>
  <c r="AJ133" i="16"/>
  <c r="AH133" i="16"/>
  <c r="AF133" i="16"/>
  <c r="AD133" i="16"/>
  <c r="AC133" i="16"/>
  <c r="AB133" i="16"/>
  <c r="AA133" i="16"/>
  <c r="CL133" i="16" s="1"/>
  <c r="CV132" i="16"/>
  <c r="CN132" i="16"/>
  <c r="AJ132" i="16"/>
  <c r="AF132" i="16"/>
  <c r="AH132" i="16" s="1"/>
  <c r="AD132" i="16"/>
  <c r="AC132" i="16"/>
  <c r="AB132" i="16"/>
  <c r="AA132" i="16"/>
  <c r="CL132" i="16" s="1"/>
  <c r="CV131" i="16"/>
  <c r="CN131" i="16"/>
  <c r="AJ131" i="16"/>
  <c r="AF131" i="16"/>
  <c r="AH131" i="16" s="1"/>
  <c r="AD131" i="16"/>
  <c r="AC131" i="16"/>
  <c r="AB131" i="16"/>
  <c r="AA131" i="16"/>
  <c r="CL131" i="16" s="1"/>
  <c r="CV130" i="16"/>
  <c r="CN130" i="16"/>
  <c r="AJ130" i="16"/>
  <c r="AH130" i="16"/>
  <c r="AF130" i="16"/>
  <c r="AD130" i="16"/>
  <c r="AC130" i="16"/>
  <c r="AB130" i="16"/>
  <c r="AA130" i="16"/>
  <c r="CL130" i="16" s="1"/>
  <c r="CV129" i="16"/>
  <c r="CN129" i="16"/>
  <c r="AJ129" i="16"/>
  <c r="AF129" i="16"/>
  <c r="AH129" i="16" s="1"/>
  <c r="AD129" i="16"/>
  <c r="AC129" i="16"/>
  <c r="AB129" i="16"/>
  <c r="AA129" i="16"/>
  <c r="CL129" i="16" s="1"/>
  <c r="EF128" i="16"/>
  <c r="EE128" i="16"/>
  <c r="EB128" i="16"/>
  <c r="EA128" i="16"/>
  <c r="DX128" i="16"/>
  <c r="DW128" i="16"/>
  <c r="DT128" i="16"/>
  <c r="DS128" i="16"/>
  <c r="DP128" i="16"/>
  <c r="DO128" i="16"/>
  <c r="DL128" i="16"/>
  <c r="DH128" i="16"/>
  <c r="DG128" i="16"/>
  <c r="DD128" i="16"/>
  <c r="DC128" i="16"/>
  <c r="CZ128" i="16"/>
  <c r="CY128" i="16"/>
  <c r="CT128" i="16"/>
  <c r="AJ128" i="16"/>
  <c r="AH128" i="16"/>
  <c r="AF128" i="16"/>
  <c r="AD128" i="16"/>
  <c r="AC128" i="16"/>
  <c r="AB128" i="16"/>
  <c r="CL128" i="16" s="1"/>
  <c r="AA128" i="16"/>
  <c r="CR128" i="16" s="1"/>
  <c r="CV127" i="16"/>
  <c r="CN127" i="16"/>
  <c r="AJ127" i="16"/>
  <c r="AF127" i="16"/>
  <c r="AH127" i="16" s="1"/>
  <c r="AD127" i="16"/>
  <c r="AC127" i="16"/>
  <c r="AB127" i="16"/>
  <c r="AA127" i="16"/>
  <c r="CT127" i="16" s="1"/>
  <c r="FL126" i="16"/>
  <c r="FP125" i="16" s="1"/>
  <c r="FD126" i="16"/>
  <c r="EV126" i="16"/>
  <c r="EN126" i="16"/>
  <c r="CV126" i="16"/>
  <c r="CN126" i="16"/>
  <c r="AJ126" i="16"/>
  <c r="AH126" i="16"/>
  <c r="AF126" i="16"/>
  <c r="AD126" i="16"/>
  <c r="AC126" i="16"/>
  <c r="AB126" i="16"/>
  <c r="AA126" i="16"/>
  <c r="CT126" i="16" s="1"/>
  <c r="FR125" i="16"/>
  <c r="FL125" i="16"/>
  <c r="FN125" i="16" s="1"/>
  <c r="FJ125" i="16"/>
  <c r="FH125" i="16"/>
  <c r="FD125" i="16"/>
  <c r="FF125" i="16" s="1"/>
  <c r="FB125" i="16"/>
  <c r="EZ125" i="16"/>
  <c r="EV125" i="16"/>
  <c r="EX125" i="16" s="1"/>
  <c r="ET125" i="16"/>
  <c r="ER125" i="16"/>
  <c r="EN125" i="16"/>
  <c r="EP125" i="16" s="1"/>
  <c r="EM125" i="16"/>
  <c r="EL125" i="16"/>
  <c r="EI125" i="16"/>
  <c r="EH125" i="16"/>
  <c r="AJ125" i="16"/>
  <c r="AD125" i="16"/>
  <c r="AC125" i="16"/>
  <c r="AB125" i="16"/>
  <c r="AA125" i="16"/>
  <c r="CR125" i="16" s="1"/>
  <c r="Z125" i="16"/>
  <c r="Y125" i="16"/>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151" i="16" s="1"/>
  <c r="Y152" i="16" s="1"/>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80" i="16" s="1"/>
  <c r="Y181" i="16" s="1"/>
  <c r="Y182" i="16" s="1"/>
  <c r="Y183" i="16" s="1"/>
  <c r="Y184" i="16" s="1"/>
  <c r="S125" i="16"/>
  <c r="M125" i="16"/>
  <c r="J125" i="16"/>
  <c r="G125" i="16"/>
  <c r="EC128" i="16" s="1"/>
  <c r="C13" i="17"/>
  <c r="C15" i="17" s="1"/>
  <c r="AJ121" i="16"/>
  <c r="AD121" i="16"/>
  <c r="AF121" i="16" s="1"/>
  <c r="AH121" i="16" s="1"/>
  <c r="AC121" i="16"/>
  <c r="AB121" i="16"/>
  <c r="AA121" i="16"/>
  <c r="AJ120" i="16"/>
  <c r="AD120" i="16"/>
  <c r="AF120" i="16" s="1"/>
  <c r="AH120" i="16" s="1"/>
  <c r="AC120" i="16"/>
  <c r="AB120" i="16"/>
  <c r="AA120" i="16"/>
  <c r="CL120" i="16" s="1"/>
  <c r="AJ119" i="16"/>
  <c r="AD119" i="16"/>
  <c r="AF119" i="16" s="1"/>
  <c r="AH119" i="16" s="1"/>
  <c r="AC119" i="16"/>
  <c r="AB119" i="16"/>
  <c r="AA119" i="16"/>
  <c r="CL119" i="16" s="1"/>
  <c r="AJ118" i="16"/>
  <c r="AD118" i="16"/>
  <c r="AF118" i="16" s="1"/>
  <c r="AH118" i="16" s="1"/>
  <c r="AC118" i="16"/>
  <c r="AB118" i="16"/>
  <c r="AA118" i="16"/>
  <c r="AJ117" i="16"/>
  <c r="AD117" i="16"/>
  <c r="AF117" i="16" s="1"/>
  <c r="AH117" i="16" s="1"/>
  <c r="AC117" i="16"/>
  <c r="AB117" i="16"/>
  <c r="AA117" i="16"/>
  <c r="AJ116" i="16"/>
  <c r="AD116" i="16"/>
  <c r="AF116" i="16" s="1"/>
  <c r="AH116" i="16" s="1"/>
  <c r="AC116" i="16"/>
  <c r="AB116" i="16"/>
  <c r="AA116" i="16"/>
  <c r="CL116" i="16" s="1"/>
  <c r="AJ115" i="16"/>
  <c r="AD115" i="16"/>
  <c r="AF115" i="16" s="1"/>
  <c r="AH115" i="16" s="1"/>
  <c r="AC115" i="16"/>
  <c r="AB115" i="16"/>
  <c r="AA115" i="16"/>
  <c r="CL115" i="16" s="1"/>
  <c r="AJ114" i="16"/>
  <c r="AD114" i="16"/>
  <c r="AF114" i="16" s="1"/>
  <c r="AH114" i="16" s="1"/>
  <c r="AC114" i="16"/>
  <c r="AB114" i="16"/>
  <c r="AA114" i="16"/>
  <c r="AJ113" i="16"/>
  <c r="AD113" i="16"/>
  <c r="AF113" i="16" s="1"/>
  <c r="AH113" i="16" s="1"/>
  <c r="AC113" i="16"/>
  <c r="AB113" i="16"/>
  <c r="AA113" i="16"/>
  <c r="AJ112" i="16"/>
  <c r="AD112" i="16"/>
  <c r="AF112" i="16" s="1"/>
  <c r="AH112" i="16" s="1"/>
  <c r="AC112" i="16"/>
  <c r="AB112" i="16"/>
  <c r="AA112" i="16"/>
  <c r="CL112" i="16" s="1"/>
  <c r="AJ111" i="16"/>
  <c r="AD111" i="16"/>
  <c r="AF111" i="16" s="1"/>
  <c r="AH111" i="16" s="1"/>
  <c r="AC111" i="16"/>
  <c r="AB111" i="16"/>
  <c r="AA111" i="16"/>
  <c r="CL111" i="16" s="1"/>
  <c r="AJ110" i="16"/>
  <c r="AD110" i="16"/>
  <c r="AF110" i="16" s="1"/>
  <c r="AH110" i="16" s="1"/>
  <c r="AC110" i="16"/>
  <c r="AB110" i="16"/>
  <c r="AA110" i="16"/>
  <c r="AJ109" i="16"/>
  <c r="AD109" i="16"/>
  <c r="AF109" i="16" s="1"/>
  <c r="AH109" i="16" s="1"/>
  <c r="AC109" i="16"/>
  <c r="AB109" i="16"/>
  <c r="AA109" i="16"/>
  <c r="AJ108" i="16"/>
  <c r="AD108" i="16"/>
  <c r="AF108" i="16" s="1"/>
  <c r="AH108" i="16" s="1"/>
  <c r="AC108" i="16"/>
  <c r="AB108" i="16"/>
  <c r="AA108" i="16"/>
  <c r="CL108" i="16" s="1"/>
  <c r="AJ107" i="16"/>
  <c r="AD107" i="16"/>
  <c r="AF107" i="16" s="1"/>
  <c r="AH107" i="16" s="1"/>
  <c r="AC107" i="16"/>
  <c r="AB107" i="16"/>
  <c r="AA107" i="16"/>
  <c r="CL107" i="16" s="1"/>
  <c r="AJ106" i="16"/>
  <c r="AD106" i="16"/>
  <c r="AF106" i="16" s="1"/>
  <c r="AH106" i="16" s="1"/>
  <c r="AC106" i="16"/>
  <c r="AB106" i="16"/>
  <c r="AA106" i="16"/>
  <c r="AJ105" i="16"/>
  <c r="AD105" i="16"/>
  <c r="AF105" i="16" s="1"/>
  <c r="AH105" i="16" s="1"/>
  <c r="AC105" i="16"/>
  <c r="AB105" i="16"/>
  <c r="AA105" i="16"/>
  <c r="AJ104" i="16"/>
  <c r="AD104" i="16"/>
  <c r="AF104" i="16" s="1"/>
  <c r="AH104" i="16" s="1"/>
  <c r="AC104" i="16"/>
  <c r="AB104" i="16"/>
  <c r="AA104" i="16"/>
  <c r="CL104" i="16" s="1"/>
  <c r="AJ103" i="16"/>
  <c r="AD103" i="16"/>
  <c r="AF103" i="16" s="1"/>
  <c r="AH103" i="16" s="1"/>
  <c r="AC103" i="16"/>
  <c r="AB103" i="16"/>
  <c r="AA103" i="16"/>
  <c r="CL103" i="16" s="1"/>
  <c r="AJ102" i="16"/>
  <c r="AD102" i="16"/>
  <c r="AF102" i="16" s="1"/>
  <c r="AH102" i="16" s="1"/>
  <c r="AC102" i="16"/>
  <c r="AB102" i="16"/>
  <c r="AA102" i="16"/>
  <c r="AJ101" i="16"/>
  <c r="AD101" i="16"/>
  <c r="AF101" i="16" s="1"/>
  <c r="AH101" i="16" s="1"/>
  <c r="AC101" i="16"/>
  <c r="AB101" i="16"/>
  <c r="AA101" i="16"/>
  <c r="AJ100" i="16"/>
  <c r="AD100" i="16"/>
  <c r="AF100" i="16" s="1"/>
  <c r="AH100" i="16" s="1"/>
  <c r="AC100" i="16"/>
  <c r="AB100" i="16"/>
  <c r="AA100" i="16"/>
  <c r="CL100" i="16" s="1"/>
  <c r="AJ99" i="16"/>
  <c r="AD99" i="16"/>
  <c r="AF99" i="16" s="1"/>
  <c r="AH99" i="16" s="1"/>
  <c r="AC99" i="16"/>
  <c r="AB99" i="16"/>
  <c r="AA99" i="16"/>
  <c r="CL99" i="16" s="1"/>
  <c r="AJ98" i="16"/>
  <c r="AD98" i="16"/>
  <c r="AF98" i="16" s="1"/>
  <c r="AH98" i="16" s="1"/>
  <c r="AC98" i="16"/>
  <c r="AB98" i="16"/>
  <c r="AA98" i="16"/>
  <c r="AJ97" i="16"/>
  <c r="AD97" i="16"/>
  <c r="AF97" i="16" s="1"/>
  <c r="AH97" i="16" s="1"/>
  <c r="AC97" i="16"/>
  <c r="AB97" i="16"/>
  <c r="AA97" i="16"/>
  <c r="AJ96" i="16"/>
  <c r="AD96" i="16"/>
  <c r="AF96" i="16" s="1"/>
  <c r="AH96" i="16" s="1"/>
  <c r="AC96" i="16"/>
  <c r="AB96" i="16"/>
  <c r="AA96" i="16"/>
  <c r="AJ95" i="16"/>
  <c r="AD95" i="16"/>
  <c r="AF95" i="16" s="1"/>
  <c r="AH95" i="16" s="1"/>
  <c r="AC95" i="16"/>
  <c r="AB95" i="16"/>
  <c r="AA95" i="16"/>
  <c r="AJ94" i="16"/>
  <c r="AD94" i="16"/>
  <c r="AF94" i="16" s="1"/>
  <c r="AH94" i="16" s="1"/>
  <c r="AC94" i="16"/>
  <c r="AB94" i="16"/>
  <c r="CJ94" i="16" s="1"/>
  <c r="AA94" i="16"/>
  <c r="AJ93" i="16"/>
  <c r="AD93" i="16"/>
  <c r="AF93" i="16" s="1"/>
  <c r="AH93" i="16" s="1"/>
  <c r="AC93" i="16"/>
  <c r="AB93" i="16"/>
  <c r="AA93" i="16"/>
  <c r="CL93" i="16" s="1"/>
  <c r="AJ92" i="16"/>
  <c r="AD92" i="16"/>
  <c r="AF92" i="16" s="1"/>
  <c r="AH92" i="16" s="1"/>
  <c r="AC92" i="16"/>
  <c r="AB92" i="16"/>
  <c r="CJ92" i="16" s="1"/>
  <c r="AA92" i="16"/>
  <c r="AJ91" i="16"/>
  <c r="AD91" i="16"/>
  <c r="AF91" i="16" s="1"/>
  <c r="AH91" i="16" s="1"/>
  <c r="AC91" i="16"/>
  <c r="AB91" i="16"/>
  <c r="AA91" i="16"/>
  <c r="CL91" i="16" s="1"/>
  <c r="AJ90" i="16"/>
  <c r="AD90" i="16"/>
  <c r="AF90" i="16" s="1"/>
  <c r="AH90" i="16" s="1"/>
  <c r="AC90" i="16"/>
  <c r="AB90" i="16"/>
  <c r="CJ90" i="16" s="1"/>
  <c r="AA90" i="16"/>
  <c r="AJ89" i="16"/>
  <c r="AD89" i="16"/>
  <c r="AF89" i="16" s="1"/>
  <c r="AH89" i="16" s="1"/>
  <c r="AC89" i="16"/>
  <c r="AB89" i="16"/>
  <c r="AA89" i="16"/>
  <c r="CL89" i="16" s="1"/>
  <c r="AJ88" i="16"/>
  <c r="AD88" i="16"/>
  <c r="AF88" i="16" s="1"/>
  <c r="AH88" i="16" s="1"/>
  <c r="AC88" i="16"/>
  <c r="AB88" i="16"/>
  <c r="CJ88" i="16" s="1"/>
  <c r="AA88" i="16"/>
  <c r="AJ87" i="16"/>
  <c r="AD87" i="16"/>
  <c r="AF87" i="16" s="1"/>
  <c r="AH87" i="16" s="1"/>
  <c r="AC87" i="16"/>
  <c r="AB87" i="16"/>
  <c r="AA87" i="16"/>
  <c r="CL87" i="16" s="1"/>
  <c r="AJ86" i="16"/>
  <c r="AD86" i="16"/>
  <c r="AF86" i="16" s="1"/>
  <c r="AH86" i="16" s="1"/>
  <c r="AC86" i="16"/>
  <c r="AB86" i="16"/>
  <c r="CJ86" i="16" s="1"/>
  <c r="AA86" i="16"/>
  <c r="AJ85" i="16"/>
  <c r="AD85" i="16"/>
  <c r="AF85" i="16" s="1"/>
  <c r="AH85" i="16" s="1"/>
  <c r="AC85" i="16"/>
  <c r="AB85" i="16"/>
  <c r="AA85" i="16"/>
  <c r="CL85" i="16" s="1"/>
  <c r="AJ84" i="16"/>
  <c r="AD84" i="16"/>
  <c r="AF84" i="16" s="1"/>
  <c r="AH84" i="16" s="1"/>
  <c r="AC84" i="16"/>
  <c r="AB84" i="16"/>
  <c r="CJ84" i="16" s="1"/>
  <c r="AA84" i="16"/>
  <c r="AJ83" i="16"/>
  <c r="AD83" i="16"/>
  <c r="AF83" i="16" s="1"/>
  <c r="AH83" i="16" s="1"/>
  <c r="AC83" i="16"/>
  <c r="AB83" i="16"/>
  <c r="AA83" i="16"/>
  <c r="CL83" i="16" s="1"/>
  <c r="AJ82" i="16"/>
  <c r="AD82" i="16"/>
  <c r="AF82" i="16" s="1"/>
  <c r="AH82" i="16" s="1"/>
  <c r="AC82" i="16"/>
  <c r="AB82" i="16"/>
  <c r="CJ82" i="16" s="1"/>
  <c r="AA82" i="16"/>
  <c r="AJ81" i="16"/>
  <c r="AD81" i="16"/>
  <c r="AF81" i="16" s="1"/>
  <c r="AH81" i="16" s="1"/>
  <c r="AC81" i="16"/>
  <c r="AB81" i="16"/>
  <c r="AA81" i="16"/>
  <c r="CL81" i="16" s="1"/>
  <c r="AJ80" i="16"/>
  <c r="AD80" i="16"/>
  <c r="AF80" i="16" s="1"/>
  <c r="AH80" i="16" s="1"/>
  <c r="AC80" i="16"/>
  <c r="AB80" i="16"/>
  <c r="CJ80" i="16" s="1"/>
  <c r="AA80" i="16"/>
  <c r="AJ79" i="16"/>
  <c r="AD79" i="16"/>
  <c r="AF79" i="16" s="1"/>
  <c r="AH79" i="16" s="1"/>
  <c r="AC79" i="16"/>
  <c r="AB79" i="16"/>
  <c r="AA79" i="16"/>
  <c r="CL79" i="16" s="1"/>
  <c r="AJ78" i="16"/>
  <c r="AD78" i="16"/>
  <c r="AF78" i="16" s="1"/>
  <c r="AH78" i="16" s="1"/>
  <c r="AC78" i="16"/>
  <c r="AB78" i="16"/>
  <c r="CJ78" i="16" s="1"/>
  <c r="AA78" i="16"/>
  <c r="AJ77" i="16"/>
  <c r="AD77" i="16"/>
  <c r="AF77" i="16" s="1"/>
  <c r="AH77" i="16" s="1"/>
  <c r="AC77" i="16"/>
  <c r="AB77" i="16"/>
  <c r="AA77" i="16"/>
  <c r="CL77" i="16" s="1"/>
  <c r="AJ76" i="16"/>
  <c r="AD76" i="16"/>
  <c r="AF76" i="16" s="1"/>
  <c r="AH76" i="16" s="1"/>
  <c r="AC76" i="16"/>
  <c r="AB76" i="16"/>
  <c r="CJ76" i="16" s="1"/>
  <c r="AA76" i="16"/>
  <c r="AJ75" i="16"/>
  <c r="AD75" i="16"/>
  <c r="AF75" i="16" s="1"/>
  <c r="AH75" i="16" s="1"/>
  <c r="AC75" i="16"/>
  <c r="AB75" i="16"/>
  <c r="AA75" i="16"/>
  <c r="CL75" i="16" s="1"/>
  <c r="AJ74" i="16"/>
  <c r="AD74" i="16"/>
  <c r="AF74" i="16" s="1"/>
  <c r="AH74" i="16" s="1"/>
  <c r="AC74" i="16"/>
  <c r="AB74" i="16"/>
  <c r="CJ74" i="16" s="1"/>
  <c r="AA74" i="16"/>
  <c r="AJ73" i="16"/>
  <c r="AD73" i="16"/>
  <c r="AF73" i="16" s="1"/>
  <c r="AH73" i="16" s="1"/>
  <c r="AC73" i="16"/>
  <c r="AB73" i="16"/>
  <c r="AA73" i="16"/>
  <c r="CL73" i="16" s="1"/>
  <c r="AJ72" i="16"/>
  <c r="AD72" i="16"/>
  <c r="AF72" i="16" s="1"/>
  <c r="AH72" i="16" s="1"/>
  <c r="AC72" i="16"/>
  <c r="AB72" i="16"/>
  <c r="CJ72" i="16" s="1"/>
  <c r="AA72" i="16"/>
  <c r="AJ71" i="16"/>
  <c r="AD71" i="16"/>
  <c r="AF71" i="16" s="1"/>
  <c r="AH71" i="16" s="1"/>
  <c r="AC71" i="16"/>
  <c r="AB71" i="16"/>
  <c r="AA71" i="16"/>
  <c r="CL71" i="16" s="1"/>
  <c r="AJ70" i="16"/>
  <c r="AD70" i="16"/>
  <c r="AF70" i="16" s="1"/>
  <c r="AH70" i="16" s="1"/>
  <c r="AC70" i="16"/>
  <c r="AB70" i="16"/>
  <c r="AA70" i="16"/>
  <c r="AJ69" i="16"/>
  <c r="AD69" i="16"/>
  <c r="AF69" i="16" s="1"/>
  <c r="AH69" i="16" s="1"/>
  <c r="AC69" i="16"/>
  <c r="AB69" i="16"/>
  <c r="AA69" i="16"/>
  <c r="AJ68" i="16"/>
  <c r="AD68" i="16"/>
  <c r="AF68" i="16" s="1"/>
  <c r="AH68" i="16" s="1"/>
  <c r="AC68" i="16"/>
  <c r="AB68" i="16"/>
  <c r="AA68" i="16"/>
  <c r="AJ67" i="16"/>
  <c r="AD67" i="16"/>
  <c r="AF67" i="16" s="1"/>
  <c r="AH67" i="16" s="1"/>
  <c r="AC67" i="16"/>
  <c r="AB67" i="16"/>
  <c r="AA67" i="16"/>
  <c r="AJ66" i="16"/>
  <c r="AD66" i="16"/>
  <c r="AF66" i="16" s="1"/>
  <c r="AH66" i="16" s="1"/>
  <c r="AC66" i="16"/>
  <c r="AB66" i="16"/>
  <c r="AA66" i="16"/>
  <c r="AJ65" i="16"/>
  <c r="AD65" i="16"/>
  <c r="AF65" i="16" s="1"/>
  <c r="AH65" i="16" s="1"/>
  <c r="AC65" i="16"/>
  <c r="AB65" i="16"/>
  <c r="AA65" i="16"/>
  <c r="AJ64" i="16"/>
  <c r="AD64" i="16"/>
  <c r="AF64" i="16" s="1"/>
  <c r="AH64" i="16" s="1"/>
  <c r="AC64" i="16"/>
  <c r="AB64" i="16"/>
  <c r="AA64" i="16"/>
  <c r="CL64" i="16" s="1"/>
  <c r="FL63" i="16"/>
  <c r="FD63" i="16"/>
  <c r="EV63" i="16"/>
  <c r="EN63" i="16"/>
  <c r="AJ63" i="16"/>
  <c r="AD63" i="16"/>
  <c r="AF63" i="16" s="1"/>
  <c r="AH63" i="16" s="1"/>
  <c r="AC63" i="16"/>
  <c r="AB63" i="16"/>
  <c r="AA63" i="16"/>
  <c r="FL62" i="16"/>
  <c r="FR62" i="16" s="1"/>
  <c r="FH62" i="16"/>
  <c r="FD62" i="16"/>
  <c r="FJ62" i="16" s="1"/>
  <c r="EZ62" i="16"/>
  <c r="EX62" i="16"/>
  <c r="EV62" i="16"/>
  <c r="FB62" i="16" s="1"/>
  <c r="EP62" i="16"/>
  <c r="EN62" i="16"/>
  <c r="ER62" i="16" s="1"/>
  <c r="EM62" i="16"/>
  <c r="AJ62" i="16"/>
  <c r="AD62" i="16"/>
  <c r="AC62" i="16"/>
  <c r="CJ62" i="16" s="1"/>
  <c r="AB62" i="16"/>
  <c r="AA62" i="16"/>
  <c r="Z62" i="16"/>
  <c r="Z63" i="16" s="1"/>
  <c r="Z64" i="16" s="1"/>
  <c r="Z65" i="16" s="1"/>
  <c r="Z66" i="16" s="1"/>
  <c r="Z67" i="16" s="1"/>
  <c r="Z68" i="16" s="1"/>
  <c r="Z69" i="16" s="1"/>
  <c r="Z70" i="16" s="1"/>
  <c r="Z71" i="16" s="1"/>
  <c r="Z72" i="16" s="1"/>
  <c r="Z73" i="16" s="1"/>
  <c r="Z74" i="16" s="1"/>
  <c r="Z75" i="16" s="1"/>
  <c r="Z76" i="16" s="1"/>
  <c r="Z77" i="16" s="1"/>
  <c r="Z78" i="16" s="1"/>
  <c r="Z79" i="16" s="1"/>
  <c r="Z80" i="16" s="1"/>
  <c r="Z81" i="16" s="1"/>
  <c r="Z82" i="16" s="1"/>
  <c r="Z83" i="16" s="1"/>
  <c r="Z84" i="16" s="1"/>
  <c r="Z85" i="16" s="1"/>
  <c r="Z86" i="16" s="1"/>
  <c r="Z87" i="16" s="1"/>
  <c r="Z88" i="16" s="1"/>
  <c r="Z89" i="16" s="1"/>
  <c r="Z90" i="16" s="1"/>
  <c r="Z91" i="16" s="1"/>
  <c r="Z92" i="16" s="1"/>
  <c r="Z93" i="16" s="1"/>
  <c r="Z94" i="16" s="1"/>
  <c r="Z95" i="16" s="1"/>
  <c r="Z96" i="16" s="1"/>
  <c r="Z97" i="16" s="1"/>
  <c r="Z98" i="16" s="1"/>
  <c r="Z99" i="16" s="1"/>
  <c r="Z100" i="16" s="1"/>
  <c r="Z101" i="16" s="1"/>
  <c r="Z102" i="16" s="1"/>
  <c r="Z103" i="16" s="1"/>
  <c r="Z104" i="16" s="1"/>
  <c r="Z105" i="16" s="1"/>
  <c r="Z106" i="16" s="1"/>
  <c r="Z107" i="16" s="1"/>
  <c r="Z108" i="16" s="1"/>
  <c r="Z109" i="16" s="1"/>
  <c r="Z110" i="16" s="1"/>
  <c r="Z111" i="16" s="1"/>
  <c r="Z112" i="16" s="1"/>
  <c r="Z113" i="16" s="1"/>
  <c r="Z114" i="16" s="1"/>
  <c r="Z115" i="16" s="1"/>
  <c r="Z116" i="16" s="1"/>
  <c r="Z117" i="16" s="1"/>
  <c r="Z118" i="16" s="1"/>
  <c r="Z119" i="16" s="1"/>
  <c r="Z120" i="16" s="1"/>
  <c r="Z121" i="16" s="1"/>
  <c r="Y62" i="16"/>
  <c r="Y63" i="16" s="1"/>
  <c r="Y64" i="16" s="1"/>
  <c r="Y65" i="16" s="1"/>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93" i="16" s="1"/>
  <c r="Y94" i="16" s="1"/>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AJ58" i="16"/>
  <c r="AD58" i="16"/>
  <c r="AF58" i="16" s="1"/>
  <c r="AH58" i="16" s="1"/>
  <c r="AC58" i="16"/>
  <c r="AB58" i="16"/>
  <c r="AA58" i="16"/>
  <c r="AJ57" i="16"/>
  <c r="AD57" i="16"/>
  <c r="AF57" i="16" s="1"/>
  <c r="AH57" i="16" s="1"/>
  <c r="AC57" i="16"/>
  <c r="AB57" i="16"/>
  <c r="AA57" i="16"/>
  <c r="AD56" i="16"/>
  <c r="AC56" i="16"/>
  <c r="AB56" i="16"/>
  <c r="AA56" i="16"/>
  <c r="CJ56" i="16" s="1"/>
  <c r="AD55" i="16"/>
  <c r="AC55" i="16"/>
  <c r="AB55" i="16"/>
  <c r="AA55" i="16"/>
  <c r="AD54" i="16"/>
  <c r="AC54" i="16"/>
  <c r="AB54" i="16"/>
  <c r="AA54" i="16"/>
  <c r="AD53" i="16"/>
  <c r="AC53" i="16"/>
  <c r="AB53" i="16"/>
  <c r="AA53" i="16"/>
  <c r="AD52" i="16"/>
  <c r="AC52" i="16"/>
  <c r="AB52" i="16"/>
  <c r="AA52" i="16"/>
  <c r="FL51" i="16"/>
  <c r="FD51" i="16"/>
  <c r="EV51" i="16"/>
  <c r="EN51" i="16"/>
  <c r="AD51" i="16"/>
  <c r="AC51" i="16"/>
  <c r="AB51" i="16"/>
  <c r="AA51" i="16"/>
  <c r="FL50" i="16"/>
  <c r="FN50" i="16" s="1"/>
  <c r="FD50" i="16"/>
  <c r="EV50" i="16"/>
  <c r="EN50" i="16"/>
  <c r="EM50" i="16"/>
  <c r="AD50" i="16"/>
  <c r="AC50" i="16"/>
  <c r="AB50" i="16"/>
  <c r="AA50" i="16"/>
  <c r="Z50" i="16"/>
  <c r="Z51" i="16" s="1"/>
  <c r="Z52" i="16" s="1"/>
  <c r="Z53" i="16" s="1"/>
  <c r="Z54" i="16" s="1"/>
  <c r="Z55" i="16" s="1"/>
  <c r="Z56" i="16" s="1"/>
  <c r="Z57" i="16" s="1"/>
  <c r="Z58" i="16" s="1"/>
  <c r="AJ46" i="16"/>
  <c r="AD46" i="16"/>
  <c r="AF46" i="16" s="1"/>
  <c r="AH46" i="16" s="1"/>
  <c r="AC46" i="16"/>
  <c r="AB46" i="16"/>
  <c r="AA46" i="16"/>
  <c r="AJ45" i="16"/>
  <c r="AD45" i="16"/>
  <c r="AF45" i="16" s="1"/>
  <c r="AH45" i="16" s="1"/>
  <c r="AC45" i="16"/>
  <c r="AB45" i="16"/>
  <c r="AA45" i="16"/>
  <c r="AD44" i="16"/>
  <c r="AC44" i="16"/>
  <c r="AB44" i="16"/>
  <c r="AA44" i="16"/>
  <c r="AD43" i="16"/>
  <c r="AC43" i="16"/>
  <c r="AB43" i="16"/>
  <c r="AA43" i="16"/>
  <c r="FL42" i="16"/>
  <c r="FD42" i="16"/>
  <c r="EV42" i="16"/>
  <c r="EN42" i="16"/>
  <c r="AD42" i="16"/>
  <c r="AC42" i="16"/>
  <c r="AB42" i="16"/>
  <c r="AA42" i="16"/>
  <c r="FL41" i="16"/>
  <c r="FN41" i="16" s="1"/>
  <c r="FD41" i="16"/>
  <c r="EV41" i="16"/>
  <c r="EN41" i="16"/>
  <c r="ER41" i="16" s="1"/>
  <c r="EM41" i="16"/>
  <c r="AD41" i="16"/>
  <c r="AC41" i="16"/>
  <c r="AB41" i="16"/>
  <c r="AA41" i="16"/>
  <c r="Z41" i="16"/>
  <c r="Z42" i="16" s="1"/>
  <c r="Z43" i="16" s="1"/>
  <c r="Z44" i="16" s="1"/>
  <c r="Z45" i="16" s="1"/>
  <c r="Z46" i="16" s="1"/>
  <c r="AJ37" i="16"/>
  <c r="AD37" i="16"/>
  <c r="AF37" i="16" s="1"/>
  <c r="AH37" i="16" s="1"/>
  <c r="AC37" i="16"/>
  <c r="AB37" i="16"/>
  <c r="AA37" i="16"/>
  <c r="AJ36" i="16"/>
  <c r="AD36" i="16"/>
  <c r="AF36" i="16" s="1"/>
  <c r="AH36" i="16" s="1"/>
  <c r="AC36" i="16"/>
  <c r="AB36" i="16"/>
  <c r="AA36" i="16"/>
  <c r="AD35" i="16"/>
  <c r="AC35" i="16"/>
  <c r="AB35" i="16"/>
  <c r="AA35" i="16"/>
  <c r="AD34" i="16"/>
  <c r="AC34" i="16"/>
  <c r="AB34" i="16"/>
  <c r="AA34" i="16"/>
  <c r="AD33" i="16"/>
  <c r="AC33" i="16"/>
  <c r="AB33" i="16"/>
  <c r="AA33" i="16"/>
  <c r="AD32" i="16"/>
  <c r="AC32" i="16"/>
  <c r="AB32" i="16"/>
  <c r="AA32" i="16"/>
  <c r="FL31" i="16"/>
  <c r="FD31" i="16"/>
  <c r="EV31" i="16"/>
  <c r="EN31" i="16"/>
  <c r="AD31" i="16"/>
  <c r="AC31" i="16"/>
  <c r="AB31" i="16"/>
  <c r="AA31" i="16"/>
  <c r="FL30" i="16"/>
  <c r="FP30" i="16" s="1"/>
  <c r="FD30" i="16"/>
  <c r="EV30" i="16"/>
  <c r="EN30" i="16"/>
  <c r="EP30" i="16" s="1"/>
  <c r="EM30" i="16"/>
  <c r="AD30" i="16"/>
  <c r="AC30" i="16"/>
  <c r="AB30" i="16"/>
  <c r="AA30" i="16"/>
  <c r="Z30" i="16"/>
  <c r="AJ26" i="16"/>
  <c r="AD26" i="16"/>
  <c r="AF26" i="16" s="1"/>
  <c r="AH26" i="16" s="1"/>
  <c r="AC26" i="16"/>
  <c r="AB26" i="16"/>
  <c r="AA26" i="16"/>
  <c r="AJ25" i="16"/>
  <c r="AD25" i="16"/>
  <c r="AF25" i="16" s="1"/>
  <c r="AH25" i="16" s="1"/>
  <c r="AC25" i="16"/>
  <c r="AB25" i="16"/>
  <c r="AA25" i="16"/>
  <c r="AD24" i="16"/>
  <c r="AC24" i="16"/>
  <c r="AB24" i="16"/>
  <c r="AA24" i="16"/>
  <c r="AD23" i="16"/>
  <c r="AC23" i="16"/>
  <c r="AB23" i="16"/>
  <c r="AA23" i="16"/>
  <c r="AD22" i="16"/>
  <c r="AC22" i="16"/>
  <c r="AB22" i="16"/>
  <c r="AA22" i="16"/>
  <c r="FL21" i="16"/>
  <c r="FD21" i="16"/>
  <c r="EV21" i="16"/>
  <c r="EN21" i="16"/>
  <c r="AD21" i="16"/>
  <c r="AC21" i="16"/>
  <c r="AB21" i="16"/>
  <c r="AA21" i="16"/>
  <c r="FL20" i="16"/>
  <c r="FR20" i="16" s="1"/>
  <c r="FD20" i="16"/>
  <c r="FJ20" i="16" s="1"/>
  <c r="EV20" i="16"/>
  <c r="FB20" i="16" s="1"/>
  <c r="EN20" i="16"/>
  <c r="EM20" i="16"/>
  <c r="AD20" i="16"/>
  <c r="AC20" i="16"/>
  <c r="AB20" i="16"/>
  <c r="AA20" i="16"/>
  <c r="Z20" i="16"/>
  <c r="Z21" i="16" s="1"/>
  <c r="Z22" i="16" s="1"/>
  <c r="Z23" i="16" s="1"/>
  <c r="Z24" i="16" s="1"/>
  <c r="Z25" i="16" s="1"/>
  <c r="Z26" i="16" s="1"/>
  <c r="CL125" i="16" l="1"/>
  <c r="CN144" i="16"/>
  <c r="CN148" i="16"/>
  <c r="CN156" i="16"/>
  <c r="CV184" i="16"/>
  <c r="CN184" i="16"/>
  <c r="CV183" i="16"/>
  <c r="CN183" i="16"/>
  <c r="CT182" i="16"/>
  <c r="CT181" i="16"/>
  <c r="CT180" i="16"/>
  <c r="CT179" i="16"/>
  <c r="CT178" i="16"/>
  <c r="CT177" i="16"/>
  <c r="CT176" i="16"/>
  <c r="CT175" i="16"/>
  <c r="CT174" i="16"/>
  <c r="CT173" i="16"/>
  <c r="CT172" i="16"/>
  <c r="CT171" i="16"/>
  <c r="CT170" i="16"/>
  <c r="CT169" i="16"/>
  <c r="CT168" i="16"/>
  <c r="CT167" i="16"/>
  <c r="CT166" i="16"/>
  <c r="CT165" i="16"/>
  <c r="CT164" i="16"/>
  <c r="CT163" i="16"/>
  <c r="CT162" i="16"/>
  <c r="CT161" i="16"/>
  <c r="CT160" i="16"/>
  <c r="CT159" i="16"/>
  <c r="CT158" i="16"/>
  <c r="CT184" i="16"/>
  <c r="CT183" i="16"/>
  <c r="F183" i="16"/>
  <c r="CR182" i="16"/>
  <c r="CR181" i="16"/>
  <c r="CR180" i="16"/>
  <c r="CR179" i="16"/>
  <c r="CR178" i="16"/>
  <c r="CR177" i="16"/>
  <c r="CR176" i="16"/>
  <c r="CR175" i="16"/>
  <c r="CR174" i="16"/>
  <c r="CR173" i="16"/>
  <c r="CR172" i="16"/>
  <c r="CR171" i="16"/>
  <c r="CR170" i="16"/>
  <c r="CR169" i="16"/>
  <c r="CR168" i="16"/>
  <c r="CR167" i="16"/>
  <c r="CR166" i="16"/>
  <c r="CR165" i="16"/>
  <c r="CR164" i="16"/>
  <c r="CR184" i="16"/>
  <c r="CR183" i="16"/>
  <c r="CP182" i="16"/>
  <c r="CP181" i="16"/>
  <c r="CP180" i="16"/>
  <c r="CP179" i="16"/>
  <c r="CP178" i="16"/>
  <c r="CP177" i="16"/>
  <c r="CP176" i="16"/>
  <c r="CP175" i="16"/>
  <c r="CP174" i="16"/>
  <c r="CP173" i="16"/>
  <c r="CP172" i="16"/>
  <c r="CP171" i="16"/>
  <c r="CP170" i="16"/>
  <c r="CP169" i="16"/>
  <c r="CP168" i="16"/>
  <c r="CP167" i="16"/>
  <c r="CP166" i="16"/>
  <c r="CP165" i="16"/>
  <c r="CP164" i="16"/>
  <c r="CP163" i="16"/>
  <c r="CP162" i="16"/>
  <c r="CP161" i="16"/>
  <c r="CP184" i="16"/>
  <c r="CP183" i="16"/>
  <c r="CV162" i="16"/>
  <c r="CR161" i="16"/>
  <c r="CR160" i="16"/>
  <c r="CV159" i="16"/>
  <c r="CN158" i="16"/>
  <c r="CR157" i="16"/>
  <c r="CR156" i="16"/>
  <c r="CR155" i="16"/>
  <c r="CR154" i="16"/>
  <c r="CR153" i="16"/>
  <c r="CR152" i="16"/>
  <c r="CR151" i="16"/>
  <c r="CR150" i="16"/>
  <c r="CR149" i="16"/>
  <c r="CR148" i="16"/>
  <c r="CR147" i="16"/>
  <c r="CR146" i="16"/>
  <c r="CR145" i="16"/>
  <c r="CR144" i="16"/>
  <c r="CR143" i="16"/>
  <c r="CR142" i="16"/>
  <c r="CR141" i="16"/>
  <c r="CR140" i="16"/>
  <c r="CR139" i="16"/>
  <c r="CV182" i="16"/>
  <c r="CV181" i="16"/>
  <c r="CV180" i="16"/>
  <c r="CV179" i="16"/>
  <c r="CV178" i="16"/>
  <c r="CV177" i="16"/>
  <c r="CV176" i="16"/>
  <c r="CV175" i="16"/>
  <c r="CV174" i="16"/>
  <c r="CV173" i="16"/>
  <c r="CV172" i="16"/>
  <c r="CV171" i="16"/>
  <c r="CV170" i="16"/>
  <c r="CV169" i="16"/>
  <c r="CV168" i="16"/>
  <c r="CV167" i="16"/>
  <c r="CV166" i="16"/>
  <c r="CV165" i="16"/>
  <c r="CV164" i="16"/>
  <c r="CV163" i="16"/>
  <c r="CR162" i="16"/>
  <c r="CN161" i="16"/>
  <c r="CP160" i="16"/>
  <c r="CR159" i="16"/>
  <c r="CV158" i="16"/>
  <c r="CP157" i="16"/>
  <c r="CP156" i="16"/>
  <c r="CP155" i="16"/>
  <c r="CP154" i="16"/>
  <c r="CP153" i="16"/>
  <c r="CP152" i="16"/>
  <c r="CP151" i="16"/>
  <c r="CP150" i="16"/>
  <c r="CP149" i="16"/>
  <c r="CP148" i="16"/>
  <c r="CP147" i="16"/>
  <c r="CP146" i="16"/>
  <c r="CP145" i="16"/>
  <c r="CP144" i="16"/>
  <c r="CP143" i="16"/>
  <c r="CP142" i="16"/>
  <c r="CP141" i="16"/>
  <c r="CP140" i="16"/>
  <c r="CN125" i="16"/>
  <c r="CV125" i="16"/>
  <c r="CP126" i="16"/>
  <c r="CP127" i="16"/>
  <c r="CN128" i="16"/>
  <c r="CV128" i="16"/>
  <c r="DA128" i="16"/>
  <c r="DE128" i="16"/>
  <c r="DI128" i="16"/>
  <c r="DM128" i="16"/>
  <c r="DQ128" i="16"/>
  <c r="DU128" i="16"/>
  <c r="DY128" i="16"/>
  <c r="CP129" i="16"/>
  <c r="CP130" i="16"/>
  <c r="CP131" i="16"/>
  <c r="CP132" i="16"/>
  <c r="CP133" i="16"/>
  <c r="CP134" i="16"/>
  <c r="CP135" i="16"/>
  <c r="CP136" i="16"/>
  <c r="CP137" i="16"/>
  <c r="CP138" i="16"/>
  <c r="CT139" i="16"/>
  <c r="CT140" i="16"/>
  <c r="CV141" i="16"/>
  <c r="CN143" i="16"/>
  <c r="CT144" i="16"/>
  <c r="CV145" i="16"/>
  <c r="CN147" i="16"/>
  <c r="CT148" i="16"/>
  <c r="CV149" i="16"/>
  <c r="CN151" i="16"/>
  <c r="CT152" i="16"/>
  <c r="CV153" i="16"/>
  <c r="CN155" i="16"/>
  <c r="CT156" i="16"/>
  <c r="CV157" i="16"/>
  <c r="CR158" i="16"/>
  <c r="CN159" i="16"/>
  <c r="CV161" i="16"/>
  <c r="CN162" i="16"/>
  <c r="CN165" i="16"/>
  <c r="CN169" i="16"/>
  <c r="CN173" i="16"/>
  <c r="CN177" i="16"/>
  <c r="CN181" i="16"/>
  <c r="CT125" i="16"/>
  <c r="CN140" i="16"/>
  <c r="CN152" i="16"/>
  <c r="S183" i="16"/>
  <c r="L183" i="16"/>
  <c r="U183" i="16"/>
  <c r="S184" i="16"/>
  <c r="CP125" i="16"/>
  <c r="EK125" i="16"/>
  <c r="Z126" i="16"/>
  <c r="Z127" i="16" s="1"/>
  <c r="Z128" i="16" s="1"/>
  <c r="Z129" i="16" s="1"/>
  <c r="Z130" i="16" s="1"/>
  <c r="Z131" i="16" s="1"/>
  <c r="Z132" i="16" s="1"/>
  <c r="Z133" i="16" s="1"/>
  <c r="Z134" i="16" s="1"/>
  <c r="Z135" i="16" s="1"/>
  <c r="Z136" i="16" s="1"/>
  <c r="Z137" i="16" s="1"/>
  <c r="Z138" i="16" s="1"/>
  <c r="Z139" i="16" s="1"/>
  <c r="Z140" i="16" s="1"/>
  <c r="Z141" i="16" s="1"/>
  <c r="Z142" i="16" s="1"/>
  <c r="Z143" i="16" s="1"/>
  <c r="Z144" i="16" s="1"/>
  <c r="Z145" i="16" s="1"/>
  <c r="Z146" i="16" s="1"/>
  <c r="Z147" i="16" s="1"/>
  <c r="Z148" i="16" s="1"/>
  <c r="Z149" i="16" s="1"/>
  <c r="Z150" i="16" s="1"/>
  <c r="Z151" i="16" s="1"/>
  <c r="Z152" i="16" s="1"/>
  <c r="Z153" i="16" s="1"/>
  <c r="Z154" i="16" s="1"/>
  <c r="Z155" i="16" s="1"/>
  <c r="Z156" i="16" s="1"/>
  <c r="Z157" i="16" s="1"/>
  <c r="Z158" i="16" s="1"/>
  <c r="Z159" i="16" s="1"/>
  <c r="Z160" i="16" s="1"/>
  <c r="Z161" i="16" s="1"/>
  <c r="Z162" i="16" s="1"/>
  <c r="Z163" i="16" s="1"/>
  <c r="Z164" i="16" s="1"/>
  <c r="Z165" i="16" s="1"/>
  <c r="Z166" i="16" s="1"/>
  <c r="Z167" i="16" s="1"/>
  <c r="Z168" i="16" s="1"/>
  <c r="Z169" i="16" s="1"/>
  <c r="Z170" i="16" s="1"/>
  <c r="Z171" i="16" s="1"/>
  <c r="Z172" i="16" s="1"/>
  <c r="Z173" i="16" s="1"/>
  <c r="Z174" i="16" s="1"/>
  <c r="Z175" i="16" s="1"/>
  <c r="Z176" i="16" s="1"/>
  <c r="Z177" i="16" s="1"/>
  <c r="Z178" i="16" s="1"/>
  <c r="Z179" i="16" s="1"/>
  <c r="Z180" i="16" s="1"/>
  <c r="Z181" i="16" s="1"/>
  <c r="Z182" i="16" s="1"/>
  <c r="Z183" i="16" s="1"/>
  <c r="Z184" i="16" s="1"/>
  <c r="CJ126" i="16"/>
  <c r="CR126" i="16"/>
  <c r="CJ127" i="16"/>
  <c r="CR127" i="16"/>
  <c r="CP128" i="16"/>
  <c r="CX128" i="16"/>
  <c r="DB128" i="16"/>
  <c r="DF128" i="16"/>
  <c r="DJ128" i="16"/>
  <c r="DN128" i="16"/>
  <c r="DR128" i="16"/>
  <c r="DV128" i="16"/>
  <c r="DZ128" i="16"/>
  <c r="ED128" i="16"/>
  <c r="CJ129" i="16"/>
  <c r="CR129" i="16"/>
  <c r="CJ130" i="16"/>
  <c r="CR130" i="16"/>
  <c r="CJ131" i="16"/>
  <c r="CR131" i="16"/>
  <c r="CJ132" i="16"/>
  <c r="CR132" i="16"/>
  <c r="CJ133" i="16"/>
  <c r="CR133" i="16"/>
  <c r="CJ134" i="16"/>
  <c r="CR134" i="16"/>
  <c r="CJ135" i="16"/>
  <c r="CR135" i="16"/>
  <c r="CJ136" i="16"/>
  <c r="CR136" i="16"/>
  <c r="CJ137" i="16"/>
  <c r="CR137" i="16"/>
  <c r="CJ138" i="16"/>
  <c r="CR138" i="16"/>
  <c r="CV139" i="16"/>
  <c r="CV140" i="16"/>
  <c r="CJ142" i="16"/>
  <c r="CN142" i="16"/>
  <c r="CT143" i="16"/>
  <c r="CV144" i="16"/>
  <c r="CJ146" i="16"/>
  <c r="CN146" i="16"/>
  <c r="CT147" i="16"/>
  <c r="CV148" i="16"/>
  <c r="CJ150" i="16"/>
  <c r="CN150" i="16"/>
  <c r="CT151" i="16"/>
  <c r="CV152" i="16"/>
  <c r="CJ154" i="16"/>
  <c r="CN154" i="16"/>
  <c r="CT155" i="16"/>
  <c r="CV156" i="16"/>
  <c r="CL158" i="16"/>
  <c r="CJ158" i="16"/>
  <c r="CP159" i="16"/>
  <c r="CN163" i="16"/>
  <c r="CN164" i="16"/>
  <c r="CN168" i="16"/>
  <c r="CN172" i="16"/>
  <c r="CN176" i="16"/>
  <c r="CN180" i="16"/>
  <c r="CJ125" i="16"/>
  <c r="CL126" i="16"/>
  <c r="CL127" i="16"/>
  <c r="CJ128" i="16"/>
  <c r="CT129" i="16"/>
  <c r="CT130" i="16"/>
  <c r="CT131" i="16"/>
  <c r="CT132" i="16"/>
  <c r="CT133" i="16"/>
  <c r="CT134" i="16"/>
  <c r="CT135" i="16"/>
  <c r="CT136" i="16"/>
  <c r="CT137" i="16"/>
  <c r="CT138" i="16"/>
  <c r="CJ139" i="16"/>
  <c r="CN139" i="16"/>
  <c r="CL140" i="16"/>
  <c r="CJ141" i="16"/>
  <c r="CN141" i="16"/>
  <c r="CT142" i="16"/>
  <c r="CV143" i="16"/>
  <c r="CL144" i="16"/>
  <c r="CJ145" i="16"/>
  <c r="CN145" i="16"/>
  <c r="CT146" i="16"/>
  <c r="CV147" i="16"/>
  <c r="CL148" i="16"/>
  <c r="CJ149" i="16"/>
  <c r="CN149" i="16"/>
  <c r="CT150" i="16"/>
  <c r="CV151" i="16"/>
  <c r="CL152" i="16"/>
  <c r="CJ153" i="16"/>
  <c r="CN153" i="16"/>
  <c r="CT154" i="16"/>
  <c r="CV155" i="16"/>
  <c r="CL156" i="16"/>
  <c r="CJ157" i="16"/>
  <c r="CN157" i="16"/>
  <c r="CN160" i="16"/>
  <c r="CR163" i="16"/>
  <c r="CN167" i="16"/>
  <c r="CN171" i="16"/>
  <c r="CN175" i="16"/>
  <c r="CN179" i="16"/>
  <c r="CN182" i="16"/>
  <c r="CL160" i="16"/>
  <c r="CL162" i="16"/>
  <c r="CL161" i="16"/>
  <c r="CL164" i="16"/>
  <c r="CL165" i="16"/>
  <c r="CL166" i="16"/>
  <c r="CL167" i="16"/>
  <c r="CL168" i="16"/>
  <c r="CL169" i="16"/>
  <c r="CL170" i="16"/>
  <c r="CL171" i="16"/>
  <c r="CL172" i="16"/>
  <c r="CL173" i="16"/>
  <c r="CL174" i="16"/>
  <c r="CL175" i="16"/>
  <c r="CL176" i="16"/>
  <c r="CL177" i="16"/>
  <c r="CL178" i="16"/>
  <c r="CL179" i="16"/>
  <c r="CL184" i="16"/>
  <c r="CJ183" i="16"/>
  <c r="CJ184" i="16"/>
  <c r="CL58" i="16"/>
  <c r="CL62" i="16"/>
  <c r="FN62" i="16"/>
  <c r="CL65" i="16"/>
  <c r="CL69" i="16"/>
  <c r="CJ70" i="16"/>
  <c r="CJ71" i="16"/>
  <c r="CJ73" i="16"/>
  <c r="CJ75" i="16"/>
  <c r="CJ77" i="16"/>
  <c r="CJ79" i="16"/>
  <c r="CJ81" i="16"/>
  <c r="CJ83" i="16"/>
  <c r="CJ85" i="16"/>
  <c r="CJ87" i="16"/>
  <c r="CJ89" i="16"/>
  <c r="CJ91" i="16"/>
  <c r="CJ93" i="16"/>
  <c r="EZ41" i="16"/>
  <c r="FF62" i="16"/>
  <c r="FP62" i="16"/>
  <c r="CL66" i="16"/>
  <c r="CJ68" i="16"/>
  <c r="CJ69" i="16"/>
  <c r="CL72" i="16"/>
  <c r="CL74" i="16"/>
  <c r="CL76" i="16"/>
  <c r="CL78" i="16"/>
  <c r="CL80" i="16"/>
  <c r="CL82" i="16"/>
  <c r="CL84" i="16"/>
  <c r="CL86" i="16"/>
  <c r="CL88" i="16"/>
  <c r="CL90" i="16"/>
  <c r="CL92" i="16"/>
  <c r="CL94" i="16"/>
  <c r="CL101" i="16"/>
  <c r="CL105" i="16"/>
  <c r="CL109" i="16"/>
  <c r="CL113" i="16"/>
  <c r="CL117" i="16"/>
  <c r="CL121" i="16"/>
  <c r="FH41" i="16"/>
  <c r="EX50" i="16"/>
  <c r="ET62" i="16"/>
  <c r="CL63" i="16"/>
  <c r="CL67" i="16"/>
  <c r="CL102" i="16"/>
  <c r="CL106" i="16"/>
  <c r="CL110" i="16"/>
  <c r="CL114" i="16"/>
  <c r="CL118" i="16"/>
  <c r="CJ55" i="16"/>
  <c r="CL53" i="16"/>
  <c r="S121" i="16"/>
  <c r="U120" i="16"/>
  <c r="EG62" i="16"/>
  <c r="CJ63" i="16"/>
  <c r="CJ64" i="16"/>
  <c r="CJ66" i="16"/>
  <c r="CJ67" i="16"/>
  <c r="CJ65" i="16"/>
  <c r="CL68" i="16"/>
  <c r="CL70" i="16"/>
  <c r="CL98" i="16"/>
  <c r="CL97" i="16"/>
  <c r="CL96" i="16"/>
  <c r="CL95" i="16"/>
  <c r="CJ95" i="16"/>
  <c r="CJ120" i="16"/>
  <c r="CJ121" i="16"/>
  <c r="CJ96" i="16"/>
  <c r="CJ97" i="16"/>
  <c r="CJ98" i="16"/>
  <c r="CJ99" i="16"/>
  <c r="CJ100" i="16"/>
  <c r="CJ101" i="16"/>
  <c r="CJ102" i="16"/>
  <c r="CJ103" i="16"/>
  <c r="CJ104" i="16"/>
  <c r="CJ105" i="16"/>
  <c r="CJ106" i="16"/>
  <c r="CJ107" i="16"/>
  <c r="CJ108" i="16"/>
  <c r="CJ109" i="16"/>
  <c r="CJ110" i="16"/>
  <c r="CJ111" i="16"/>
  <c r="CJ112" i="16"/>
  <c r="CJ113" i="16"/>
  <c r="CJ114" i="16"/>
  <c r="CJ115" i="16"/>
  <c r="CJ116" i="16"/>
  <c r="CJ117" i="16"/>
  <c r="CJ118" i="16"/>
  <c r="CJ119" i="16"/>
  <c r="CJ24" i="16"/>
  <c r="FR30" i="16"/>
  <c r="EX41" i="16"/>
  <c r="FP41" i="16"/>
  <c r="CL50" i="16"/>
  <c r="FF50" i="16"/>
  <c r="CJ58" i="16"/>
  <c r="EX30" i="16"/>
  <c r="CJ52" i="16"/>
  <c r="CL57" i="16"/>
  <c r="FH30" i="16"/>
  <c r="CJ45" i="16"/>
  <c r="EP50" i="16"/>
  <c r="CJ51" i="16"/>
  <c r="CJ54" i="16"/>
  <c r="CL55" i="16"/>
  <c r="CJ57" i="16"/>
  <c r="CJ50" i="16"/>
  <c r="ER50" i="16"/>
  <c r="EZ50" i="16"/>
  <c r="FH50" i="16"/>
  <c r="FP50" i="16"/>
  <c r="CL51" i="16"/>
  <c r="CL52" i="16"/>
  <c r="ET50" i="16"/>
  <c r="FB50" i="16"/>
  <c r="FJ50" i="16"/>
  <c r="FR50" i="16"/>
  <c r="CJ53" i="16"/>
  <c r="CL54" i="16"/>
  <c r="CL56" i="16"/>
  <c r="EG50" i="16"/>
  <c r="EP41" i="16"/>
  <c r="FF41" i="16"/>
  <c r="CJ42" i="16"/>
  <c r="CJ46" i="16"/>
  <c r="ER20" i="16"/>
  <c r="ER30" i="16"/>
  <c r="CL35" i="16"/>
  <c r="CL36" i="16"/>
  <c r="CL41" i="16"/>
  <c r="CJ43" i="16"/>
  <c r="ET30" i="16"/>
  <c r="CL37" i="16"/>
  <c r="CJ41" i="16"/>
  <c r="CL44" i="16"/>
  <c r="CL34" i="16"/>
  <c r="CL30" i="16"/>
  <c r="CL42" i="16"/>
  <c r="CL45" i="16"/>
  <c r="CL46" i="16"/>
  <c r="CL43" i="16"/>
  <c r="CJ44" i="16"/>
  <c r="ET41" i="16"/>
  <c r="FB41" i="16"/>
  <c r="FJ41" i="16"/>
  <c r="FR41" i="16"/>
  <c r="EG41" i="16"/>
  <c r="FF20" i="16"/>
  <c r="EZ30" i="16"/>
  <c r="FN30" i="16"/>
  <c r="FB30" i="16"/>
  <c r="FP20" i="16"/>
  <c r="CJ30" i="16"/>
  <c r="FJ30" i="16"/>
  <c r="CJ22" i="16"/>
  <c r="Z31" i="16"/>
  <c r="CJ33" i="16"/>
  <c r="CJ34" i="16"/>
  <c r="CJ35" i="16"/>
  <c r="CJ36" i="16"/>
  <c r="CL31" i="16"/>
  <c r="CL32" i="16"/>
  <c r="CJ37" i="16"/>
  <c r="FF30" i="16"/>
  <c r="CJ31" i="16"/>
  <c r="CJ32" i="16"/>
  <c r="CL33" i="16"/>
  <c r="CL20" i="16"/>
  <c r="ET20" i="16"/>
  <c r="EX20" i="16"/>
  <c r="FH20" i="16"/>
  <c r="CL22" i="16"/>
  <c r="EP20" i="16"/>
  <c r="EZ20" i="16"/>
  <c r="CL21" i="16"/>
  <c r="CL23" i="16"/>
  <c r="CJ25" i="16"/>
  <c r="CJ20" i="16"/>
  <c r="FN20" i="16"/>
  <c r="CJ21" i="16"/>
  <c r="CJ23" i="16"/>
  <c r="CJ26" i="16"/>
  <c r="CL24" i="16"/>
  <c r="CL25" i="16"/>
  <c r="CL26" i="16"/>
  <c r="EG20" i="16"/>
  <c r="G183" i="16" l="1"/>
  <c r="A183" i="16"/>
  <c r="EG125" i="16"/>
  <c r="EJ125" i="16" s="1"/>
  <c r="M184" i="16"/>
  <c r="AV128" i="16" s="1"/>
  <c r="DK128" i="16"/>
  <c r="A120" i="16"/>
  <c r="E121" i="16" s="1"/>
  <c r="M121" i="16"/>
  <c r="AV65" i="16" s="1"/>
  <c r="A121" i="16"/>
  <c r="G120" i="16"/>
  <c r="G25" i="16"/>
  <c r="M58" i="16"/>
  <c r="G57" i="16"/>
  <c r="A57" i="16"/>
  <c r="G45" i="16"/>
  <c r="Z32" i="16"/>
  <c r="M46" i="16"/>
  <c r="G46" i="16"/>
  <c r="A45" i="16"/>
  <c r="G36" i="16"/>
  <c r="A36" i="16"/>
  <c r="M37" i="16"/>
  <c r="A25" i="16"/>
  <c r="M26" i="16"/>
  <c r="G26" i="16"/>
  <c r="I26" i="16" s="1"/>
  <c r="K26" i="16" s="1"/>
  <c r="A5" i="18"/>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E76" i="17"/>
  <c r="F86" i="17" s="1"/>
  <c r="E75" i="17"/>
  <c r="F85" i="17" s="1"/>
  <c r="E74" i="17"/>
  <c r="E83" i="17" s="1"/>
  <c r="E73" i="17"/>
  <c r="E72" i="17"/>
  <c r="F84" i="17" s="1"/>
  <c r="E71" i="17"/>
  <c r="F83" i="17" s="1"/>
  <c r="E70" i="17"/>
  <c r="F82" i="17" s="1"/>
  <c r="I67" i="17"/>
  <c r="I61" i="17"/>
  <c r="K60" i="17"/>
  <c r="I59" i="17"/>
  <c r="K58" i="17"/>
  <c r="I57" i="17"/>
  <c r="K56" i="17"/>
  <c r="I55" i="17"/>
  <c r="K54" i="17"/>
  <c r="I53" i="17"/>
  <c r="K52" i="17"/>
  <c r="I51" i="17"/>
  <c r="K50" i="17"/>
  <c r="I49" i="17"/>
  <c r="K48" i="17"/>
  <c r="I47" i="17"/>
  <c r="K46" i="17"/>
  <c r="I45" i="17"/>
  <c r="K44" i="17"/>
  <c r="I43" i="17"/>
  <c r="K42" i="17"/>
  <c r="I41" i="17"/>
  <c r="K40" i="17"/>
  <c r="I39" i="17"/>
  <c r="K38" i="17"/>
  <c r="I37" i="17"/>
  <c r="K36" i="17"/>
  <c r="I35" i="17"/>
  <c r="K34" i="17"/>
  <c r="I33" i="17"/>
  <c r="K32" i="17"/>
  <c r="I31" i="17"/>
  <c r="K30" i="17"/>
  <c r="I29" i="17"/>
  <c r="K25" i="17"/>
  <c r="K27" i="17" s="1"/>
  <c r="C21" i="17"/>
  <c r="C7" i="17"/>
  <c r="C14" i="17" s="1"/>
  <c r="C5" i="17"/>
  <c r="Z15" i="4"/>
  <c r="X15" i="4"/>
  <c r="V15" i="4"/>
  <c r="T15" i="4"/>
  <c r="AJ16" i="16"/>
  <c r="AD16" i="16"/>
  <c r="AF16" i="16" s="1"/>
  <c r="AH16" i="16" s="1"/>
  <c r="AC16" i="16"/>
  <c r="AB16" i="16"/>
  <c r="AA16" i="16"/>
  <c r="AJ15" i="16"/>
  <c r="AD15" i="16"/>
  <c r="AF15" i="16" s="1"/>
  <c r="AH15" i="16" s="1"/>
  <c r="AC15" i="16"/>
  <c r="AB15" i="16"/>
  <c r="AA15" i="16"/>
  <c r="AC14" i="16"/>
  <c r="AB14" i="16"/>
  <c r="AA14" i="16"/>
  <c r="FL13" i="16"/>
  <c r="FD13" i="16"/>
  <c r="EV13" i="16"/>
  <c r="EN13" i="16"/>
  <c r="AD13" i="16"/>
  <c r="AD14" i="16" s="1"/>
  <c r="AC13" i="16"/>
  <c r="AB13" i="16"/>
  <c r="AA13" i="16"/>
  <c r="FL12" i="16"/>
  <c r="FD12" i="16"/>
  <c r="EV12" i="16"/>
  <c r="EZ12" i="16" s="1"/>
  <c r="EN12" i="16"/>
  <c r="EM12" i="16"/>
  <c r="AD12" i="16"/>
  <c r="AC12" i="16"/>
  <c r="AB12" i="16"/>
  <c r="AA12" i="16"/>
  <c r="Z12" i="16"/>
  <c r="S7" i="16"/>
  <c r="L7" i="16"/>
  <c r="G12" i="16" s="1"/>
  <c r="F7" i="16"/>
  <c r="S12" i="16" s="1"/>
  <c r="AJ8" i="16"/>
  <c r="AD8" i="16"/>
  <c r="AF8" i="16" s="1"/>
  <c r="AH8" i="16" s="1"/>
  <c r="AC8" i="16"/>
  <c r="AB8" i="16"/>
  <c r="AA8" i="16"/>
  <c r="AJ7" i="16"/>
  <c r="AD7" i="16"/>
  <c r="AF7" i="16" s="1"/>
  <c r="AH7" i="16" s="1"/>
  <c r="AC7" i="16"/>
  <c r="AB7" i="16"/>
  <c r="AA7" i="16"/>
  <c r="FL6" i="16"/>
  <c r="FD6" i="16"/>
  <c r="EV6" i="16"/>
  <c r="EN6" i="16"/>
  <c r="AJ6" i="16"/>
  <c r="AD6" i="16"/>
  <c r="AF6" i="16" s="1"/>
  <c r="AH6" i="16" s="1"/>
  <c r="AC6" i="16"/>
  <c r="AB6" i="16"/>
  <c r="CJ6" i="16" s="1"/>
  <c r="AA6" i="16"/>
  <c r="FL5" i="16"/>
  <c r="FD5" i="16"/>
  <c r="FJ5" i="16" s="1"/>
  <c r="EV5" i="16"/>
  <c r="FB5" i="16" s="1"/>
  <c r="EN5" i="16"/>
  <c r="EM5" i="16"/>
  <c r="EM4" i="16" s="1"/>
  <c r="AB15" i="4" s="1"/>
  <c r="AD5" i="16"/>
  <c r="AC5" i="16"/>
  <c r="AB5" i="16"/>
  <c r="AA5" i="16"/>
  <c r="Z5" i="16"/>
  <c r="Z6" i="16" s="1"/>
  <c r="Z7" i="16" s="1"/>
  <c r="Z8" i="16" s="1"/>
  <c r="Y5" i="16"/>
  <c r="J5" i="16"/>
  <c r="FL4" i="16"/>
  <c r="FD4" i="16"/>
  <c r="EV4" i="16"/>
  <c r="EN4" i="16"/>
  <c r="CV4" i="16"/>
  <c r="CT4" i="16"/>
  <c r="CR4" i="16"/>
  <c r="CP4" i="16"/>
  <c r="CN4" i="16"/>
  <c r="AF4" i="16"/>
  <c r="AD4" i="16"/>
  <c r="FL3" i="16"/>
  <c r="FD3" i="16"/>
  <c r="EV3" i="16"/>
  <c r="EN3" i="16"/>
  <c r="EL3" i="16"/>
  <c r="EK3" i="16"/>
  <c r="EJ3" i="16"/>
  <c r="EJ5" i="16" s="1"/>
  <c r="EI3" i="16"/>
  <c r="EH3" i="16"/>
  <c r="EH5" i="16" s="1"/>
  <c r="EG3" i="16"/>
  <c r="EF3" i="16"/>
  <c r="EF8" i="16" s="1"/>
  <c r="EE3" i="16"/>
  <c r="EE8" i="16" s="1"/>
  <c r="ED3" i="16"/>
  <c r="ED8" i="16" s="1"/>
  <c r="EC3" i="16"/>
  <c r="EC8" i="16" s="1"/>
  <c r="EB3" i="16"/>
  <c r="EB8" i="16" s="1"/>
  <c r="EA3" i="16"/>
  <c r="EA8" i="16" s="1"/>
  <c r="DZ3" i="16"/>
  <c r="DZ8" i="16" s="1"/>
  <c r="DY3" i="16"/>
  <c r="DY8" i="16" s="1"/>
  <c r="DX3" i="16"/>
  <c r="DX8" i="16" s="1"/>
  <c r="DW3" i="16"/>
  <c r="DW8" i="16" s="1"/>
  <c r="DV3" i="16"/>
  <c r="DV8" i="16" s="1"/>
  <c r="DU3" i="16"/>
  <c r="DU8" i="16" s="1"/>
  <c r="DT3" i="16"/>
  <c r="DT8" i="16" s="1"/>
  <c r="DS3" i="16"/>
  <c r="DS8" i="16" s="1"/>
  <c r="DR3" i="16"/>
  <c r="DR8" i="16" s="1"/>
  <c r="DQ3" i="16"/>
  <c r="DQ8" i="16" s="1"/>
  <c r="DP3" i="16"/>
  <c r="DP8" i="16" s="1"/>
  <c r="DO3" i="16"/>
  <c r="DO8" i="16" s="1"/>
  <c r="DN3" i="16"/>
  <c r="DN8" i="16" s="1"/>
  <c r="DM3" i="16"/>
  <c r="DM8" i="16" s="1"/>
  <c r="DL3" i="16"/>
  <c r="DL8" i="16" s="1"/>
  <c r="DK3" i="16"/>
  <c r="DJ3" i="16"/>
  <c r="DJ8" i="16" s="1"/>
  <c r="DI3" i="16"/>
  <c r="DI8" i="16" s="1"/>
  <c r="DH3" i="16"/>
  <c r="DH8" i="16" s="1"/>
  <c r="DG3" i="16"/>
  <c r="DG8" i="16" s="1"/>
  <c r="DF3" i="16"/>
  <c r="DF8" i="16" s="1"/>
  <c r="DE3" i="16"/>
  <c r="DE8" i="16" s="1"/>
  <c r="DD3" i="16"/>
  <c r="DD8" i="16" s="1"/>
  <c r="DC3" i="16"/>
  <c r="DC8" i="16" s="1"/>
  <c r="DB3" i="16"/>
  <c r="DB8" i="16" s="1"/>
  <c r="DA3" i="16"/>
  <c r="DA8" i="16" s="1"/>
  <c r="CZ3" i="16"/>
  <c r="CZ8" i="16" s="1"/>
  <c r="CY3" i="16"/>
  <c r="CY8" i="16" s="1"/>
  <c r="CX3" i="16"/>
  <c r="CX8" i="16" s="1"/>
  <c r="AV2" i="16"/>
  <c r="AE2" i="16"/>
  <c r="AC2" i="16"/>
  <c r="AA2" i="16"/>
  <c r="Y2" i="16"/>
  <c r="Q2" i="16"/>
  <c r="O2" i="16"/>
  <c r="J2" i="16"/>
  <c r="G2" i="16"/>
  <c r="AC1" i="16"/>
  <c r="AA1" i="16"/>
  <c r="S1" i="16"/>
  <c r="P1" i="16"/>
  <c r="M1" i="16"/>
  <c r="G1" i="16"/>
  <c r="F242" i="15"/>
  <c r="F209" i="15"/>
  <c r="F176" i="15"/>
  <c r="F143" i="15"/>
  <c r="F44" i="15"/>
  <c r="K137" i="15"/>
  <c r="K134" i="15"/>
  <c r="K131" i="15"/>
  <c r="K128" i="15"/>
  <c r="L125" i="15"/>
  <c r="K125" i="15"/>
  <c r="L122" i="15"/>
  <c r="K122" i="15"/>
  <c r="L119" i="15"/>
  <c r="K119" i="15"/>
  <c r="L116" i="15"/>
  <c r="K116" i="15"/>
  <c r="L113" i="15"/>
  <c r="K113" i="15"/>
  <c r="P110" i="15"/>
  <c r="O110" i="15"/>
  <c r="L110" i="15"/>
  <c r="K110" i="15"/>
  <c r="F110" i="15"/>
  <c r="A108" i="15"/>
  <c r="L104" i="15"/>
  <c r="K104" i="15"/>
  <c r="L101" i="15"/>
  <c r="K101" i="15"/>
  <c r="L98" i="15"/>
  <c r="K98" i="15"/>
  <c r="L95" i="15"/>
  <c r="K95" i="15"/>
  <c r="L92" i="15"/>
  <c r="K92" i="15"/>
  <c r="L89" i="15"/>
  <c r="K89" i="15"/>
  <c r="L86" i="15"/>
  <c r="K86" i="15"/>
  <c r="L83" i="15"/>
  <c r="K83" i="15"/>
  <c r="L80" i="15"/>
  <c r="K80" i="15"/>
  <c r="P77" i="15"/>
  <c r="O77" i="15"/>
  <c r="L77" i="15"/>
  <c r="K77" i="15"/>
  <c r="F77" i="15"/>
  <c r="A75" i="15"/>
  <c r="L71" i="15"/>
  <c r="K71" i="15"/>
  <c r="L68" i="15"/>
  <c r="K68" i="15"/>
  <c r="L65" i="15"/>
  <c r="K65" i="15"/>
  <c r="L62" i="15"/>
  <c r="K62" i="15"/>
  <c r="L59" i="15"/>
  <c r="K59" i="15"/>
  <c r="L56" i="15"/>
  <c r="K56" i="15"/>
  <c r="L53" i="15"/>
  <c r="K53" i="15"/>
  <c r="L50" i="15"/>
  <c r="K50" i="15"/>
  <c r="L47" i="15"/>
  <c r="K47" i="15"/>
  <c r="P44" i="15"/>
  <c r="O44" i="15"/>
  <c r="L44" i="15"/>
  <c r="K44" i="15"/>
  <c r="A42" i="15"/>
  <c r="AF62" i="16" l="1"/>
  <c r="AF125" i="16"/>
  <c r="E184" i="16"/>
  <c r="C184" i="16"/>
  <c r="A184" i="16"/>
  <c r="G184" i="16"/>
  <c r="K184" i="16"/>
  <c r="I184" i="16"/>
  <c r="C121" i="16"/>
  <c r="AH62" i="16"/>
  <c r="W120" i="16"/>
  <c r="G121" i="16"/>
  <c r="K121" i="16"/>
  <c r="I121" i="16"/>
  <c r="A58" i="16"/>
  <c r="G58" i="16"/>
  <c r="I46" i="16"/>
  <c r="K46" i="16" s="1"/>
  <c r="Z33" i="16"/>
  <c r="A37" i="16"/>
  <c r="A46" i="16"/>
  <c r="ET5" i="16"/>
  <c r="G37" i="16"/>
  <c r="A26" i="16"/>
  <c r="EP5" i="16"/>
  <c r="FH5" i="16"/>
  <c r="CV7" i="16"/>
  <c r="FP5" i="16"/>
  <c r="CL13" i="16"/>
  <c r="ER5" i="16"/>
  <c r="FF5" i="16"/>
  <c r="CV6" i="16"/>
  <c r="CL15" i="16"/>
  <c r="CT8" i="16"/>
  <c r="CJ12" i="16"/>
  <c r="FR5" i="16"/>
  <c r="EZ5" i="16"/>
  <c r="DK8" i="16"/>
  <c r="CL5" i="16"/>
  <c r="CJ5" i="16"/>
  <c r="C17" i="17"/>
  <c r="C16" i="17"/>
  <c r="D27" i="17" s="1"/>
  <c r="C9" i="17"/>
  <c r="E84" i="17"/>
  <c r="E85" i="17"/>
  <c r="E78" i="17"/>
  <c r="E82" i="17"/>
  <c r="E86" i="17"/>
  <c r="CR7" i="16"/>
  <c r="CN5" i="16"/>
  <c r="CR5" i="16"/>
  <c r="CN8" i="16"/>
  <c r="CP7" i="16"/>
  <c r="CV14" i="16"/>
  <c r="CP8" i="16"/>
  <c r="AF5" i="16"/>
  <c r="EG5" i="16"/>
  <c r="EI5" i="16" s="1"/>
  <c r="EK5" i="16"/>
  <c r="S15" i="16"/>
  <c r="L15" i="16"/>
  <c r="G20" i="16" s="1"/>
  <c r="EA15" i="16"/>
  <c r="DS15" i="16"/>
  <c r="DC15" i="16"/>
  <c r="DY15" i="16"/>
  <c r="DQ15" i="16"/>
  <c r="DI15" i="16"/>
  <c r="DA15" i="16"/>
  <c r="EF15" i="16"/>
  <c r="DX15" i="16"/>
  <c r="DP15" i="16"/>
  <c r="DH15" i="16"/>
  <c r="CZ15" i="16"/>
  <c r="ED15" i="16"/>
  <c r="DV15" i="16"/>
  <c r="DN15" i="16"/>
  <c r="DF15" i="16"/>
  <c r="CX15" i="16"/>
  <c r="DT15" i="16"/>
  <c r="DD15" i="16"/>
  <c r="DR15" i="16"/>
  <c r="DB15" i="16"/>
  <c r="EE15" i="16"/>
  <c r="DO15" i="16"/>
  <c r="CY15" i="16"/>
  <c r="J12" i="16"/>
  <c r="EC15" i="16"/>
  <c r="DM15" i="16"/>
  <c r="DZ15" i="16"/>
  <c r="DJ15" i="16"/>
  <c r="CN12" i="16"/>
  <c r="FJ12" i="16"/>
  <c r="FF12" i="16"/>
  <c r="DE15" i="16"/>
  <c r="CP5" i="16"/>
  <c r="CL6" i="16"/>
  <c r="CT7" i="16"/>
  <c r="CR8" i="16"/>
  <c r="CR12" i="16"/>
  <c r="FH12" i="16"/>
  <c r="DG15" i="16"/>
  <c r="EJ12" i="16"/>
  <c r="CJ14" i="16"/>
  <c r="CL14" i="16"/>
  <c r="DL15" i="16"/>
  <c r="CP6" i="16"/>
  <c r="CV8" i="16"/>
  <c r="Z13" i="16"/>
  <c r="CN13" i="16"/>
  <c r="DU15" i="16"/>
  <c r="CT5" i="16"/>
  <c r="CV5" i="16"/>
  <c r="EX5" i="16"/>
  <c r="FN5" i="16"/>
  <c r="CR6" i="16"/>
  <c r="CJ7" i="16"/>
  <c r="CJ13" i="16"/>
  <c r="CT13" i="16"/>
  <c r="DW15" i="16"/>
  <c r="CT16" i="16"/>
  <c r="ET12" i="16"/>
  <c r="ER12" i="16"/>
  <c r="EP12" i="16"/>
  <c r="EB15" i="16"/>
  <c r="CT6" i="16"/>
  <c r="CL7" i="16"/>
  <c r="CN7" i="16"/>
  <c r="CL8" i="16"/>
  <c r="CJ15" i="16"/>
  <c r="CN6" i="16"/>
  <c r="CJ8" i="16"/>
  <c r="Y6" i="16"/>
  <c r="Y7" i="16" s="1"/>
  <c r="Y8" i="16" s="1"/>
  <c r="F15" i="16"/>
  <c r="S20" i="16" s="1"/>
  <c r="CR15" i="16"/>
  <c r="CT14" i="16"/>
  <c r="CN15" i="16"/>
  <c r="CP14" i="16"/>
  <c r="CV16" i="16"/>
  <c r="CN14" i="16"/>
  <c r="CV13" i="16"/>
  <c r="CT12" i="16"/>
  <c r="CR16" i="16"/>
  <c r="CR13" i="16"/>
  <c r="CP16" i="16"/>
  <c r="CN16" i="16"/>
  <c r="EH12" i="16"/>
  <c r="CV15" i="16"/>
  <c r="CV12" i="16"/>
  <c r="CP15" i="16"/>
  <c r="CP13" i="16"/>
  <c r="CP12" i="16"/>
  <c r="CL12" i="16"/>
  <c r="CR14" i="16"/>
  <c r="CT15" i="16"/>
  <c r="CJ16" i="16"/>
  <c r="FR12" i="16"/>
  <c r="FN12" i="16"/>
  <c r="FP12" i="16"/>
  <c r="FB12" i="16"/>
  <c r="EX12" i="16"/>
  <c r="CL16" i="16"/>
  <c r="L38" i="15"/>
  <c r="K38" i="15"/>
  <c r="L35" i="15"/>
  <c r="K35" i="15"/>
  <c r="L32" i="15"/>
  <c r="K32" i="15"/>
  <c r="L29" i="15"/>
  <c r="K29" i="15"/>
  <c r="L26" i="15"/>
  <c r="K26" i="15"/>
  <c r="L23" i="15"/>
  <c r="K23" i="15"/>
  <c r="P11" i="15"/>
  <c r="O11" i="15"/>
  <c r="L11" i="15"/>
  <c r="K11" i="15"/>
  <c r="K14" i="15" s="1"/>
  <c r="K17" i="15" s="1"/>
  <c r="K20" i="15" s="1"/>
  <c r="F11" i="15"/>
  <c r="A9" i="15"/>
  <c r="E7" i="15"/>
  <c r="E6" i="15"/>
  <c r="E5" i="15"/>
  <c r="E4" i="15"/>
  <c r="E3" i="15"/>
  <c r="Q269" i="15"/>
  <c r="L269" i="15"/>
  <c r="K269" i="15"/>
  <c r="E269" i="15"/>
  <c r="B269" i="15"/>
  <c r="Q266" i="15"/>
  <c r="L266" i="15"/>
  <c r="K266" i="15"/>
  <c r="E266" i="15"/>
  <c r="B266" i="15"/>
  <c r="Q263" i="15"/>
  <c r="L263" i="15"/>
  <c r="K263" i="15"/>
  <c r="E263" i="15"/>
  <c r="B263" i="15"/>
  <c r="Q260" i="15"/>
  <c r="L260" i="15"/>
  <c r="K260" i="15"/>
  <c r="E260" i="15"/>
  <c r="B260" i="15"/>
  <c r="Q257" i="15"/>
  <c r="L257" i="15"/>
  <c r="K257" i="15"/>
  <c r="E257" i="15"/>
  <c r="B257" i="15"/>
  <c r="Q254" i="15"/>
  <c r="L254" i="15"/>
  <c r="K254" i="15"/>
  <c r="E254" i="15"/>
  <c r="B254" i="15"/>
  <c r="Q251" i="15"/>
  <c r="L251" i="15"/>
  <c r="K251" i="15"/>
  <c r="E251" i="15"/>
  <c r="B251" i="15"/>
  <c r="Z248" i="15"/>
  <c r="Q248" i="15"/>
  <c r="L248" i="15"/>
  <c r="K248" i="15"/>
  <c r="E248" i="15"/>
  <c r="B248" i="15"/>
  <c r="Q245" i="15"/>
  <c r="L245" i="15"/>
  <c r="K245" i="15"/>
  <c r="E245" i="15"/>
  <c r="B245" i="15"/>
  <c r="Q242" i="15"/>
  <c r="P242" i="15"/>
  <c r="R242" i="15" s="1"/>
  <c r="P245" i="15" s="1"/>
  <c r="R245" i="15" s="1"/>
  <c r="O242" i="15"/>
  <c r="L242" i="15"/>
  <c r="K242" i="15"/>
  <c r="G242" i="15"/>
  <c r="E242" i="15"/>
  <c r="B242" i="15"/>
  <c r="AD241" i="15"/>
  <c r="AD243" i="15" s="1"/>
  <c r="AD240" i="15"/>
  <c r="A240" i="15"/>
  <c r="Q236" i="15"/>
  <c r="L236" i="15"/>
  <c r="K236" i="15"/>
  <c r="E236" i="15"/>
  <c r="B236" i="15"/>
  <c r="Q233" i="15"/>
  <c r="L233" i="15"/>
  <c r="K233" i="15"/>
  <c r="E233" i="15"/>
  <c r="B233" i="15"/>
  <c r="Q230" i="15"/>
  <c r="L230" i="15"/>
  <c r="K230" i="15"/>
  <c r="E230" i="15"/>
  <c r="B230" i="15"/>
  <c r="Q227" i="15"/>
  <c r="L227" i="15"/>
  <c r="K227" i="15"/>
  <c r="E227" i="15"/>
  <c r="B227" i="15"/>
  <c r="Q224" i="15"/>
  <c r="L224" i="15"/>
  <c r="K224" i="15"/>
  <c r="E224" i="15"/>
  <c r="B224" i="15"/>
  <c r="Q221" i="15"/>
  <c r="L221" i="15"/>
  <c r="K221" i="15"/>
  <c r="E221" i="15"/>
  <c r="B221" i="15"/>
  <c r="Q218" i="15"/>
  <c r="L218" i="15"/>
  <c r="K218" i="15"/>
  <c r="E218" i="15"/>
  <c r="B218" i="15"/>
  <c r="Z215" i="15"/>
  <c r="Q215" i="15"/>
  <c r="L215" i="15"/>
  <c r="K215" i="15"/>
  <c r="E215" i="15"/>
  <c r="B215" i="15"/>
  <c r="Q212" i="15"/>
  <c r="L212" i="15"/>
  <c r="K212" i="15"/>
  <c r="E212" i="15"/>
  <c r="B212" i="15"/>
  <c r="Q209" i="15"/>
  <c r="P209" i="15"/>
  <c r="R209" i="15" s="1"/>
  <c r="O212" i="15" s="1"/>
  <c r="O209" i="15"/>
  <c r="L209" i="15"/>
  <c r="K209" i="15"/>
  <c r="G209" i="15"/>
  <c r="E209" i="15"/>
  <c r="B209" i="15"/>
  <c r="AD208" i="15"/>
  <c r="AD207" i="15"/>
  <c r="AD242" i="15" s="1"/>
  <c r="A207" i="15"/>
  <c r="Q203" i="15"/>
  <c r="L203" i="15"/>
  <c r="K203" i="15"/>
  <c r="E203" i="15"/>
  <c r="B203" i="15"/>
  <c r="Q200" i="15"/>
  <c r="L200" i="15"/>
  <c r="K200" i="15"/>
  <c r="E200" i="15"/>
  <c r="B200" i="15"/>
  <c r="Q197" i="15"/>
  <c r="L197" i="15"/>
  <c r="K197" i="15"/>
  <c r="E197" i="15"/>
  <c r="B197" i="15"/>
  <c r="Q194" i="15"/>
  <c r="L194" i="15"/>
  <c r="K194" i="15"/>
  <c r="E194" i="15"/>
  <c r="B194" i="15"/>
  <c r="Q191" i="15"/>
  <c r="L191" i="15"/>
  <c r="K191" i="15"/>
  <c r="E191" i="15"/>
  <c r="B191" i="15"/>
  <c r="Q188" i="15"/>
  <c r="L188" i="15"/>
  <c r="K188" i="15"/>
  <c r="E188" i="15"/>
  <c r="B188" i="15"/>
  <c r="Q185" i="15"/>
  <c r="L185" i="15"/>
  <c r="K185" i="15"/>
  <c r="E185" i="15"/>
  <c r="B185" i="15"/>
  <c r="Z182" i="15"/>
  <c r="Q182" i="15"/>
  <c r="L182" i="15"/>
  <c r="K182" i="15"/>
  <c r="E182" i="15"/>
  <c r="B182" i="15"/>
  <c r="Q179" i="15"/>
  <c r="L179" i="15"/>
  <c r="K179" i="15"/>
  <c r="E179" i="15"/>
  <c r="B179" i="15"/>
  <c r="Q176" i="15"/>
  <c r="P176" i="15"/>
  <c r="R176" i="15" s="1"/>
  <c r="O176" i="15"/>
  <c r="L176" i="15"/>
  <c r="K176" i="15"/>
  <c r="G176" i="15"/>
  <c r="E176" i="15"/>
  <c r="B176" i="15"/>
  <c r="AD174" i="15"/>
  <c r="A174" i="15"/>
  <c r="Q170" i="15"/>
  <c r="L170" i="15"/>
  <c r="K170" i="15"/>
  <c r="E170" i="15"/>
  <c r="B170" i="15"/>
  <c r="Q167" i="15"/>
  <c r="L167" i="15"/>
  <c r="K167" i="15"/>
  <c r="E167" i="15"/>
  <c r="B167" i="15"/>
  <c r="Q164" i="15"/>
  <c r="L164" i="15"/>
  <c r="K164" i="15"/>
  <c r="E164" i="15"/>
  <c r="B164" i="15"/>
  <c r="Q161" i="15"/>
  <c r="L161" i="15"/>
  <c r="K161" i="15"/>
  <c r="E161" i="15"/>
  <c r="B161" i="15"/>
  <c r="Q158" i="15"/>
  <c r="L158" i="15"/>
  <c r="K158" i="15"/>
  <c r="E158" i="15"/>
  <c r="B158" i="15"/>
  <c r="Q155" i="15"/>
  <c r="L155" i="15"/>
  <c r="K155" i="15"/>
  <c r="E155" i="15"/>
  <c r="B155" i="15"/>
  <c r="Q152" i="15"/>
  <c r="L152" i="15"/>
  <c r="K152" i="15"/>
  <c r="E152" i="15"/>
  <c r="B152" i="15"/>
  <c r="Z149" i="15"/>
  <c r="Q149" i="15"/>
  <c r="L149" i="15"/>
  <c r="K149" i="15"/>
  <c r="E149" i="15"/>
  <c r="B149" i="15"/>
  <c r="Q146" i="15"/>
  <c r="L146" i="15"/>
  <c r="K146" i="15"/>
  <c r="E146" i="15"/>
  <c r="B146" i="15"/>
  <c r="Q143" i="15"/>
  <c r="P143" i="15"/>
  <c r="R143" i="15" s="1"/>
  <c r="O143" i="15"/>
  <c r="L143" i="15"/>
  <c r="K143" i="15"/>
  <c r="G143" i="15"/>
  <c r="E143" i="15"/>
  <c r="B143" i="15"/>
  <c r="AD142" i="15"/>
  <c r="AD144" i="15" s="1"/>
  <c r="AD141" i="15"/>
  <c r="AD143" i="15" s="1"/>
  <c r="A141" i="15"/>
  <c r="Q137" i="15"/>
  <c r="L137" i="15"/>
  <c r="E137" i="15"/>
  <c r="B137" i="15"/>
  <c r="Q134" i="15"/>
  <c r="L134" i="15"/>
  <c r="E134" i="15"/>
  <c r="B134" i="15"/>
  <c r="Q131" i="15"/>
  <c r="L131" i="15"/>
  <c r="E131" i="15"/>
  <c r="B131" i="15"/>
  <c r="Q128" i="15"/>
  <c r="L128" i="15"/>
  <c r="E128" i="15"/>
  <c r="B128" i="15"/>
  <c r="Q125" i="15"/>
  <c r="E125" i="15"/>
  <c r="B125" i="15"/>
  <c r="Q122" i="15"/>
  <c r="E122" i="15"/>
  <c r="B122" i="15"/>
  <c r="Q119" i="15"/>
  <c r="E119" i="15"/>
  <c r="B119" i="15"/>
  <c r="Q116" i="15"/>
  <c r="E116" i="15"/>
  <c r="B116" i="15"/>
  <c r="Q113" i="15"/>
  <c r="E113" i="15"/>
  <c r="B113" i="15"/>
  <c r="AD110" i="15"/>
  <c r="Q110" i="15"/>
  <c r="R110" i="15"/>
  <c r="G110" i="15"/>
  <c r="M110" i="15" s="1"/>
  <c r="E110" i="15"/>
  <c r="B110" i="15"/>
  <c r="AD108" i="15"/>
  <c r="Q104" i="15"/>
  <c r="E104" i="15"/>
  <c r="B104" i="15"/>
  <c r="Q101" i="15"/>
  <c r="E101" i="15"/>
  <c r="B101" i="15"/>
  <c r="Q98" i="15"/>
  <c r="E98" i="15"/>
  <c r="B98" i="15"/>
  <c r="Q95" i="15"/>
  <c r="E95" i="15"/>
  <c r="B95" i="15"/>
  <c r="Q92" i="15"/>
  <c r="E92" i="15"/>
  <c r="B92" i="15"/>
  <c r="Q89" i="15"/>
  <c r="E89" i="15"/>
  <c r="B89" i="15"/>
  <c r="Q86" i="15"/>
  <c r="E86" i="15"/>
  <c r="B86" i="15"/>
  <c r="Q83" i="15"/>
  <c r="E83" i="15"/>
  <c r="B83" i="15"/>
  <c r="Q80" i="15"/>
  <c r="E80" i="15"/>
  <c r="B80" i="15"/>
  <c r="AD77" i="15"/>
  <c r="Q77" i="15"/>
  <c r="R77" i="15"/>
  <c r="G77" i="15"/>
  <c r="M77" i="15" s="1"/>
  <c r="E77" i="15"/>
  <c r="B77" i="15"/>
  <c r="AD75" i="15"/>
  <c r="Q71" i="15"/>
  <c r="E71" i="15"/>
  <c r="B71" i="15"/>
  <c r="Q68" i="15"/>
  <c r="E68" i="15"/>
  <c r="B68" i="15"/>
  <c r="Q65" i="15"/>
  <c r="E65" i="15"/>
  <c r="B65" i="15"/>
  <c r="Q62" i="15"/>
  <c r="E62" i="15"/>
  <c r="B62" i="15"/>
  <c r="Q59" i="15"/>
  <c r="E59" i="15"/>
  <c r="B59" i="15"/>
  <c r="Q56" i="15"/>
  <c r="E56" i="15"/>
  <c r="B56" i="15"/>
  <c r="Q53" i="15"/>
  <c r="E53" i="15"/>
  <c r="B53" i="15"/>
  <c r="Q50" i="15"/>
  <c r="E50" i="15"/>
  <c r="B50" i="15"/>
  <c r="Q47" i="15"/>
  <c r="E47" i="15"/>
  <c r="B47" i="15"/>
  <c r="Q44" i="15"/>
  <c r="R44" i="15"/>
  <c r="G44" i="15"/>
  <c r="E44" i="15"/>
  <c r="B44" i="15"/>
  <c r="AD42" i="15"/>
  <c r="Q38" i="15"/>
  <c r="E38" i="15"/>
  <c r="B38" i="15"/>
  <c r="Q35" i="15"/>
  <c r="E35" i="15"/>
  <c r="B35" i="15"/>
  <c r="Q32" i="15"/>
  <c r="E32" i="15"/>
  <c r="B32" i="15"/>
  <c r="Q29" i="15"/>
  <c r="E29" i="15"/>
  <c r="B29" i="15"/>
  <c r="Q26" i="15"/>
  <c r="E26" i="15"/>
  <c r="B26" i="15"/>
  <c r="Q23" i="15"/>
  <c r="E23" i="15"/>
  <c r="B23" i="15"/>
  <c r="E20" i="15"/>
  <c r="B20" i="15"/>
  <c r="E17" i="15"/>
  <c r="B17" i="15"/>
  <c r="E14" i="15"/>
  <c r="B14" i="15"/>
  <c r="B11" i="15"/>
  <c r="AD9" i="15"/>
  <c r="N7" i="15"/>
  <c r="M7" i="15" s="1"/>
  <c r="H7" i="15"/>
  <c r="P6" i="15"/>
  <c r="M6" i="15"/>
  <c r="H6" i="15"/>
  <c r="H5" i="15"/>
  <c r="Q20" i="15" s="1"/>
  <c r="H4" i="15"/>
  <c r="Q14" i="15" s="1"/>
  <c r="Z19" i="15"/>
  <c r="H3" i="15"/>
  <c r="Q17" i="15" s="1"/>
  <c r="W183" i="16" l="1"/>
  <c r="AH125" i="16"/>
  <c r="I58" i="16"/>
  <c r="K58" i="16" s="1"/>
  <c r="C58" i="16"/>
  <c r="E58" i="16" s="1"/>
  <c r="C46" i="16"/>
  <c r="E46" i="16" s="1"/>
  <c r="Z34" i="16"/>
  <c r="I37" i="16"/>
  <c r="K37" i="16" s="1"/>
  <c r="C37" i="16"/>
  <c r="E37" i="16" s="1"/>
  <c r="C26" i="16"/>
  <c r="E26" i="16" s="1"/>
  <c r="EH20" i="16"/>
  <c r="CR20" i="16"/>
  <c r="CR23" i="16"/>
  <c r="CR24" i="16"/>
  <c r="CP26" i="16"/>
  <c r="CN23" i="16"/>
  <c r="CV26" i="16"/>
  <c r="CV24" i="16"/>
  <c r="CN22" i="16"/>
  <c r="CV20" i="16"/>
  <c r="CT24" i="16"/>
  <c r="CT20" i="16"/>
  <c r="CP20" i="16"/>
  <c r="CT21" i="16"/>
  <c r="F25" i="16"/>
  <c r="CR26" i="16"/>
  <c r="CR22" i="16"/>
  <c r="CP24" i="16"/>
  <c r="CP21" i="16"/>
  <c r="CV25" i="16"/>
  <c r="CT23" i="16"/>
  <c r="CN21" i="16"/>
  <c r="CT26" i="16"/>
  <c r="EK20" i="16"/>
  <c r="CP23" i="16"/>
  <c r="CP22" i="16"/>
  <c r="CN24" i="16"/>
  <c r="EJ20" i="16"/>
  <c r="CN26" i="16"/>
  <c r="CT25" i="16"/>
  <c r="CT22" i="16"/>
  <c r="CR25" i="16"/>
  <c r="CV23" i="16"/>
  <c r="CN25" i="16"/>
  <c r="CN20" i="16"/>
  <c r="EL20" i="16"/>
  <c r="CR21" i="16"/>
  <c r="CV22" i="16"/>
  <c r="CP25" i="16"/>
  <c r="CV21" i="16"/>
  <c r="EI20" i="16"/>
  <c r="EE23" i="16"/>
  <c r="J20" i="16"/>
  <c r="DZ23" i="16"/>
  <c r="DJ23" i="16"/>
  <c r="EC23" i="16"/>
  <c r="DM23" i="16"/>
  <c r="EF23" i="16"/>
  <c r="DP23" i="16"/>
  <c r="CZ23" i="16"/>
  <c r="DK23" i="16"/>
  <c r="DG23" i="16"/>
  <c r="EA23" i="16"/>
  <c r="DW23" i="16"/>
  <c r="CY23" i="16"/>
  <c r="L25" i="16"/>
  <c r="G30" i="16" s="1"/>
  <c r="DN23" i="16"/>
  <c r="DY23" i="16"/>
  <c r="DE23" i="16"/>
  <c r="DT23" i="16"/>
  <c r="DV23" i="16"/>
  <c r="DQ23" i="16"/>
  <c r="DH23" i="16"/>
  <c r="DR23" i="16"/>
  <c r="DI23" i="16"/>
  <c r="DD23" i="16"/>
  <c r="DO23" i="16"/>
  <c r="ED23" i="16"/>
  <c r="DF23" i="16"/>
  <c r="DU23" i="16"/>
  <c r="DA23" i="16"/>
  <c r="DL23" i="16"/>
  <c r="DX23" i="16"/>
  <c r="DB23" i="16"/>
  <c r="EB23" i="16"/>
  <c r="DC23" i="16"/>
  <c r="S25" i="16"/>
  <c r="CX23" i="16"/>
  <c r="DS23" i="16"/>
  <c r="Z14" i="16"/>
  <c r="G15" i="16"/>
  <c r="G16" i="16" s="1"/>
  <c r="M8" i="16"/>
  <c r="AV8" i="16" s="1"/>
  <c r="A7" i="16"/>
  <c r="E8" i="16" s="1"/>
  <c r="C28" i="17"/>
  <c r="D28" i="17" s="1"/>
  <c r="L27" i="17"/>
  <c r="A15" i="16"/>
  <c r="EL5" i="16"/>
  <c r="G7" i="16"/>
  <c r="U7" i="16"/>
  <c r="Y12" i="16" s="1"/>
  <c r="Y13" i="16" s="1"/>
  <c r="Y14" i="16" s="1"/>
  <c r="Y15" i="16" s="1"/>
  <c r="Y16" i="16" s="1"/>
  <c r="AH5" i="16"/>
  <c r="W7" i="16"/>
  <c r="AF12" i="16" s="1"/>
  <c r="AF13" i="16" s="1"/>
  <c r="M16" i="16"/>
  <c r="O113" i="15"/>
  <c r="P113" i="15"/>
  <c r="R113" i="15" s="1"/>
  <c r="P80" i="15"/>
  <c r="R80" i="15" s="1"/>
  <c r="O80" i="15"/>
  <c r="F47" i="15"/>
  <c r="G47" i="15" s="1"/>
  <c r="M47" i="15" s="1"/>
  <c r="M44" i="15"/>
  <c r="P47" i="15"/>
  <c r="R47" i="15" s="1"/>
  <c r="O47" i="15"/>
  <c r="P7" i="15"/>
  <c r="AD44" i="15"/>
  <c r="H44" i="15"/>
  <c r="I44" i="15" s="1"/>
  <c r="V10" i="15"/>
  <c r="Z249" i="15"/>
  <c r="Z150" i="15"/>
  <c r="Z216" i="15"/>
  <c r="Z117" i="15"/>
  <c r="Z84" i="15"/>
  <c r="Z51" i="15"/>
  <c r="Z18" i="15"/>
  <c r="Z183" i="15"/>
  <c r="Z251" i="15"/>
  <c r="Z152" i="15"/>
  <c r="Z218" i="15"/>
  <c r="Z119" i="15"/>
  <c r="Z86" i="15"/>
  <c r="Z53" i="15"/>
  <c r="Z20" i="15"/>
  <c r="Z185" i="15"/>
  <c r="E11" i="15"/>
  <c r="G11" i="15" s="1"/>
  <c r="M11" i="15" s="1"/>
  <c r="L14" i="15" s="1"/>
  <c r="Z187" i="15"/>
  <c r="Z253" i="15"/>
  <c r="Z154" i="15"/>
  <c r="Z220" i="15"/>
  <c r="Z121" i="15"/>
  <c r="Z88" i="15"/>
  <c r="Z55" i="15"/>
  <c r="P212" i="15"/>
  <c r="R212" i="15" s="1"/>
  <c r="Q11" i="15"/>
  <c r="R11" i="15" s="1"/>
  <c r="F113" i="15"/>
  <c r="G113" i="15" s="1"/>
  <c r="M113" i="15" s="1"/>
  <c r="H110" i="15"/>
  <c r="I110" i="15" s="1"/>
  <c r="P248" i="15"/>
  <c r="R248" i="15" s="1"/>
  <c r="O248" i="15"/>
  <c r="Z217" i="15"/>
  <c r="Z184" i="15"/>
  <c r="Z250" i="15"/>
  <c r="Z118" i="15"/>
  <c r="Z85" i="15"/>
  <c r="Z52" i="15"/>
  <c r="Z151" i="15"/>
  <c r="Z219" i="15"/>
  <c r="Z186" i="15"/>
  <c r="Z252" i="15"/>
  <c r="Z120" i="15"/>
  <c r="Z87" i="15"/>
  <c r="Z54" i="15"/>
  <c r="Z153" i="15"/>
  <c r="Z21" i="15"/>
  <c r="Z22" i="15"/>
  <c r="F80" i="15"/>
  <c r="G80" i="15" s="1"/>
  <c r="M80" i="15" s="1"/>
  <c r="H77" i="15"/>
  <c r="I77" i="15" s="1"/>
  <c r="P146" i="15"/>
  <c r="R146" i="15" s="1"/>
  <c r="O146" i="15"/>
  <c r="M242" i="15"/>
  <c r="F245" i="15"/>
  <c r="G245" i="15" s="1"/>
  <c r="H242" i="15"/>
  <c r="I242" i="15" s="1"/>
  <c r="M143" i="15"/>
  <c r="F146" i="15"/>
  <c r="G146" i="15" s="1"/>
  <c r="P179" i="15"/>
  <c r="R179" i="15" s="1"/>
  <c r="O179" i="15"/>
  <c r="H143" i="15"/>
  <c r="I143" i="15" s="1"/>
  <c r="AD175" i="15"/>
  <c r="AD177" i="15" s="1"/>
  <c r="AD209" i="15"/>
  <c r="AD176" i="15"/>
  <c r="H209" i="15"/>
  <c r="I209" i="15" s="1"/>
  <c r="M209" i="15"/>
  <c r="F212" i="15"/>
  <c r="G212" i="15" s="1"/>
  <c r="M176" i="15"/>
  <c r="F179" i="15"/>
  <c r="G179" i="15" s="1"/>
  <c r="H176" i="15"/>
  <c r="I176" i="15" s="1"/>
  <c r="O245" i="15"/>
  <c r="Z35" i="16" l="1"/>
  <c r="EC33" i="16"/>
  <c r="CZ33" i="16"/>
  <c r="EA33" i="16"/>
  <c r="DS33" i="16"/>
  <c r="DH33" i="16"/>
  <c r="DT33" i="16"/>
  <c r="DD33" i="16"/>
  <c r="DG33" i="16"/>
  <c r="DM33" i="16"/>
  <c r="S36" i="16"/>
  <c r="DJ33" i="16"/>
  <c r="DZ33" i="16"/>
  <c r="EB33" i="16"/>
  <c r="DO33" i="16"/>
  <c r="J30" i="16"/>
  <c r="DP33" i="16"/>
  <c r="DA33" i="16"/>
  <c r="DQ33" i="16"/>
  <c r="DC33" i="16"/>
  <c r="DW33" i="16"/>
  <c r="DX33" i="16"/>
  <c r="DE33" i="16"/>
  <c r="DU33" i="16"/>
  <c r="DB33" i="16"/>
  <c r="DR33" i="16"/>
  <c r="DL33" i="16"/>
  <c r="EE33" i="16"/>
  <c r="CY33" i="16"/>
  <c r="EF33" i="16"/>
  <c r="DY33" i="16"/>
  <c r="L36" i="16"/>
  <c r="G41" i="16" s="1"/>
  <c r="DV33" i="16"/>
  <c r="CX33" i="16"/>
  <c r="ED33" i="16"/>
  <c r="DF33" i="16"/>
  <c r="DI33" i="16"/>
  <c r="DN33" i="16"/>
  <c r="CR30" i="16"/>
  <c r="CT34" i="16"/>
  <c r="CT37" i="16"/>
  <c r="CV36" i="16"/>
  <c r="EJ30" i="16"/>
  <c r="CV33" i="16"/>
  <c r="CP34" i="16"/>
  <c r="CP30" i="16"/>
  <c r="CP33" i="16"/>
  <c r="CR36" i="16"/>
  <c r="CT32" i="16"/>
  <c r="CV35" i="16"/>
  <c r="CN36" i="16"/>
  <c r="CN37" i="16"/>
  <c r="CN32" i="16"/>
  <c r="CP31" i="16"/>
  <c r="CP35" i="16"/>
  <c r="CT35" i="16"/>
  <c r="CT31" i="16"/>
  <c r="EL30" i="16"/>
  <c r="CN34" i="16"/>
  <c r="CN35" i="16"/>
  <c r="CV37" i="16"/>
  <c r="CV31" i="16"/>
  <c r="CV32" i="16"/>
  <c r="CT30" i="16"/>
  <c r="F36" i="16"/>
  <c r="S41" i="16" s="1"/>
  <c r="CN30" i="16"/>
  <c r="CP32" i="16"/>
  <c r="CP36" i="16"/>
  <c r="CR31" i="16"/>
  <c r="CR34" i="16"/>
  <c r="CT36" i="16"/>
  <c r="CR33" i="16"/>
  <c r="CR32" i="16"/>
  <c r="CT33" i="16"/>
  <c r="CV30" i="16"/>
  <c r="CP37" i="16"/>
  <c r="CV34" i="16"/>
  <c r="CN33" i="16"/>
  <c r="CR35" i="16"/>
  <c r="CN31" i="16"/>
  <c r="EK30" i="16"/>
  <c r="CR37" i="16"/>
  <c r="EI30" i="16"/>
  <c r="U15" i="16"/>
  <c r="Y20" i="16" s="1"/>
  <c r="AH12" i="16"/>
  <c r="AH13" i="16"/>
  <c r="AF14" i="16"/>
  <c r="AH14" i="16" s="1"/>
  <c r="Z15" i="16"/>
  <c r="Z16" i="16" s="1"/>
  <c r="I16" i="16"/>
  <c r="K16" i="16" s="1"/>
  <c r="A8" i="16"/>
  <c r="C8" i="16"/>
  <c r="L28" i="17"/>
  <c r="I28" i="17"/>
  <c r="C29" i="17"/>
  <c r="A16" i="16"/>
  <c r="C16" i="16" s="1"/>
  <c r="E16" i="16" s="1"/>
  <c r="EK12" i="16"/>
  <c r="EL12" i="16"/>
  <c r="G8" i="16"/>
  <c r="K8" i="16"/>
  <c r="I8" i="16"/>
  <c r="H47" i="15"/>
  <c r="I47" i="15" s="1"/>
  <c r="F50" i="15"/>
  <c r="G50" i="15" s="1"/>
  <c r="M50" i="15" s="1"/>
  <c r="P116" i="15"/>
  <c r="R116" i="15" s="1"/>
  <c r="O116" i="15"/>
  <c r="O83" i="15"/>
  <c r="P83" i="15"/>
  <c r="R83" i="15" s="1"/>
  <c r="O50" i="15"/>
  <c r="P50" i="15"/>
  <c r="R50" i="15" s="1"/>
  <c r="P14" i="15"/>
  <c r="R14" i="15" s="1"/>
  <c r="O14" i="15"/>
  <c r="F248" i="15"/>
  <c r="G248" i="15" s="1"/>
  <c r="H245" i="15"/>
  <c r="I245" i="15" s="1"/>
  <c r="M245" i="15"/>
  <c r="Y10" i="15"/>
  <c r="AA22" i="15"/>
  <c r="AD22" i="15" s="1"/>
  <c r="AD252" i="15"/>
  <c r="I6" i="15" s="1"/>
  <c r="AA252" i="15"/>
  <c r="X241" i="15"/>
  <c r="V175" i="15"/>
  <c r="AD186" i="15"/>
  <c r="AA186" i="15"/>
  <c r="X175" i="15"/>
  <c r="V208" i="15"/>
  <c r="AD121" i="15"/>
  <c r="AA121" i="15"/>
  <c r="Y109" i="15"/>
  <c r="W43" i="15"/>
  <c r="U43" i="15"/>
  <c r="F182" i="15"/>
  <c r="G182" i="15" s="1"/>
  <c r="H179" i="15"/>
  <c r="I179" i="15" s="1"/>
  <c r="M179" i="15"/>
  <c r="AA219" i="15"/>
  <c r="X208" i="15"/>
  <c r="AD219" i="15"/>
  <c r="AD220" i="15"/>
  <c r="AA220" i="15"/>
  <c r="Y208" i="15"/>
  <c r="W76" i="15"/>
  <c r="U76" i="15"/>
  <c r="P149" i="15"/>
  <c r="R149" i="15" s="1"/>
  <c r="O149" i="15"/>
  <c r="AA21" i="15"/>
  <c r="AD21" i="15" s="1"/>
  <c r="X10" i="15"/>
  <c r="V142" i="15"/>
  <c r="AD154" i="15"/>
  <c r="AA154" i="15"/>
  <c r="Y142" i="15"/>
  <c r="W109" i="15"/>
  <c r="U109" i="15"/>
  <c r="M212" i="15"/>
  <c r="F215" i="15"/>
  <c r="G215" i="15" s="1"/>
  <c r="H212" i="15"/>
  <c r="I212" i="15" s="1"/>
  <c r="P182" i="15"/>
  <c r="R182" i="15" s="1"/>
  <c r="O182" i="15"/>
  <c r="AD210" i="15"/>
  <c r="AD153" i="15"/>
  <c r="AA153" i="15"/>
  <c r="X142" i="15"/>
  <c r="V43" i="15"/>
  <c r="V53" i="15" s="1"/>
  <c r="AD253" i="15"/>
  <c r="I7" i="15" s="1"/>
  <c r="AA253" i="15"/>
  <c r="Y241" i="15"/>
  <c r="W208" i="15"/>
  <c r="U208" i="15"/>
  <c r="P251" i="15"/>
  <c r="R251" i="15" s="1"/>
  <c r="O251" i="15"/>
  <c r="AA187" i="15"/>
  <c r="Y175" i="15"/>
  <c r="AD187" i="15"/>
  <c r="W142" i="15"/>
  <c r="U142" i="15"/>
  <c r="AD54" i="15"/>
  <c r="AA54" i="15"/>
  <c r="X43" i="15"/>
  <c r="P215" i="15"/>
  <c r="R215" i="15" s="1"/>
  <c r="O215" i="15"/>
  <c r="F14" i="15"/>
  <c r="G14" i="15" s="1"/>
  <c r="M14" i="15" s="1"/>
  <c r="L17" i="15" s="1"/>
  <c r="H11" i="15"/>
  <c r="I11" i="15" s="1"/>
  <c r="W241" i="15"/>
  <c r="U241" i="15"/>
  <c r="F149" i="15"/>
  <c r="G149" i="15" s="1"/>
  <c r="H146" i="15"/>
  <c r="I146" i="15" s="1"/>
  <c r="M146" i="15"/>
  <c r="V76" i="15"/>
  <c r="AD87" i="15"/>
  <c r="AA87" i="15"/>
  <c r="X76" i="15"/>
  <c r="V109" i="15"/>
  <c r="F83" i="15"/>
  <c r="G83" i="15" s="1"/>
  <c r="M83" i="15" s="1"/>
  <c r="H80" i="15"/>
  <c r="I80" i="15" s="1"/>
  <c r="AD120" i="15"/>
  <c r="AA120" i="15"/>
  <c r="X109" i="15"/>
  <c r="V241" i="15"/>
  <c r="F116" i="15"/>
  <c r="G116" i="15" s="1"/>
  <c r="M116" i="15" s="1"/>
  <c r="H113" i="15"/>
  <c r="I113" i="15" s="1"/>
  <c r="AD55" i="15"/>
  <c r="Y43" i="15"/>
  <c r="AA55" i="15"/>
  <c r="W175" i="15"/>
  <c r="U175" i="15"/>
  <c r="AD88" i="15"/>
  <c r="AA88" i="15"/>
  <c r="Y76" i="15"/>
  <c r="W10" i="15"/>
  <c r="U10" i="15"/>
  <c r="V32" i="15"/>
  <c r="V11" i="15"/>
  <c r="V29" i="15"/>
  <c r="V26" i="15"/>
  <c r="V38" i="15"/>
  <c r="V23" i="15"/>
  <c r="V20" i="15"/>
  <c r="V17" i="15"/>
  <c r="V35" i="15"/>
  <c r="V14" i="15"/>
  <c r="EF44" i="16" l="1"/>
  <c r="DA44" i="16"/>
  <c r="EA44" i="16"/>
  <c r="DS44" i="16"/>
  <c r="DI44" i="16"/>
  <c r="EC44" i="16"/>
  <c r="DW44" i="16"/>
  <c r="DQ44" i="16"/>
  <c r="DD44" i="16"/>
  <c r="DT44" i="16"/>
  <c r="DF44" i="16"/>
  <c r="DV44" i="16"/>
  <c r="DC44" i="16"/>
  <c r="J41" i="16"/>
  <c r="EE44" i="16"/>
  <c r="DY44" i="16"/>
  <c r="DH44" i="16"/>
  <c r="DX44" i="16"/>
  <c r="S45" i="16"/>
  <c r="DJ44" i="16"/>
  <c r="DZ44" i="16"/>
  <c r="DM44" i="16"/>
  <c r="DE44" i="16"/>
  <c r="CY44" i="16"/>
  <c r="DK44" i="16"/>
  <c r="DL44" i="16"/>
  <c r="EB44" i="16"/>
  <c r="L45" i="16"/>
  <c r="G50" i="16" s="1"/>
  <c r="CX44" i="16"/>
  <c r="DN44" i="16"/>
  <c r="ED44" i="16"/>
  <c r="DU44" i="16"/>
  <c r="DO44" i="16"/>
  <c r="DG44" i="16"/>
  <c r="CZ44" i="16"/>
  <c r="DP44" i="16"/>
  <c r="DB44" i="16"/>
  <c r="DR44" i="16"/>
  <c r="Z36" i="16"/>
  <c r="EL41" i="16"/>
  <c r="EH41" i="16"/>
  <c r="CR41" i="16"/>
  <c r="CT43" i="16"/>
  <c r="CT46" i="16"/>
  <c r="CT41" i="16"/>
  <c r="CV43" i="16"/>
  <c r="CN46" i="16"/>
  <c r="CN41" i="16"/>
  <c r="CP46" i="16"/>
  <c r="F45" i="16"/>
  <c r="CP42" i="16"/>
  <c r="EK41" i="16"/>
  <c r="CT45" i="16"/>
  <c r="CN45" i="16"/>
  <c r="CR44" i="16"/>
  <c r="CN42" i="16"/>
  <c r="CT44" i="16"/>
  <c r="CV46" i="16"/>
  <c r="CN44" i="16"/>
  <c r="CP43" i="16"/>
  <c r="CR42" i="16"/>
  <c r="CR45" i="16"/>
  <c r="CV42" i="16"/>
  <c r="CV44" i="16"/>
  <c r="CN43" i="16"/>
  <c r="CP45" i="16"/>
  <c r="CP41" i="16"/>
  <c r="CV41" i="16"/>
  <c r="CT42" i="16"/>
  <c r="EJ41" i="16"/>
  <c r="CV45" i="16"/>
  <c r="CR46" i="16"/>
  <c r="CR43" i="16"/>
  <c r="CP44" i="16"/>
  <c r="EI41" i="16"/>
  <c r="W15" i="16"/>
  <c r="AF20" i="16" s="1"/>
  <c r="AF21" i="16" s="1"/>
  <c r="Y21" i="16"/>
  <c r="Y22" i="16" s="1"/>
  <c r="Y23" i="16" s="1"/>
  <c r="Y24" i="16" s="1"/>
  <c r="Y25" i="16" s="1"/>
  <c r="Y26" i="16" s="1"/>
  <c r="AV15" i="16"/>
  <c r="EG12" i="16"/>
  <c r="EI12" i="16" s="1"/>
  <c r="DK15" i="16"/>
  <c r="K29" i="17"/>
  <c r="D29" i="17"/>
  <c r="X62" i="15"/>
  <c r="X53" i="15"/>
  <c r="X59" i="15"/>
  <c r="X56" i="15"/>
  <c r="Y62" i="15"/>
  <c r="Y59" i="15"/>
  <c r="Y56" i="15"/>
  <c r="Y53" i="15"/>
  <c r="Y71" i="15"/>
  <c r="Y68" i="15"/>
  <c r="Y65" i="15"/>
  <c r="W56" i="15"/>
  <c r="W53" i="15"/>
  <c r="U62" i="15"/>
  <c r="U59" i="15"/>
  <c r="U56" i="15"/>
  <c r="U53" i="15"/>
  <c r="F56" i="15"/>
  <c r="G56" i="15" s="1"/>
  <c r="M56" i="15" s="1"/>
  <c r="F53" i="15"/>
  <c r="G53" i="15" s="1"/>
  <c r="M53" i="15" s="1"/>
  <c r="H50" i="15"/>
  <c r="I50" i="15" s="1"/>
  <c r="P119" i="15"/>
  <c r="R119" i="15" s="1"/>
  <c r="O119" i="15"/>
  <c r="O86" i="15"/>
  <c r="P86" i="15"/>
  <c r="R86" i="15" s="1"/>
  <c r="O53" i="15"/>
  <c r="P53" i="15"/>
  <c r="R53" i="15" s="1"/>
  <c r="O56" i="15"/>
  <c r="P17" i="15"/>
  <c r="R17" i="15" s="1"/>
  <c r="O17" i="15"/>
  <c r="X50" i="15"/>
  <c r="X71" i="15"/>
  <c r="X47" i="15"/>
  <c r="X68" i="15"/>
  <c r="X65" i="15"/>
  <c r="X44" i="15"/>
  <c r="U230" i="15"/>
  <c r="U209" i="15"/>
  <c r="U218" i="15"/>
  <c r="U227" i="15"/>
  <c r="U215" i="15"/>
  <c r="U236" i="15"/>
  <c r="U224" i="15"/>
  <c r="U212" i="15"/>
  <c r="U233" i="15"/>
  <c r="U221" i="15"/>
  <c r="P152" i="15"/>
  <c r="R152" i="15" s="1"/>
  <c r="O152" i="15"/>
  <c r="Y134" i="15"/>
  <c r="Y131" i="15"/>
  <c r="Y137" i="15"/>
  <c r="Y110" i="15"/>
  <c r="Y119" i="15"/>
  <c r="Y116" i="15"/>
  <c r="Y128" i="15"/>
  <c r="Y125" i="15"/>
  <c r="Y113" i="15"/>
  <c r="Y122" i="15"/>
  <c r="X266" i="15"/>
  <c r="X254" i="15"/>
  <c r="X263" i="15"/>
  <c r="X242" i="15"/>
  <c r="X251" i="15"/>
  <c r="X260" i="15"/>
  <c r="X248" i="15"/>
  <c r="X269" i="15"/>
  <c r="X257" i="15"/>
  <c r="X245" i="15"/>
  <c r="M182" i="15"/>
  <c r="H182" i="15"/>
  <c r="I182" i="15" s="1"/>
  <c r="F185" i="15"/>
  <c r="G185" i="15" s="1"/>
  <c r="O185" i="15"/>
  <c r="P185" i="15"/>
  <c r="R185" i="15" s="1"/>
  <c r="W137" i="15"/>
  <c r="W134" i="15"/>
  <c r="W122" i="15"/>
  <c r="W110" i="15"/>
  <c r="W119" i="15"/>
  <c r="W116" i="15"/>
  <c r="W128" i="15"/>
  <c r="W125" i="15"/>
  <c r="W113" i="15"/>
  <c r="W131" i="15"/>
  <c r="U104" i="15"/>
  <c r="U92" i="15"/>
  <c r="U80" i="15"/>
  <c r="U101" i="15"/>
  <c r="U89" i="15"/>
  <c r="U98" i="15"/>
  <c r="U77" i="15"/>
  <c r="U86" i="15"/>
  <c r="U95" i="15"/>
  <c r="U83" i="15"/>
  <c r="U71" i="15"/>
  <c r="U47" i="15"/>
  <c r="U68" i="15"/>
  <c r="U65" i="15"/>
  <c r="U50" i="15"/>
  <c r="U44" i="15"/>
  <c r="V269" i="15"/>
  <c r="V257" i="15"/>
  <c r="V245" i="15"/>
  <c r="V266" i="15"/>
  <c r="V254" i="15"/>
  <c r="V263" i="15"/>
  <c r="V242" i="15"/>
  <c r="V251" i="15"/>
  <c r="V260" i="15"/>
  <c r="V248" i="15"/>
  <c r="W197" i="15"/>
  <c r="W176" i="15"/>
  <c r="W185" i="15"/>
  <c r="W194" i="15"/>
  <c r="W182" i="15"/>
  <c r="W203" i="15"/>
  <c r="W191" i="15"/>
  <c r="W179" i="15"/>
  <c r="W200" i="15"/>
  <c r="W188" i="15"/>
  <c r="V137" i="15"/>
  <c r="V131" i="15"/>
  <c r="V122" i="15"/>
  <c r="V134" i="15"/>
  <c r="V110" i="15"/>
  <c r="V119" i="15"/>
  <c r="V116" i="15"/>
  <c r="V128" i="15"/>
  <c r="V125" i="15"/>
  <c r="V113" i="15"/>
  <c r="W266" i="15"/>
  <c r="W254" i="15"/>
  <c r="W263" i="15"/>
  <c r="W242" i="15"/>
  <c r="W251" i="15"/>
  <c r="W260" i="15"/>
  <c r="W248" i="15"/>
  <c r="W269" i="15"/>
  <c r="W245" i="15"/>
  <c r="W257" i="15"/>
  <c r="V42" i="15"/>
  <c r="Y44" i="15"/>
  <c r="Y50" i="15"/>
  <c r="Y47" i="15"/>
  <c r="H215" i="15"/>
  <c r="I215" i="15" s="1"/>
  <c r="F218" i="15"/>
  <c r="G218" i="15" s="1"/>
  <c r="M215" i="15"/>
  <c r="Y167" i="15"/>
  <c r="Y155" i="15"/>
  <c r="Y164" i="15"/>
  <c r="Y143" i="15"/>
  <c r="Y152" i="15"/>
  <c r="Y161" i="15"/>
  <c r="Y149" i="15"/>
  <c r="Y170" i="15"/>
  <c r="Y158" i="15"/>
  <c r="Y146" i="15"/>
  <c r="W35" i="15"/>
  <c r="W23" i="15"/>
  <c r="W38" i="15"/>
  <c r="W26" i="15"/>
  <c r="W29" i="15"/>
  <c r="W32" i="15"/>
  <c r="W17" i="15"/>
  <c r="W14" i="15"/>
  <c r="W20" i="15"/>
  <c r="W11" i="15"/>
  <c r="Y98" i="15"/>
  <c r="Y77" i="15"/>
  <c r="Y86" i="15"/>
  <c r="Y95" i="15"/>
  <c r="Y83" i="15"/>
  <c r="Y104" i="15"/>
  <c r="Y92" i="15"/>
  <c r="Y80" i="15"/>
  <c r="Y101" i="15"/>
  <c r="Y89" i="15"/>
  <c r="V65" i="15"/>
  <c r="V44" i="15"/>
  <c r="V62" i="15"/>
  <c r="V50" i="15"/>
  <c r="V56" i="15"/>
  <c r="V68" i="15"/>
  <c r="V47" i="15"/>
  <c r="V71" i="15"/>
  <c r="V59" i="15"/>
  <c r="Y185" i="15"/>
  <c r="Y194" i="15"/>
  <c r="Y182" i="15"/>
  <c r="Y203" i="15"/>
  <c r="Y191" i="15"/>
  <c r="Y179" i="15"/>
  <c r="Y200" i="15"/>
  <c r="Y188" i="15"/>
  <c r="Y197" i="15"/>
  <c r="Y176" i="15"/>
  <c r="X134" i="15"/>
  <c r="X128" i="15"/>
  <c r="X137" i="15"/>
  <c r="X110" i="15"/>
  <c r="X119" i="15"/>
  <c r="X116" i="15"/>
  <c r="X125" i="15"/>
  <c r="X113" i="15"/>
  <c r="X131" i="15"/>
  <c r="X122" i="15"/>
  <c r="U161" i="15"/>
  <c r="U149" i="15"/>
  <c r="U170" i="15"/>
  <c r="U158" i="15"/>
  <c r="U146" i="15"/>
  <c r="U167" i="15"/>
  <c r="U155" i="15"/>
  <c r="U164" i="15"/>
  <c r="U143" i="15"/>
  <c r="U152" i="15"/>
  <c r="U200" i="15"/>
  <c r="U188" i="15"/>
  <c r="U197" i="15"/>
  <c r="U176" i="15"/>
  <c r="U185" i="15"/>
  <c r="U194" i="15"/>
  <c r="U182" i="15"/>
  <c r="U203" i="15"/>
  <c r="U179" i="15"/>
  <c r="U191" i="15"/>
  <c r="X98" i="15"/>
  <c r="X86" i="15"/>
  <c r="X95" i="15"/>
  <c r="X83" i="15"/>
  <c r="X104" i="15"/>
  <c r="X92" i="15"/>
  <c r="X80" i="15"/>
  <c r="X77" i="15"/>
  <c r="X101" i="15"/>
  <c r="X89" i="15"/>
  <c r="H149" i="15"/>
  <c r="I149" i="15" s="1"/>
  <c r="F152" i="15"/>
  <c r="G152" i="15" s="1"/>
  <c r="M149" i="15"/>
  <c r="X167" i="15"/>
  <c r="X155" i="15"/>
  <c r="X164" i="15"/>
  <c r="X143" i="15"/>
  <c r="X152" i="15"/>
  <c r="X161" i="15"/>
  <c r="X149" i="15"/>
  <c r="X158" i="15"/>
  <c r="X170" i="15"/>
  <c r="X146" i="15"/>
  <c r="V170" i="15"/>
  <c r="V158" i="15"/>
  <c r="V146" i="15"/>
  <c r="V167" i="15"/>
  <c r="V155" i="15"/>
  <c r="V164" i="15"/>
  <c r="V143" i="15"/>
  <c r="V152" i="15"/>
  <c r="V149" i="15"/>
  <c r="V161" i="15"/>
  <c r="V218" i="15"/>
  <c r="V227" i="15"/>
  <c r="V215" i="15"/>
  <c r="V236" i="15"/>
  <c r="V224" i="15"/>
  <c r="V212" i="15"/>
  <c r="V233" i="15"/>
  <c r="V221" i="15"/>
  <c r="V230" i="15"/>
  <c r="V209" i="15"/>
  <c r="Y32" i="15"/>
  <c r="Y35" i="15"/>
  <c r="Y23" i="15"/>
  <c r="Y29" i="15"/>
  <c r="Y38" i="15"/>
  <c r="Y17" i="15"/>
  <c r="Y14" i="15"/>
  <c r="Y20" i="15"/>
  <c r="Y26" i="15"/>
  <c r="Y11" i="15"/>
  <c r="F17" i="15"/>
  <c r="G17" i="15" s="1"/>
  <c r="M17" i="15" s="1"/>
  <c r="L20" i="15" s="1"/>
  <c r="H14" i="15"/>
  <c r="I14" i="15" s="1"/>
  <c r="W227" i="15"/>
  <c r="W215" i="15"/>
  <c r="W236" i="15"/>
  <c r="W224" i="15"/>
  <c r="W212" i="15"/>
  <c r="W233" i="15"/>
  <c r="W221" i="15"/>
  <c r="W230" i="15"/>
  <c r="W209" i="15"/>
  <c r="W218" i="15"/>
  <c r="U128" i="15"/>
  <c r="U137" i="15"/>
  <c r="U131" i="15"/>
  <c r="U125" i="15"/>
  <c r="U113" i="15"/>
  <c r="U122" i="15"/>
  <c r="U134" i="15"/>
  <c r="U110" i="15"/>
  <c r="U119" i="15"/>
  <c r="U116" i="15"/>
  <c r="X29" i="15"/>
  <c r="X38" i="15"/>
  <c r="X32" i="15"/>
  <c r="X23" i="15"/>
  <c r="X17" i="15"/>
  <c r="X14" i="15"/>
  <c r="X35" i="15"/>
  <c r="X20" i="15"/>
  <c r="X26" i="15"/>
  <c r="X11" i="15"/>
  <c r="X236" i="15"/>
  <c r="X224" i="15"/>
  <c r="X212" i="15"/>
  <c r="X233" i="15"/>
  <c r="X221" i="15"/>
  <c r="X230" i="15"/>
  <c r="X209" i="15"/>
  <c r="X218" i="15"/>
  <c r="X227" i="15"/>
  <c r="X215" i="15"/>
  <c r="W68" i="15"/>
  <c r="W65" i="15"/>
  <c r="W44" i="15"/>
  <c r="W62" i="15"/>
  <c r="W50" i="15"/>
  <c r="W71" i="15"/>
  <c r="W59" i="15"/>
  <c r="W47" i="15"/>
  <c r="V200" i="15"/>
  <c r="V188" i="15"/>
  <c r="V197" i="15"/>
  <c r="V176" i="15"/>
  <c r="V185" i="15"/>
  <c r="V194" i="15"/>
  <c r="V182" i="15"/>
  <c r="V203" i="15"/>
  <c r="V191" i="15"/>
  <c r="V179" i="15"/>
  <c r="U38" i="15"/>
  <c r="U26" i="15"/>
  <c r="U29" i="15"/>
  <c r="U20" i="15"/>
  <c r="U11" i="15"/>
  <c r="U32" i="15"/>
  <c r="U23" i="15"/>
  <c r="U17" i="15"/>
  <c r="U35" i="15"/>
  <c r="U14" i="15"/>
  <c r="U269" i="15"/>
  <c r="U257" i="15"/>
  <c r="U245" i="15"/>
  <c r="U266" i="15"/>
  <c r="U254" i="15"/>
  <c r="U263" i="15"/>
  <c r="U242" i="15"/>
  <c r="U251" i="15"/>
  <c r="U248" i="15"/>
  <c r="U260" i="15"/>
  <c r="W170" i="15"/>
  <c r="W158" i="15"/>
  <c r="W146" i="15"/>
  <c r="W167" i="15"/>
  <c r="W155" i="15"/>
  <c r="W164" i="15"/>
  <c r="W143" i="15"/>
  <c r="W152" i="15"/>
  <c r="W161" i="15"/>
  <c r="W149" i="15"/>
  <c r="Y263" i="15"/>
  <c r="Y242" i="15"/>
  <c r="Y251" i="15"/>
  <c r="Y260" i="15"/>
  <c r="Y248" i="15"/>
  <c r="Y269" i="15"/>
  <c r="Y257" i="15"/>
  <c r="Y245" i="15"/>
  <c r="Y254" i="15"/>
  <c r="Y266" i="15"/>
  <c r="W101" i="15"/>
  <c r="W89" i="15"/>
  <c r="W98" i="15"/>
  <c r="W77" i="15"/>
  <c r="W86" i="15"/>
  <c r="W95" i="15"/>
  <c r="W83" i="15"/>
  <c r="W104" i="15"/>
  <c r="W92" i="15"/>
  <c r="W80" i="15"/>
  <c r="X197" i="15"/>
  <c r="X176" i="15"/>
  <c r="X185" i="15"/>
  <c r="X194" i="15"/>
  <c r="X182" i="15"/>
  <c r="X203" i="15"/>
  <c r="X191" i="15"/>
  <c r="X179" i="15"/>
  <c r="X200" i="15"/>
  <c r="X188" i="15"/>
  <c r="F119" i="15"/>
  <c r="G119" i="15" s="1"/>
  <c r="M119" i="15" s="1"/>
  <c r="H116" i="15"/>
  <c r="I116" i="15" s="1"/>
  <c r="F86" i="15"/>
  <c r="G86" i="15" s="1"/>
  <c r="M86" i="15" s="1"/>
  <c r="H83" i="15"/>
  <c r="I83" i="15" s="1"/>
  <c r="V101" i="15"/>
  <c r="V89" i="15"/>
  <c r="V98" i="15"/>
  <c r="V77" i="15"/>
  <c r="V86" i="15"/>
  <c r="V95" i="15"/>
  <c r="V83" i="15"/>
  <c r="V80" i="15"/>
  <c r="V92" i="15"/>
  <c r="V104" i="15"/>
  <c r="P218" i="15"/>
  <c r="R218" i="15" s="1"/>
  <c r="O218" i="15"/>
  <c r="P254" i="15"/>
  <c r="R254" i="15" s="1"/>
  <c r="O254" i="15"/>
  <c r="Y236" i="15"/>
  <c r="Y224" i="15"/>
  <c r="Y212" i="15"/>
  <c r="Y233" i="15"/>
  <c r="Y221" i="15"/>
  <c r="Y230" i="15"/>
  <c r="Y209" i="15"/>
  <c r="Y218" i="15"/>
  <c r="Y227" i="15"/>
  <c r="Y215" i="15"/>
  <c r="H248" i="15"/>
  <c r="I248" i="15" s="1"/>
  <c r="F251" i="15"/>
  <c r="G251" i="15" s="1"/>
  <c r="M248" i="15"/>
  <c r="ED53" i="16" l="1"/>
  <c r="DU53" i="16"/>
  <c r="DJ53" i="16"/>
  <c r="CZ53" i="16"/>
  <c r="EF53" i="16"/>
  <c r="DE53" i="16"/>
  <c r="DB53" i="16"/>
  <c r="DX53" i="16"/>
  <c r="CX53" i="16"/>
  <c r="DT53" i="16"/>
  <c r="DZ53" i="16"/>
  <c r="DH53" i="16"/>
  <c r="EC53" i="16"/>
  <c r="DD53" i="16"/>
  <c r="DY53" i="16"/>
  <c r="DM53" i="16"/>
  <c r="DI53" i="16"/>
  <c r="DP53" i="16"/>
  <c r="J50" i="16"/>
  <c r="DR53" i="16"/>
  <c r="DN53" i="16"/>
  <c r="L57" i="16"/>
  <c r="G62" i="16" s="1"/>
  <c r="DS53" i="16"/>
  <c r="DC53" i="16"/>
  <c r="DW53" i="16"/>
  <c r="CY53" i="16"/>
  <c r="DA53" i="16"/>
  <c r="DV53" i="16"/>
  <c r="S57" i="16"/>
  <c r="DO53" i="16"/>
  <c r="DF53" i="16"/>
  <c r="EB53" i="16"/>
  <c r="EE53" i="16"/>
  <c r="DK53" i="16"/>
  <c r="DL53" i="16"/>
  <c r="EA53" i="16"/>
  <c r="DG53" i="16"/>
  <c r="DQ53" i="16"/>
  <c r="CT51" i="16"/>
  <c r="CV51" i="16"/>
  <c r="CP55" i="16"/>
  <c r="F57" i="16"/>
  <c r="S62" i="16" s="1"/>
  <c r="CN57" i="16"/>
  <c r="CN55" i="16"/>
  <c r="CT56" i="16"/>
  <c r="CT52" i="16"/>
  <c r="CV50" i="16"/>
  <c r="CR50" i="16"/>
  <c r="CT50" i="16"/>
  <c r="CR52" i="16"/>
  <c r="CV58" i="16"/>
  <c r="CV56" i="16"/>
  <c r="CT55" i="16"/>
  <c r="CP51" i="16"/>
  <c r="EL50" i="16"/>
  <c r="CP52" i="16"/>
  <c r="CN54" i="16"/>
  <c r="EI50" i="16"/>
  <c r="CR57" i="16"/>
  <c r="CN58" i="16"/>
  <c r="CN56" i="16"/>
  <c r="CT58" i="16"/>
  <c r="CT54" i="16"/>
  <c r="CP58" i="16"/>
  <c r="CP53" i="16"/>
  <c r="CV53" i="16"/>
  <c r="CR56" i="16"/>
  <c r="CN51" i="16"/>
  <c r="CN53" i="16"/>
  <c r="CP54" i="16"/>
  <c r="CR58" i="16"/>
  <c r="CV57" i="16"/>
  <c r="CV55" i="16"/>
  <c r="CT57" i="16"/>
  <c r="CR53" i="16"/>
  <c r="CP57" i="16"/>
  <c r="CR54" i="16"/>
  <c r="CP50" i="16"/>
  <c r="EJ50" i="16"/>
  <c r="EK50" i="16"/>
  <c r="CN50" i="16"/>
  <c r="CR51" i="16"/>
  <c r="CV52" i="16"/>
  <c r="CN52" i="16"/>
  <c r="CV54" i="16"/>
  <c r="CR55" i="16"/>
  <c r="CT53" i="16"/>
  <c r="CP56" i="16"/>
  <c r="EH50" i="16"/>
  <c r="AH20" i="16"/>
  <c r="Z37" i="16"/>
  <c r="EG30" i="16" s="1"/>
  <c r="EH30" i="16" s="1"/>
  <c r="U25" i="16"/>
  <c r="Y30" i="16" s="1"/>
  <c r="AH21" i="16"/>
  <c r="AF22" i="16"/>
  <c r="C30" i="17"/>
  <c r="D30" i="17" s="1"/>
  <c r="L29" i="17"/>
  <c r="H53" i="15"/>
  <c r="I53" i="15" s="1"/>
  <c r="H56" i="15"/>
  <c r="I56" i="15" s="1"/>
  <c r="F59" i="15"/>
  <c r="G59" i="15" s="1"/>
  <c r="M59" i="15" s="1"/>
  <c r="P122" i="15"/>
  <c r="O122" i="15"/>
  <c r="P89" i="15"/>
  <c r="R89" i="15" s="1"/>
  <c r="O89" i="15"/>
  <c r="P56" i="15"/>
  <c r="R56" i="15" s="1"/>
  <c r="O20" i="15"/>
  <c r="P20" i="15"/>
  <c r="R20" i="15" s="1"/>
  <c r="U174" i="15"/>
  <c r="AA150" i="15" s="1"/>
  <c r="Y75" i="15"/>
  <c r="U42" i="15"/>
  <c r="P221" i="15"/>
  <c r="R221" i="15" s="1"/>
  <c r="O221" i="15"/>
  <c r="M185" i="15"/>
  <c r="F188" i="15"/>
  <c r="G188" i="15" s="1"/>
  <c r="H185" i="15"/>
  <c r="I185" i="15" s="1"/>
  <c r="O155" i="15"/>
  <c r="P155" i="15"/>
  <c r="R155" i="15" s="1"/>
  <c r="X207" i="15"/>
  <c r="W108" i="15"/>
  <c r="AA86" i="15" s="1"/>
  <c r="H152" i="15"/>
  <c r="I152" i="15" s="1"/>
  <c r="M152" i="15"/>
  <c r="F155" i="15"/>
  <c r="G155" i="15" s="1"/>
  <c r="W42" i="15"/>
  <c r="Y174" i="15"/>
  <c r="W273" i="15"/>
  <c r="AA251" i="15" s="1"/>
  <c r="X273" i="15"/>
  <c r="R122" i="15"/>
  <c r="V240" i="15"/>
  <c r="AA217" i="15" s="1"/>
  <c r="V141" i="15"/>
  <c r="AA118" i="15" s="1"/>
  <c r="W141" i="15"/>
  <c r="AA119" i="15" s="1"/>
  <c r="W174" i="15"/>
  <c r="AA152" i="15" s="1"/>
  <c r="Y141" i="15"/>
  <c r="W240" i="15"/>
  <c r="AA218" i="15" s="1"/>
  <c r="U207" i="15"/>
  <c r="AA183" i="15" s="1"/>
  <c r="Y240" i="15"/>
  <c r="U273" i="15"/>
  <c r="AA249" i="15" s="1"/>
  <c r="X240" i="15"/>
  <c r="X174" i="15"/>
  <c r="V273" i="15"/>
  <c r="AA250" i="15" s="1"/>
  <c r="U240" i="15"/>
  <c r="AA216" i="15" s="1"/>
  <c r="X42" i="15"/>
  <c r="Y207" i="15"/>
  <c r="F89" i="15"/>
  <c r="G89" i="15" s="1"/>
  <c r="M89" i="15" s="1"/>
  <c r="H86" i="15"/>
  <c r="I86" i="15" s="1"/>
  <c r="Y273" i="15"/>
  <c r="W75" i="15"/>
  <c r="AA53" i="15" s="1"/>
  <c r="H17" i="15"/>
  <c r="I17" i="15" s="1"/>
  <c r="F20" i="15" s="1"/>
  <c r="G20" i="15" s="1"/>
  <c r="M20" i="15" s="1"/>
  <c r="X108" i="15"/>
  <c r="V75" i="15"/>
  <c r="AA52" i="15" s="1"/>
  <c r="U108" i="15"/>
  <c r="AA84" i="15" s="1"/>
  <c r="Y42" i="15"/>
  <c r="F221" i="15"/>
  <c r="G221" i="15" s="1"/>
  <c r="H218" i="15"/>
  <c r="I218" i="15" s="1"/>
  <c r="M218" i="15"/>
  <c r="U75" i="15"/>
  <c r="AA51" i="15" s="1"/>
  <c r="P188" i="15"/>
  <c r="R188" i="15" s="1"/>
  <c r="O188" i="15"/>
  <c r="F122" i="15"/>
  <c r="G122" i="15" s="1"/>
  <c r="M122" i="15" s="1"/>
  <c r="H119" i="15"/>
  <c r="I119" i="15" s="1"/>
  <c r="V207" i="15"/>
  <c r="AA184" i="15" s="1"/>
  <c r="P257" i="15"/>
  <c r="R257" i="15" s="1"/>
  <c r="O257" i="15"/>
  <c r="M251" i="15"/>
  <c r="F254" i="15"/>
  <c r="G254" i="15" s="1"/>
  <c r="H251" i="15"/>
  <c r="I251" i="15" s="1"/>
  <c r="V108" i="15"/>
  <c r="AA85" i="15" s="1"/>
  <c r="U141" i="15"/>
  <c r="AA117" i="15" s="1"/>
  <c r="V174" i="15"/>
  <c r="AA151" i="15" s="1"/>
  <c r="X141" i="15"/>
  <c r="Y108" i="15"/>
  <c r="W207" i="15"/>
  <c r="AA185" i="15" s="1"/>
  <c r="X75" i="15"/>
  <c r="EC65" i="16" l="1"/>
  <c r="EC5" i="16" s="1"/>
  <c r="X68" i="7" s="1"/>
  <c r="DM65" i="16"/>
  <c r="DM5" i="16" s="1"/>
  <c r="X36" i="7" s="1"/>
  <c r="S120" i="16"/>
  <c r="DF65" i="16"/>
  <c r="DF5" i="16" s="1"/>
  <c r="X22" i="7" s="1"/>
  <c r="DV65" i="16"/>
  <c r="DV5" i="16" s="1"/>
  <c r="X54" i="7" s="1"/>
  <c r="DC65" i="16"/>
  <c r="DC5" i="16" s="1"/>
  <c r="X16" i="7" s="1"/>
  <c r="DS65" i="16"/>
  <c r="DS5" i="16" s="1"/>
  <c r="X48" i="7" s="1"/>
  <c r="CZ65" i="16"/>
  <c r="CZ5" i="16" s="1"/>
  <c r="X10" i="7" s="1"/>
  <c r="DP65" i="16"/>
  <c r="EF65" i="16"/>
  <c r="EF5" i="16" s="1"/>
  <c r="X74" i="7" s="1"/>
  <c r="DA65" i="16"/>
  <c r="DA5" i="16" s="1"/>
  <c r="X12" i="7" s="1"/>
  <c r="DQ65" i="16"/>
  <c r="DQ5" i="16" s="1"/>
  <c r="X44" i="7" s="1"/>
  <c r="L120" i="16"/>
  <c r="DJ65" i="16"/>
  <c r="DJ5" i="16" s="1"/>
  <c r="X30" i="7" s="1"/>
  <c r="DZ65" i="16"/>
  <c r="DZ5" i="16" s="1"/>
  <c r="X62" i="7" s="1"/>
  <c r="J62" i="16"/>
  <c r="DG65" i="16"/>
  <c r="DW65" i="16"/>
  <c r="DD65" i="16"/>
  <c r="DD5" i="16" s="1"/>
  <c r="X18" i="7" s="1"/>
  <c r="DT65" i="16"/>
  <c r="DT5" i="16" s="1"/>
  <c r="X50" i="7" s="1"/>
  <c r="DE65" i="16"/>
  <c r="DE5" i="16" s="1"/>
  <c r="X20" i="7" s="1"/>
  <c r="DU65" i="16"/>
  <c r="CX65" i="16"/>
  <c r="CX5" i="16" s="1"/>
  <c r="X6" i="7" s="1"/>
  <c r="DN65" i="16"/>
  <c r="DN5" i="16" s="1"/>
  <c r="X38" i="7" s="1"/>
  <c r="ED65" i="16"/>
  <c r="ED5" i="16" s="1"/>
  <c r="X70" i="7" s="1"/>
  <c r="DK65" i="16"/>
  <c r="EA65" i="16"/>
  <c r="EA5" i="16" s="1"/>
  <c r="X64" i="7" s="1"/>
  <c r="DH65" i="16"/>
  <c r="DH5" i="16" s="1"/>
  <c r="X26" i="7" s="1"/>
  <c r="DX65" i="16"/>
  <c r="DX5" i="16" s="1"/>
  <c r="X58" i="7" s="1"/>
  <c r="DI65" i="16"/>
  <c r="DI5" i="16" s="1"/>
  <c r="X28" i="7" s="1"/>
  <c r="DY65" i="16"/>
  <c r="DY5" i="16" s="1"/>
  <c r="X60" i="7" s="1"/>
  <c r="DB65" i="16"/>
  <c r="DB5" i="16" s="1"/>
  <c r="X14" i="7" s="1"/>
  <c r="DR65" i="16"/>
  <c r="DR5" i="16" s="1"/>
  <c r="X46" i="7" s="1"/>
  <c r="CY65" i="16"/>
  <c r="CY5" i="16" s="1"/>
  <c r="X8" i="7" s="1"/>
  <c r="DO65" i="16"/>
  <c r="DO5" i="16" s="1"/>
  <c r="X40" i="7" s="1"/>
  <c r="EE65" i="16"/>
  <c r="EE5" i="16" s="1"/>
  <c r="X72" i="7" s="1"/>
  <c r="DL65" i="16"/>
  <c r="DL5" i="16" s="1"/>
  <c r="X34" i="7" s="1"/>
  <c r="EB65" i="16"/>
  <c r="EB5" i="16" s="1"/>
  <c r="X66" i="7" s="1"/>
  <c r="DP5" i="16"/>
  <c r="X42" i="7" s="1"/>
  <c r="DU5" i="16"/>
  <c r="X52" i="7" s="1"/>
  <c r="DG5" i="16"/>
  <c r="X24" i="7" s="1"/>
  <c r="DW5" i="16"/>
  <c r="X56" i="7" s="1"/>
  <c r="CP62" i="16"/>
  <c r="CV120" i="16"/>
  <c r="CT117" i="16"/>
  <c r="CT113" i="16"/>
  <c r="CT109" i="16"/>
  <c r="CT105" i="16"/>
  <c r="CT101" i="16"/>
  <c r="CT97" i="16"/>
  <c r="CT120" i="16"/>
  <c r="CR117" i="16"/>
  <c r="CR113" i="16"/>
  <c r="CR109" i="16"/>
  <c r="CR105" i="16"/>
  <c r="CR101" i="16"/>
  <c r="CR97" i="16"/>
  <c r="CR120" i="16"/>
  <c r="CP116" i="16"/>
  <c r="CP112" i="16"/>
  <c r="CP108" i="16"/>
  <c r="CP104" i="16"/>
  <c r="CP100" i="16"/>
  <c r="CP120" i="16"/>
  <c r="CN118" i="16"/>
  <c r="CN116" i="16"/>
  <c r="CN114" i="16"/>
  <c r="CN112" i="16"/>
  <c r="CN110" i="16"/>
  <c r="CN108" i="16"/>
  <c r="CN106" i="16"/>
  <c r="CN104" i="16"/>
  <c r="CN102" i="16"/>
  <c r="CN100" i="16"/>
  <c r="CN98" i="16"/>
  <c r="CN96" i="16"/>
  <c r="CT94" i="16"/>
  <c r="CT90" i="16"/>
  <c r="CT86" i="16"/>
  <c r="CT82" i="16"/>
  <c r="CT78" i="16"/>
  <c r="CT74" i="16"/>
  <c r="CT70" i="16"/>
  <c r="CP97" i="16"/>
  <c r="CR91" i="16"/>
  <c r="CR87" i="16"/>
  <c r="CR83" i="16"/>
  <c r="CP93" i="16"/>
  <c r="CP89" i="16"/>
  <c r="CP85" i="16"/>
  <c r="CP81" i="16"/>
  <c r="CP77" i="16"/>
  <c r="CP73" i="16"/>
  <c r="CV94" i="16"/>
  <c r="CV92" i="16"/>
  <c r="CV90" i="16"/>
  <c r="CV88" i="16"/>
  <c r="CV86" i="16"/>
  <c r="CV84" i="16"/>
  <c r="CV82" i="16"/>
  <c r="CV80" i="16"/>
  <c r="CV78" i="16"/>
  <c r="CV76" i="16"/>
  <c r="CV74" i="16"/>
  <c r="CV72" i="16"/>
  <c r="CV70" i="16"/>
  <c r="CV68" i="16"/>
  <c r="CV62" i="16"/>
  <c r="CN65" i="16"/>
  <c r="EK62" i="16"/>
  <c r="EK2" i="16" s="1"/>
  <c r="BA15" i="4" s="1"/>
  <c r="CR64" i="16"/>
  <c r="CR66" i="16"/>
  <c r="CT63" i="16"/>
  <c r="CR70" i="16"/>
  <c r="CN63" i="16"/>
  <c r="CT65" i="16"/>
  <c r="CP67" i="16"/>
  <c r="CR71" i="16"/>
  <c r="CR75" i="16"/>
  <c r="CR79" i="16"/>
  <c r="CT118" i="16"/>
  <c r="CT98" i="16"/>
  <c r="CR114" i="16"/>
  <c r="CR106" i="16"/>
  <c r="CR98" i="16"/>
  <c r="CN120" i="16"/>
  <c r="CT116" i="16"/>
  <c r="CT112" i="16"/>
  <c r="CT108" i="16"/>
  <c r="CT104" i="16"/>
  <c r="CT100" i="16"/>
  <c r="CT96" i="16"/>
  <c r="F120" i="16"/>
  <c r="CR116" i="16"/>
  <c r="CR112" i="16"/>
  <c r="CR108" i="16"/>
  <c r="CR104" i="16"/>
  <c r="CR100" i="16"/>
  <c r="CR96" i="16"/>
  <c r="CP119" i="16"/>
  <c r="CP115" i="16"/>
  <c r="CP111" i="16"/>
  <c r="CP107" i="16"/>
  <c r="CP103" i="16"/>
  <c r="CP99" i="16"/>
  <c r="CV119" i="16"/>
  <c r="CV117" i="16"/>
  <c r="CV115" i="16"/>
  <c r="CV113" i="16"/>
  <c r="CV111" i="16"/>
  <c r="CV109" i="16"/>
  <c r="CV107" i="16"/>
  <c r="CV105" i="16"/>
  <c r="CV103" i="16"/>
  <c r="CV101" i="16"/>
  <c r="CV99" i="16"/>
  <c r="CV97" i="16"/>
  <c r="CV95" i="16"/>
  <c r="CT93" i="16"/>
  <c r="CT89" i="16"/>
  <c r="CT85" i="16"/>
  <c r="CT81" i="16"/>
  <c r="CT77" i="16"/>
  <c r="CT73" i="16"/>
  <c r="CT69" i="16"/>
  <c r="CR94" i="16"/>
  <c r="CR90" i="16"/>
  <c r="CR86" i="16"/>
  <c r="CR82" i="16"/>
  <c r="CP92" i="16"/>
  <c r="CP88" i="16"/>
  <c r="CP84" i="16"/>
  <c r="CP80" i="16"/>
  <c r="CP76" i="16"/>
  <c r="CP72" i="16"/>
  <c r="CN94" i="16"/>
  <c r="CN92" i="16"/>
  <c r="CN90" i="16"/>
  <c r="CN88" i="16"/>
  <c r="CN86" i="16"/>
  <c r="CN84" i="16"/>
  <c r="CN82" i="16"/>
  <c r="CN80" i="16"/>
  <c r="CN78" i="16"/>
  <c r="CN76" i="16"/>
  <c r="CN74" i="16"/>
  <c r="CN72" i="16"/>
  <c r="CN70" i="16"/>
  <c r="CN68" i="16"/>
  <c r="EJ62" i="16"/>
  <c r="EJ2" i="16" s="1"/>
  <c r="AV15" i="4" s="1"/>
  <c r="CV65" i="16"/>
  <c r="CP66" i="16"/>
  <c r="CP65" i="16"/>
  <c r="CR62" i="16"/>
  <c r="CT64" i="16"/>
  <c r="CT66" i="16"/>
  <c r="CV63" i="16"/>
  <c r="CR72" i="16"/>
  <c r="CR76" i="16"/>
  <c r="CR80" i="16"/>
  <c r="CV121" i="16"/>
  <c r="CT119" i="16"/>
  <c r="CT115" i="16"/>
  <c r="CT111" i="16"/>
  <c r="CT107" i="16"/>
  <c r="CT103" i="16"/>
  <c r="CT99" i="16"/>
  <c r="CT95" i="16"/>
  <c r="CR119" i="16"/>
  <c r="CR115" i="16"/>
  <c r="CR111" i="16"/>
  <c r="CR107" i="16"/>
  <c r="CR103" i="16"/>
  <c r="CR99" i="16"/>
  <c r="CR95" i="16"/>
  <c r="CP118" i="16"/>
  <c r="CP114" i="16"/>
  <c r="CP110" i="16"/>
  <c r="CP106" i="16"/>
  <c r="CP102" i="16"/>
  <c r="CP98" i="16"/>
  <c r="CN119" i="16"/>
  <c r="CN117" i="16"/>
  <c r="CN115" i="16"/>
  <c r="CN113" i="16"/>
  <c r="CN111" i="16"/>
  <c r="CN109" i="16"/>
  <c r="CN107" i="16"/>
  <c r="CN105" i="16"/>
  <c r="CN103" i="16"/>
  <c r="CN101" i="16"/>
  <c r="CN99" i="16"/>
  <c r="CN97" i="16"/>
  <c r="CN95" i="16"/>
  <c r="CT92" i="16"/>
  <c r="CT88" i="16"/>
  <c r="CT84" i="16"/>
  <c r="CT80" i="16"/>
  <c r="CT76" i="16"/>
  <c r="CT72" i="16"/>
  <c r="CT68" i="16"/>
  <c r="CR93" i="16"/>
  <c r="CR89" i="16"/>
  <c r="CR85" i="16"/>
  <c r="CR81" i="16"/>
  <c r="CP91" i="16"/>
  <c r="CP87" i="16"/>
  <c r="CP83" i="16"/>
  <c r="CP79" i="16"/>
  <c r="CP75" i="16"/>
  <c r="CP71" i="16"/>
  <c r="CV93" i="16"/>
  <c r="CV91" i="16"/>
  <c r="CV89" i="16"/>
  <c r="CV87" i="16"/>
  <c r="CV85" i="16"/>
  <c r="CV83" i="16"/>
  <c r="CV81" i="16"/>
  <c r="CV79" i="16"/>
  <c r="CV77" i="16"/>
  <c r="CV75" i="16"/>
  <c r="CV73" i="16"/>
  <c r="CV71" i="16"/>
  <c r="CV69" i="16"/>
  <c r="CV67" i="16"/>
  <c r="CP63" i="16"/>
  <c r="CR67" i="16"/>
  <c r="CR63" i="16"/>
  <c r="CP68" i="16"/>
  <c r="EH62" i="16"/>
  <c r="EH2" i="16" s="1"/>
  <c r="CN67" i="16"/>
  <c r="CT62" i="16"/>
  <c r="CN64" i="16"/>
  <c r="CN66" i="16"/>
  <c r="CP69" i="16"/>
  <c r="CR73" i="16"/>
  <c r="CR77" i="16"/>
  <c r="CN121" i="16"/>
  <c r="CT110" i="16"/>
  <c r="CT106" i="16"/>
  <c r="CT102" i="16"/>
  <c r="CT121" i="16"/>
  <c r="CR118" i="16"/>
  <c r="CR110" i="16"/>
  <c r="CR102" i="16"/>
  <c r="CP117" i="16"/>
  <c r="CP101" i="16"/>
  <c r="CV114" i="16"/>
  <c r="CV106" i="16"/>
  <c r="CV98" i="16"/>
  <c r="CT87" i="16"/>
  <c r="CT71" i="16"/>
  <c r="CR84" i="16"/>
  <c r="CP82" i="16"/>
  <c r="CN93" i="16"/>
  <c r="CN85" i="16"/>
  <c r="CN77" i="16"/>
  <c r="CN69" i="16"/>
  <c r="CP70" i="16"/>
  <c r="CR65" i="16"/>
  <c r="EI62" i="16"/>
  <c r="EI2" i="16" s="1"/>
  <c r="V41" i="15" s="1"/>
  <c r="CP78" i="16"/>
  <c r="CN75" i="16"/>
  <c r="CV64" i="16"/>
  <c r="CP95" i="16"/>
  <c r="CV66" i="16"/>
  <c r="CP113" i="16"/>
  <c r="CP121" i="16"/>
  <c r="CV112" i="16"/>
  <c r="CV104" i="16"/>
  <c r="CV96" i="16"/>
  <c r="CT83" i="16"/>
  <c r="CT67" i="16"/>
  <c r="CP94" i="16"/>
  <c r="CN91" i="16"/>
  <c r="CN83" i="16"/>
  <c r="CN62" i="16"/>
  <c r="CT114" i="16"/>
  <c r="CP109" i="16"/>
  <c r="CV118" i="16"/>
  <c r="CV110" i="16"/>
  <c r="CV102" i="16"/>
  <c r="CP96" i="16"/>
  <c r="CT79" i="16"/>
  <c r="CR92" i="16"/>
  <c r="CP90" i="16"/>
  <c r="CP74" i="16"/>
  <c r="CN89" i="16"/>
  <c r="CN81" i="16"/>
  <c r="CN73" i="16"/>
  <c r="CP64" i="16"/>
  <c r="CR69" i="16"/>
  <c r="EL62" i="16"/>
  <c r="EL2" i="16" s="1"/>
  <c r="CR68" i="16"/>
  <c r="CR74" i="16"/>
  <c r="CR121" i="16"/>
  <c r="CP105" i="16"/>
  <c r="CV116" i="16"/>
  <c r="CV108" i="16"/>
  <c r="CV100" i="16"/>
  <c r="CT91" i="16"/>
  <c r="CT75" i="16"/>
  <c r="CR88" i="16"/>
  <c r="CP86" i="16"/>
  <c r="CN87" i="16"/>
  <c r="CN79" i="16"/>
  <c r="CN71" i="16"/>
  <c r="CR78" i="16"/>
  <c r="Y31" i="16"/>
  <c r="Y32" i="16" s="1"/>
  <c r="Y33" i="16" s="1"/>
  <c r="Y34" i="16" s="1"/>
  <c r="Y35" i="16" s="1"/>
  <c r="Y36" i="16" s="1"/>
  <c r="Y37" i="16" s="1"/>
  <c r="EG2" i="16"/>
  <c r="AG15" i="4" s="1"/>
  <c r="DK33" i="16"/>
  <c r="DK5" i="16" s="1"/>
  <c r="X32" i="7" s="1"/>
  <c r="AH22" i="16"/>
  <c r="AF23" i="16"/>
  <c r="I30" i="17"/>
  <c r="C31" i="17"/>
  <c r="L30" i="17"/>
  <c r="H59" i="15"/>
  <c r="I59" i="15" s="1"/>
  <c r="F62" i="15"/>
  <c r="G62" i="15" s="1"/>
  <c r="M62" i="15" s="1"/>
  <c r="P125" i="15"/>
  <c r="O125" i="15"/>
  <c r="P92" i="15"/>
  <c r="R92" i="15" s="1"/>
  <c r="O92" i="15"/>
  <c r="O59" i="15"/>
  <c r="P59" i="15"/>
  <c r="R59" i="15" s="1"/>
  <c r="P23" i="15"/>
  <c r="R23" i="15" s="1"/>
  <c r="O23" i="15"/>
  <c r="F125" i="15"/>
  <c r="G125" i="15" s="1"/>
  <c r="M125" i="15" s="1"/>
  <c r="H122" i="15"/>
  <c r="I122" i="15" s="1"/>
  <c r="P158" i="15"/>
  <c r="R158" i="15" s="1"/>
  <c r="O158" i="15"/>
  <c r="H20" i="15"/>
  <c r="I20" i="15" s="1"/>
  <c r="F23" i="15"/>
  <c r="G23" i="15" s="1"/>
  <c r="M23" i="15" s="1"/>
  <c r="M221" i="15"/>
  <c r="H221" i="15"/>
  <c r="I221" i="15" s="1"/>
  <c r="F224" i="15"/>
  <c r="G224" i="15" s="1"/>
  <c r="M254" i="15"/>
  <c r="F257" i="15"/>
  <c r="G257" i="15" s="1"/>
  <c r="H254" i="15"/>
  <c r="I254" i="15" s="1"/>
  <c r="P191" i="15"/>
  <c r="R191" i="15" s="1"/>
  <c r="O191" i="15"/>
  <c r="M155" i="15"/>
  <c r="F158" i="15"/>
  <c r="G158" i="15" s="1"/>
  <c r="H155" i="15"/>
  <c r="I155" i="15" s="1"/>
  <c r="F191" i="15"/>
  <c r="G191" i="15" s="1"/>
  <c r="H188" i="15"/>
  <c r="I188" i="15" s="1"/>
  <c r="M188" i="15"/>
  <c r="R125" i="15"/>
  <c r="P260" i="15"/>
  <c r="R260" i="15" s="1"/>
  <c r="O260" i="15"/>
  <c r="F92" i="15"/>
  <c r="G92" i="15" s="1"/>
  <c r="M92" i="15" s="1"/>
  <c r="H89" i="15"/>
  <c r="I89" i="15" s="1"/>
  <c r="O224" i="15"/>
  <c r="P224" i="15"/>
  <c r="R224" i="15" s="1"/>
  <c r="CP3" i="16" l="1"/>
  <c r="CP2" i="16" s="1"/>
  <c r="AS15" i="4" s="1"/>
  <c r="X41" i="15"/>
  <c r="CR3" i="16"/>
  <c r="CR2" i="16" s="1"/>
  <c r="AX15" i="4" s="1"/>
  <c r="CN3" i="16"/>
  <c r="CN2" i="16" s="1"/>
  <c r="AN15" i="4" s="1"/>
  <c r="CT3" i="16"/>
  <c r="CT2" i="16" s="1"/>
  <c r="BC15" i="4" s="1"/>
  <c r="CV3" i="16"/>
  <c r="CW3" i="16" s="1"/>
  <c r="BJ15" i="4" s="1"/>
  <c r="AL15" i="4"/>
  <c r="U41" i="15"/>
  <c r="CW2" i="16"/>
  <c r="BI15" i="4" s="1"/>
  <c r="CV2" i="16"/>
  <c r="BH15" i="4" s="1"/>
  <c r="Y41" i="15"/>
  <c r="BF15" i="4"/>
  <c r="W41" i="15"/>
  <c r="AQ15" i="4"/>
  <c r="U36" i="16"/>
  <c r="Y41" i="16" s="1"/>
  <c r="AH23" i="16"/>
  <c r="AF24" i="16"/>
  <c r="K31" i="17"/>
  <c r="D31" i="17"/>
  <c r="H62" i="15"/>
  <c r="I62" i="15" s="1"/>
  <c r="F65" i="15"/>
  <c r="G65" i="15" s="1"/>
  <c r="M65" i="15" s="1"/>
  <c r="P95" i="15"/>
  <c r="O95" i="15"/>
  <c r="P62" i="15"/>
  <c r="R62" i="15" s="1"/>
  <c r="O62" i="15"/>
  <c r="P26" i="15"/>
  <c r="R26" i="15" s="1"/>
  <c r="O26" i="15"/>
  <c r="F161" i="15"/>
  <c r="G161" i="15" s="1"/>
  <c r="H158" i="15"/>
  <c r="I158" i="15" s="1"/>
  <c r="M158" i="15"/>
  <c r="M224" i="15"/>
  <c r="F227" i="15"/>
  <c r="G227" i="15" s="1"/>
  <c r="H224" i="15"/>
  <c r="I224" i="15" s="1"/>
  <c r="P161" i="15"/>
  <c r="R161" i="15" s="1"/>
  <c r="O161" i="15"/>
  <c r="F95" i="15"/>
  <c r="G95" i="15" s="1"/>
  <c r="M95" i="15" s="1"/>
  <c r="H92" i="15"/>
  <c r="I92" i="15" s="1"/>
  <c r="R95" i="15"/>
  <c r="P227" i="15"/>
  <c r="R227" i="15" s="1"/>
  <c r="O227" i="15"/>
  <c r="P263" i="15"/>
  <c r="R263" i="15" s="1"/>
  <c r="O263" i="15"/>
  <c r="F194" i="15"/>
  <c r="G194" i="15" s="1"/>
  <c r="H191" i="15"/>
  <c r="I191" i="15" s="1"/>
  <c r="M191" i="15"/>
  <c r="P194" i="15"/>
  <c r="R194" i="15" s="1"/>
  <c r="O194" i="15"/>
  <c r="F260" i="15"/>
  <c r="G260" i="15" s="1"/>
  <c r="H257" i="15"/>
  <c r="I257" i="15" s="1"/>
  <c r="M257" i="15"/>
  <c r="F26" i="15"/>
  <c r="G26" i="15" s="1"/>
  <c r="M26" i="15" s="1"/>
  <c r="H23" i="15"/>
  <c r="I23" i="15" s="1"/>
  <c r="P128" i="15"/>
  <c r="R128" i="15" s="1"/>
  <c r="O128" i="15"/>
  <c r="F128" i="15"/>
  <c r="G128" i="15" s="1"/>
  <c r="M128" i="15" s="1"/>
  <c r="H125" i="15"/>
  <c r="I125" i="15" s="1"/>
  <c r="CQ2" i="16" l="1"/>
  <c r="CS2" i="16"/>
  <c r="AY15" i="4" s="1"/>
  <c r="AA18" i="15"/>
  <c r="AD18" i="15" s="1"/>
  <c r="AD51" i="15" s="1"/>
  <c r="AD84" i="15" s="1"/>
  <c r="AD117" i="15" s="1"/>
  <c r="AD150" i="15" s="1"/>
  <c r="AD183" i="15" s="1"/>
  <c r="AD216" i="15" s="1"/>
  <c r="AD249" i="15" s="1"/>
  <c r="I3" i="15" s="1"/>
  <c r="AA19" i="15"/>
  <c r="AD19" i="15" s="1"/>
  <c r="AD52" i="15" s="1"/>
  <c r="AD85" i="15" s="1"/>
  <c r="AD118" i="15" s="1"/>
  <c r="AD151" i="15" s="1"/>
  <c r="AD184" i="15" s="1"/>
  <c r="AD217" i="15" s="1"/>
  <c r="AD250" i="15" s="1"/>
  <c r="I4" i="15" s="1"/>
  <c r="CN1" i="16"/>
  <c r="CO1" i="16" s="1"/>
  <c r="CV1" i="16" s="1"/>
  <c r="AJ15" i="4" s="1"/>
  <c r="CU3" i="16"/>
  <c r="BE15" i="4" s="1"/>
  <c r="CU2" i="16"/>
  <c r="BD15" i="4" s="1"/>
  <c r="CO2" i="16"/>
  <c r="AA20" i="15"/>
  <c r="AD20" i="15" s="1"/>
  <c r="AD53" i="15" s="1"/>
  <c r="AD86" i="15" s="1"/>
  <c r="AD119" i="15" s="1"/>
  <c r="AD152" i="15" s="1"/>
  <c r="AD185" i="15" s="1"/>
  <c r="AD218" i="15" s="1"/>
  <c r="AD251" i="15" s="1"/>
  <c r="I5" i="15" s="1"/>
  <c r="Y42" i="16"/>
  <c r="Y43" i="16" s="1"/>
  <c r="Y44" i="16" s="1"/>
  <c r="Y45" i="16" s="1"/>
  <c r="Y46" i="16" s="1"/>
  <c r="AH24" i="16"/>
  <c r="AV23" i="16"/>
  <c r="W25" i="16"/>
  <c r="AF30" i="16" s="1"/>
  <c r="C32" i="17"/>
  <c r="D32" i="17" s="1"/>
  <c r="L31" i="17"/>
  <c r="H65" i="15"/>
  <c r="I65" i="15" s="1"/>
  <c r="F68" i="15"/>
  <c r="G68" i="15" s="1"/>
  <c r="M68" i="15" s="1"/>
  <c r="P98" i="15"/>
  <c r="R98" i="15" s="1"/>
  <c r="O98" i="15"/>
  <c r="P65" i="15"/>
  <c r="R65" i="15" s="1"/>
  <c r="O65" i="15"/>
  <c r="P29" i="15"/>
  <c r="R29" i="15" s="1"/>
  <c r="O29" i="15"/>
  <c r="P266" i="15"/>
  <c r="R266" i="15" s="1"/>
  <c r="O266" i="15"/>
  <c r="F263" i="15"/>
  <c r="G263" i="15" s="1"/>
  <c r="H260" i="15"/>
  <c r="I260" i="15" s="1"/>
  <c r="M260" i="15"/>
  <c r="F230" i="15"/>
  <c r="G230" i="15" s="1"/>
  <c r="H227" i="15"/>
  <c r="I227" i="15" s="1"/>
  <c r="M227" i="15"/>
  <c r="H95" i="15"/>
  <c r="I95" i="15" s="1"/>
  <c r="F98" i="15"/>
  <c r="G98" i="15" s="1"/>
  <c r="M98" i="15" s="1"/>
  <c r="O131" i="15"/>
  <c r="P131" i="15"/>
  <c r="R131" i="15" s="1"/>
  <c r="P197" i="15"/>
  <c r="R197" i="15" s="1"/>
  <c r="O197" i="15"/>
  <c r="P230" i="15"/>
  <c r="R230" i="15" s="1"/>
  <c r="O230" i="15"/>
  <c r="F131" i="15"/>
  <c r="G131" i="15" s="1"/>
  <c r="M131" i="15" s="1"/>
  <c r="H128" i="15"/>
  <c r="I128" i="15" s="1"/>
  <c r="F29" i="15"/>
  <c r="G29" i="15" s="1"/>
  <c r="M29" i="15" s="1"/>
  <c r="H26" i="15"/>
  <c r="I26" i="15" s="1"/>
  <c r="M194" i="15"/>
  <c r="F197" i="15"/>
  <c r="G197" i="15" s="1"/>
  <c r="H194" i="15"/>
  <c r="I194" i="15" s="1"/>
  <c r="P164" i="15"/>
  <c r="R164" i="15" s="1"/>
  <c r="O164" i="15"/>
  <c r="F164" i="15"/>
  <c r="G164" i="15" s="1"/>
  <c r="H161" i="15"/>
  <c r="I161" i="15" s="1"/>
  <c r="M161" i="15"/>
  <c r="CS3" i="16" l="1"/>
  <c r="AZ15" i="4" s="1"/>
  <c r="CQ3" i="16"/>
  <c r="AU15" i="4" s="1"/>
  <c r="AT15" i="4"/>
  <c r="CW1" i="16"/>
  <c r="AK15" i="4" s="1"/>
  <c r="K4" i="15"/>
  <c r="L4" i="15" s="1"/>
  <c r="AI15" i="4"/>
  <c r="CO3" i="16"/>
  <c r="AP15" i="4" s="1"/>
  <c r="AO15" i="4"/>
  <c r="U45" i="16"/>
  <c r="Y50" i="16" s="1"/>
  <c r="AF31" i="16"/>
  <c r="AH30" i="16"/>
  <c r="C33" i="17"/>
  <c r="L32" i="17"/>
  <c r="I32" i="17"/>
  <c r="H68" i="15"/>
  <c r="I68" i="15" s="1"/>
  <c r="F71" i="15"/>
  <c r="G71" i="15" s="1"/>
  <c r="M71" i="15" s="1"/>
  <c r="P101" i="15"/>
  <c r="O101" i="15"/>
  <c r="O68" i="15"/>
  <c r="P68" i="15"/>
  <c r="R68" i="15" s="1"/>
  <c r="P32" i="15"/>
  <c r="R32" i="15" s="1"/>
  <c r="O32" i="15"/>
  <c r="P200" i="15"/>
  <c r="R200" i="15" s="1"/>
  <c r="O200" i="15"/>
  <c r="F233" i="15"/>
  <c r="G233" i="15" s="1"/>
  <c r="H230" i="15"/>
  <c r="I230" i="15" s="1"/>
  <c r="M230" i="15"/>
  <c r="R101" i="15"/>
  <c r="O134" i="15"/>
  <c r="P134" i="15"/>
  <c r="R134" i="15" s="1"/>
  <c r="M197" i="15"/>
  <c r="F200" i="15"/>
  <c r="G200" i="15" s="1"/>
  <c r="H197" i="15"/>
  <c r="I197" i="15" s="1"/>
  <c r="H29" i="15"/>
  <c r="I29" i="15" s="1"/>
  <c r="F32" i="15"/>
  <c r="G32" i="15" s="1"/>
  <c r="M32" i="15" s="1"/>
  <c r="M164" i="15"/>
  <c r="F167" i="15"/>
  <c r="G167" i="15" s="1"/>
  <c r="H164" i="15"/>
  <c r="I164" i="15" s="1"/>
  <c r="F101" i="15"/>
  <c r="G101" i="15" s="1"/>
  <c r="M101" i="15" s="1"/>
  <c r="H98" i="15"/>
  <c r="I98" i="15" s="1"/>
  <c r="M263" i="15"/>
  <c r="F266" i="15"/>
  <c r="G266" i="15" s="1"/>
  <c r="H263" i="15"/>
  <c r="I263" i="15" s="1"/>
  <c r="O167" i="15"/>
  <c r="P167" i="15"/>
  <c r="R167" i="15" s="1"/>
  <c r="P233" i="15"/>
  <c r="R233" i="15" s="1"/>
  <c r="O233" i="15"/>
  <c r="H131" i="15"/>
  <c r="I131" i="15" s="1"/>
  <c r="F134" i="15"/>
  <c r="G134" i="15" s="1"/>
  <c r="M134" i="15" s="1"/>
  <c r="P269" i="15"/>
  <c r="R269" i="15" s="1"/>
  <c r="O269" i="15"/>
  <c r="Y51" i="16" l="1"/>
  <c r="Y52" i="16" s="1"/>
  <c r="Y53" i="16" s="1"/>
  <c r="Y54" i="16" s="1"/>
  <c r="Y55" i="16" s="1"/>
  <c r="Y56" i="16" s="1"/>
  <c r="Y57" i="16" s="1"/>
  <c r="Y58" i="16" s="1"/>
  <c r="AH31" i="16"/>
  <c r="AF32" i="16"/>
  <c r="K33" i="17"/>
  <c r="D33" i="17"/>
  <c r="H71" i="15"/>
  <c r="I71" i="15" s="1"/>
  <c r="P104" i="15"/>
  <c r="R104" i="15" s="1"/>
  <c r="O104" i="15"/>
  <c r="P71" i="15"/>
  <c r="R71" i="15" s="1"/>
  <c r="O71" i="15"/>
  <c r="P35" i="15"/>
  <c r="R35" i="15" s="1"/>
  <c r="O35" i="15"/>
  <c r="O236" i="15"/>
  <c r="P236" i="15"/>
  <c r="R236" i="15" s="1"/>
  <c r="F104" i="15"/>
  <c r="G104" i="15" s="1"/>
  <c r="M104" i="15" s="1"/>
  <c r="H101" i="15"/>
  <c r="I101" i="15" s="1"/>
  <c r="P170" i="15"/>
  <c r="R170" i="15" s="1"/>
  <c r="O170" i="15"/>
  <c r="M167" i="15"/>
  <c r="F170" i="15"/>
  <c r="G170" i="15" s="1"/>
  <c r="H167" i="15"/>
  <c r="I167" i="15" s="1"/>
  <c r="F203" i="15"/>
  <c r="G203" i="15" s="1"/>
  <c r="H200" i="15"/>
  <c r="I200" i="15" s="1"/>
  <c r="M200" i="15"/>
  <c r="M233" i="15"/>
  <c r="H233" i="15"/>
  <c r="I233" i="15" s="1"/>
  <c r="F236" i="15"/>
  <c r="G236" i="15" s="1"/>
  <c r="P137" i="15"/>
  <c r="R137" i="15" s="1"/>
  <c r="O137" i="15"/>
  <c r="P203" i="15"/>
  <c r="R203" i="15" s="1"/>
  <c r="O203" i="15"/>
  <c r="M266" i="15"/>
  <c r="F269" i="15"/>
  <c r="G269" i="15" s="1"/>
  <c r="H266" i="15"/>
  <c r="I266" i="15" s="1"/>
  <c r="F137" i="15"/>
  <c r="G137" i="15" s="1"/>
  <c r="M137" i="15" s="1"/>
  <c r="H134" i="15"/>
  <c r="I134" i="15" s="1"/>
  <c r="H32" i="15"/>
  <c r="I32" i="15" s="1"/>
  <c r="F35" i="15"/>
  <c r="G35" i="15" s="1"/>
  <c r="M35" i="15" s="1"/>
  <c r="U57" i="16" l="1"/>
  <c r="AH32" i="16"/>
  <c r="AF33" i="16"/>
  <c r="L33" i="17"/>
  <c r="C34" i="17"/>
  <c r="D34" i="17" s="1"/>
  <c r="P38" i="15"/>
  <c r="R38" i="15" s="1"/>
  <c r="O38" i="15"/>
  <c r="H269" i="15"/>
  <c r="I269" i="15" s="1"/>
  <c r="M269" i="15"/>
  <c r="H203" i="15"/>
  <c r="I203" i="15" s="1"/>
  <c r="M203" i="15"/>
  <c r="H104" i="15"/>
  <c r="I104" i="15" s="1"/>
  <c r="M236" i="15"/>
  <c r="H236" i="15"/>
  <c r="I236" i="15" s="1"/>
  <c r="H137" i="15"/>
  <c r="I137" i="15" s="1"/>
  <c r="F38" i="15"/>
  <c r="G38" i="15" s="1"/>
  <c r="M38" i="15" s="1"/>
  <c r="H35" i="15"/>
  <c r="I35" i="15" s="1"/>
  <c r="H170" i="15"/>
  <c r="I170" i="15" s="1"/>
  <c r="M170" i="15"/>
  <c r="AH33" i="16" l="1"/>
  <c r="AF34" i="16"/>
  <c r="C35" i="17"/>
  <c r="L34" i="17"/>
  <c r="I34" i="17"/>
  <c r="H38" i="15"/>
  <c r="I38" i="15" s="1"/>
  <c r="AH34" i="16" l="1"/>
  <c r="AF35" i="16"/>
  <c r="AH35" i="16" s="1"/>
  <c r="W36" i="16"/>
  <c r="AF41" i="16" s="1"/>
  <c r="AV33" i="16"/>
  <c r="D35" i="17"/>
  <c r="K35" i="17"/>
  <c r="B18" i="6"/>
  <c r="B17" i="6"/>
  <c r="B16" i="6"/>
  <c r="AF42" i="16" l="1"/>
  <c r="AH41" i="16"/>
  <c r="C36" i="17"/>
  <c r="D36" i="17" s="1"/>
  <c r="L35" i="17"/>
  <c r="R5" i="4"/>
  <c r="R4" i="4"/>
  <c r="R3" i="4"/>
  <c r="R7" i="4"/>
  <c r="R6" i="4"/>
  <c r="AH42" i="16" l="1"/>
  <c r="AF43" i="16"/>
  <c r="L36" i="17"/>
  <c r="C37" i="17"/>
  <c r="I36" i="17"/>
  <c r="AH43" i="16" l="1"/>
  <c r="AF44" i="16"/>
  <c r="AH44" i="16" s="1"/>
  <c r="W45" i="16"/>
  <c r="AF50" i="16" s="1"/>
  <c r="AV44" i="16"/>
  <c r="K37" i="17"/>
  <c r="D37" i="17"/>
  <c r="L42" i="7"/>
  <c r="L40" i="7"/>
  <c r="L38" i="7"/>
  <c r="L36" i="7"/>
  <c r="L34" i="7"/>
  <c r="L32" i="7"/>
  <c r="L30" i="7"/>
  <c r="L28" i="7"/>
  <c r="L26" i="7"/>
  <c r="L24" i="7"/>
  <c r="L22" i="7"/>
  <c r="L20" i="7"/>
  <c r="L18" i="7"/>
  <c r="L16" i="7"/>
  <c r="L14" i="7"/>
  <c r="L12" i="7"/>
  <c r="L10" i="7"/>
  <c r="L8" i="7"/>
  <c r="L6" i="7"/>
  <c r="AF51" i="16" l="1"/>
  <c r="AH50" i="16"/>
  <c r="C38" i="17"/>
  <c r="D38" i="17" s="1"/>
  <c r="L37" i="17"/>
  <c r="B19" i="6"/>
  <c r="AH51" i="16" l="1"/>
  <c r="AF52" i="16"/>
  <c r="I38" i="17"/>
  <c r="C39" i="17"/>
  <c r="L38" i="17"/>
  <c r="B20" i="6"/>
  <c r="AH52" i="16" l="1"/>
  <c r="AF53" i="16"/>
  <c r="K39" i="17"/>
  <c r="J39" i="17"/>
  <c r="D39" i="17"/>
  <c r="O28" i="4"/>
  <c r="O27" i="4"/>
  <c r="O26" i="4"/>
  <c r="O25" i="4"/>
  <c r="O24" i="4"/>
  <c r="O23" i="4"/>
  <c r="O22" i="4"/>
  <c r="O21" i="4"/>
  <c r="O20" i="4"/>
  <c r="O19" i="4"/>
  <c r="O18" i="4"/>
  <c r="Z116" i="15" s="1"/>
  <c r="O17" i="4"/>
  <c r="Z83" i="15" s="1"/>
  <c r="O16" i="4"/>
  <c r="Z50" i="15" s="1"/>
  <c r="O15" i="4"/>
  <c r="Z17" i="15" s="1"/>
  <c r="AH53" i="16" l="1"/>
  <c r="AF54" i="16"/>
  <c r="L39" i="17"/>
  <c r="C40" i="17"/>
  <c r="D40" i="17" s="1"/>
  <c r="S9" i="4"/>
  <c r="T9" i="4"/>
  <c r="U9" i="4"/>
  <c r="R9" i="4"/>
  <c r="R8" i="4"/>
  <c r="AH54" i="16" l="1"/>
  <c r="AF55" i="16"/>
  <c r="C41" i="17"/>
  <c r="L40" i="17"/>
  <c r="I40" i="17"/>
  <c r="O6" i="7"/>
  <c r="R6" i="7"/>
  <c r="U6" i="7"/>
  <c r="AH55" i="16" l="1"/>
  <c r="AF56" i="16"/>
  <c r="D41" i="17"/>
  <c r="J41" i="17"/>
  <c r="K41" i="17"/>
  <c r="O12" i="4"/>
  <c r="S2" i="16" s="1"/>
  <c r="K12" i="4"/>
  <c r="U2" i="16" s="1"/>
  <c r="AJ5" i="16" s="1"/>
  <c r="S8" i="16" s="1"/>
  <c r="M12" i="16" s="1"/>
  <c r="AH56" i="16" l="1"/>
  <c r="AV53" i="16"/>
  <c r="W57" i="16"/>
  <c r="AJ12" i="16"/>
  <c r="AJ13" i="16"/>
  <c r="AJ14" i="16"/>
  <c r="S16" i="16" s="1"/>
  <c r="M20" i="16" s="1"/>
  <c r="C42" i="17"/>
  <c r="D42" i="17" s="1"/>
  <c r="L41" i="17"/>
  <c r="AD43" i="15"/>
  <c r="AD76" i="15"/>
  <c r="AD109" i="15"/>
  <c r="L6" i="15"/>
  <c r="AD10" i="15"/>
  <c r="AJ22" i="16" l="1"/>
  <c r="AJ24" i="16"/>
  <c r="AJ21" i="16"/>
  <c r="AJ23" i="16"/>
  <c r="AJ20" i="16"/>
  <c r="L42" i="17"/>
  <c r="I42" i="17"/>
  <c r="C43" i="17"/>
  <c r="AD111" i="15"/>
  <c r="AD78" i="15"/>
  <c r="AD45" i="15"/>
  <c r="S26" i="16" l="1"/>
  <c r="M30" i="16" s="1"/>
  <c r="K43" i="17"/>
  <c r="J43" i="17"/>
  <c r="D43" i="17"/>
  <c r="X7" i="7"/>
  <c r="CB6" i="7" s="1"/>
  <c r="Z7" i="7"/>
  <c r="AJ30" i="16" l="1"/>
  <c r="AJ31" i="16"/>
  <c r="AJ32" i="16"/>
  <c r="AJ33" i="16"/>
  <c r="AJ34" i="16"/>
  <c r="AJ35" i="16"/>
  <c r="C44" i="17"/>
  <c r="D44" i="17" s="1"/>
  <c r="L43" i="17"/>
  <c r="CC6" i="7"/>
  <c r="S37" i="16" l="1"/>
  <c r="M41" i="16" s="1"/>
  <c r="C45" i="17"/>
  <c r="L44" i="17"/>
  <c r="I44" i="17"/>
  <c r="AZ75" i="7"/>
  <c r="AX75" i="7"/>
  <c r="AV75" i="7"/>
  <c r="AT75" i="7"/>
  <c r="AR75" i="7"/>
  <c r="AP75" i="7"/>
  <c r="AN75" i="7"/>
  <c r="AL75" i="7"/>
  <c r="AJ75" i="7"/>
  <c r="AH75" i="7"/>
  <c r="AF75" i="7"/>
  <c r="AD75" i="7"/>
  <c r="AB75" i="7"/>
  <c r="Z75" i="7"/>
  <c r="X75" i="7"/>
  <c r="BH74" i="7"/>
  <c r="BE74" i="7"/>
  <c r="U74" i="7"/>
  <c r="R74" i="7"/>
  <c r="O74" i="7"/>
  <c r="AZ73" i="7"/>
  <c r="AX73" i="7"/>
  <c r="AV73" i="7"/>
  <c r="AT73" i="7"/>
  <c r="AR73" i="7"/>
  <c r="AP73" i="7"/>
  <c r="AN73" i="7"/>
  <c r="AL73" i="7"/>
  <c r="AJ73" i="7"/>
  <c r="AH73" i="7"/>
  <c r="AF73" i="7"/>
  <c r="AD73" i="7"/>
  <c r="AB73" i="7"/>
  <c r="Z73" i="7"/>
  <c r="X73" i="7"/>
  <c r="BH72" i="7"/>
  <c r="BE72" i="7"/>
  <c r="U72" i="7"/>
  <c r="R72" i="7"/>
  <c r="O72" i="7"/>
  <c r="AZ71" i="7"/>
  <c r="AX71" i="7"/>
  <c r="AV71" i="7"/>
  <c r="AT71" i="7"/>
  <c r="AR71" i="7"/>
  <c r="AP71" i="7"/>
  <c r="AN71" i="7"/>
  <c r="AL71" i="7"/>
  <c r="AJ71" i="7"/>
  <c r="AH71" i="7"/>
  <c r="AF71" i="7"/>
  <c r="AD71" i="7"/>
  <c r="AB71" i="7"/>
  <c r="Z71" i="7"/>
  <c r="X71" i="7"/>
  <c r="BH70" i="7"/>
  <c r="BE70" i="7"/>
  <c r="U70" i="7"/>
  <c r="R70" i="7"/>
  <c r="O70" i="7"/>
  <c r="AZ69" i="7"/>
  <c r="AX69" i="7"/>
  <c r="AV69" i="7"/>
  <c r="AT69" i="7"/>
  <c r="AR69" i="7"/>
  <c r="AP69" i="7"/>
  <c r="AN69" i="7"/>
  <c r="AL69" i="7"/>
  <c r="AJ69" i="7"/>
  <c r="AH69" i="7"/>
  <c r="AF69" i="7"/>
  <c r="AD69" i="7"/>
  <c r="AB69" i="7"/>
  <c r="Z69" i="7"/>
  <c r="X69" i="7"/>
  <c r="BH68" i="7"/>
  <c r="BE68" i="7"/>
  <c r="U68" i="7"/>
  <c r="R68" i="7"/>
  <c r="O68" i="7"/>
  <c r="AZ67" i="7"/>
  <c r="AX67" i="7"/>
  <c r="AV67" i="7"/>
  <c r="AT67" i="7"/>
  <c r="AR67" i="7"/>
  <c r="AP67" i="7"/>
  <c r="AN67" i="7"/>
  <c r="AL67" i="7"/>
  <c r="AJ67" i="7"/>
  <c r="AH67" i="7"/>
  <c r="AF67" i="7"/>
  <c r="AD67" i="7"/>
  <c r="AB67" i="7"/>
  <c r="Z67" i="7"/>
  <c r="X67" i="7"/>
  <c r="BH66" i="7"/>
  <c r="BE66" i="7"/>
  <c r="U66" i="7"/>
  <c r="R66" i="7"/>
  <c r="O66" i="7"/>
  <c r="AZ65" i="7"/>
  <c r="AX65" i="7"/>
  <c r="AV65" i="7"/>
  <c r="AT65" i="7"/>
  <c r="AR65" i="7"/>
  <c r="AP65" i="7"/>
  <c r="AN65" i="7"/>
  <c r="AL65" i="7"/>
  <c r="AJ65" i="7"/>
  <c r="AH65" i="7"/>
  <c r="AF65" i="7"/>
  <c r="AD65" i="7"/>
  <c r="AB65" i="7"/>
  <c r="Z65" i="7"/>
  <c r="X65" i="7"/>
  <c r="BH64" i="7"/>
  <c r="BE64" i="7"/>
  <c r="U64" i="7"/>
  <c r="R64" i="7"/>
  <c r="O64" i="7"/>
  <c r="AZ63" i="7"/>
  <c r="AX63" i="7"/>
  <c r="AV63" i="7"/>
  <c r="AT63" i="7"/>
  <c r="AR63" i="7"/>
  <c r="AP63" i="7"/>
  <c r="AN63" i="7"/>
  <c r="AL63" i="7"/>
  <c r="AJ63" i="7"/>
  <c r="AH63" i="7"/>
  <c r="AF63" i="7"/>
  <c r="AD63" i="7"/>
  <c r="AB63" i="7"/>
  <c r="Z63" i="7"/>
  <c r="X63" i="7"/>
  <c r="BH62" i="7"/>
  <c r="BE62" i="7"/>
  <c r="U62" i="7"/>
  <c r="R62" i="7"/>
  <c r="O62" i="7"/>
  <c r="AZ61" i="7"/>
  <c r="AX61" i="7"/>
  <c r="AV61" i="7"/>
  <c r="AT61" i="7"/>
  <c r="AR61" i="7"/>
  <c r="AP61" i="7"/>
  <c r="AN61" i="7"/>
  <c r="AL61" i="7"/>
  <c r="AJ61" i="7"/>
  <c r="AH61" i="7"/>
  <c r="AF61" i="7"/>
  <c r="AD61" i="7"/>
  <c r="AB61" i="7"/>
  <c r="Z61" i="7"/>
  <c r="X61" i="7"/>
  <c r="BH60" i="7"/>
  <c r="BE60" i="7"/>
  <c r="U60" i="7"/>
  <c r="R60" i="7"/>
  <c r="O60" i="7"/>
  <c r="AZ59" i="7"/>
  <c r="AX59" i="7"/>
  <c r="AV59" i="7"/>
  <c r="AT59" i="7"/>
  <c r="AR59" i="7"/>
  <c r="AP59" i="7"/>
  <c r="AN59" i="7"/>
  <c r="AL59" i="7"/>
  <c r="AJ59" i="7"/>
  <c r="AH59" i="7"/>
  <c r="AF59" i="7"/>
  <c r="AD59" i="7"/>
  <c r="AB59" i="7"/>
  <c r="Z59" i="7"/>
  <c r="X59" i="7"/>
  <c r="BH58" i="7"/>
  <c r="BE58" i="7"/>
  <c r="U58" i="7"/>
  <c r="R58" i="7"/>
  <c r="O58" i="7"/>
  <c r="AZ57" i="7"/>
  <c r="AX57" i="7"/>
  <c r="AV57" i="7"/>
  <c r="AT57" i="7"/>
  <c r="AR57" i="7"/>
  <c r="AP57" i="7"/>
  <c r="AN57" i="7"/>
  <c r="AL57" i="7"/>
  <c r="AJ57" i="7"/>
  <c r="AH57" i="7"/>
  <c r="AF57" i="7"/>
  <c r="AD57" i="7"/>
  <c r="AB57" i="7"/>
  <c r="Z57" i="7"/>
  <c r="X57" i="7"/>
  <c r="BH56" i="7"/>
  <c r="BE56" i="7"/>
  <c r="U56" i="7"/>
  <c r="R56" i="7"/>
  <c r="O56" i="7"/>
  <c r="AJ43" i="16" l="1"/>
  <c r="AJ41" i="16"/>
  <c r="AJ44" i="16"/>
  <c r="AJ42" i="16"/>
  <c r="K45" i="17"/>
  <c r="J45" i="17"/>
  <c r="D45" i="17"/>
  <c r="CF56" i="7"/>
  <c r="CB56" i="7"/>
  <c r="CG56" i="7"/>
  <c r="CC56" i="7"/>
  <c r="CE56" i="7"/>
  <c r="CH56" i="7"/>
  <c r="CD56" i="7"/>
  <c r="CG58" i="7"/>
  <c r="CC58" i="7"/>
  <c r="CH58" i="7"/>
  <c r="CD58" i="7"/>
  <c r="CF58" i="7"/>
  <c r="CB58" i="7"/>
  <c r="CE58" i="7"/>
  <c r="CH60" i="7"/>
  <c r="CD60" i="7"/>
  <c r="CE60" i="7"/>
  <c r="CG60" i="7"/>
  <c r="CC60" i="7"/>
  <c r="CF60" i="7"/>
  <c r="CB60" i="7"/>
  <c r="CE62" i="7"/>
  <c r="CF62" i="7"/>
  <c r="CB62" i="7"/>
  <c r="CH62" i="7"/>
  <c r="CD62" i="7"/>
  <c r="CC62" i="7"/>
  <c r="CG62" i="7"/>
  <c r="CF64" i="7"/>
  <c r="CB64" i="7"/>
  <c r="CG64" i="7"/>
  <c r="CC64" i="7"/>
  <c r="CE64" i="7"/>
  <c r="CH64" i="7"/>
  <c r="CD64" i="7"/>
  <c r="CG66" i="7"/>
  <c r="CC66" i="7"/>
  <c r="CH66" i="7"/>
  <c r="CD66" i="7"/>
  <c r="CF66" i="7"/>
  <c r="CB66" i="7"/>
  <c r="CE66" i="7"/>
  <c r="CH68" i="7"/>
  <c r="CD68" i="7"/>
  <c r="CE68" i="7"/>
  <c r="CG68" i="7"/>
  <c r="CC68" i="7"/>
  <c r="CF68" i="7"/>
  <c r="CB68" i="7"/>
  <c r="CE70" i="7"/>
  <c r="CF70" i="7"/>
  <c r="CB70" i="7"/>
  <c r="CH70" i="7"/>
  <c r="CD70" i="7"/>
  <c r="CG70" i="7"/>
  <c r="CC70" i="7"/>
  <c r="CF72" i="7"/>
  <c r="CB72" i="7"/>
  <c r="CG72" i="7"/>
  <c r="CC72" i="7"/>
  <c r="CE72" i="7"/>
  <c r="CH72" i="7"/>
  <c r="CD72" i="7"/>
  <c r="CG74" i="7"/>
  <c r="CC74" i="7"/>
  <c r="CH74" i="7"/>
  <c r="CD74" i="7"/>
  <c r="CF74" i="7"/>
  <c r="CB74" i="7"/>
  <c r="CE74" i="7"/>
  <c r="S46" i="16" l="1"/>
  <c r="M50" i="16" s="1"/>
  <c r="L45" i="17"/>
  <c r="C46" i="17"/>
  <c r="D46" i="17" s="1"/>
  <c r="BF29" i="4"/>
  <c r="BA29" i="4"/>
  <c r="AV29" i="4"/>
  <c r="AQ29" i="4"/>
  <c r="AL29" i="4"/>
  <c r="AG29" i="4"/>
  <c r="AD29" i="4" s="1"/>
  <c r="AB29" i="4"/>
  <c r="DJ28" i="4"/>
  <c r="DH28" i="4"/>
  <c r="DF28" i="4"/>
  <c r="DD28" i="4"/>
  <c r="DB28" i="4"/>
  <c r="DJ27" i="4"/>
  <c r="DH27" i="4"/>
  <c r="DF27" i="4"/>
  <c r="DD27" i="4"/>
  <c r="DB27" i="4"/>
  <c r="DJ26" i="4"/>
  <c r="DH26" i="4"/>
  <c r="DF26" i="4"/>
  <c r="DD26" i="4"/>
  <c r="DB26" i="4"/>
  <c r="DJ25" i="4"/>
  <c r="DH25" i="4"/>
  <c r="DF25" i="4"/>
  <c r="DD25" i="4"/>
  <c r="DB25" i="4"/>
  <c r="DJ24" i="4"/>
  <c r="DH24" i="4"/>
  <c r="DF24" i="4"/>
  <c r="DD24" i="4"/>
  <c r="DB24" i="4"/>
  <c r="DJ23" i="4"/>
  <c r="DH23" i="4"/>
  <c r="DF23" i="4"/>
  <c r="DD23" i="4"/>
  <c r="DB23" i="4"/>
  <c r="DJ22" i="4"/>
  <c r="DH22" i="4"/>
  <c r="DF22" i="4"/>
  <c r="DD22" i="4"/>
  <c r="DB22" i="4"/>
  <c r="DJ21" i="4"/>
  <c r="DH21" i="4"/>
  <c r="DF21" i="4"/>
  <c r="DD21" i="4"/>
  <c r="DB21" i="4"/>
  <c r="DJ20" i="4"/>
  <c r="DH20" i="4"/>
  <c r="DF20" i="4"/>
  <c r="DD20" i="4"/>
  <c r="DB20" i="4"/>
  <c r="DJ19" i="4"/>
  <c r="DH19" i="4"/>
  <c r="DF19" i="4"/>
  <c r="DD19" i="4"/>
  <c r="DB19" i="4"/>
  <c r="DJ18" i="4"/>
  <c r="DH18" i="4"/>
  <c r="DF18" i="4"/>
  <c r="DD18" i="4"/>
  <c r="DB18" i="4"/>
  <c r="DJ17" i="4"/>
  <c r="DH17" i="4"/>
  <c r="DF17" i="4"/>
  <c r="DD17" i="4"/>
  <c r="DB17" i="4"/>
  <c r="DJ16" i="4"/>
  <c r="DH16" i="4"/>
  <c r="DF16" i="4"/>
  <c r="DD16" i="4"/>
  <c r="DB16" i="4"/>
  <c r="DJ15" i="4"/>
  <c r="DH15" i="4"/>
  <c r="DF15" i="4"/>
  <c r="DD15" i="4"/>
  <c r="DB15" i="4"/>
  <c r="DJ14" i="4"/>
  <c r="DH14" i="4"/>
  <c r="DF14" i="4"/>
  <c r="DD14" i="4"/>
  <c r="DB14" i="4"/>
  <c r="AJ52" i="16" l="1"/>
  <c r="AJ51" i="16"/>
  <c r="AJ55" i="16"/>
  <c r="AJ50" i="16"/>
  <c r="AJ54" i="16"/>
  <c r="AJ56" i="16"/>
  <c r="AJ53" i="16"/>
  <c r="C47" i="17"/>
  <c r="L46" i="17"/>
  <c r="I46" i="17"/>
  <c r="BE29" i="4"/>
  <c r="AS29" i="4"/>
  <c r="AT29" i="4" s="1"/>
  <c r="BI29" i="4"/>
  <c r="BC29" i="4"/>
  <c r="AX29" i="4"/>
  <c r="AY29" i="4" s="1"/>
  <c r="AI29" i="4"/>
  <c r="BJ29" i="4"/>
  <c r="BD29" i="4"/>
  <c r="AN29" i="4"/>
  <c r="AO29" i="4" s="1"/>
  <c r="BH29" i="4"/>
  <c r="S58" i="16" l="1"/>
  <c r="M62" i="16" s="1"/>
  <c r="AZ29" i="4"/>
  <c r="AP29" i="4"/>
  <c r="AU29" i="4"/>
  <c r="AJ29" i="4"/>
  <c r="AK29" i="4" s="1"/>
  <c r="D47" i="17"/>
  <c r="K47" i="17"/>
  <c r="J47" i="17"/>
  <c r="AD15" i="4"/>
  <c r="AD16" i="4"/>
  <c r="C48" i="17" l="1"/>
  <c r="D48" i="17" s="1"/>
  <c r="L47" i="17"/>
  <c r="BH14" i="4"/>
  <c r="BC14" i="4"/>
  <c r="AX14" i="4"/>
  <c r="AS14" i="4"/>
  <c r="AN14" i="4"/>
  <c r="I48" i="17" l="1"/>
  <c r="L48" i="17"/>
  <c r="C49" i="17"/>
  <c r="AD17" i="4"/>
  <c r="AD18" i="4"/>
  <c r="AD19" i="4"/>
  <c r="AD20" i="4"/>
  <c r="AD21" i="4"/>
  <c r="AD22" i="4"/>
  <c r="AD23" i="4"/>
  <c r="AD24" i="4"/>
  <c r="AD25" i="4"/>
  <c r="AD26" i="4"/>
  <c r="AD27" i="4"/>
  <c r="AD28" i="4"/>
  <c r="K49" i="17" l="1"/>
  <c r="J49" i="17"/>
  <c r="D49" i="17"/>
  <c r="BF14" i="4"/>
  <c r="BA14" i="4"/>
  <c r="AV14" i="4"/>
  <c r="AQ14" i="4"/>
  <c r="AL14" i="4"/>
  <c r="AG14" i="4"/>
  <c r="C50" i="17" l="1"/>
  <c r="D50" i="17" s="1"/>
  <c r="L49" i="17"/>
  <c r="BE8" i="7"/>
  <c r="BE10" i="7"/>
  <c r="BE12" i="7"/>
  <c r="BE14" i="7"/>
  <c r="BE16" i="7"/>
  <c r="BE18" i="7"/>
  <c r="BE20" i="7"/>
  <c r="BE22" i="7"/>
  <c r="BE24" i="7"/>
  <c r="BE26" i="7"/>
  <c r="BE28" i="7"/>
  <c r="BE30" i="7"/>
  <c r="BE32" i="7"/>
  <c r="BE34" i="7"/>
  <c r="BE36" i="7"/>
  <c r="BE38" i="7"/>
  <c r="BE40" i="7"/>
  <c r="BE42" i="7"/>
  <c r="BE44" i="7"/>
  <c r="BE46" i="7"/>
  <c r="BE48" i="7"/>
  <c r="BE50" i="7"/>
  <c r="BE52" i="7"/>
  <c r="BE54" i="7"/>
  <c r="BE6" i="7"/>
  <c r="BH44" i="7"/>
  <c r="BH46" i="7"/>
  <c r="BH48" i="7"/>
  <c r="BH50" i="7"/>
  <c r="BH52" i="7"/>
  <c r="BH54" i="7"/>
  <c r="C51" i="17" l="1"/>
  <c r="L50" i="17"/>
  <c r="I50" i="17"/>
  <c r="G1" i="7"/>
  <c r="FX1" i="7"/>
  <c r="FT1" i="7"/>
  <c r="FP1" i="7"/>
  <c r="FL1" i="7"/>
  <c r="FH1" i="7"/>
  <c r="FD1" i="7"/>
  <c r="EZ1" i="7"/>
  <c r="EV1" i="7"/>
  <c r="ER1" i="7"/>
  <c r="EN1" i="7"/>
  <c r="EJ1" i="7"/>
  <c r="EF1" i="7"/>
  <c r="EB1" i="7"/>
  <c r="DX1" i="7"/>
  <c r="DT1" i="7"/>
  <c r="DP1" i="7"/>
  <c r="DL1" i="7"/>
  <c r="DH1" i="7"/>
  <c r="DD1" i="7"/>
  <c r="CZ1" i="7"/>
  <c r="CV1" i="7"/>
  <c r="CR1" i="7"/>
  <c r="CN1" i="7"/>
  <c r="CJ1" i="7"/>
  <c r="BL43" i="7"/>
  <c r="BL42" i="7"/>
  <c r="BL41" i="7"/>
  <c r="BL40" i="7"/>
  <c r="BL39" i="7"/>
  <c r="BL38" i="7"/>
  <c r="BL37" i="7"/>
  <c r="BL36" i="7"/>
  <c r="BL35" i="7"/>
  <c r="BL34" i="7"/>
  <c r="BL33" i="7"/>
  <c r="BL32" i="7"/>
  <c r="BL31" i="7"/>
  <c r="BL30" i="7"/>
  <c r="BL29" i="7"/>
  <c r="BL28" i="7"/>
  <c r="BL27" i="7"/>
  <c r="BL26" i="7"/>
  <c r="BL25" i="7"/>
  <c r="BL24" i="7"/>
  <c r="BL23" i="7"/>
  <c r="BL22" i="7"/>
  <c r="BL21" i="7"/>
  <c r="BL20" i="7"/>
  <c r="J51" i="17" l="1"/>
  <c r="D51" i="17"/>
  <c r="K51" i="17"/>
  <c r="CP74" i="7"/>
  <c r="CN74" i="7"/>
  <c r="CP72" i="7"/>
  <c r="CN72" i="7"/>
  <c r="CP70" i="7"/>
  <c r="CN70" i="7"/>
  <c r="CQ74" i="7"/>
  <c r="CO74" i="7"/>
  <c r="CQ72" i="7"/>
  <c r="CO72" i="7"/>
  <c r="CO70" i="7"/>
  <c r="CP68" i="7"/>
  <c r="CN68" i="7"/>
  <c r="CP66" i="7"/>
  <c r="CN66" i="7"/>
  <c r="CP64" i="7"/>
  <c r="CN64" i="7"/>
  <c r="CQ70" i="7"/>
  <c r="CQ68" i="7"/>
  <c r="CO68" i="7"/>
  <c r="CQ66" i="7"/>
  <c r="CO66" i="7"/>
  <c r="CQ64" i="7"/>
  <c r="CO64" i="7"/>
  <c r="CQ62" i="7"/>
  <c r="CO62" i="7"/>
  <c r="CQ60" i="7"/>
  <c r="CO60" i="7"/>
  <c r="CN62" i="7"/>
  <c r="CN60" i="7"/>
  <c r="CP58" i="7"/>
  <c r="CN58" i="7"/>
  <c r="CP56" i="7"/>
  <c r="CN56" i="7"/>
  <c r="CP62" i="7"/>
  <c r="CP60" i="7"/>
  <c r="CQ58" i="7"/>
  <c r="CO58" i="7"/>
  <c r="CQ56" i="7"/>
  <c r="CO56" i="7"/>
  <c r="CX74" i="7"/>
  <c r="CV74" i="7"/>
  <c r="CX72" i="7"/>
  <c r="CV72" i="7"/>
  <c r="CX70" i="7"/>
  <c r="CV70" i="7"/>
  <c r="CY74" i="7"/>
  <c r="CW74" i="7"/>
  <c r="CY72" i="7"/>
  <c r="CW72" i="7"/>
  <c r="CW70" i="7"/>
  <c r="CX68" i="7"/>
  <c r="CV68" i="7"/>
  <c r="CX66" i="7"/>
  <c r="CV66" i="7"/>
  <c r="CX64" i="7"/>
  <c r="CV64" i="7"/>
  <c r="CY70" i="7"/>
  <c r="CY68" i="7"/>
  <c r="CW68" i="7"/>
  <c r="CY66" i="7"/>
  <c r="CW66" i="7"/>
  <c r="CY64" i="7"/>
  <c r="CW64" i="7"/>
  <c r="CY62" i="7"/>
  <c r="CW62" i="7"/>
  <c r="CY60" i="7"/>
  <c r="CW60" i="7"/>
  <c r="CV62" i="7"/>
  <c r="CV60" i="7"/>
  <c r="CX58" i="7"/>
  <c r="CV58" i="7"/>
  <c r="CX56" i="7"/>
  <c r="CV56" i="7"/>
  <c r="CX62" i="7"/>
  <c r="CX60" i="7"/>
  <c r="CY58" i="7"/>
  <c r="CW58" i="7"/>
  <c r="CY56" i="7"/>
  <c r="CW56" i="7"/>
  <c r="DF74" i="7"/>
  <c r="DD74" i="7"/>
  <c r="DF72" i="7"/>
  <c r="DD72" i="7"/>
  <c r="DF70" i="7"/>
  <c r="DD70" i="7"/>
  <c r="DG74" i="7"/>
  <c r="DE74" i="7"/>
  <c r="DG72" i="7"/>
  <c r="DE72" i="7"/>
  <c r="DE70" i="7"/>
  <c r="DF68" i="7"/>
  <c r="DD68" i="7"/>
  <c r="DF66" i="7"/>
  <c r="DD66" i="7"/>
  <c r="DF64" i="7"/>
  <c r="DD64" i="7"/>
  <c r="DF62" i="7"/>
  <c r="DD62" i="7"/>
  <c r="DG70" i="7"/>
  <c r="DG68" i="7"/>
  <c r="DE68" i="7"/>
  <c r="DG66" i="7"/>
  <c r="DE66" i="7"/>
  <c r="DG64" i="7"/>
  <c r="DE64" i="7"/>
  <c r="DG62" i="7"/>
  <c r="DE62" i="7"/>
  <c r="DG60" i="7"/>
  <c r="DE60" i="7"/>
  <c r="DD60" i="7"/>
  <c r="DF58" i="7"/>
  <c r="DD58" i="7"/>
  <c r="DF56" i="7"/>
  <c r="DD56" i="7"/>
  <c r="DF60" i="7"/>
  <c r="DG58" i="7"/>
  <c r="DE58" i="7"/>
  <c r="DG56" i="7"/>
  <c r="DE56" i="7"/>
  <c r="DN74" i="7"/>
  <c r="DL74" i="7"/>
  <c r="DN72" i="7"/>
  <c r="DL72" i="7"/>
  <c r="DN70" i="7"/>
  <c r="DL70" i="7"/>
  <c r="DO74" i="7"/>
  <c r="DM74" i="7"/>
  <c r="DO72" i="7"/>
  <c r="DM72" i="7"/>
  <c r="DM70" i="7"/>
  <c r="DN68" i="7"/>
  <c r="DL68" i="7"/>
  <c r="DN66" i="7"/>
  <c r="DL66" i="7"/>
  <c r="DN64" i="7"/>
  <c r="DL64" i="7"/>
  <c r="DN62" i="7"/>
  <c r="DL62" i="7"/>
  <c r="DO70" i="7"/>
  <c r="DO68" i="7"/>
  <c r="DM68" i="7"/>
  <c r="DO66" i="7"/>
  <c r="DM66" i="7"/>
  <c r="DO64" i="7"/>
  <c r="DM64" i="7"/>
  <c r="DO62" i="7"/>
  <c r="DM62" i="7"/>
  <c r="DO60" i="7"/>
  <c r="DM60" i="7"/>
  <c r="DL60" i="7"/>
  <c r="DN58" i="7"/>
  <c r="DL58" i="7"/>
  <c r="DN56" i="7"/>
  <c r="DL56" i="7"/>
  <c r="DN60" i="7"/>
  <c r="DO58" i="7"/>
  <c r="DM58" i="7"/>
  <c r="DO56" i="7"/>
  <c r="DM56" i="7"/>
  <c r="DV74" i="7"/>
  <c r="DT74" i="7"/>
  <c r="DV72" i="7"/>
  <c r="DT72" i="7"/>
  <c r="DV70" i="7"/>
  <c r="DT70" i="7"/>
  <c r="DW74" i="7"/>
  <c r="DU74" i="7"/>
  <c r="DW72" i="7"/>
  <c r="DU72" i="7"/>
  <c r="DU70" i="7"/>
  <c r="DV68" i="7"/>
  <c r="DT68" i="7"/>
  <c r="DV66" i="7"/>
  <c r="DT66" i="7"/>
  <c r="DV64" i="7"/>
  <c r="DT64" i="7"/>
  <c r="DV62" i="7"/>
  <c r="DT62" i="7"/>
  <c r="DW70" i="7"/>
  <c r="DW68" i="7"/>
  <c r="DU68" i="7"/>
  <c r="DW66" i="7"/>
  <c r="DU66" i="7"/>
  <c r="DW64" i="7"/>
  <c r="DU64" i="7"/>
  <c r="DW62" i="7"/>
  <c r="DU62" i="7"/>
  <c r="DW60" i="7"/>
  <c r="DU60" i="7"/>
  <c r="DT60" i="7"/>
  <c r="DV58" i="7"/>
  <c r="DT58" i="7"/>
  <c r="DV56" i="7"/>
  <c r="DT56" i="7"/>
  <c r="DV60" i="7"/>
  <c r="DW58" i="7"/>
  <c r="DU58" i="7"/>
  <c r="DW56" i="7"/>
  <c r="DU56" i="7"/>
  <c r="EL74" i="7"/>
  <c r="EJ74" i="7"/>
  <c r="EL72" i="7"/>
  <c r="EJ72" i="7"/>
  <c r="EL70" i="7"/>
  <c r="EJ70" i="7"/>
  <c r="EM74" i="7"/>
  <c r="EK74" i="7"/>
  <c r="EM72" i="7"/>
  <c r="EK72" i="7"/>
  <c r="EK70" i="7"/>
  <c r="EL68" i="7"/>
  <c r="EJ68" i="7"/>
  <c r="EL66" i="7"/>
  <c r="EJ66" i="7"/>
  <c r="EL64" i="7"/>
  <c r="EJ64" i="7"/>
  <c r="EL62" i="7"/>
  <c r="EJ62" i="7"/>
  <c r="EM70" i="7"/>
  <c r="EM68" i="7"/>
  <c r="EK68" i="7"/>
  <c r="EM66" i="7"/>
  <c r="EK66" i="7"/>
  <c r="EM64" i="7"/>
  <c r="EK64" i="7"/>
  <c r="EM62" i="7"/>
  <c r="EK62" i="7"/>
  <c r="EM60" i="7"/>
  <c r="EK60" i="7"/>
  <c r="EJ60" i="7"/>
  <c r="EL58" i="7"/>
  <c r="EJ58" i="7"/>
  <c r="EL56" i="7"/>
  <c r="EJ56" i="7"/>
  <c r="EL60" i="7"/>
  <c r="EM58" i="7"/>
  <c r="EK58" i="7"/>
  <c r="EM56" i="7"/>
  <c r="EK56" i="7"/>
  <c r="ET74" i="7"/>
  <c r="ER74" i="7"/>
  <c r="ET72" i="7"/>
  <c r="ER72" i="7"/>
  <c r="ET70" i="7"/>
  <c r="ER70" i="7"/>
  <c r="EU74" i="7"/>
  <c r="ES74" i="7"/>
  <c r="EU72" i="7"/>
  <c r="ES72" i="7"/>
  <c r="ES70" i="7"/>
  <c r="ET68" i="7"/>
  <c r="ER68" i="7"/>
  <c r="ET66" i="7"/>
  <c r="ER66" i="7"/>
  <c r="ET64" i="7"/>
  <c r="ER64" i="7"/>
  <c r="ET62" i="7"/>
  <c r="ER62" i="7"/>
  <c r="EU70" i="7"/>
  <c r="EU68" i="7"/>
  <c r="ES68" i="7"/>
  <c r="EU66" i="7"/>
  <c r="ES66" i="7"/>
  <c r="EU64" i="7"/>
  <c r="ES64" i="7"/>
  <c r="EU62" i="7"/>
  <c r="ES62" i="7"/>
  <c r="EU60" i="7"/>
  <c r="ES60" i="7"/>
  <c r="ER60" i="7"/>
  <c r="ET58" i="7"/>
  <c r="ER58" i="7"/>
  <c r="ET56" i="7"/>
  <c r="ER56" i="7"/>
  <c r="ET60" i="7"/>
  <c r="EU58" i="7"/>
  <c r="ES58" i="7"/>
  <c r="EU56" i="7"/>
  <c r="ES56" i="7"/>
  <c r="FB74" i="7"/>
  <c r="EZ74" i="7"/>
  <c r="FB72" i="7"/>
  <c r="EZ72" i="7"/>
  <c r="FB70" i="7"/>
  <c r="EZ70" i="7"/>
  <c r="FB68" i="7"/>
  <c r="EZ68" i="7"/>
  <c r="FC74" i="7"/>
  <c r="FA74" i="7"/>
  <c r="FC72" i="7"/>
  <c r="FA72" i="7"/>
  <c r="FC70" i="7"/>
  <c r="FA70" i="7"/>
  <c r="FA68" i="7"/>
  <c r="FB66" i="7"/>
  <c r="EZ66" i="7"/>
  <c r="FB64" i="7"/>
  <c r="EZ64" i="7"/>
  <c r="FB62" i="7"/>
  <c r="EZ62" i="7"/>
  <c r="FC68" i="7"/>
  <c r="FC66" i="7"/>
  <c r="FA66" i="7"/>
  <c r="FC64" i="7"/>
  <c r="FA64" i="7"/>
  <c r="FC62" i="7"/>
  <c r="FA62" i="7"/>
  <c r="FC60" i="7"/>
  <c r="FA60" i="7"/>
  <c r="EZ60" i="7"/>
  <c r="FB58" i="7"/>
  <c r="EZ58" i="7"/>
  <c r="FB56" i="7"/>
  <c r="EZ56" i="7"/>
  <c r="FB60" i="7"/>
  <c r="FC58" i="7"/>
  <c r="FA58" i="7"/>
  <c r="FC56" i="7"/>
  <c r="FA56" i="7"/>
  <c r="FJ74" i="7"/>
  <c r="FH74" i="7"/>
  <c r="FJ72" i="7"/>
  <c r="FH72" i="7"/>
  <c r="FJ70" i="7"/>
  <c r="FH70" i="7"/>
  <c r="FJ68" i="7"/>
  <c r="FH68" i="7"/>
  <c r="FK74" i="7"/>
  <c r="FI74" i="7"/>
  <c r="FK72" i="7"/>
  <c r="FI72" i="7"/>
  <c r="FK70" i="7"/>
  <c r="FI70" i="7"/>
  <c r="FI68" i="7"/>
  <c r="FJ66" i="7"/>
  <c r="FH66" i="7"/>
  <c r="FJ64" i="7"/>
  <c r="FH64" i="7"/>
  <c r="FJ62" i="7"/>
  <c r="FH62" i="7"/>
  <c r="FK68" i="7"/>
  <c r="FK66" i="7"/>
  <c r="FI66" i="7"/>
  <c r="FK64" i="7"/>
  <c r="FI64" i="7"/>
  <c r="FK62" i="7"/>
  <c r="FI62" i="7"/>
  <c r="FK60" i="7"/>
  <c r="FI60" i="7"/>
  <c r="FH60" i="7"/>
  <c r="FJ58" i="7"/>
  <c r="FH58" i="7"/>
  <c r="FJ56" i="7"/>
  <c r="FH56" i="7"/>
  <c r="FJ60" i="7"/>
  <c r="FK58" i="7"/>
  <c r="FI58" i="7"/>
  <c r="FK56" i="7"/>
  <c r="FI56" i="7"/>
  <c r="FR74" i="7"/>
  <c r="FP74" i="7"/>
  <c r="FR72" i="7"/>
  <c r="FP72" i="7"/>
  <c r="FR70" i="7"/>
  <c r="FP70" i="7"/>
  <c r="FR68" i="7"/>
  <c r="FP68" i="7"/>
  <c r="FS74" i="7"/>
  <c r="FQ74" i="7"/>
  <c r="FS72" i="7"/>
  <c r="FQ72" i="7"/>
  <c r="FS70" i="7"/>
  <c r="FQ70" i="7"/>
  <c r="FQ68" i="7"/>
  <c r="FR66" i="7"/>
  <c r="FP66" i="7"/>
  <c r="FR64" i="7"/>
  <c r="FP64" i="7"/>
  <c r="FR62" i="7"/>
  <c r="FP62" i="7"/>
  <c r="FS68" i="7"/>
  <c r="FS66" i="7"/>
  <c r="FQ66" i="7"/>
  <c r="FS64" i="7"/>
  <c r="FQ64" i="7"/>
  <c r="FS62" i="7"/>
  <c r="FQ62" i="7"/>
  <c r="FS60" i="7"/>
  <c r="FQ60" i="7"/>
  <c r="FS58" i="7"/>
  <c r="FQ58" i="7"/>
  <c r="FP60" i="7"/>
  <c r="FP58" i="7"/>
  <c r="FR56" i="7"/>
  <c r="FP56" i="7"/>
  <c r="FR60" i="7"/>
  <c r="FR58" i="7"/>
  <c r="FS56" i="7"/>
  <c r="FQ56" i="7"/>
  <c r="FZ74" i="7"/>
  <c r="FX74" i="7"/>
  <c r="FZ72" i="7"/>
  <c r="FX72" i="7"/>
  <c r="FZ70" i="7"/>
  <c r="FX70" i="7"/>
  <c r="FZ68" i="7"/>
  <c r="FX68" i="7"/>
  <c r="GA74" i="7"/>
  <c r="FY74" i="7"/>
  <c r="GA72" i="7"/>
  <c r="FY72" i="7"/>
  <c r="GA70" i="7"/>
  <c r="FY70" i="7"/>
  <c r="FY68" i="7"/>
  <c r="FZ66" i="7"/>
  <c r="FX66" i="7"/>
  <c r="FZ64" i="7"/>
  <c r="FX64" i="7"/>
  <c r="FZ62" i="7"/>
  <c r="FX62" i="7"/>
  <c r="GA68" i="7"/>
  <c r="GA66" i="7"/>
  <c r="FY66" i="7"/>
  <c r="GA64" i="7"/>
  <c r="FY64" i="7"/>
  <c r="GA62" i="7"/>
  <c r="FY62" i="7"/>
  <c r="GA60" i="7"/>
  <c r="FY60" i="7"/>
  <c r="GA58" i="7"/>
  <c r="FY58" i="7"/>
  <c r="FX60" i="7"/>
  <c r="FX58" i="7"/>
  <c r="FZ56" i="7"/>
  <c r="FX56" i="7"/>
  <c r="FZ60" i="7"/>
  <c r="FZ58" i="7"/>
  <c r="GA56" i="7"/>
  <c r="FY56" i="7"/>
  <c r="CL74" i="7"/>
  <c r="CJ74" i="7"/>
  <c r="CL72" i="7"/>
  <c r="CJ72" i="7"/>
  <c r="CL70" i="7"/>
  <c r="CJ70" i="7"/>
  <c r="CM74" i="7"/>
  <c r="CK74" i="7"/>
  <c r="CM72" i="7"/>
  <c r="CK72" i="7"/>
  <c r="CK70" i="7"/>
  <c r="CL68" i="7"/>
  <c r="CJ68" i="7"/>
  <c r="CL66" i="7"/>
  <c r="CJ66" i="7"/>
  <c r="CL64" i="7"/>
  <c r="CJ64" i="7"/>
  <c r="CM70" i="7"/>
  <c r="CM68" i="7"/>
  <c r="CK68" i="7"/>
  <c r="CM66" i="7"/>
  <c r="CK66" i="7"/>
  <c r="CM64" i="7"/>
  <c r="CK64" i="7"/>
  <c r="CM62" i="7"/>
  <c r="CK62" i="7"/>
  <c r="CM60" i="7"/>
  <c r="CK60" i="7"/>
  <c r="CJ62" i="7"/>
  <c r="CJ60" i="7"/>
  <c r="CL58" i="7"/>
  <c r="CJ58" i="7"/>
  <c r="CL56" i="7"/>
  <c r="CJ56" i="7"/>
  <c r="CL62" i="7"/>
  <c r="CL60" i="7"/>
  <c r="CM58" i="7"/>
  <c r="CK58" i="7"/>
  <c r="CM56" i="7"/>
  <c r="CK56" i="7"/>
  <c r="CT74" i="7"/>
  <c r="CR74" i="7"/>
  <c r="CT72" i="7"/>
  <c r="CR72" i="7"/>
  <c r="CT70" i="7"/>
  <c r="CR70" i="7"/>
  <c r="CU74" i="7"/>
  <c r="CS74" i="7"/>
  <c r="CU72" i="7"/>
  <c r="CS72" i="7"/>
  <c r="CS70" i="7"/>
  <c r="CT68" i="7"/>
  <c r="CR68" i="7"/>
  <c r="CT66" i="7"/>
  <c r="CR66" i="7"/>
  <c r="CT64" i="7"/>
  <c r="CR64" i="7"/>
  <c r="CU70" i="7"/>
  <c r="CU68" i="7"/>
  <c r="CS68" i="7"/>
  <c r="CU66" i="7"/>
  <c r="CS66" i="7"/>
  <c r="CU64" i="7"/>
  <c r="CS64" i="7"/>
  <c r="CU62" i="7"/>
  <c r="CS62" i="7"/>
  <c r="CU60" i="7"/>
  <c r="CS60" i="7"/>
  <c r="CR62" i="7"/>
  <c r="CR60" i="7"/>
  <c r="CT58" i="7"/>
  <c r="CR58" i="7"/>
  <c r="CT56" i="7"/>
  <c r="CR56" i="7"/>
  <c r="CT62" i="7"/>
  <c r="CT60" i="7"/>
  <c r="CU58" i="7"/>
  <c r="CS58" i="7"/>
  <c r="CU56" i="7"/>
  <c r="CS56" i="7"/>
  <c r="DB74" i="7"/>
  <c r="CZ74" i="7"/>
  <c r="DB72" i="7"/>
  <c r="CZ72" i="7"/>
  <c r="DB70" i="7"/>
  <c r="CZ70" i="7"/>
  <c r="DC74" i="7"/>
  <c r="DA74" i="7"/>
  <c r="DC72" i="7"/>
  <c r="DA72" i="7"/>
  <c r="DA70" i="7"/>
  <c r="DB68" i="7"/>
  <c r="CZ68" i="7"/>
  <c r="DB66" i="7"/>
  <c r="CZ66" i="7"/>
  <c r="DB64" i="7"/>
  <c r="CZ64" i="7"/>
  <c r="DB62" i="7"/>
  <c r="CZ62" i="7"/>
  <c r="DC70" i="7"/>
  <c r="DC68" i="7"/>
  <c r="DA68" i="7"/>
  <c r="DC66" i="7"/>
  <c r="DA66" i="7"/>
  <c r="DC64" i="7"/>
  <c r="DA64" i="7"/>
  <c r="DC62" i="7"/>
  <c r="DA62" i="7"/>
  <c r="DC60" i="7"/>
  <c r="DA60" i="7"/>
  <c r="CZ60" i="7"/>
  <c r="DB58" i="7"/>
  <c r="CZ58" i="7"/>
  <c r="DB56" i="7"/>
  <c r="CZ56" i="7"/>
  <c r="DB60" i="7"/>
  <c r="DC58" i="7"/>
  <c r="DA58" i="7"/>
  <c r="DC56" i="7"/>
  <c r="DA56" i="7"/>
  <c r="DJ74" i="7"/>
  <c r="DH74" i="7"/>
  <c r="DJ72" i="7"/>
  <c r="DH72" i="7"/>
  <c r="DJ70" i="7"/>
  <c r="DH70" i="7"/>
  <c r="DK74" i="7"/>
  <c r="DI74" i="7"/>
  <c r="DK72" i="7"/>
  <c r="DI72" i="7"/>
  <c r="DI70" i="7"/>
  <c r="DJ68" i="7"/>
  <c r="DH68" i="7"/>
  <c r="DJ66" i="7"/>
  <c r="DH66" i="7"/>
  <c r="DJ64" i="7"/>
  <c r="DH64" i="7"/>
  <c r="DJ62" i="7"/>
  <c r="DH62" i="7"/>
  <c r="DK70" i="7"/>
  <c r="DK68" i="7"/>
  <c r="DI68" i="7"/>
  <c r="DK66" i="7"/>
  <c r="DI66" i="7"/>
  <c r="DK64" i="7"/>
  <c r="DI64" i="7"/>
  <c r="DK62" i="7"/>
  <c r="DI62" i="7"/>
  <c r="DK60" i="7"/>
  <c r="DI60" i="7"/>
  <c r="DH60" i="7"/>
  <c r="DJ58" i="7"/>
  <c r="DH58" i="7"/>
  <c r="DJ56" i="7"/>
  <c r="DH56" i="7"/>
  <c r="DJ60" i="7"/>
  <c r="DK58" i="7"/>
  <c r="DI58" i="7"/>
  <c r="DK56" i="7"/>
  <c r="DI56" i="7"/>
  <c r="DR74" i="7"/>
  <c r="DP74" i="7"/>
  <c r="DR72" i="7"/>
  <c r="DP72" i="7"/>
  <c r="DR70" i="7"/>
  <c r="DP70" i="7"/>
  <c r="DS74" i="7"/>
  <c r="DQ74" i="7"/>
  <c r="DS72" i="7"/>
  <c r="DQ72" i="7"/>
  <c r="DQ70" i="7"/>
  <c r="DR68" i="7"/>
  <c r="DP68" i="7"/>
  <c r="DR66" i="7"/>
  <c r="DP66" i="7"/>
  <c r="DR64" i="7"/>
  <c r="DP64" i="7"/>
  <c r="DR62" i="7"/>
  <c r="DP62" i="7"/>
  <c r="DS70" i="7"/>
  <c r="DS68" i="7"/>
  <c r="DQ68" i="7"/>
  <c r="DS66" i="7"/>
  <c r="DQ66" i="7"/>
  <c r="DS64" i="7"/>
  <c r="DQ64" i="7"/>
  <c r="DS62" i="7"/>
  <c r="DQ62" i="7"/>
  <c r="DS60" i="7"/>
  <c r="DQ60" i="7"/>
  <c r="DP60" i="7"/>
  <c r="DR58" i="7"/>
  <c r="DP58" i="7"/>
  <c r="DR56" i="7"/>
  <c r="DP56" i="7"/>
  <c r="DR60" i="7"/>
  <c r="DS58" i="7"/>
  <c r="DQ58" i="7"/>
  <c r="DS56" i="7"/>
  <c r="DQ56" i="7"/>
  <c r="DZ74" i="7"/>
  <c r="DX74" i="7"/>
  <c r="DZ72" i="7"/>
  <c r="DX72" i="7"/>
  <c r="DZ70" i="7"/>
  <c r="DX70" i="7"/>
  <c r="EA74" i="7"/>
  <c r="DY74" i="7"/>
  <c r="EA72" i="7"/>
  <c r="DY72" i="7"/>
  <c r="DY70" i="7"/>
  <c r="DZ68" i="7"/>
  <c r="DX68" i="7"/>
  <c r="DZ66" i="7"/>
  <c r="DX66" i="7"/>
  <c r="DZ64" i="7"/>
  <c r="DX64" i="7"/>
  <c r="DZ62" i="7"/>
  <c r="DX62" i="7"/>
  <c r="EA70" i="7"/>
  <c r="EA68" i="7"/>
  <c r="DY68" i="7"/>
  <c r="EA66" i="7"/>
  <c r="DY66" i="7"/>
  <c r="EA64" i="7"/>
  <c r="DY64" i="7"/>
  <c r="EA62" i="7"/>
  <c r="DY62" i="7"/>
  <c r="EA60" i="7"/>
  <c r="DY60" i="7"/>
  <c r="DX60" i="7"/>
  <c r="DZ58" i="7"/>
  <c r="DX58" i="7"/>
  <c r="DZ56" i="7"/>
  <c r="DX56" i="7"/>
  <c r="DZ60" i="7"/>
  <c r="EA58" i="7"/>
  <c r="DY58" i="7"/>
  <c r="EA56" i="7"/>
  <c r="DY56" i="7"/>
  <c r="EH74" i="7"/>
  <c r="EF74" i="7"/>
  <c r="EH72" i="7"/>
  <c r="EF72" i="7"/>
  <c r="EH70" i="7"/>
  <c r="EF70" i="7"/>
  <c r="EI74" i="7"/>
  <c r="EG74" i="7"/>
  <c r="EI72" i="7"/>
  <c r="EG72" i="7"/>
  <c r="EG70" i="7"/>
  <c r="EH68" i="7"/>
  <c r="EF68" i="7"/>
  <c r="EH66" i="7"/>
  <c r="EF66" i="7"/>
  <c r="EH64" i="7"/>
  <c r="EF64" i="7"/>
  <c r="EH62" i="7"/>
  <c r="EF62" i="7"/>
  <c r="EI70" i="7"/>
  <c r="EI68" i="7"/>
  <c r="EG68" i="7"/>
  <c r="EI66" i="7"/>
  <c r="EG66" i="7"/>
  <c r="EI64" i="7"/>
  <c r="EG64" i="7"/>
  <c r="EI62" i="7"/>
  <c r="EG62" i="7"/>
  <c r="EI60" i="7"/>
  <c r="EG60" i="7"/>
  <c r="EF60" i="7"/>
  <c r="EH58" i="7"/>
  <c r="EF58" i="7"/>
  <c r="EH56" i="7"/>
  <c r="EF56" i="7"/>
  <c r="EH60" i="7"/>
  <c r="EI58" i="7"/>
  <c r="EG58" i="7"/>
  <c r="EI56" i="7"/>
  <c r="EG56" i="7"/>
  <c r="EP74" i="7"/>
  <c r="EN74" i="7"/>
  <c r="EP72" i="7"/>
  <c r="EN72" i="7"/>
  <c r="EP70" i="7"/>
  <c r="EN70" i="7"/>
  <c r="EQ74" i="7"/>
  <c r="EO74" i="7"/>
  <c r="EQ72" i="7"/>
  <c r="EO72" i="7"/>
  <c r="EO70" i="7"/>
  <c r="EP68" i="7"/>
  <c r="EN68" i="7"/>
  <c r="EP66" i="7"/>
  <c r="EN66" i="7"/>
  <c r="EP64" i="7"/>
  <c r="EN64" i="7"/>
  <c r="EP62" i="7"/>
  <c r="EN62" i="7"/>
  <c r="EQ70" i="7"/>
  <c r="EQ68" i="7"/>
  <c r="EO68" i="7"/>
  <c r="EQ66" i="7"/>
  <c r="EO66" i="7"/>
  <c r="EQ64" i="7"/>
  <c r="EO64" i="7"/>
  <c r="EQ62" i="7"/>
  <c r="EO62" i="7"/>
  <c r="EQ60" i="7"/>
  <c r="EO60" i="7"/>
  <c r="EN60" i="7"/>
  <c r="EP58" i="7"/>
  <c r="EN58" i="7"/>
  <c r="EP56" i="7"/>
  <c r="EN56" i="7"/>
  <c r="EP60" i="7"/>
  <c r="EQ58" i="7"/>
  <c r="EO58" i="7"/>
  <c r="EQ56" i="7"/>
  <c r="EO56" i="7"/>
  <c r="EX74" i="7"/>
  <c r="EV74" i="7"/>
  <c r="EX72" i="7"/>
  <c r="EV72" i="7"/>
  <c r="EX70" i="7"/>
  <c r="EV70" i="7"/>
  <c r="EX68" i="7"/>
  <c r="EV68" i="7"/>
  <c r="EY74" i="7"/>
  <c r="EW74" i="7"/>
  <c r="EY72" i="7"/>
  <c r="EW72" i="7"/>
  <c r="EY70" i="7"/>
  <c r="EW70" i="7"/>
  <c r="EW68" i="7"/>
  <c r="EX66" i="7"/>
  <c r="EV66" i="7"/>
  <c r="EX64" i="7"/>
  <c r="EV64" i="7"/>
  <c r="EX62" i="7"/>
  <c r="EV62" i="7"/>
  <c r="EY68" i="7"/>
  <c r="EY66" i="7"/>
  <c r="EW66" i="7"/>
  <c r="EY64" i="7"/>
  <c r="EW64" i="7"/>
  <c r="EY62" i="7"/>
  <c r="EW62" i="7"/>
  <c r="EY60" i="7"/>
  <c r="EW60" i="7"/>
  <c r="EV60" i="7"/>
  <c r="EX58" i="7"/>
  <c r="EV58" i="7"/>
  <c r="EX56" i="7"/>
  <c r="EV56" i="7"/>
  <c r="EX60" i="7"/>
  <c r="EY58" i="7"/>
  <c r="EW58" i="7"/>
  <c r="EY56" i="7"/>
  <c r="EW56" i="7"/>
  <c r="FF74" i="7"/>
  <c r="FD74" i="7"/>
  <c r="FF72" i="7"/>
  <c r="FD72" i="7"/>
  <c r="FF70" i="7"/>
  <c r="FD70" i="7"/>
  <c r="FF68" i="7"/>
  <c r="FD68" i="7"/>
  <c r="FG74" i="7"/>
  <c r="FE74" i="7"/>
  <c r="FG72" i="7"/>
  <c r="FE72" i="7"/>
  <c r="FG70" i="7"/>
  <c r="FE70" i="7"/>
  <c r="FE68" i="7"/>
  <c r="FF66" i="7"/>
  <c r="FD66" i="7"/>
  <c r="FF64" i="7"/>
  <c r="FD64" i="7"/>
  <c r="FF62" i="7"/>
  <c r="FD62" i="7"/>
  <c r="FG68" i="7"/>
  <c r="FG66" i="7"/>
  <c r="FE66" i="7"/>
  <c r="FG64" i="7"/>
  <c r="FE64" i="7"/>
  <c r="FG62" i="7"/>
  <c r="FE62" i="7"/>
  <c r="FG60" i="7"/>
  <c r="FE60" i="7"/>
  <c r="FD60" i="7"/>
  <c r="FF58" i="7"/>
  <c r="FD58" i="7"/>
  <c r="FF56" i="7"/>
  <c r="FD56" i="7"/>
  <c r="FF60" i="7"/>
  <c r="FG58" i="7"/>
  <c r="FE58" i="7"/>
  <c r="FG56" i="7"/>
  <c r="FE56" i="7"/>
  <c r="FN74" i="7"/>
  <c r="FL74" i="7"/>
  <c r="FN72" i="7"/>
  <c r="FL72" i="7"/>
  <c r="FN70" i="7"/>
  <c r="FL70" i="7"/>
  <c r="FN68" i="7"/>
  <c r="FL68" i="7"/>
  <c r="FO74" i="7"/>
  <c r="FM74" i="7"/>
  <c r="FO72" i="7"/>
  <c r="FM72" i="7"/>
  <c r="FO70" i="7"/>
  <c r="FM70" i="7"/>
  <c r="FM68" i="7"/>
  <c r="FN66" i="7"/>
  <c r="FL66" i="7"/>
  <c r="FN64" i="7"/>
  <c r="FL64" i="7"/>
  <c r="FN62" i="7"/>
  <c r="FL62" i="7"/>
  <c r="FO68" i="7"/>
  <c r="FO66" i="7"/>
  <c r="FM66" i="7"/>
  <c r="FO64" i="7"/>
  <c r="FM64" i="7"/>
  <c r="FO62" i="7"/>
  <c r="FM62" i="7"/>
  <c r="FO60" i="7"/>
  <c r="FM60" i="7"/>
  <c r="FO58" i="7"/>
  <c r="FM58" i="7"/>
  <c r="FL60" i="7"/>
  <c r="FL58" i="7"/>
  <c r="FN56" i="7"/>
  <c r="FL56" i="7"/>
  <c r="FN60" i="7"/>
  <c r="FN58" i="7"/>
  <c r="FO56" i="7"/>
  <c r="FM56" i="7"/>
  <c r="FV74" i="7"/>
  <c r="FT74" i="7"/>
  <c r="FV72" i="7"/>
  <c r="FT72" i="7"/>
  <c r="FV70" i="7"/>
  <c r="FT70" i="7"/>
  <c r="FV68" i="7"/>
  <c r="FT68" i="7"/>
  <c r="FW74" i="7"/>
  <c r="FU74" i="7"/>
  <c r="FW72" i="7"/>
  <c r="FU72" i="7"/>
  <c r="FW70" i="7"/>
  <c r="FU70" i="7"/>
  <c r="FU68" i="7"/>
  <c r="FV66" i="7"/>
  <c r="FT66" i="7"/>
  <c r="FV64" i="7"/>
  <c r="FT64" i="7"/>
  <c r="FV62" i="7"/>
  <c r="FT62" i="7"/>
  <c r="FW68" i="7"/>
  <c r="FW66" i="7"/>
  <c r="FU66" i="7"/>
  <c r="FW64" i="7"/>
  <c r="FU64" i="7"/>
  <c r="FW62" i="7"/>
  <c r="FU62" i="7"/>
  <c r="FW60" i="7"/>
  <c r="FU60" i="7"/>
  <c r="FW58" i="7"/>
  <c r="FU58" i="7"/>
  <c r="FT60" i="7"/>
  <c r="FT58" i="7"/>
  <c r="FV56" i="7"/>
  <c r="FT56" i="7"/>
  <c r="FV60" i="7"/>
  <c r="FV58" i="7"/>
  <c r="FW56" i="7"/>
  <c r="FU56" i="7"/>
  <c r="ED74" i="7"/>
  <c r="EB74" i="7"/>
  <c r="ED72" i="7"/>
  <c r="EB72" i="7"/>
  <c r="ED70" i="7"/>
  <c r="EB70" i="7"/>
  <c r="EE74" i="7"/>
  <c r="EC74" i="7"/>
  <c r="EE72" i="7"/>
  <c r="EC72" i="7"/>
  <c r="EC70" i="7"/>
  <c r="ED68" i="7"/>
  <c r="EB68" i="7"/>
  <c r="ED66" i="7"/>
  <c r="EB66" i="7"/>
  <c r="ED64" i="7"/>
  <c r="EB64" i="7"/>
  <c r="ED62" i="7"/>
  <c r="EB62" i="7"/>
  <c r="EE70" i="7"/>
  <c r="EE68" i="7"/>
  <c r="EC68" i="7"/>
  <c r="EE66" i="7"/>
  <c r="EC66" i="7"/>
  <c r="EE64" i="7"/>
  <c r="EC64" i="7"/>
  <c r="EE62" i="7"/>
  <c r="EC62" i="7"/>
  <c r="EE60" i="7"/>
  <c r="EC60" i="7"/>
  <c r="EB60" i="7"/>
  <c r="ED58" i="7"/>
  <c r="EB58" i="7"/>
  <c r="ED56" i="7"/>
  <c r="EB56" i="7"/>
  <c r="ED60" i="7"/>
  <c r="EE58" i="7"/>
  <c r="EC58" i="7"/>
  <c r="EE56" i="7"/>
  <c r="EC56" i="7"/>
  <c r="O8" i="7"/>
  <c r="R8" i="7"/>
  <c r="U8" i="7"/>
  <c r="O10" i="7"/>
  <c r="R10" i="7"/>
  <c r="U10" i="7"/>
  <c r="O12" i="7"/>
  <c r="R12" i="7"/>
  <c r="U12" i="7"/>
  <c r="O14" i="7"/>
  <c r="R14" i="7"/>
  <c r="U14" i="7"/>
  <c r="U34" i="7"/>
  <c r="U36" i="7"/>
  <c r="U38" i="7"/>
  <c r="R38" i="7"/>
  <c r="O38" i="7"/>
  <c r="R36" i="7"/>
  <c r="O36" i="7"/>
  <c r="R34" i="7"/>
  <c r="O34" i="7"/>
  <c r="C52" i="17" l="1"/>
  <c r="D52" i="17" s="1"/>
  <c r="L51" i="17"/>
  <c r="DB38" i="7"/>
  <c r="DX38" i="7"/>
  <c r="CY38" i="7"/>
  <c r="DD38" i="7"/>
  <c r="DL38" i="7"/>
  <c r="DS38" i="7"/>
  <c r="FN38" i="7"/>
  <c r="CZ38" i="7"/>
  <c r="FW38" i="7"/>
  <c r="EU38" i="7"/>
  <c r="DU38" i="7"/>
  <c r="DM38" i="7"/>
  <c r="EB38" i="7"/>
  <c r="CX38" i="7"/>
  <c r="FG36" i="7"/>
  <c r="DI38" i="7"/>
  <c r="CV38" i="7"/>
  <c r="DH36" i="7"/>
  <c r="DJ36" i="7"/>
  <c r="ET36" i="7"/>
  <c r="EZ36" i="7"/>
  <c r="DY36" i="7"/>
  <c r="DD36" i="7"/>
  <c r="EK36" i="7"/>
  <c r="EL36" i="7"/>
  <c r="FB36" i="7"/>
  <c r="FD36" i="7"/>
  <c r="EC36" i="7"/>
  <c r="FU36" i="7"/>
  <c r="DF36" i="7"/>
  <c r="DT36" i="7"/>
  <c r="FS36" i="7"/>
  <c r="FM36" i="7"/>
  <c r="FF36" i="7"/>
  <c r="FE36" i="7"/>
  <c r="ER36" i="7"/>
  <c r="FI36" i="7"/>
  <c r="FY36" i="7"/>
  <c r="CY36" i="7"/>
  <c r="CN36" i="7"/>
  <c r="FC36" i="7"/>
  <c r="FQ36" i="7"/>
  <c r="EH36" i="7"/>
  <c r="EJ36" i="7"/>
  <c r="EM36" i="7"/>
  <c r="EE36" i="7"/>
  <c r="ES36" i="7"/>
  <c r="CT36" i="7"/>
  <c r="FA36" i="7"/>
  <c r="EO36" i="7"/>
  <c r="DZ36" i="7"/>
  <c r="FO36" i="7"/>
  <c r="CZ36" i="7"/>
  <c r="DQ36" i="7"/>
  <c r="CQ36" i="7"/>
  <c r="DM36" i="7"/>
  <c r="CW36" i="7"/>
  <c r="DC36" i="7"/>
  <c r="DG36" i="7"/>
  <c r="DV36" i="7"/>
  <c r="FR36" i="7"/>
  <c r="FW36" i="7"/>
  <c r="EY36" i="7"/>
  <c r="DX36" i="7"/>
  <c r="EG36" i="7"/>
  <c r="DR36" i="7"/>
  <c r="DP36" i="7"/>
  <c r="CV36" i="7"/>
  <c r="FP36" i="7"/>
  <c r="EU36" i="7"/>
  <c r="FJ36" i="7"/>
  <c r="GA36" i="7"/>
  <c r="EP36" i="7"/>
  <c r="FV36" i="7"/>
  <c r="EX36" i="7"/>
  <c r="FN36" i="7"/>
  <c r="CP36" i="7"/>
  <c r="DB36" i="7"/>
  <c r="DL36" i="7"/>
  <c r="DK36" i="7"/>
  <c r="CX36" i="7"/>
  <c r="DO36" i="7"/>
  <c r="CS36" i="7"/>
  <c r="DT38" i="7"/>
  <c r="DG38" i="7"/>
  <c r="CQ38" i="7"/>
  <c r="CO36" i="7"/>
  <c r="FM38" i="7"/>
  <c r="FL36" i="7"/>
  <c r="EY38" i="7"/>
  <c r="EF36" i="7"/>
  <c r="ES38" i="7"/>
  <c r="FT36" i="7"/>
  <c r="EN36" i="7"/>
  <c r="FX36" i="7"/>
  <c r="FZ36" i="7"/>
  <c r="ED36" i="7"/>
  <c r="CJ38" i="7"/>
  <c r="DU36" i="7"/>
  <c r="DR38" i="7"/>
  <c r="DH38" i="7"/>
  <c r="DI36" i="7"/>
  <c r="DA36" i="7"/>
  <c r="EB36" i="7"/>
  <c r="CR36" i="7"/>
  <c r="FO38" i="7"/>
  <c r="EV36" i="7"/>
  <c r="EF38" i="7"/>
  <c r="EQ36" i="7"/>
  <c r="FH36" i="7"/>
  <c r="EA36" i="7"/>
  <c r="FK36" i="7"/>
  <c r="CU36" i="7"/>
  <c r="DW36" i="7"/>
  <c r="DE36" i="7"/>
  <c r="DS36" i="7"/>
  <c r="DN36" i="7"/>
  <c r="EW36" i="7"/>
  <c r="EI36" i="7"/>
  <c r="DZ38" i="7"/>
  <c r="FK38" i="7"/>
  <c r="DA12" i="7"/>
  <c r="CW38" i="7"/>
  <c r="DO38" i="7"/>
  <c r="DQ38" i="7"/>
  <c r="EV38" i="7"/>
  <c r="EE38" i="7"/>
  <c r="DC38" i="7"/>
  <c r="DA38" i="7"/>
  <c r="DJ38" i="7"/>
  <c r="EC38" i="7"/>
  <c r="CT38" i="7"/>
  <c r="EI38" i="7"/>
  <c r="EN38" i="7"/>
  <c r="EX38" i="7"/>
  <c r="EH38" i="7"/>
  <c r="FH38" i="7"/>
  <c r="FE38" i="7"/>
  <c r="FD38" i="7"/>
  <c r="EW38" i="7"/>
  <c r="CP38" i="7"/>
  <c r="DE38" i="7"/>
  <c r="DW38" i="7"/>
  <c r="DV38" i="7"/>
  <c r="EK38" i="7"/>
  <c r="CU38" i="7"/>
  <c r="EJ38" i="7"/>
  <c r="EL38" i="7"/>
  <c r="FC38" i="7"/>
  <c r="ED38" i="7"/>
  <c r="EG38" i="7"/>
  <c r="CN38" i="7"/>
  <c r="FB38" i="7"/>
  <c r="FR38" i="7"/>
  <c r="FG38" i="7"/>
  <c r="EO38" i="7"/>
  <c r="FJ38" i="7"/>
  <c r="FZ38" i="7"/>
  <c r="FY38" i="7"/>
  <c r="FX38" i="7"/>
  <c r="EP38" i="7"/>
  <c r="ET38" i="7"/>
  <c r="EM38" i="7"/>
  <c r="FS38" i="7"/>
  <c r="FQ38" i="7"/>
  <c r="FF38" i="7"/>
  <c r="DY38" i="7"/>
  <c r="EZ38" i="7"/>
  <c r="FP38" i="7"/>
  <c r="ER38" i="7"/>
  <c r="CM38" i="7"/>
  <c r="CS38" i="7"/>
  <c r="DF38" i="7"/>
  <c r="DK38" i="7"/>
  <c r="DN38" i="7"/>
  <c r="DP38" i="7"/>
  <c r="CO38" i="7"/>
  <c r="FL38" i="7"/>
  <c r="FT38" i="7"/>
  <c r="FU38" i="7"/>
  <c r="FV38" i="7"/>
  <c r="EQ38" i="7"/>
  <c r="CR38" i="7"/>
  <c r="EA38" i="7"/>
  <c r="GA38" i="7"/>
  <c r="FI38" i="7"/>
  <c r="FA38" i="7"/>
  <c r="DA10" i="7"/>
  <c r="EF14" i="7"/>
  <c r="DJ10" i="7"/>
  <c r="DU10" i="7"/>
  <c r="CZ10" i="7"/>
  <c r="DQ10" i="7"/>
  <c r="DW10" i="7"/>
  <c r="DM10" i="7"/>
  <c r="CV10" i="7"/>
  <c r="DI10" i="7"/>
  <c r="CV14" i="7"/>
  <c r="DG14" i="7"/>
  <c r="DT14" i="7"/>
  <c r="DU14" i="7"/>
  <c r="CN14" i="7"/>
  <c r="CO14" i="7"/>
  <c r="FU14" i="7"/>
  <c r="EN14" i="7"/>
  <c r="EB14" i="7"/>
  <c r="GA14" i="7"/>
  <c r="ET14" i="7"/>
  <c r="FQ14" i="7"/>
  <c r="EZ14" i="7"/>
  <c r="EE14" i="7"/>
  <c r="ED14" i="7"/>
  <c r="DC14" i="7"/>
  <c r="DI14" i="7"/>
  <c r="DN14" i="7"/>
  <c r="FO14" i="7"/>
  <c r="EW14" i="7"/>
  <c r="FV14" i="7"/>
  <c r="FI14" i="7"/>
  <c r="DJ14" i="7"/>
  <c r="DK14" i="7"/>
  <c r="CW14" i="7"/>
  <c r="DL14" i="7"/>
  <c r="DO14" i="7"/>
  <c r="DM14" i="7"/>
  <c r="DB14" i="7"/>
  <c r="CX14" i="7"/>
  <c r="DP14" i="7"/>
  <c r="EC14" i="7"/>
  <c r="DX14" i="7"/>
  <c r="FX14" i="7"/>
  <c r="ES14" i="7"/>
  <c r="EU14" i="7"/>
  <c r="ER14" i="7"/>
  <c r="CR14" i="7"/>
  <c r="FD14" i="7"/>
  <c r="FA14" i="7"/>
  <c r="DV14" i="7"/>
  <c r="CP14" i="7"/>
  <c r="EH14" i="7"/>
  <c r="DE14" i="7"/>
  <c r="DD14" i="7"/>
  <c r="CY14" i="7"/>
  <c r="DH14" i="7"/>
  <c r="EI14" i="7"/>
  <c r="EQ14" i="7"/>
  <c r="EP14" i="7"/>
  <c r="FZ14" i="7"/>
  <c r="FH14" i="7"/>
  <c r="FJ14" i="7"/>
  <c r="DZ14" i="7"/>
  <c r="FC14" i="7"/>
  <c r="FB14" i="7"/>
  <c r="FL14" i="7"/>
  <c r="EY14" i="7"/>
  <c r="FW14" i="7"/>
  <c r="EO14" i="7"/>
  <c r="FR14" i="7"/>
  <c r="FS14" i="7"/>
  <c r="EM14" i="7"/>
  <c r="EJ14" i="7"/>
  <c r="DW14" i="7"/>
  <c r="CS14" i="7"/>
  <c r="CZ14" i="7"/>
  <c r="DS14" i="7"/>
  <c r="DR14" i="7"/>
  <c r="DQ14" i="7"/>
  <c r="DA14" i="7"/>
  <c r="CU14" i="7"/>
  <c r="FN14" i="7"/>
  <c r="FM14" i="7"/>
  <c r="EX14" i="7"/>
  <c r="EV14" i="7"/>
  <c r="EG14" i="7"/>
  <c r="FT14" i="7"/>
  <c r="CT14" i="7"/>
  <c r="EA14" i="7"/>
  <c r="FY14" i="7"/>
  <c r="FK14" i="7"/>
  <c r="FE14" i="7"/>
  <c r="FF14" i="7"/>
  <c r="FG14" i="7"/>
  <c r="CQ14" i="7"/>
  <c r="FP14" i="7"/>
  <c r="EL14" i="7"/>
  <c r="EK14" i="7"/>
  <c r="DF14" i="7"/>
  <c r="DY14" i="7"/>
  <c r="DD12" i="7"/>
  <c r="CW12" i="7"/>
  <c r="FX12" i="7"/>
  <c r="FT12" i="7"/>
  <c r="FP12" i="7"/>
  <c r="FL12" i="7"/>
  <c r="FH12" i="7"/>
  <c r="FD12" i="7"/>
  <c r="EZ12" i="7"/>
  <c r="EV12" i="7"/>
  <c r="ER12" i="7"/>
  <c r="EN12" i="7"/>
  <c r="EJ12" i="7"/>
  <c r="EF12" i="7"/>
  <c r="EB12" i="7"/>
  <c r="DG12" i="7"/>
  <c r="CP12" i="7"/>
  <c r="DY12" i="7"/>
  <c r="FV12" i="7"/>
  <c r="FJ12" i="7"/>
  <c r="FF12" i="7"/>
  <c r="EX12" i="7"/>
  <c r="EH12" i="7"/>
  <c r="FI12" i="7"/>
  <c r="FA12" i="7"/>
  <c r="EK12" i="7"/>
  <c r="DC12" i="7"/>
  <c r="GA12" i="7"/>
  <c r="FW12" i="7"/>
  <c r="FS12" i="7"/>
  <c r="FO12" i="7"/>
  <c r="FK12" i="7"/>
  <c r="FG12" i="7"/>
  <c r="FC12" i="7"/>
  <c r="EY12" i="7"/>
  <c r="EU12" i="7"/>
  <c r="EQ12" i="7"/>
  <c r="EM12" i="7"/>
  <c r="EI12" i="7"/>
  <c r="EE12" i="7"/>
  <c r="DF12" i="7"/>
  <c r="CN12" i="7"/>
  <c r="DX12" i="7"/>
  <c r="FZ12" i="7"/>
  <c r="FR12" i="7"/>
  <c r="FN12" i="7"/>
  <c r="FB12" i="7"/>
  <c r="ET12" i="7"/>
  <c r="EP12" i="7"/>
  <c r="EL12" i="7"/>
  <c r="ED12" i="7"/>
  <c r="DE12" i="7"/>
  <c r="EA12" i="7"/>
  <c r="FY12" i="7"/>
  <c r="FU12" i="7"/>
  <c r="FQ12" i="7"/>
  <c r="FM12" i="7"/>
  <c r="FE12" i="7"/>
  <c r="EW12" i="7"/>
  <c r="ES12" i="7"/>
  <c r="EO12" i="7"/>
  <c r="EG12" i="7"/>
  <c r="EC12" i="7"/>
  <c r="DV12" i="7"/>
  <c r="DZ12" i="7"/>
  <c r="DT12" i="7"/>
  <c r="CY12" i="7"/>
  <c r="DL12" i="7"/>
  <c r="DH12" i="7"/>
  <c r="DW12" i="7"/>
  <c r="DJ12" i="7"/>
  <c r="DI12" i="7"/>
  <c r="CX12" i="7"/>
  <c r="DS12" i="7"/>
  <c r="DP12" i="7"/>
  <c r="CO12" i="7"/>
  <c r="DB12" i="7"/>
  <c r="DM12" i="7"/>
  <c r="DR12" i="7"/>
  <c r="DU12" i="7"/>
  <c r="DK12" i="7"/>
  <c r="DO12" i="7"/>
  <c r="DN12" i="7"/>
  <c r="CZ12" i="7"/>
  <c r="CV12" i="7"/>
  <c r="CQ12" i="7"/>
  <c r="DQ12" i="7"/>
  <c r="DG10" i="7"/>
  <c r="CX10" i="7"/>
  <c r="DK10" i="7"/>
  <c r="DR10" i="7"/>
  <c r="CS10" i="7"/>
  <c r="DD10" i="7"/>
  <c r="DO10" i="7"/>
  <c r="DC10" i="7"/>
  <c r="GA10" i="7"/>
  <c r="FW10" i="7"/>
  <c r="FS10" i="7"/>
  <c r="FO10" i="7"/>
  <c r="FK10" i="7"/>
  <c r="FG10" i="7"/>
  <c r="FC10" i="7"/>
  <c r="EY10" i="7"/>
  <c r="EU10" i="7"/>
  <c r="EQ10" i="7"/>
  <c r="EM10" i="7"/>
  <c r="EI10" i="7"/>
  <c r="EE10" i="7"/>
  <c r="DS10" i="7"/>
  <c r="DF10" i="7"/>
  <c r="CT10" i="7"/>
  <c r="DZ10" i="7"/>
  <c r="FI10" i="7"/>
  <c r="EW10" i="7"/>
  <c r="EG10" i="7"/>
  <c r="EZ10" i="7"/>
  <c r="ER10" i="7"/>
  <c r="DV10" i="7"/>
  <c r="FZ10" i="7"/>
  <c r="FV10" i="7"/>
  <c r="FR10" i="7"/>
  <c r="FN10" i="7"/>
  <c r="FJ10" i="7"/>
  <c r="FF10" i="7"/>
  <c r="FB10" i="7"/>
  <c r="EX10" i="7"/>
  <c r="ET10" i="7"/>
  <c r="EP10" i="7"/>
  <c r="EL10" i="7"/>
  <c r="EH10" i="7"/>
  <c r="ED10" i="7"/>
  <c r="DE10" i="7"/>
  <c r="CR10" i="7"/>
  <c r="DY10" i="7"/>
  <c r="FY10" i="7"/>
  <c r="FU10" i="7"/>
  <c r="FQ10" i="7"/>
  <c r="FM10" i="7"/>
  <c r="FE10" i="7"/>
  <c r="FA10" i="7"/>
  <c r="ES10" i="7"/>
  <c r="EO10" i="7"/>
  <c r="EK10" i="7"/>
  <c r="EC10" i="7"/>
  <c r="DX10" i="7"/>
  <c r="FX10" i="7"/>
  <c r="FT10" i="7"/>
  <c r="FP10" i="7"/>
  <c r="FL10" i="7"/>
  <c r="FH10" i="7"/>
  <c r="FD10" i="7"/>
  <c r="EV10" i="7"/>
  <c r="EN10" i="7"/>
  <c r="EJ10" i="7"/>
  <c r="EF10" i="7"/>
  <c r="EB10" i="7"/>
  <c r="DB10" i="7"/>
  <c r="CY10" i="7"/>
  <c r="CU10" i="7"/>
  <c r="EA10" i="7"/>
  <c r="DT10" i="7"/>
  <c r="DH10" i="7"/>
  <c r="CW10" i="7"/>
  <c r="DL10" i="7"/>
  <c r="DP10" i="7"/>
  <c r="DN10" i="7"/>
  <c r="GA8" i="7"/>
  <c r="FW8" i="7"/>
  <c r="FS8" i="7"/>
  <c r="FO8" i="7"/>
  <c r="FK8" i="7"/>
  <c r="FG8" i="7"/>
  <c r="FC8" i="7"/>
  <c r="EY8" i="7"/>
  <c r="EU8" i="7"/>
  <c r="EQ8" i="7"/>
  <c r="EM8" i="7"/>
  <c r="EI8" i="7"/>
  <c r="EE8" i="7"/>
  <c r="DW8" i="7"/>
  <c r="DG8" i="7"/>
  <c r="CZ8" i="7"/>
  <c r="CU8" i="7"/>
  <c r="CQ8" i="7"/>
  <c r="DX8" i="7"/>
  <c r="FE8" i="7"/>
  <c r="EW8" i="7"/>
  <c r="EC8" i="7"/>
  <c r="FH8" i="7"/>
  <c r="EV8" i="7"/>
  <c r="EJ8" i="7"/>
  <c r="EB8" i="7"/>
  <c r="FZ8" i="7"/>
  <c r="FV8" i="7"/>
  <c r="FR8" i="7"/>
  <c r="FN8" i="7"/>
  <c r="FJ8" i="7"/>
  <c r="FF8" i="7"/>
  <c r="FB8" i="7"/>
  <c r="EX8" i="7"/>
  <c r="ET8" i="7"/>
  <c r="EP8" i="7"/>
  <c r="EL8" i="7"/>
  <c r="EH8" i="7"/>
  <c r="ED8" i="7"/>
  <c r="DT8" i="7"/>
  <c r="DE8" i="7"/>
  <c r="CX8" i="7"/>
  <c r="CT8" i="7"/>
  <c r="EA8" i="7"/>
  <c r="FY8" i="7"/>
  <c r="FU8" i="7"/>
  <c r="FQ8" i="7"/>
  <c r="FM8" i="7"/>
  <c r="FI8" i="7"/>
  <c r="FA8" i="7"/>
  <c r="ES8" i="7"/>
  <c r="EO8" i="7"/>
  <c r="EK8" i="7"/>
  <c r="EG8" i="7"/>
  <c r="CR8" i="7"/>
  <c r="DZ8" i="7"/>
  <c r="FX8" i="7"/>
  <c r="FT8" i="7"/>
  <c r="FP8" i="7"/>
  <c r="FL8" i="7"/>
  <c r="FD8" i="7"/>
  <c r="EZ8" i="7"/>
  <c r="ER8" i="7"/>
  <c r="EN8" i="7"/>
  <c r="EF8" i="7"/>
  <c r="DY8" i="7"/>
  <c r="DV8" i="7"/>
  <c r="DK8" i="7"/>
  <c r="DQ8" i="7"/>
  <c r="DJ8" i="7"/>
  <c r="DU8" i="7"/>
  <c r="CN8" i="7"/>
  <c r="CS8" i="7"/>
  <c r="DI8" i="7"/>
  <c r="DC8" i="7"/>
  <c r="DB8" i="7"/>
  <c r="DR8" i="7"/>
  <c r="DF8" i="7"/>
  <c r="DD8" i="7"/>
  <c r="DP8" i="7"/>
  <c r="CV8" i="7"/>
  <c r="DH8" i="7"/>
  <c r="CW8" i="7"/>
  <c r="CP8" i="7"/>
  <c r="CY8" i="7"/>
  <c r="DS8" i="7"/>
  <c r="DA8" i="7"/>
  <c r="CO8" i="7"/>
  <c r="GA6" i="7"/>
  <c r="FW6" i="7"/>
  <c r="FS6" i="7"/>
  <c r="FO6" i="7"/>
  <c r="FK6" i="7"/>
  <c r="FG6" i="7"/>
  <c r="FC6" i="7"/>
  <c r="EY6" i="7"/>
  <c r="EU6" i="7"/>
  <c r="EQ6" i="7"/>
  <c r="EM6" i="7"/>
  <c r="EI6" i="7"/>
  <c r="EE6" i="7"/>
  <c r="DW6" i="7"/>
  <c r="DS6" i="7"/>
  <c r="DO6" i="7"/>
  <c r="DG6" i="7"/>
  <c r="DC6" i="7"/>
  <c r="CY6" i="7"/>
  <c r="CU6" i="7"/>
  <c r="CQ6" i="7"/>
  <c r="EA6" i="7"/>
  <c r="FZ6" i="7"/>
  <c r="FV6" i="7"/>
  <c r="FR6" i="7"/>
  <c r="FN6" i="7"/>
  <c r="FJ6" i="7"/>
  <c r="FF6" i="7"/>
  <c r="FB6" i="7"/>
  <c r="EX6" i="7"/>
  <c r="ET6" i="7"/>
  <c r="EP6" i="7"/>
  <c r="EL6" i="7"/>
  <c r="EH6" i="7"/>
  <c r="ED6" i="7"/>
  <c r="DV6" i="7"/>
  <c r="DR6" i="7"/>
  <c r="DN6" i="7"/>
  <c r="DF6" i="7"/>
  <c r="DB6" i="7"/>
  <c r="CX6" i="7"/>
  <c r="CP6" i="7"/>
  <c r="FY6" i="7"/>
  <c r="FU6" i="7"/>
  <c r="FQ6" i="7"/>
  <c r="FM6" i="7"/>
  <c r="FI6" i="7"/>
  <c r="FE6" i="7"/>
  <c r="FA6" i="7"/>
  <c r="EW6" i="7"/>
  <c r="ES6" i="7"/>
  <c r="EO6" i="7"/>
  <c r="EK6" i="7"/>
  <c r="EG6" i="7"/>
  <c r="EC6" i="7"/>
  <c r="DU6" i="7"/>
  <c r="DQ6" i="7"/>
  <c r="DM6" i="7"/>
  <c r="DE6" i="7"/>
  <c r="DA6" i="7"/>
  <c r="CW6" i="7"/>
  <c r="CS6" i="7"/>
  <c r="CO6" i="7"/>
  <c r="DY6" i="7"/>
  <c r="FX6" i="7"/>
  <c r="FT6" i="7"/>
  <c r="FP6" i="7"/>
  <c r="FL6" i="7"/>
  <c r="FH6" i="7"/>
  <c r="FD6" i="7"/>
  <c r="EZ6" i="7"/>
  <c r="EV6" i="7"/>
  <c r="ER6" i="7"/>
  <c r="EN6" i="7"/>
  <c r="EJ6" i="7"/>
  <c r="EF6" i="7"/>
  <c r="EB6" i="7"/>
  <c r="DT6" i="7"/>
  <c r="DP6" i="7"/>
  <c r="DL6" i="7"/>
  <c r="DD6" i="7"/>
  <c r="CZ6" i="7"/>
  <c r="CV6" i="7"/>
  <c r="CR6" i="7"/>
  <c r="CN6" i="7"/>
  <c r="DX6" i="7"/>
  <c r="CT6" i="7"/>
  <c r="DZ6" i="7"/>
  <c r="GA34" i="7"/>
  <c r="FW34" i="7"/>
  <c r="FS34" i="7"/>
  <c r="FO34" i="7"/>
  <c r="FK34" i="7"/>
  <c r="FG34" i="7"/>
  <c r="FC34" i="7"/>
  <c r="EY34" i="7"/>
  <c r="EU34" i="7"/>
  <c r="EQ34" i="7"/>
  <c r="EM34" i="7"/>
  <c r="EI34" i="7"/>
  <c r="EE34" i="7"/>
  <c r="DW34" i="7"/>
  <c r="DS34" i="7"/>
  <c r="DO34" i="7"/>
  <c r="DK34" i="7"/>
  <c r="DG34" i="7"/>
  <c r="DC34" i="7"/>
  <c r="CY34" i="7"/>
  <c r="CU34" i="7"/>
  <c r="CQ34" i="7"/>
  <c r="FZ34" i="7"/>
  <c r="FV34" i="7"/>
  <c r="FR34" i="7"/>
  <c r="FN34" i="7"/>
  <c r="FJ34" i="7"/>
  <c r="FF34" i="7"/>
  <c r="FB34" i="7"/>
  <c r="EX34" i="7"/>
  <c r="ET34" i="7"/>
  <c r="EP34" i="7"/>
  <c r="EL34" i="7"/>
  <c r="EH34" i="7"/>
  <c r="ED34" i="7"/>
  <c r="DV34" i="7"/>
  <c r="DR34" i="7"/>
  <c r="DN34" i="7"/>
  <c r="DJ34" i="7"/>
  <c r="DF34" i="7"/>
  <c r="DB34" i="7"/>
  <c r="CX34" i="7"/>
  <c r="CT34" i="7"/>
  <c r="CP34" i="7"/>
  <c r="CZ34" i="7"/>
  <c r="CR34" i="7"/>
  <c r="FY34" i="7"/>
  <c r="FU34" i="7"/>
  <c r="FQ34" i="7"/>
  <c r="FM34" i="7"/>
  <c r="FI34" i="7"/>
  <c r="FE34" i="7"/>
  <c r="FA34" i="7"/>
  <c r="EW34" i="7"/>
  <c r="ES34" i="7"/>
  <c r="EO34" i="7"/>
  <c r="EK34" i="7"/>
  <c r="EG34" i="7"/>
  <c r="EC34" i="7"/>
  <c r="DU34" i="7"/>
  <c r="DQ34" i="7"/>
  <c r="DM34" i="7"/>
  <c r="DI34" i="7"/>
  <c r="DE34" i="7"/>
  <c r="DA34" i="7"/>
  <c r="CW34" i="7"/>
  <c r="CS34" i="7"/>
  <c r="CO34" i="7"/>
  <c r="FX34" i="7"/>
  <c r="FT34" i="7"/>
  <c r="FP34" i="7"/>
  <c r="FL34" i="7"/>
  <c r="FH34" i="7"/>
  <c r="FD34" i="7"/>
  <c r="EZ34" i="7"/>
  <c r="EV34" i="7"/>
  <c r="ER34" i="7"/>
  <c r="EN34" i="7"/>
  <c r="EJ34" i="7"/>
  <c r="EF34" i="7"/>
  <c r="EB34" i="7"/>
  <c r="DT34" i="7"/>
  <c r="DP34" i="7"/>
  <c r="DL34" i="7"/>
  <c r="DH34" i="7"/>
  <c r="DD34" i="7"/>
  <c r="CV34" i="7"/>
  <c r="CN34" i="7"/>
  <c r="CK14" i="7"/>
  <c r="CL14" i="7"/>
  <c r="CM14" i="7"/>
  <c r="CJ14" i="7"/>
  <c r="CL34" i="7"/>
  <c r="CK34" i="7"/>
  <c r="CL38" i="7"/>
  <c r="CK38" i="7"/>
  <c r="CK8" i="7"/>
  <c r="CL8" i="7"/>
  <c r="CM8" i="7"/>
  <c r="CJ8" i="7"/>
  <c r="CK10" i="7"/>
  <c r="CL10" i="7"/>
  <c r="CM10" i="7"/>
  <c r="CM34" i="7"/>
  <c r="CJ10" i="7"/>
  <c r="CJ34" i="7"/>
  <c r="CK36" i="7"/>
  <c r="CL36" i="7"/>
  <c r="CK12" i="7"/>
  <c r="CL12" i="7"/>
  <c r="CM12" i="7"/>
  <c r="CM36" i="7"/>
  <c r="CJ12" i="7"/>
  <c r="CJ36" i="7"/>
  <c r="AZ55" i="7"/>
  <c r="AX55" i="7"/>
  <c r="AV55" i="7"/>
  <c r="AT55" i="7"/>
  <c r="AR55" i="7"/>
  <c r="AP55" i="7"/>
  <c r="AN55" i="7"/>
  <c r="AL55" i="7"/>
  <c r="AJ55" i="7"/>
  <c r="AH55" i="7"/>
  <c r="AF55" i="7"/>
  <c r="AD55" i="7"/>
  <c r="AB55" i="7"/>
  <c r="Z55" i="7"/>
  <c r="X55" i="7"/>
  <c r="U54" i="7"/>
  <c r="R54" i="7"/>
  <c r="O54" i="7"/>
  <c r="AZ53" i="7"/>
  <c r="AX53" i="7"/>
  <c r="AV53" i="7"/>
  <c r="AT53" i="7"/>
  <c r="AR53" i="7"/>
  <c r="AP53" i="7"/>
  <c r="AN53" i="7"/>
  <c r="AL53" i="7"/>
  <c r="AJ53" i="7"/>
  <c r="AH53" i="7"/>
  <c r="AF53" i="7"/>
  <c r="AD53" i="7"/>
  <c r="AB53" i="7"/>
  <c r="Z53" i="7"/>
  <c r="X53" i="7"/>
  <c r="U52" i="7"/>
  <c r="R52" i="7"/>
  <c r="O52" i="7"/>
  <c r="AZ51" i="7"/>
  <c r="AX51" i="7"/>
  <c r="AV51" i="7"/>
  <c r="AT51" i="7"/>
  <c r="AR51" i="7"/>
  <c r="AP51" i="7"/>
  <c r="AN51" i="7"/>
  <c r="AL51" i="7"/>
  <c r="AJ51" i="7"/>
  <c r="AH51" i="7"/>
  <c r="AF51" i="7"/>
  <c r="AD51" i="7"/>
  <c r="AB51" i="7"/>
  <c r="Z51" i="7"/>
  <c r="X51" i="7"/>
  <c r="U50" i="7"/>
  <c r="R50" i="7"/>
  <c r="O50" i="7"/>
  <c r="AZ49" i="7"/>
  <c r="AX49" i="7"/>
  <c r="AV49" i="7"/>
  <c r="AT49" i="7"/>
  <c r="AR49" i="7"/>
  <c r="AP49" i="7"/>
  <c r="AN49" i="7"/>
  <c r="AL49" i="7"/>
  <c r="AJ49" i="7"/>
  <c r="AH49" i="7"/>
  <c r="AF49" i="7"/>
  <c r="AD49" i="7"/>
  <c r="AB49" i="7"/>
  <c r="Z49" i="7"/>
  <c r="X49" i="7"/>
  <c r="U48" i="7"/>
  <c r="R48" i="7"/>
  <c r="O48" i="7"/>
  <c r="AZ47" i="7"/>
  <c r="AX47" i="7"/>
  <c r="AV47" i="7"/>
  <c r="AT47" i="7"/>
  <c r="AR47" i="7"/>
  <c r="AP47" i="7"/>
  <c r="AN47" i="7"/>
  <c r="AL47" i="7"/>
  <c r="AJ47" i="7"/>
  <c r="AH47" i="7"/>
  <c r="AF47" i="7"/>
  <c r="AD47" i="7"/>
  <c r="AB47" i="7"/>
  <c r="Z47" i="7"/>
  <c r="X47" i="7"/>
  <c r="U46" i="7"/>
  <c r="R46" i="7"/>
  <c r="O46" i="7"/>
  <c r="AZ45" i="7"/>
  <c r="AX45" i="7"/>
  <c r="AV45" i="7"/>
  <c r="AT45" i="7"/>
  <c r="AR45" i="7"/>
  <c r="AP45" i="7"/>
  <c r="AN45" i="7"/>
  <c r="AL45" i="7"/>
  <c r="AJ45" i="7"/>
  <c r="AH45" i="7"/>
  <c r="AF45" i="7"/>
  <c r="AD45" i="7"/>
  <c r="AB45" i="7"/>
  <c r="Z45" i="7"/>
  <c r="X45" i="7"/>
  <c r="U44" i="7"/>
  <c r="R44" i="7"/>
  <c r="O44" i="7"/>
  <c r="AZ43" i="7"/>
  <c r="AX43" i="7"/>
  <c r="AV43" i="7"/>
  <c r="AT43" i="7"/>
  <c r="AR43" i="7"/>
  <c r="AP43" i="7"/>
  <c r="AN43" i="7"/>
  <c r="AL43" i="7"/>
  <c r="AJ43" i="7"/>
  <c r="AH43" i="7"/>
  <c r="AF43" i="7"/>
  <c r="AD43" i="7"/>
  <c r="AB43" i="7"/>
  <c r="Z43" i="7"/>
  <c r="X43" i="7"/>
  <c r="BH42" i="7" s="1"/>
  <c r="U42" i="7"/>
  <c r="R42" i="7"/>
  <c r="O42" i="7"/>
  <c r="AZ41" i="7"/>
  <c r="AX41" i="7"/>
  <c r="AV41" i="7"/>
  <c r="AT41" i="7"/>
  <c r="AR41" i="7"/>
  <c r="AP41" i="7"/>
  <c r="AN41" i="7"/>
  <c r="AL41" i="7"/>
  <c r="AJ41" i="7"/>
  <c r="AH41" i="7"/>
  <c r="AF41" i="7"/>
  <c r="AD41" i="7"/>
  <c r="AB41" i="7"/>
  <c r="Z41" i="7"/>
  <c r="X41" i="7"/>
  <c r="BH40" i="7" s="1"/>
  <c r="U40" i="7"/>
  <c r="R40" i="7"/>
  <c r="O40" i="7"/>
  <c r="AZ39" i="7"/>
  <c r="AX39" i="7"/>
  <c r="AV39" i="7"/>
  <c r="AT39" i="7"/>
  <c r="AR39" i="7"/>
  <c r="AP39" i="7"/>
  <c r="AN39" i="7"/>
  <c r="AL39" i="7"/>
  <c r="AJ39" i="7"/>
  <c r="AH39" i="7"/>
  <c r="AF39" i="7"/>
  <c r="AD39" i="7"/>
  <c r="AB39" i="7"/>
  <c r="Z39" i="7"/>
  <c r="X39" i="7"/>
  <c r="BH38" i="7" s="1"/>
  <c r="AZ37" i="7"/>
  <c r="AX37" i="7"/>
  <c r="AV37" i="7"/>
  <c r="AT37" i="7"/>
  <c r="AR37" i="7"/>
  <c r="AP37" i="7"/>
  <c r="AN37" i="7"/>
  <c r="AL37" i="7"/>
  <c r="AJ37" i="7"/>
  <c r="AH37" i="7"/>
  <c r="AF37" i="7"/>
  <c r="AD37" i="7"/>
  <c r="AB37" i="7"/>
  <c r="Z37" i="7"/>
  <c r="X37" i="7"/>
  <c r="BH36" i="7" s="1"/>
  <c r="AZ35" i="7"/>
  <c r="AX35" i="7"/>
  <c r="AV35" i="7"/>
  <c r="AT35" i="7"/>
  <c r="AR35" i="7"/>
  <c r="AP35" i="7"/>
  <c r="AN35" i="7"/>
  <c r="AL35" i="7"/>
  <c r="AJ35" i="7"/>
  <c r="AF35" i="7"/>
  <c r="AD35" i="7"/>
  <c r="AB35" i="7"/>
  <c r="Z35" i="7"/>
  <c r="X35" i="7"/>
  <c r="BH34" i="7" s="1"/>
  <c r="AZ33" i="7"/>
  <c r="AX33" i="7"/>
  <c r="AV33" i="7"/>
  <c r="AT33" i="7"/>
  <c r="AR33" i="7"/>
  <c r="AP33" i="7"/>
  <c r="AN33" i="7"/>
  <c r="AL33" i="7"/>
  <c r="AJ33" i="7"/>
  <c r="AH33" i="7"/>
  <c r="AF33" i="7"/>
  <c r="AD33" i="7"/>
  <c r="AB33" i="7"/>
  <c r="Z33" i="7"/>
  <c r="X33" i="7"/>
  <c r="BH32" i="7" s="1"/>
  <c r="U32" i="7"/>
  <c r="R32" i="7"/>
  <c r="O32" i="7"/>
  <c r="AZ31" i="7"/>
  <c r="AX31" i="7"/>
  <c r="AV31" i="7"/>
  <c r="AT31" i="7"/>
  <c r="AR31" i="7"/>
  <c r="AP31" i="7"/>
  <c r="AN31" i="7"/>
  <c r="AL31" i="7"/>
  <c r="AJ31" i="7"/>
  <c r="AH31" i="7"/>
  <c r="AF31" i="7"/>
  <c r="AD31" i="7"/>
  <c r="AB31" i="7"/>
  <c r="Z31" i="7"/>
  <c r="X31" i="7"/>
  <c r="BH30" i="7" s="1"/>
  <c r="U30" i="7"/>
  <c r="R30" i="7"/>
  <c r="O30" i="7"/>
  <c r="AZ29" i="7"/>
  <c r="AX29" i="7"/>
  <c r="AV29" i="7"/>
  <c r="AT29" i="7"/>
  <c r="AR29" i="7"/>
  <c r="AP29" i="7"/>
  <c r="AN29" i="7"/>
  <c r="AL29" i="7"/>
  <c r="AJ29" i="7"/>
  <c r="AH29" i="7"/>
  <c r="AF29" i="7"/>
  <c r="AD29" i="7"/>
  <c r="AB29" i="7"/>
  <c r="Z29" i="7"/>
  <c r="X29" i="7"/>
  <c r="BH28" i="7" s="1"/>
  <c r="U28" i="7"/>
  <c r="R28" i="7"/>
  <c r="O28" i="7"/>
  <c r="AZ27" i="7"/>
  <c r="AX27" i="7"/>
  <c r="AV27" i="7"/>
  <c r="AT27" i="7"/>
  <c r="AR27" i="7"/>
  <c r="AP27" i="7"/>
  <c r="AN27" i="7"/>
  <c r="AL27" i="7"/>
  <c r="AJ27" i="7"/>
  <c r="AH27" i="7"/>
  <c r="AF27" i="7"/>
  <c r="AD27" i="7"/>
  <c r="AB27" i="7"/>
  <c r="Z27" i="7"/>
  <c r="X27" i="7"/>
  <c r="BH26" i="7" s="1"/>
  <c r="U26" i="7"/>
  <c r="R26" i="7"/>
  <c r="O26" i="7"/>
  <c r="AZ25" i="7"/>
  <c r="AX25" i="7"/>
  <c r="AV25" i="7"/>
  <c r="AT25" i="7"/>
  <c r="AR25" i="7"/>
  <c r="AP25" i="7"/>
  <c r="AN25" i="7"/>
  <c r="AL25" i="7"/>
  <c r="AJ25" i="7"/>
  <c r="AH25" i="7"/>
  <c r="AF25" i="7"/>
  <c r="AD25" i="7"/>
  <c r="AB25" i="7"/>
  <c r="Z25" i="7"/>
  <c r="X25" i="7"/>
  <c r="BH24" i="7" s="1"/>
  <c r="U24" i="7"/>
  <c r="R24" i="7"/>
  <c r="O24" i="7"/>
  <c r="AZ23" i="7"/>
  <c r="AX23" i="7"/>
  <c r="AV23" i="7"/>
  <c r="AT23" i="7"/>
  <c r="AR23" i="7"/>
  <c r="AP23" i="7"/>
  <c r="AN23" i="7"/>
  <c r="AL23" i="7"/>
  <c r="AJ23" i="7"/>
  <c r="AH23" i="7"/>
  <c r="AF23" i="7"/>
  <c r="AD23" i="7"/>
  <c r="AB23" i="7"/>
  <c r="Z23" i="7"/>
  <c r="X23" i="7"/>
  <c r="BH22" i="7" s="1"/>
  <c r="U22" i="7"/>
  <c r="R22" i="7"/>
  <c r="O22" i="7"/>
  <c r="AZ21" i="7"/>
  <c r="AX21" i="7"/>
  <c r="AV21" i="7"/>
  <c r="AT21" i="7"/>
  <c r="AR21" i="7"/>
  <c r="AP21" i="7"/>
  <c r="AN21" i="7"/>
  <c r="AL21" i="7"/>
  <c r="AJ21" i="7"/>
  <c r="AH21" i="7"/>
  <c r="AF21" i="7"/>
  <c r="AD21" i="7"/>
  <c r="AB21" i="7"/>
  <c r="Z21" i="7"/>
  <c r="X21" i="7"/>
  <c r="BH20" i="7" s="1"/>
  <c r="U20" i="7"/>
  <c r="R20" i="7"/>
  <c r="O20" i="7"/>
  <c r="AZ19" i="7"/>
  <c r="AX19" i="7"/>
  <c r="AV19" i="7"/>
  <c r="AT19" i="7"/>
  <c r="AR19" i="7"/>
  <c r="AP19" i="7"/>
  <c r="AN19" i="7"/>
  <c r="AL19" i="7"/>
  <c r="AJ19" i="7"/>
  <c r="AH19" i="7"/>
  <c r="AF19" i="7"/>
  <c r="AD19" i="7"/>
  <c r="AB19" i="7"/>
  <c r="Z19" i="7"/>
  <c r="X19" i="7"/>
  <c r="BH18" i="7" s="1"/>
  <c r="U18" i="7"/>
  <c r="R18" i="7"/>
  <c r="O18" i="7"/>
  <c r="AZ17" i="7"/>
  <c r="AX17" i="7"/>
  <c r="AV17" i="7"/>
  <c r="AT17" i="7"/>
  <c r="AR17" i="7"/>
  <c r="AP17" i="7"/>
  <c r="AN17" i="7"/>
  <c r="AL17" i="7"/>
  <c r="AJ17" i="7"/>
  <c r="AH17" i="7"/>
  <c r="AF17" i="7"/>
  <c r="AD17" i="7"/>
  <c r="AB17" i="7"/>
  <c r="Z17" i="7"/>
  <c r="X17" i="7"/>
  <c r="BH16" i="7" s="1"/>
  <c r="U16" i="7"/>
  <c r="R16" i="7"/>
  <c r="O16" i="7"/>
  <c r="AZ15" i="7"/>
  <c r="AX15" i="7"/>
  <c r="AV15" i="7"/>
  <c r="AT15" i="7"/>
  <c r="AR15" i="7"/>
  <c r="AP15" i="7"/>
  <c r="AN15" i="7"/>
  <c r="AL15" i="7"/>
  <c r="AJ15" i="7"/>
  <c r="AH15" i="7"/>
  <c r="AF15" i="7"/>
  <c r="AD15" i="7"/>
  <c r="AB15" i="7"/>
  <c r="Z15" i="7"/>
  <c r="X15" i="7"/>
  <c r="BH14" i="7" s="1"/>
  <c r="AZ13" i="7"/>
  <c r="AX13" i="7"/>
  <c r="AV13" i="7"/>
  <c r="AT13" i="7"/>
  <c r="AR13" i="7"/>
  <c r="AP13" i="7"/>
  <c r="AN13" i="7"/>
  <c r="AL13" i="7"/>
  <c r="AJ13" i="7"/>
  <c r="AH13" i="7"/>
  <c r="AF13" i="7"/>
  <c r="AD13" i="7"/>
  <c r="AB13" i="7"/>
  <c r="Z13" i="7"/>
  <c r="X13" i="7"/>
  <c r="AZ11" i="7"/>
  <c r="AX11" i="7"/>
  <c r="AV11" i="7"/>
  <c r="AT11" i="7"/>
  <c r="AR11" i="7"/>
  <c r="AP11" i="7"/>
  <c r="AN11" i="7"/>
  <c r="AL11" i="7"/>
  <c r="AJ11" i="7"/>
  <c r="AH11" i="7"/>
  <c r="AF11" i="7"/>
  <c r="AD11" i="7"/>
  <c r="AB11" i="7"/>
  <c r="Z11" i="7"/>
  <c r="X11" i="7"/>
  <c r="AZ9" i="7"/>
  <c r="AX9" i="7"/>
  <c r="AV9" i="7"/>
  <c r="AT9" i="7"/>
  <c r="AR9" i="7"/>
  <c r="AP9" i="7"/>
  <c r="AN9" i="7"/>
  <c r="AL9" i="7"/>
  <c r="AJ9" i="7"/>
  <c r="AH9" i="7"/>
  <c r="AF9" i="7"/>
  <c r="AD9" i="7"/>
  <c r="AB9" i="7"/>
  <c r="Z9" i="7"/>
  <c r="X9" i="7"/>
  <c r="AB7" i="7"/>
  <c r="AD7" i="7"/>
  <c r="AF7" i="7"/>
  <c r="AH7" i="7"/>
  <c r="AJ7" i="7"/>
  <c r="AL7" i="7"/>
  <c r="AP7" i="7"/>
  <c r="AR7" i="7"/>
  <c r="AT7" i="7"/>
  <c r="AV7" i="7"/>
  <c r="AX7" i="7"/>
  <c r="AZ7" i="7"/>
  <c r="C53" i="17" l="1"/>
  <c r="L52" i="17"/>
  <c r="I52" i="17"/>
  <c r="CC34" i="7"/>
  <c r="CD34" i="7"/>
  <c r="CE34" i="7"/>
  <c r="CB34" i="7"/>
  <c r="CF34" i="7"/>
  <c r="CF8" i="7"/>
  <c r="CB8" i="7"/>
  <c r="CG8" i="7"/>
  <c r="CC8" i="7"/>
  <c r="CH8" i="7"/>
  <c r="CE8" i="7"/>
  <c r="CD8" i="7"/>
  <c r="CH36" i="7"/>
  <c r="CD36" i="7"/>
  <c r="CE36" i="7"/>
  <c r="CF36" i="7"/>
  <c r="CC36" i="7"/>
  <c r="CB36" i="7"/>
  <c r="CG36" i="7"/>
  <c r="CE14" i="7"/>
  <c r="CF14" i="7"/>
  <c r="CB14" i="7"/>
  <c r="CH14" i="7"/>
  <c r="CG14" i="7"/>
  <c r="CD14" i="7"/>
  <c r="CC14" i="7"/>
  <c r="CG18" i="7"/>
  <c r="CC18" i="7"/>
  <c r="CH18" i="7"/>
  <c r="CD18" i="7"/>
  <c r="CE18" i="7"/>
  <c r="CB18" i="7"/>
  <c r="CF18" i="7"/>
  <c r="CE22" i="7"/>
  <c r="CF22" i="7"/>
  <c r="CB22" i="7"/>
  <c r="CG22" i="7"/>
  <c r="CD22" i="7"/>
  <c r="CC22" i="7"/>
  <c r="CH22" i="7"/>
  <c r="CG26" i="7"/>
  <c r="CC26" i="7"/>
  <c r="CH26" i="7"/>
  <c r="CD26" i="7"/>
  <c r="CF26" i="7"/>
  <c r="CE26" i="7"/>
  <c r="CB26" i="7"/>
  <c r="CE30" i="7"/>
  <c r="CF30" i="7"/>
  <c r="CB30" i="7"/>
  <c r="CC30" i="7"/>
  <c r="CH30" i="7"/>
  <c r="CG30" i="7"/>
  <c r="CD30" i="7"/>
  <c r="CF40" i="7"/>
  <c r="CB40" i="7"/>
  <c r="CG40" i="7"/>
  <c r="CC40" i="7"/>
  <c r="CH40" i="7"/>
  <c r="CE40" i="7"/>
  <c r="CD40" i="7"/>
  <c r="CH44" i="7"/>
  <c r="CD44" i="7"/>
  <c r="CE44" i="7"/>
  <c r="CB44" i="7"/>
  <c r="CG44" i="7"/>
  <c r="CF44" i="7"/>
  <c r="CC44" i="7"/>
  <c r="CF48" i="7"/>
  <c r="CB48" i="7"/>
  <c r="CG48" i="7"/>
  <c r="CC48" i="7"/>
  <c r="CE48" i="7"/>
  <c r="CD48" i="7"/>
  <c r="CH48" i="7"/>
  <c r="CH52" i="7"/>
  <c r="CD52" i="7"/>
  <c r="CE52" i="7"/>
  <c r="CG52" i="7"/>
  <c r="CC52" i="7"/>
  <c r="CF52" i="7"/>
  <c r="CB52" i="7"/>
  <c r="CH12" i="7"/>
  <c r="CD12" i="7"/>
  <c r="CE12" i="7"/>
  <c r="CG12" i="7"/>
  <c r="CF12" i="7"/>
  <c r="CC12" i="7"/>
  <c r="CB12" i="7"/>
  <c r="CE6" i="7"/>
  <c r="CF6" i="7"/>
  <c r="CD6" i="7"/>
  <c r="CH6" i="7"/>
  <c r="CG6" i="7"/>
  <c r="CG10" i="7"/>
  <c r="CC10" i="7"/>
  <c r="CH10" i="7"/>
  <c r="CD10" i="7"/>
  <c r="CF10" i="7"/>
  <c r="CE10" i="7"/>
  <c r="CB10" i="7"/>
  <c r="CF16" i="7"/>
  <c r="CB16" i="7"/>
  <c r="CG16" i="7"/>
  <c r="CC16" i="7"/>
  <c r="CH16" i="7"/>
  <c r="CE16" i="7"/>
  <c r="CD16" i="7"/>
  <c r="CH20" i="7"/>
  <c r="CD20" i="7"/>
  <c r="CE20" i="7"/>
  <c r="CC20" i="7"/>
  <c r="CB20" i="7"/>
  <c r="CG20" i="7"/>
  <c r="CF20" i="7"/>
  <c r="CF24" i="7"/>
  <c r="CB24" i="7"/>
  <c r="CG24" i="7"/>
  <c r="CC24" i="7"/>
  <c r="CE24" i="7"/>
  <c r="CD24" i="7"/>
  <c r="CH24" i="7"/>
  <c r="CH28" i="7"/>
  <c r="CD28" i="7"/>
  <c r="CE28" i="7"/>
  <c r="CB28" i="7"/>
  <c r="CG28" i="7"/>
  <c r="CF28" i="7"/>
  <c r="CC28" i="7"/>
  <c r="CF32" i="7"/>
  <c r="CB32" i="7"/>
  <c r="CG32" i="7"/>
  <c r="CC32" i="7"/>
  <c r="CD32" i="7"/>
  <c r="CH32" i="7"/>
  <c r="CE32" i="7"/>
  <c r="CE38" i="7"/>
  <c r="CF38" i="7"/>
  <c r="CB38" i="7"/>
  <c r="CG38" i="7"/>
  <c r="CD38" i="7"/>
  <c r="CC38" i="7"/>
  <c r="CH38" i="7"/>
  <c r="CG42" i="7"/>
  <c r="CC42" i="7"/>
  <c r="CH42" i="7"/>
  <c r="CD42" i="7"/>
  <c r="CF42" i="7"/>
  <c r="CE42" i="7"/>
  <c r="CB42" i="7"/>
  <c r="CE46" i="7"/>
  <c r="CF46" i="7"/>
  <c r="CB46" i="7"/>
  <c r="CC46" i="7"/>
  <c r="CH46" i="7"/>
  <c r="CG46" i="7"/>
  <c r="CD46" i="7"/>
  <c r="CG50" i="7"/>
  <c r="CC50" i="7"/>
  <c r="CH50" i="7"/>
  <c r="CD50" i="7"/>
  <c r="CF50" i="7"/>
  <c r="CB50" i="7"/>
  <c r="CE50" i="7"/>
  <c r="CE54" i="7"/>
  <c r="CF54" i="7"/>
  <c r="CB54" i="7"/>
  <c r="CH54" i="7"/>
  <c r="CD54" i="7"/>
  <c r="CG54" i="7"/>
  <c r="CC54" i="7"/>
  <c r="ED18" i="7"/>
  <c r="DB18" i="7"/>
  <c r="CN18" i="7"/>
  <c r="DF18" i="7"/>
  <c r="EK18" i="7"/>
  <c r="FB18" i="7"/>
  <c r="EG18" i="7"/>
  <c r="FD18" i="7"/>
  <c r="DV18" i="7"/>
  <c r="FS18" i="7"/>
  <c r="EE18" i="7"/>
  <c r="DE18" i="7"/>
  <c r="EJ18" i="7"/>
  <c r="EL18" i="7"/>
  <c r="FA18" i="7"/>
  <c r="FF18" i="7"/>
  <c r="FE18" i="7"/>
  <c r="CU18" i="7"/>
  <c r="ER18" i="7"/>
  <c r="FI18" i="7"/>
  <c r="EM18" i="7"/>
  <c r="FC18" i="7"/>
  <c r="FR18" i="7"/>
  <c r="FG18" i="7"/>
  <c r="EF18" i="7"/>
  <c r="FP18" i="7"/>
  <c r="FQ18" i="7"/>
  <c r="DZ18" i="7"/>
  <c r="CT18" i="7"/>
  <c r="ES18" i="7"/>
  <c r="FK18" i="7"/>
  <c r="EB18" i="7"/>
  <c r="FH18" i="7"/>
  <c r="EO18" i="7"/>
  <c r="FO18" i="7"/>
  <c r="EC18" i="7"/>
  <c r="DJ18" i="7"/>
  <c r="DO18" i="7"/>
  <c r="DQ18" i="7"/>
  <c r="CP18" i="7"/>
  <c r="DM18" i="7"/>
  <c r="CW18" i="7"/>
  <c r="CX18" i="7"/>
  <c r="DD18" i="7"/>
  <c r="ET18" i="7"/>
  <c r="EU18" i="7"/>
  <c r="FV18" i="7"/>
  <c r="FT18" i="7"/>
  <c r="EW18" i="7"/>
  <c r="FM18" i="7"/>
  <c r="DR18" i="7"/>
  <c r="CV18" i="7"/>
  <c r="DY18" i="7"/>
  <c r="EZ18" i="7"/>
  <c r="EA18" i="7"/>
  <c r="FW18" i="7"/>
  <c r="EY18" i="7"/>
  <c r="DX18" i="7"/>
  <c r="DA18" i="7"/>
  <c r="DS18" i="7"/>
  <c r="CQ18" i="7"/>
  <c r="EQ18" i="7"/>
  <c r="EV18" i="7"/>
  <c r="CY18" i="7"/>
  <c r="DN18" i="7"/>
  <c r="CZ18" i="7"/>
  <c r="DP18" i="7"/>
  <c r="FY18" i="7"/>
  <c r="EN18" i="7"/>
  <c r="FN18" i="7"/>
  <c r="DL18" i="7"/>
  <c r="DU18" i="7"/>
  <c r="DW18" i="7"/>
  <c r="CS18" i="7"/>
  <c r="EP18" i="7"/>
  <c r="FJ18" i="7"/>
  <c r="EH18" i="7"/>
  <c r="FU18" i="7"/>
  <c r="EX18" i="7"/>
  <c r="FL18" i="7"/>
  <c r="CO18" i="7"/>
  <c r="GA18" i="7"/>
  <c r="FX18" i="7"/>
  <c r="EI18" i="7"/>
  <c r="CR18" i="7"/>
  <c r="DC18" i="7"/>
  <c r="DH18" i="7"/>
  <c r="DI18" i="7"/>
  <c r="DG18" i="7"/>
  <c r="DT18" i="7"/>
  <c r="FZ18" i="7"/>
  <c r="DK18" i="7"/>
  <c r="CV22" i="7"/>
  <c r="EM22" i="7"/>
  <c r="EP22" i="7"/>
  <c r="CQ22" i="7"/>
  <c r="DG22" i="7"/>
  <c r="DW22" i="7"/>
  <c r="EK22" i="7"/>
  <c r="EL22" i="7"/>
  <c r="FC22" i="7"/>
  <c r="FP22" i="7"/>
  <c r="CP22" i="7"/>
  <c r="FB22" i="7"/>
  <c r="FA22" i="7"/>
  <c r="FD22" i="7"/>
  <c r="DZ22" i="7"/>
  <c r="EE22" i="7"/>
  <c r="ET22" i="7"/>
  <c r="FH22" i="7"/>
  <c r="GA22" i="7"/>
  <c r="EA22" i="7"/>
  <c r="EB22" i="7"/>
  <c r="FM22" i="7"/>
  <c r="DV22" i="7"/>
  <c r="FS22" i="7"/>
  <c r="DY22" i="7"/>
  <c r="FF22" i="7"/>
  <c r="FE22" i="7"/>
  <c r="FG22" i="7"/>
  <c r="FR22" i="7"/>
  <c r="FJ22" i="7"/>
  <c r="FZ22" i="7"/>
  <c r="FX22" i="7"/>
  <c r="CT22" i="7"/>
  <c r="EN22" i="7"/>
  <c r="FW22" i="7"/>
  <c r="EV22" i="7"/>
  <c r="EX22" i="7"/>
  <c r="DX22" i="7"/>
  <c r="CX22" i="7"/>
  <c r="DC22" i="7"/>
  <c r="DT22" i="7"/>
  <c r="FQ22" i="7"/>
  <c r="EJ22" i="7"/>
  <c r="EZ22" i="7"/>
  <c r="FI22" i="7"/>
  <c r="EQ22" i="7"/>
  <c r="EO22" i="7"/>
  <c r="EY22" i="7"/>
  <c r="FO22" i="7"/>
  <c r="FN22" i="7"/>
  <c r="CU22" i="7"/>
  <c r="ED22" i="7"/>
  <c r="CO22" i="7"/>
  <c r="CZ22" i="7"/>
  <c r="EF22" i="7"/>
  <c r="DF22" i="7"/>
  <c r="CR22" i="7"/>
  <c r="ER22" i="7"/>
  <c r="ES22" i="7"/>
  <c r="EC22" i="7"/>
  <c r="EH22" i="7"/>
  <c r="FU22" i="7"/>
  <c r="FL22" i="7"/>
  <c r="DR22" i="7"/>
  <c r="DP22" i="7"/>
  <c r="DM22" i="7"/>
  <c r="DL22" i="7"/>
  <c r="DH22" i="7"/>
  <c r="DE22" i="7"/>
  <c r="DO22" i="7"/>
  <c r="DU22" i="7"/>
  <c r="CS22" i="7"/>
  <c r="EW22" i="7"/>
  <c r="CN22" i="7"/>
  <c r="CW22" i="7"/>
  <c r="DK22" i="7"/>
  <c r="DD22" i="7"/>
  <c r="FK22" i="7"/>
  <c r="EI22" i="7"/>
  <c r="CY22" i="7"/>
  <c r="EU22" i="7"/>
  <c r="FY22" i="7"/>
  <c r="FV22" i="7"/>
  <c r="FT22" i="7"/>
  <c r="EG22" i="7"/>
  <c r="DQ22" i="7"/>
  <c r="DS22" i="7"/>
  <c r="DB22" i="7"/>
  <c r="DJ22" i="7"/>
  <c r="DN22" i="7"/>
  <c r="DA22" i="7"/>
  <c r="DI22" i="7"/>
  <c r="EB30" i="7"/>
  <c r="EM30" i="7"/>
  <c r="DY30" i="7"/>
  <c r="DF30" i="7"/>
  <c r="DD30" i="7"/>
  <c r="EJ30" i="7"/>
  <c r="EZ30" i="7"/>
  <c r="FS30" i="7"/>
  <c r="FP30" i="7"/>
  <c r="DZ30" i="7"/>
  <c r="CR30" i="7"/>
  <c r="EE30" i="7"/>
  <c r="GA30" i="7"/>
  <c r="FX30" i="7"/>
  <c r="FY30" i="7"/>
  <c r="EA30" i="7"/>
  <c r="EC30" i="7"/>
  <c r="EF30" i="7"/>
  <c r="FB30" i="7"/>
  <c r="FR30" i="7"/>
  <c r="FG30" i="7"/>
  <c r="FD30" i="7"/>
  <c r="DP30" i="7"/>
  <c r="DE30" i="7"/>
  <c r="FC30" i="7"/>
  <c r="EU30" i="7"/>
  <c r="ER30" i="7"/>
  <c r="FJ30" i="7"/>
  <c r="CQ30" i="7"/>
  <c r="EL30" i="7"/>
  <c r="FQ30" i="7"/>
  <c r="EN30" i="7"/>
  <c r="FW30" i="7"/>
  <c r="FT30" i="7"/>
  <c r="FU30" i="7"/>
  <c r="EV30" i="7"/>
  <c r="DX30" i="7"/>
  <c r="CU30" i="7"/>
  <c r="CY30" i="7"/>
  <c r="DK30" i="7"/>
  <c r="DH30" i="7"/>
  <c r="EK30" i="7"/>
  <c r="FK30" i="7"/>
  <c r="FV30" i="7"/>
  <c r="FL30" i="7"/>
  <c r="DQ30" i="7"/>
  <c r="DR30" i="7"/>
  <c r="CX30" i="7"/>
  <c r="DL30" i="7"/>
  <c r="CP30" i="7"/>
  <c r="FE30" i="7"/>
  <c r="ET30" i="7"/>
  <c r="FI30" i="7"/>
  <c r="FH30" i="7"/>
  <c r="FZ30" i="7"/>
  <c r="EO30" i="7"/>
  <c r="EI30" i="7"/>
  <c r="EW30" i="7"/>
  <c r="CV30" i="7"/>
  <c r="ED30" i="7"/>
  <c r="DB30" i="7"/>
  <c r="DA30" i="7"/>
  <c r="DI30" i="7"/>
  <c r="DJ30" i="7"/>
  <c r="DU30" i="7"/>
  <c r="DT30" i="7"/>
  <c r="EY30" i="7"/>
  <c r="DS30" i="7"/>
  <c r="DC30" i="7"/>
  <c r="DG30" i="7"/>
  <c r="CS30" i="7"/>
  <c r="DO30" i="7"/>
  <c r="CT30" i="7"/>
  <c r="EP30" i="7"/>
  <c r="EX30" i="7"/>
  <c r="FN30" i="7"/>
  <c r="EH30" i="7"/>
  <c r="DN30" i="7"/>
  <c r="DW30" i="7"/>
  <c r="FA30" i="7"/>
  <c r="FF30" i="7"/>
  <c r="ES30" i="7"/>
  <c r="EQ30" i="7"/>
  <c r="EG30" i="7"/>
  <c r="FO30" i="7"/>
  <c r="CN30" i="7"/>
  <c r="DV30" i="7"/>
  <c r="FM30" i="7"/>
  <c r="CZ30" i="7"/>
  <c r="DM30" i="7"/>
  <c r="CW30" i="7"/>
  <c r="CO30" i="7"/>
  <c r="CQ40" i="7"/>
  <c r="DD40" i="7"/>
  <c r="EM40" i="7"/>
  <c r="EB40" i="7"/>
  <c r="FB40" i="7"/>
  <c r="FA40" i="7"/>
  <c r="EZ40" i="7"/>
  <c r="FP40" i="7"/>
  <c r="DY40" i="7"/>
  <c r="EE40" i="7"/>
  <c r="ET40" i="7"/>
  <c r="GA40" i="7"/>
  <c r="EA40" i="7"/>
  <c r="CT40" i="7"/>
  <c r="CV40" i="7"/>
  <c r="EJ40" i="7"/>
  <c r="EL40" i="7"/>
  <c r="FC40" i="7"/>
  <c r="FQ40" i="7"/>
  <c r="FG40" i="7"/>
  <c r="FD40" i="7"/>
  <c r="EU40" i="7"/>
  <c r="EH40" i="7"/>
  <c r="DE40" i="7"/>
  <c r="DW40" i="7"/>
  <c r="EK40" i="7"/>
  <c r="ES40" i="7"/>
  <c r="FK40" i="7"/>
  <c r="FI40" i="7"/>
  <c r="EN40" i="7"/>
  <c r="FW40" i="7"/>
  <c r="EG40" i="7"/>
  <c r="EV40" i="7"/>
  <c r="EX40" i="7"/>
  <c r="DX40" i="7"/>
  <c r="ED40" i="7"/>
  <c r="DB40" i="7"/>
  <c r="DP40" i="7"/>
  <c r="DL40" i="7"/>
  <c r="FS40" i="7"/>
  <c r="FF40" i="7"/>
  <c r="CP40" i="7"/>
  <c r="CR40" i="7"/>
  <c r="ER40" i="7"/>
  <c r="FZ40" i="7"/>
  <c r="FX40" i="7"/>
  <c r="FT40" i="7"/>
  <c r="EW40" i="7"/>
  <c r="FN40" i="7"/>
  <c r="CZ40" i="7"/>
  <c r="DM40" i="7"/>
  <c r="FY40" i="7"/>
  <c r="EC40" i="7"/>
  <c r="EQ40" i="7"/>
  <c r="EY40" i="7"/>
  <c r="FO40" i="7"/>
  <c r="FL40" i="7"/>
  <c r="FM40" i="7"/>
  <c r="CO40" i="7"/>
  <c r="DR40" i="7"/>
  <c r="CX40" i="7"/>
  <c r="DJ40" i="7"/>
  <c r="CY40" i="7"/>
  <c r="DV40" i="7"/>
  <c r="DF40" i="7"/>
  <c r="EO40" i="7"/>
  <c r="FV40" i="7"/>
  <c r="FU40" i="7"/>
  <c r="DQ40" i="7"/>
  <c r="DC40" i="7"/>
  <c r="DG40" i="7"/>
  <c r="CS40" i="7"/>
  <c r="DA40" i="7"/>
  <c r="DO40" i="7"/>
  <c r="CW40" i="7"/>
  <c r="DK40" i="7"/>
  <c r="DT40" i="7"/>
  <c r="EP40" i="7"/>
  <c r="CU40" i="7"/>
  <c r="EF40" i="7"/>
  <c r="FR40" i="7"/>
  <c r="DZ40" i="7"/>
  <c r="EI40" i="7"/>
  <c r="DN40" i="7"/>
  <c r="DS40" i="7"/>
  <c r="CN40" i="7"/>
  <c r="DI40" i="7"/>
  <c r="DH40" i="7"/>
  <c r="DU40" i="7"/>
  <c r="FE40" i="7"/>
  <c r="FJ40" i="7"/>
  <c r="FH40" i="7"/>
  <c r="CY44" i="7"/>
  <c r="ED44" i="7"/>
  <c r="FB44" i="7"/>
  <c r="FH44" i="7"/>
  <c r="DC44" i="7"/>
  <c r="EM44" i="7"/>
  <c r="EK44" i="7"/>
  <c r="FA44" i="7"/>
  <c r="FS44" i="7"/>
  <c r="DY44" i="7"/>
  <c r="CN44" i="7"/>
  <c r="DD44" i="7"/>
  <c r="DV44" i="7"/>
  <c r="FC44" i="7"/>
  <c r="FQ44" i="7"/>
  <c r="FF44" i="7"/>
  <c r="ER44" i="7"/>
  <c r="ES44" i="7"/>
  <c r="EB44" i="7"/>
  <c r="EZ44" i="7"/>
  <c r="FR44" i="7"/>
  <c r="FE44" i="7"/>
  <c r="DZ44" i="7"/>
  <c r="CU44" i="7"/>
  <c r="EU44" i="7"/>
  <c r="ET44" i="7"/>
  <c r="EE44" i="7"/>
  <c r="CT44" i="7"/>
  <c r="FJ44" i="7"/>
  <c r="FZ44" i="7"/>
  <c r="FX44" i="7"/>
  <c r="FY44" i="7"/>
  <c r="EF44" i="7"/>
  <c r="EW44" i="7"/>
  <c r="FO44" i="7"/>
  <c r="FL44" i="7"/>
  <c r="FM44" i="7"/>
  <c r="CR44" i="7"/>
  <c r="EH44" i="7"/>
  <c r="CZ44" i="7"/>
  <c r="DQ44" i="7"/>
  <c r="CV44" i="7"/>
  <c r="DA44" i="7"/>
  <c r="DM44" i="7"/>
  <c r="CW44" i="7"/>
  <c r="DG44" i="7"/>
  <c r="DW44" i="7"/>
  <c r="DF44" i="7"/>
  <c r="EJ44" i="7"/>
  <c r="FG44" i="7"/>
  <c r="GA44" i="7"/>
  <c r="EQ44" i="7"/>
  <c r="EP44" i="7"/>
  <c r="EO44" i="7"/>
  <c r="EV44" i="7"/>
  <c r="CO44" i="7"/>
  <c r="DR44" i="7"/>
  <c r="CP44" i="7"/>
  <c r="EL44" i="7"/>
  <c r="FK44" i="7"/>
  <c r="FD44" i="7"/>
  <c r="EN44" i="7"/>
  <c r="EI44" i="7"/>
  <c r="EG44" i="7"/>
  <c r="DS44" i="7"/>
  <c r="DI44" i="7"/>
  <c r="DB44" i="7"/>
  <c r="DU44" i="7"/>
  <c r="FW44" i="7"/>
  <c r="EX44" i="7"/>
  <c r="DH44" i="7"/>
  <c r="DL44" i="7"/>
  <c r="DK44" i="7"/>
  <c r="DT44" i="7"/>
  <c r="CS44" i="7"/>
  <c r="FT44" i="7"/>
  <c r="DX44" i="7"/>
  <c r="DO44" i="7"/>
  <c r="DN44" i="7"/>
  <c r="CX44" i="7"/>
  <c r="DE44" i="7"/>
  <c r="FI44" i="7"/>
  <c r="EA44" i="7"/>
  <c r="EY44" i="7"/>
  <c r="EC44" i="7"/>
  <c r="FV44" i="7"/>
  <c r="FU44" i="7"/>
  <c r="FN44" i="7"/>
  <c r="DP44" i="7"/>
  <c r="DJ44" i="7"/>
  <c r="FP44" i="7"/>
  <c r="CQ44" i="7"/>
  <c r="ED48" i="7"/>
  <c r="DY48" i="7"/>
  <c r="EM48" i="7"/>
  <c r="CP48" i="7"/>
  <c r="DF48" i="7"/>
  <c r="EJ48" i="7"/>
  <c r="EL48" i="7"/>
  <c r="DV48" i="7"/>
  <c r="EK48" i="7"/>
  <c r="EZ48" i="7"/>
  <c r="FR48" i="7"/>
  <c r="FQ48" i="7"/>
  <c r="EE48" i="7"/>
  <c r="EC48" i="7"/>
  <c r="GA48" i="7"/>
  <c r="FX48" i="7"/>
  <c r="EA48" i="7"/>
  <c r="DC48" i="7"/>
  <c r="EH48" i="7"/>
  <c r="FB48" i="7"/>
  <c r="FF48" i="7"/>
  <c r="FE48" i="7"/>
  <c r="CQ48" i="7"/>
  <c r="DD48" i="7"/>
  <c r="FS48" i="7"/>
  <c r="FP48" i="7"/>
  <c r="ER48" i="7"/>
  <c r="CV48" i="7"/>
  <c r="ET48" i="7"/>
  <c r="FC48" i="7"/>
  <c r="FA48" i="7"/>
  <c r="FG48" i="7"/>
  <c r="FD48" i="7"/>
  <c r="DZ48" i="7"/>
  <c r="CR48" i="7"/>
  <c r="FI48" i="7"/>
  <c r="EN48" i="7"/>
  <c r="EP48" i="7"/>
  <c r="FW48" i="7"/>
  <c r="FT48" i="7"/>
  <c r="EX48" i="7"/>
  <c r="EW48" i="7"/>
  <c r="DX48" i="7"/>
  <c r="DR48" i="7"/>
  <c r="DS48" i="7"/>
  <c r="DK48" i="7"/>
  <c r="CN48" i="7"/>
  <c r="DO48" i="7"/>
  <c r="DN48" i="7"/>
  <c r="DL48" i="7"/>
  <c r="EU48" i="7"/>
  <c r="ES48" i="7"/>
  <c r="FK48" i="7"/>
  <c r="FJ48" i="7"/>
  <c r="FU48" i="7"/>
  <c r="EI48" i="7"/>
  <c r="EV48" i="7"/>
  <c r="CX48" i="7"/>
  <c r="CY48" i="7"/>
  <c r="DW48" i="7"/>
  <c r="FZ48" i="7"/>
  <c r="FV48" i="7"/>
  <c r="EB48" i="7"/>
  <c r="DQ48" i="7"/>
  <c r="CW48" i="7"/>
  <c r="DH48" i="7"/>
  <c r="DP48" i="7"/>
  <c r="DT48" i="7"/>
  <c r="CS48" i="7"/>
  <c r="FH48" i="7"/>
  <c r="EG48" i="7"/>
  <c r="CZ48" i="7"/>
  <c r="DB48" i="7"/>
  <c r="DM48" i="7"/>
  <c r="DG48" i="7"/>
  <c r="CO48" i="7"/>
  <c r="DI48" i="7"/>
  <c r="DA48" i="7"/>
  <c r="DU48" i="7"/>
  <c r="FY48" i="7"/>
  <c r="FN48" i="7"/>
  <c r="FL48" i="7"/>
  <c r="FM48" i="7"/>
  <c r="DJ48" i="7"/>
  <c r="CT48" i="7"/>
  <c r="EQ48" i="7"/>
  <c r="EO48" i="7"/>
  <c r="EF48" i="7"/>
  <c r="EY48" i="7"/>
  <c r="FO48" i="7"/>
  <c r="CU48" i="7"/>
  <c r="DE48" i="7"/>
  <c r="CN20" i="7"/>
  <c r="DE20" i="7"/>
  <c r="DG20" i="7"/>
  <c r="EL20" i="7"/>
  <c r="ES20" i="7"/>
  <c r="DF20" i="7"/>
  <c r="DT20" i="7"/>
  <c r="EM20" i="7"/>
  <c r="EK20" i="7"/>
  <c r="FA20" i="7"/>
  <c r="EH20" i="7"/>
  <c r="EW20" i="7"/>
  <c r="DS20" i="7"/>
  <c r="FC20" i="7"/>
  <c r="FS20" i="7"/>
  <c r="FP20" i="7"/>
  <c r="FG20" i="7"/>
  <c r="FJ20" i="7"/>
  <c r="FI20" i="7"/>
  <c r="FZ20" i="7"/>
  <c r="FY20" i="7"/>
  <c r="EB20" i="7"/>
  <c r="DY20" i="7"/>
  <c r="EJ20" i="7"/>
  <c r="EZ20" i="7"/>
  <c r="CU20" i="7"/>
  <c r="EU20" i="7"/>
  <c r="FB20" i="7"/>
  <c r="FF20" i="7"/>
  <c r="FD20" i="7"/>
  <c r="FE20" i="7"/>
  <c r="ER20" i="7"/>
  <c r="FH20" i="7"/>
  <c r="DC20" i="7"/>
  <c r="EO20" i="7"/>
  <c r="ET20" i="7"/>
  <c r="EX20" i="7"/>
  <c r="EQ20" i="7"/>
  <c r="FV20" i="7"/>
  <c r="FU20" i="7"/>
  <c r="CT20" i="7"/>
  <c r="EP20" i="7"/>
  <c r="FM20" i="7"/>
  <c r="CO20" i="7"/>
  <c r="DA20" i="7"/>
  <c r="CX20" i="7"/>
  <c r="DV20" i="7"/>
  <c r="CS20" i="7"/>
  <c r="DW20" i="7"/>
  <c r="FR20" i="7"/>
  <c r="DZ20" i="7"/>
  <c r="FQ20" i="7"/>
  <c r="CP20" i="7"/>
  <c r="EE20" i="7"/>
  <c r="EF20" i="7"/>
  <c r="EV20" i="7"/>
  <c r="FL20" i="7"/>
  <c r="DQ20" i="7"/>
  <c r="DH20" i="7"/>
  <c r="FK20" i="7"/>
  <c r="GA20" i="7"/>
  <c r="FX20" i="7"/>
  <c r="EN20" i="7"/>
  <c r="FT20" i="7"/>
  <c r="EI20" i="7"/>
  <c r="CQ20" i="7"/>
  <c r="CZ20" i="7"/>
  <c r="DN20" i="7"/>
  <c r="DL20" i="7"/>
  <c r="CY20" i="7"/>
  <c r="DU20" i="7"/>
  <c r="FW20" i="7"/>
  <c r="FO20" i="7"/>
  <c r="EG20" i="7"/>
  <c r="CW20" i="7"/>
  <c r="DI20" i="7"/>
  <c r="DD20" i="7"/>
  <c r="FN20" i="7"/>
  <c r="DX20" i="7"/>
  <c r="DP20" i="7"/>
  <c r="DR20" i="7"/>
  <c r="DO20" i="7"/>
  <c r="DM20" i="7"/>
  <c r="DB20" i="7"/>
  <c r="ED20" i="7"/>
  <c r="EY20" i="7"/>
  <c r="CV20" i="7"/>
  <c r="EA20" i="7"/>
  <c r="EC20" i="7"/>
  <c r="DK20" i="7"/>
  <c r="DJ20" i="7"/>
  <c r="CR20" i="7"/>
  <c r="CR24" i="7"/>
  <c r="EG24" i="7"/>
  <c r="EJ24" i="7"/>
  <c r="CX24" i="7"/>
  <c r="FC24" i="7"/>
  <c r="FR24" i="7"/>
  <c r="DY24" i="7"/>
  <c r="EL24" i="7"/>
  <c r="EU24" i="7"/>
  <c r="FK24" i="7"/>
  <c r="EX24" i="7"/>
  <c r="CQ24" i="7"/>
  <c r="FF24" i="7"/>
  <c r="ET24" i="7"/>
  <c r="EC24" i="7"/>
  <c r="DW24" i="7"/>
  <c r="FB24" i="7"/>
  <c r="FD24" i="7"/>
  <c r="EO24" i="7"/>
  <c r="EE24" i="7"/>
  <c r="ER24" i="7"/>
  <c r="DE24" i="7"/>
  <c r="FG24" i="7"/>
  <c r="CT24" i="7"/>
  <c r="EI24" i="7"/>
  <c r="EY24" i="7"/>
  <c r="FN24" i="7"/>
  <c r="DS24" i="7"/>
  <c r="DP24" i="7"/>
  <c r="CP24" i="7"/>
  <c r="DN24" i="7"/>
  <c r="DL24" i="7"/>
  <c r="DI24" i="7"/>
  <c r="DO24" i="7"/>
  <c r="DU24" i="7"/>
  <c r="EB24" i="7"/>
  <c r="EZ24" i="7"/>
  <c r="EK24" i="7"/>
  <c r="FJ24" i="7"/>
  <c r="FZ24" i="7"/>
  <c r="FY24" i="7"/>
  <c r="EA24" i="7"/>
  <c r="FW24" i="7"/>
  <c r="DX24" i="7"/>
  <c r="CZ24" i="7"/>
  <c r="DA24" i="7"/>
  <c r="DC24" i="7"/>
  <c r="EM24" i="7"/>
  <c r="FS24" i="7"/>
  <c r="FH24" i="7"/>
  <c r="CU24" i="7"/>
  <c r="EP24" i="7"/>
  <c r="FV24" i="7"/>
  <c r="FU24" i="7"/>
  <c r="EH24" i="7"/>
  <c r="FL24" i="7"/>
  <c r="EF24" i="7"/>
  <c r="FI24" i="7"/>
  <c r="FX24" i="7"/>
  <c r="DQ24" i="7"/>
  <c r="CY24" i="7"/>
  <c r="CW24" i="7"/>
  <c r="DH24" i="7"/>
  <c r="DJ24" i="7"/>
  <c r="DD24" i="7"/>
  <c r="CS24" i="7"/>
  <c r="EN24" i="7"/>
  <c r="FT24" i="7"/>
  <c r="EW24" i="7"/>
  <c r="DM24" i="7"/>
  <c r="DV24" i="7"/>
  <c r="DF24" i="7"/>
  <c r="DK24" i="7"/>
  <c r="DG24" i="7"/>
  <c r="FQ24" i="7"/>
  <c r="FE24" i="7"/>
  <c r="CO24" i="7"/>
  <c r="CN24" i="7"/>
  <c r="CV24" i="7"/>
  <c r="DZ24" i="7"/>
  <c r="GA24" i="7"/>
  <c r="ES24" i="7"/>
  <c r="FA24" i="7"/>
  <c r="FP24" i="7"/>
  <c r="ED24" i="7"/>
  <c r="EQ24" i="7"/>
  <c r="EV24" i="7"/>
  <c r="FO24" i="7"/>
  <c r="DT24" i="7"/>
  <c r="FM24" i="7"/>
  <c r="DR24" i="7"/>
  <c r="DB24" i="7"/>
  <c r="EW28" i="7"/>
  <c r="ED28" i="7"/>
  <c r="DY28" i="7"/>
  <c r="EH28" i="7"/>
  <c r="EO28" i="7"/>
  <c r="DV28" i="7"/>
  <c r="EK28" i="7"/>
  <c r="CN28" i="7"/>
  <c r="EL28" i="7"/>
  <c r="FB28" i="7"/>
  <c r="FC28" i="7"/>
  <c r="DC28" i="7"/>
  <c r="CP28" i="7"/>
  <c r="FA28" i="7"/>
  <c r="FQ28" i="7"/>
  <c r="FG28" i="7"/>
  <c r="FD28" i="7"/>
  <c r="FE28" i="7"/>
  <c r="FJ28" i="7"/>
  <c r="FH28" i="7"/>
  <c r="FZ28" i="7"/>
  <c r="CR28" i="7"/>
  <c r="EX28" i="7"/>
  <c r="EG28" i="7"/>
  <c r="ES28" i="7"/>
  <c r="DW28" i="7"/>
  <c r="FR28" i="7"/>
  <c r="DZ28" i="7"/>
  <c r="CU28" i="7"/>
  <c r="DD28" i="7"/>
  <c r="EU28" i="7"/>
  <c r="FK28" i="7"/>
  <c r="EQ28" i="7"/>
  <c r="FV28" i="7"/>
  <c r="EF28" i="7"/>
  <c r="EC28" i="7"/>
  <c r="CO28" i="7"/>
  <c r="DA28" i="7"/>
  <c r="DS28" i="7"/>
  <c r="DR28" i="7"/>
  <c r="CQ28" i="7"/>
  <c r="CZ28" i="7"/>
  <c r="DL28" i="7"/>
  <c r="CY28" i="7"/>
  <c r="CS28" i="7"/>
  <c r="DE28" i="7"/>
  <c r="EE28" i="7"/>
  <c r="FI28" i="7"/>
  <c r="GA28" i="7"/>
  <c r="EB28" i="7"/>
  <c r="DM28" i="7"/>
  <c r="EZ28" i="7"/>
  <c r="FF28" i="7"/>
  <c r="EP28" i="7"/>
  <c r="FW28" i="7"/>
  <c r="EY28" i="7"/>
  <c r="FO28" i="7"/>
  <c r="FL28" i="7"/>
  <c r="DX28" i="7"/>
  <c r="CT28" i="7"/>
  <c r="DO28" i="7"/>
  <c r="ER28" i="7"/>
  <c r="EA28" i="7"/>
  <c r="CW28" i="7"/>
  <c r="DF28" i="7"/>
  <c r="DI28" i="7"/>
  <c r="DK28" i="7"/>
  <c r="DB28" i="7"/>
  <c r="DU28" i="7"/>
  <c r="DT28" i="7"/>
  <c r="EJ28" i="7"/>
  <c r="FY28" i="7"/>
  <c r="EI28" i="7"/>
  <c r="FM28" i="7"/>
  <c r="DH28" i="7"/>
  <c r="DG28" i="7"/>
  <c r="EM28" i="7"/>
  <c r="FS28" i="7"/>
  <c r="FP28" i="7"/>
  <c r="ET28" i="7"/>
  <c r="FU28" i="7"/>
  <c r="FT28" i="7"/>
  <c r="EV28" i="7"/>
  <c r="DQ28" i="7"/>
  <c r="EN28" i="7"/>
  <c r="CV28" i="7"/>
  <c r="CX28" i="7"/>
  <c r="DN28" i="7"/>
  <c r="FX28" i="7"/>
  <c r="FN28" i="7"/>
  <c r="DP28" i="7"/>
  <c r="DJ28" i="7"/>
  <c r="EG46" i="7"/>
  <c r="EZ46" i="7"/>
  <c r="DD46" i="7"/>
  <c r="FA46" i="7"/>
  <c r="FQ46" i="7"/>
  <c r="DY46" i="7"/>
  <c r="EJ46" i="7"/>
  <c r="FG46" i="7"/>
  <c r="FD46" i="7"/>
  <c r="FJ46" i="7"/>
  <c r="FH46" i="7"/>
  <c r="FZ46" i="7"/>
  <c r="EH46" i="7"/>
  <c r="DE46" i="7"/>
  <c r="FR46" i="7"/>
  <c r="FP46" i="7"/>
  <c r="EY46" i="7"/>
  <c r="EC46" i="7"/>
  <c r="EL46" i="7"/>
  <c r="FB46" i="7"/>
  <c r="FF46" i="7"/>
  <c r="EE46" i="7"/>
  <c r="EB46" i="7"/>
  <c r="CU46" i="7"/>
  <c r="EM46" i="7"/>
  <c r="EK46" i="7"/>
  <c r="ES46" i="7"/>
  <c r="FS46" i="7"/>
  <c r="EO46" i="7"/>
  <c r="EU46" i="7"/>
  <c r="FK46" i="7"/>
  <c r="EQ46" i="7"/>
  <c r="FV46" i="7"/>
  <c r="CO46" i="7"/>
  <c r="CV46" i="7"/>
  <c r="CS46" i="7"/>
  <c r="CP46" i="7"/>
  <c r="FC46" i="7"/>
  <c r="ER46" i="7"/>
  <c r="EW46" i="7"/>
  <c r="DT46" i="7"/>
  <c r="DZ46" i="7"/>
  <c r="FX46" i="7"/>
  <c r="EP46" i="7"/>
  <c r="FW46" i="7"/>
  <c r="FT46" i="7"/>
  <c r="EF46" i="7"/>
  <c r="EX46" i="7"/>
  <c r="FO46" i="7"/>
  <c r="DX46" i="7"/>
  <c r="DP46" i="7"/>
  <c r="DC46" i="7"/>
  <c r="EA46" i="7"/>
  <c r="CR46" i="7"/>
  <c r="ET46" i="7"/>
  <c r="FU46" i="7"/>
  <c r="FN46" i="7"/>
  <c r="FM46" i="7"/>
  <c r="FL46" i="7"/>
  <c r="CT46" i="7"/>
  <c r="CZ46" i="7"/>
  <c r="DA46" i="7"/>
  <c r="DS46" i="7"/>
  <c r="DR46" i="7"/>
  <c r="DM46" i="7"/>
  <c r="DG46" i="7"/>
  <c r="FY46" i="7"/>
  <c r="EN46" i="7"/>
  <c r="DF46" i="7"/>
  <c r="DI46" i="7"/>
  <c r="DK46" i="7"/>
  <c r="DJ46" i="7"/>
  <c r="CY46" i="7"/>
  <c r="DU46" i="7"/>
  <c r="CN46" i="7"/>
  <c r="FE46" i="7"/>
  <c r="FI46" i="7"/>
  <c r="ED46" i="7"/>
  <c r="CX46" i="7"/>
  <c r="EI46" i="7"/>
  <c r="DB46" i="7"/>
  <c r="GA46" i="7"/>
  <c r="EV46" i="7"/>
  <c r="DQ46" i="7"/>
  <c r="DN46" i="7"/>
  <c r="DO46" i="7"/>
  <c r="CW46" i="7"/>
  <c r="DL46" i="7"/>
  <c r="DW46" i="7"/>
  <c r="CQ46" i="7"/>
  <c r="DH46" i="7"/>
  <c r="DV46" i="7"/>
  <c r="EP50" i="7"/>
  <c r="CR50" i="7"/>
  <c r="EJ50" i="7"/>
  <c r="EL50" i="7"/>
  <c r="EK50" i="7"/>
  <c r="FC50" i="7"/>
  <c r="ET50" i="7"/>
  <c r="DY50" i="7"/>
  <c r="FB50" i="7"/>
  <c r="FR50" i="7"/>
  <c r="DF50" i="7"/>
  <c r="FA50" i="7"/>
  <c r="FQ50" i="7"/>
  <c r="FP50" i="7"/>
  <c r="DZ50" i="7"/>
  <c r="FT50" i="7"/>
  <c r="EU50" i="7"/>
  <c r="CU50" i="7"/>
  <c r="DT50" i="7"/>
  <c r="EZ50" i="7"/>
  <c r="FS50" i="7"/>
  <c r="CQ50" i="7"/>
  <c r="DE50" i="7"/>
  <c r="FG50" i="7"/>
  <c r="FD50" i="7"/>
  <c r="EB50" i="7"/>
  <c r="EH50" i="7"/>
  <c r="ED50" i="7"/>
  <c r="FI50" i="7"/>
  <c r="EM50" i="7"/>
  <c r="EE50" i="7"/>
  <c r="ER50" i="7"/>
  <c r="GA50" i="7"/>
  <c r="EA50" i="7"/>
  <c r="EC50" i="7"/>
  <c r="EI50" i="7"/>
  <c r="FN50" i="7"/>
  <c r="EO50" i="7"/>
  <c r="DC50" i="7"/>
  <c r="DP50" i="7"/>
  <c r="DO50" i="7"/>
  <c r="DI50" i="7"/>
  <c r="DH50" i="7"/>
  <c r="DK50" i="7"/>
  <c r="DD50" i="7"/>
  <c r="DU50" i="7"/>
  <c r="DW50" i="7"/>
  <c r="CT50" i="7"/>
  <c r="FF50" i="7"/>
  <c r="FH50" i="7"/>
  <c r="FY50" i="7"/>
  <c r="FX50" i="7"/>
  <c r="EN50" i="7"/>
  <c r="EV50" i="7"/>
  <c r="FL50" i="7"/>
  <c r="DL50" i="7"/>
  <c r="CZ50" i="7"/>
  <c r="DM50" i="7"/>
  <c r="CX50" i="7"/>
  <c r="EQ50" i="7"/>
  <c r="EF50" i="7"/>
  <c r="EY50" i="7"/>
  <c r="FO50" i="7"/>
  <c r="EG50" i="7"/>
  <c r="CO50" i="7"/>
  <c r="CN50" i="7"/>
  <c r="DA50" i="7"/>
  <c r="CP50" i="7"/>
  <c r="DJ50" i="7"/>
  <c r="CV50" i="7"/>
  <c r="FU50" i="7"/>
  <c r="DN50" i="7"/>
  <c r="CW50" i="7"/>
  <c r="EX50" i="7"/>
  <c r="EW50" i="7"/>
  <c r="DS50" i="7"/>
  <c r="CS50" i="7"/>
  <c r="FV50" i="7"/>
  <c r="FM50" i="7"/>
  <c r="DX50" i="7"/>
  <c r="FE50" i="7"/>
  <c r="DQ50" i="7"/>
  <c r="DR50" i="7"/>
  <c r="CY50" i="7"/>
  <c r="DB50" i="7"/>
  <c r="FK50" i="7"/>
  <c r="FJ50" i="7"/>
  <c r="FW50" i="7"/>
  <c r="ES50" i="7"/>
  <c r="DG50" i="7"/>
  <c r="DV50" i="7"/>
  <c r="FZ50" i="7"/>
  <c r="EP54" i="7"/>
  <c r="DE54" i="7"/>
  <c r="DT54" i="7"/>
  <c r="DW54" i="7"/>
  <c r="CX54" i="7"/>
  <c r="DO54" i="7"/>
  <c r="DX54" i="7"/>
  <c r="CS54" i="7"/>
  <c r="DY54" i="7"/>
  <c r="CP54" i="7"/>
  <c r="EM54" i="7"/>
  <c r="FB54" i="7"/>
  <c r="FS54" i="7"/>
  <c r="FP54" i="7"/>
  <c r="FG54" i="7"/>
  <c r="FI54" i="7"/>
  <c r="FZ54" i="7"/>
  <c r="FY54" i="7"/>
  <c r="EG54" i="7"/>
  <c r="ES54" i="7"/>
  <c r="DD54" i="7"/>
  <c r="EK54" i="7"/>
  <c r="FA54" i="7"/>
  <c r="FD54" i="7"/>
  <c r="EJ54" i="7"/>
  <c r="FC54" i="7"/>
  <c r="FE54" i="7"/>
  <c r="DZ54" i="7"/>
  <c r="EU54" i="7"/>
  <c r="CU54" i="7"/>
  <c r="FJ54" i="7"/>
  <c r="FR54" i="7"/>
  <c r="FQ54" i="7"/>
  <c r="EB54" i="7"/>
  <c r="FX54" i="7"/>
  <c r="CR54" i="7"/>
  <c r="EQ54" i="7"/>
  <c r="FV54" i="7"/>
  <c r="FU54" i="7"/>
  <c r="CT54" i="7"/>
  <c r="ED54" i="7"/>
  <c r="CO54" i="7"/>
  <c r="DR54" i="7"/>
  <c r="DL54" i="7"/>
  <c r="EZ54" i="7"/>
  <c r="EO54" i="7"/>
  <c r="FK54" i="7"/>
  <c r="EA54" i="7"/>
  <c r="EC54" i="7"/>
  <c r="FH54" i="7"/>
  <c r="FM54" i="7"/>
  <c r="DA54" i="7"/>
  <c r="DQ54" i="7"/>
  <c r="ER54" i="7"/>
  <c r="EN54" i="7"/>
  <c r="EI54" i="7"/>
  <c r="EW54" i="7"/>
  <c r="DP54" i="7"/>
  <c r="CV54" i="7"/>
  <c r="DB54" i="7"/>
  <c r="DI54" i="7"/>
  <c r="DK54" i="7"/>
  <c r="DF54" i="7"/>
  <c r="DU54" i="7"/>
  <c r="EL54" i="7"/>
  <c r="EX54" i="7"/>
  <c r="DC54" i="7"/>
  <c r="DG54" i="7"/>
  <c r="FF54" i="7"/>
  <c r="FT54" i="7"/>
  <c r="FN54" i="7"/>
  <c r="CQ54" i="7"/>
  <c r="CW54" i="7"/>
  <c r="DH54" i="7"/>
  <c r="DJ54" i="7"/>
  <c r="GA54" i="7"/>
  <c r="FW54" i="7"/>
  <c r="EF54" i="7"/>
  <c r="EV54" i="7"/>
  <c r="FO54" i="7"/>
  <c r="DS54" i="7"/>
  <c r="DV54" i="7"/>
  <c r="EE54" i="7"/>
  <c r="ET54" i="7"/>
  <c r="EY54" i="7"/>
  <c r="EH54" i="7"/>
  <c r="CZ54" i="7"/>
  <c r="DM54" i="7"/>
  <c r="CY54" i="7"/>
  <c r="CN54" i="7"/>
  <c r="FL54" i="7"/>
  <c r="DN54" i="7"/>
  <c r="CN26" i="7"/>
  <c r="FY26" i="7"/>
  <c r="DV26" i="7"/>
  <c r="EL26" i="7"/>
  <c r="FB26" i="7"/>
  <c r="EC26" i="7"/>
  <c r="EJ26" i="7"/>
  <c r="FC26" i="7"/>
  <c r="FS26" i="7"/>
  <c r="ED26" i="7"/>
  <c r="EM26" i="7"/>
  <c r="FR26" i="7"/>
  <c r="FF26" i="7"/>
  <c r="ER26" i="7"/>
  <c r="ES26" i="7"/>
  <c r="DY26" i="7"/>
  <c r="DB26" i="7"/>
  <c r="EK26" i="7"/>
  <c r="FP26" i="7"/>
  <c r="FE26" i="7"/>
  <c r="EF26" i="7"/>
  <c r="FQ26" i="7"/>
  <c r="FG26" i="7"/>
  <c r="CU26" i="7"/>
  <c r="EZ26" i="7"/>
  <c r="FK26" i="7"/>
  <c r="ET26" i="7"/>
  <c r="GA26" i="7"/>
  <c r="EA26" i="7"/>
  <c r="EG26" i="7"/>
  <c r="FU26" i="7"/>
  <c r="EW26" i="7"/>
  <c r="FO26" i="7"/>
  <c r="FN26" i="7"/>
  <c r="FM26" i="7"/>
  <c r="FL26" i="7"/>
  <c r="EH26" i="7"/>
  <c r="DQ26" i="7"/>
  <c r="DC26" i="7"/>
  <c r="DP26" i="7"/>
  <c r="DM26" i="7"/>
  <c r="DL26" i="7"/>
  <c r="DN26" i="7"/>
  <c r="CW26" i="7"/>
  <c r="DJ26" i="7"/>
  <c r="DK26" i="7"/>
  <c r="DR26" i="7"/>
  <c r="DG26" i="7"/>
  <c r="DE26" i="7"/>
  <c r="FH26" i="7"/>
  <c r="EU26" i="7"/>
  <c r="CT26" i="7"/>
  <c r="EN26" i="7"/>
  <c r="EI26" i="7"/>
  <c r="EX26" i="7"/>
  <c r="CP26" i="7"/>
  <c r="CQ26" i="7"/>
  <c r="DZ26" i="7"/>
  <c r="FX26" i="7"/>
  <c r="EQ26" i="7"/>
  <c r="FT26" i="7"/>
  <c r="EV26" i="7"/>
  <c r="CO26" i="7"/>
  <c r="DS26" i="7"/>
  <c r="CV26" i="7"/>
  <c r="CZ26" i="7"/>
  <c r="DT26" i="7"/>
  <c r="CY26" i="7"/>
  <c r="FD26" i="7"/>
  <c r="CR26" i="7"/>
  <c r="EB26" i="7"/>
  <c r="EP26" i="7"/>
  <c r="DH26" i="7"/>
  <c r="CX26" i="7"/>
  <c r="FA26" i="7"/>
  <c r="EE26" i="7"/>
  <c r="FJ26" i="7"/>
  <c r="EO26" i="7"/>
  <c r="EY26" i="7"/>
  <c r="DF26" i="7"/>
  <c r="FV26" i="7"/>
  <c r="DX26" i="7"/>
  <c r="DD26" i="7"/>
  <c r="FI26" i="7"/>
  <c r="FZ26" i="7"/>
  <c r="FW26" i="7"/>
  <c r="DA26" i="7"/>
  <c r="DI26" i="7"/>
  <c r="DU26" i="7"/>
  <c r="DW26" i="7"/>
  <c r="CS26" i="7"/>
  <c r="DO26" i="7"/>
  <c r="DK52" i="7"/>
  <c r="FU52" i="7"/>
  <c r="EC52" i="7"/>
  <c r="EH52" i="7"/>
  <c r="FD52" i="7"/>
  <c r="EK52" i="7"/>
  <c r="FB52" i="7"/>
  <c r="DP52" i="7"/>
  <c r="FM52" i="7"/>
  <c r="DY52" i="7"/>
  <c r="CN52" i="7"/>
  <c r="DV52" i="7"/>
  <c r="FC52" i="7"/>
  <c r="FA52" i="7"/>
  <c r="FS52" i="7"/>
  <c r="DB52" i="7"/>
  <c r="FH52" i="7"/>
  <c r="EL52" i="7"/>
  <c r="FP52" i="7"/>
  <c r="FF52" i="7"/>
  <c r="FE52" i="7"/>
  <c r="CU52" i="7"/>
  <c r="ER52" i="7"/>
  <c r="FK52" i="7"/>
  <c r="FJ52" i="7"/>
  <c r="DF52" i="7"/>
  <c r="FG52" i="7"/>
  <c r="CT52" i="7"/>
  <c r="EM52" i="7"/>
  <c r="EZ52" i="7"/>
  <c r="FR52" i="7"/>
  <c r="EJ52" i="7"/>
  <c r="ET52" i="7"/>
  <c r="FY52" i="7"/>
  <c r="EO52" i="7"/>
  <c r="EF52" i="7"/>
  <c r="EY52" i="7"/>
  <c r="FO52" i="7"/>
  <c r="CY52" i="7"/>
  <c r="CZ52" i="7"/>
  <c r="DQ52" i="7"/>
  <c r="CP52" i="7"/>
  <c r="DR52" i="7"/>
  <c r="DM52" i="7"/>
  <c r="CW52" i="7"/>
  <c r="DH52" i="7"/>
  <c r="CX52" i="7"/>
  <c r="DA52" i="7"/>
  <c r="DG52" i="7"/>
  <c r="DZ52" i="7"/>
  <c r="EW52" i="7"/>
  <c r="EE52" i="7"/>
  <c r="FZ52" i="7"/>
  <c r="FV52" i="7"/>
  <c r="EG52" i="7"/>
  <c r="FN52" i="7"/>
  <c r="FL52" i="7"/>
  <c r="CR52" i="7"/>
  <c r="ED52" i="7"/>
  <c r="FQ52" i="7"/>
  <c r="GA52" i="7"/>
  <c r="FW52" i="7"/>
  <c r="FT52" i="7"/>
  <c r="EX52" i="7"/>
  <c r="DX52" i="7"/>
  <c r="DL52" i="7"/>
  <c r="DN52" i="7"/>
  <c r="DT52" i="7"/>
  <c r="CO52" i="7"/>
  <c r="DO52" i="7"/>
  <c r="DI52" i="7"/>
  <c r="DU52" i="7"/>
  <c r="DD52" i="7"/>
  <c r="DW52" i="7"/>
  <c r="EU52" i="7"/>
  <c r="ES52" i="7"/>
  <c r="FX52" i="7"/>
  <c r="EP52" i="7"/>
  <c r="EI52" i="7"/>
  <c r="EV52" i="7"/>
  <c r="DS52" i="7"/>
  <c r="CQ52" i="7"/>
  <c r="DJ52" i="7"/>
  <c r="EQ52" i="7"/>
  <c r="CV52" i="7"/>
  <c r="CS52" i="7"/>
  <c r="FI52" i="7"/>
  <c r="EA52" i="7"/>
  <c r="EN52" i="7"/>
  <c r="EB52" i="7"/>
  <c r="DC52" i="7"/>
  <c r="DE52" i="7"/>
  <c r="EE16" i="7"/>
  <c r="DG16" i="7"/>
  <c r="EJ16" i="7"/>
  <c r="ED16" i="7"/>
  <c r="CZ16" i="7"/>
  <c r="EP16" i="7"/>
  <c r="FB16" i="7"/>
  <c r="FA16" i="7"/>
  <c r="FR16" i="7"/>
  <c r="EX16" i="7"/>
  <c r="ET16" i="7"/>
  <c r="EL16" i="7"/>
  <c r="EK16" i="7"/>
  <c r="EU16" i="7"/>
  <c r="FK16" i="7"/>
  <c r="FX16" i="7"/>
  <c r="CU16" i="7"/>
  <c r="EF16" i="7"/>
  <c r="DY16" i="7"/>
  <c r="CQ16" i="7"/>
  <c r="FQ16" i="7"/>
  <c r="FI16" i="7"/>
  <c r="EM16" i="7"/>
  <c r="FC16" i="7"/>
  <c r="FS16" i="7"/>
  <c r="FG16" i="7"/>
  <c r="FT16" i="7"/>
  <c r="FP16" i="7"/>
  <c r="FF16" i="7"/>
  <c r="GA16" i="7"/>
  <c r="FY16" i="7"/>
  <c r="EA16" i="7"/>
  <c r="EI16" i="7"/>
  <c r="EH16" i="7"/>
  <c r="EY16" i="7"/>
  <c r="FM16" i="7"/>
  <c r="FL16" i="7"/>
  <c r="DB16" i="7"/>
  <c r="DH16" i="7"/>
  <c r="DC16" i="7"/>
  <c r="DI16" i="7"/>
  <c r="DK16" i="7"/>
  <c r="DU16" i="7"/>
  <c r="DF16" i="7"/>
  <c r="DE16" i="7"/>
  <c r="FD16" i="7"/>
  <c r="ER16" i="7"/>
  <c r="EZ16" i="7"/>
  <c r="CX16" i="7"/>
  <c r="EN16" i="7"/>
  <c r="EG16" i="7"/>
  <c r="EO16" i="7"/>
  <c r="ES16" i="7"/>
  <c r="EW16" i="7"/>
  <c r="FE16" i="7"/>
  <c r="DS16" i="7"/>
  <c r="DR16" i="7"/>
  <c r="CY16" i="7"/>
  <c r="DP16" i="7"/>
  <c r="DM16" i="7"/>
  <c r="FJ16" i="7"/>
  <c r="FZ16" i="7"/>
  <c r="EQ16" i="7"/>
  <c r="DZ16" i="7"/>
  <c r="EV16" i="7"/>
  <c r="FO16" i="7"/>
  <c r="EC16" i="7"/>
  <c r="CO16" i="7"/>
  <c r="DV16" i="7"/>
  <c r="DW16" i="7"/>
  <c r="CT16" i="7"/>
  <c r="FV16" i="7"/>
  <c r="DQ16" i="7"/>
  <c r="CN16" i="7"/>
  <c r="DO16" i="7"/>
  <c r="DL16" i="7"/>
  <c r="FH16" i="7"/>
  <c r="FW16" i="7"/>
  <c r="DA16" i="7"/>
  <c r="DT16" i="7"/>
  <c r="EB16" i="7"/>
  <c r="CR16" i="7"/>
  <c r="FU16" i="7"/>
  <c r="FN16" i="7"/>
  <c r="DN16" i="7"/>
  <c r="CW16" i="7"/>
  <c r="DJ16" i="7"/>
  <c r="DD16" i="7"/>
  <c r="DX16" i="7"/>
  <c r="CP16" i="7"/>
  <c r="CV16" i="7"/>
  <c r="CS16" i="7"/>
  <c r="FI32" i="7"/>
  <c r="CX32" i="7"/>
  <c r="DY32" i="7"/>
  <c r="CR32" i="7"/>
  <c r="EX32" i="7"/>
  <c r="CQ32" i="7"/>
  <c r="EJ32" i="7"/>
  <c r="FC32" i="7"/>
  <c r="EF32" i="7"/>
  <c r="ET32" i="7"/>
  <c r="EM32" i="7"/>
  <c r="FR32" i="7"/>
  <c r="EP32" i="7"/>
  <c r="EU32" i="7"/>
  <c r="FK32" i="7"/>
  <c r="EB32" i="7"/>
  <c r="DT32" i="7"/>
  <c r="EK32" i="7"/>
  <c r="EZ32" i="7"/>
  <c r="FD32" i="7"/>
  <c r="FL32" i="7"/>
  <c r="DF32" i="7"/>
  <c r="EL32" i="7"/>
  <c r="FA32" i="7"/>
  <c r="FS32" i="7"/>
  <c r="FQ32" i="7"/>
  <c r="FF32" i="7"/>
  <c r="EC32" i="7"/>
  <c r="DW32" i="7"/>
  <c r="CT32" i="7"/>
  <c r="EG32" i="7"/>
  <c r="FP32" i="7"/>
  <c r="DZ32" i="7"/>
  <c r="EE32" i="7"/>
  <c r="ER32" i="7"/>
  <c r="FJ32" i="7"/>
  <c r="FZ32" i="7"/>
  <c r="ED32" i="7"/>
  <c r="EI32" i="7"/>
  <c r="EY32" i="7"/>
  <c r="FN32" i="7"/>
  <c r="EW32" i="7"/>
  <c r="FE32" i="7"/>
  <c r="CY32" i="7"/>
  <c r="DI32" i="7"/>
  <c r="DK32" i="7"/>
  <c r="DU32" i="7"/>
  <c r="DV32" i="7"/>
  <c r="FB32" i="7"/>
  <c r="CU32" i="7"/>
  <c r="EQ32" i="7"/>
  <c r="FU32" i="7"/>
  <c r="EH32" i="7"/>
  <c r="EV32" i="7"/>
  <c r="FO32" i="7"/>
  <c r="FM32" i="7"/>
  <c r="CO32" i="7"/>
  <c r="DJ32" i="7"/>
  <c r="FG32" i="7"/>
  <c r="FY32" i="7"/>
  <c r="EA32" i="7"/>
  <c r="EN32" i="7"/>
  <c r="EO32" i="7"/>
  <c r="ES32" i="7"/>
  <c r="CZ32" i="7"/>
  <c r="DR32" i="7"/>
  <c r="CP32" i="7"/>
  <c r="DO32" i="7"/>
  <c r="DM32" i="7"/>
  <c r="DG32" i="7"/>
  <c r="FH32" i="7"/>
  <c r="FT32" i="7"/>
  <c r="DN32" i="7"/>
  <c r="CW32" i="7"/>
  <c r="GA32" i="7"/>
  <c r="DB32" i="7"/>
  <c r="FV32" i="7"/>
  <c r="DQ32" i="7"/>
  <c r="DH32" i="7"/>
  <c r="CS32" i="7"/>
  <c r="DE32" i="7"/>
  <c r="FX32" i="7"/>
  <c r="FW32" i="7"/>
  <c r="DC32" i="7"/>
  <c r="CN32" i="7"/>
  <c r="DX32" i="7"/>
  <c r="DS32" i="7"/>
  <c r="DP32" i="7"/>
  <c r="DL32" i="7"/>
  <c r="CV32" i="7"/>
  <c r="DA32" i="7"/>
  <c r="DD32" i="7"/>
  <c r="DY42" i="7"/>
  <c r="DA42" i="7"/>
  <c r="EX42" i="7"/>
  <c r="CQ42" i="7"/>
  <c r="DE42" i="7"/>
  <c r="EJ42" i="7"/>
  <c r="FX42" i="7"/>
  <c r="EC42" i="7"/>
  <c r="FR42" i="7"/>
  <c r="CR42" i="7"/>
  <c r="EB42" i="7"/>
  <c r="DF42" i="7"/>
  <c r="DW42" i="7"/>
  <c r="EM42" i="7"/>
  <c r="FC42" i="7"/>
  <c r="FS42" i="7"/>
  <c r="DZ42" i="7"/>
  <c r="CT42" i="7"/>
  <c r="EU42" i="7"/>
  <c r="FK42" i="7"/>
  <c r="EG42" i="7"/>
  <c r="FP42" i="7"/>
  <c r="FG42" i="7"/>
  <c r="EL42" i="7"/>
  <c r="EZ42" i="7"/>
  <c r="FA42" i="7"/>
  <c r="FQ42" i="7"/>
  <c r="FF42" i="7"/>
  <c r="FH42" i="7"/>
  <c r="FY42" i="7"/>
  <c r="EI42" i="7"/>
  <c r="EY42" i="7"/>
  <c r="FN42" i="7"/>
  <c r="FM42" i="7"/>
  <c r="ES42" i="7"/>
  <c r="CN42" i="7"/>
  <c r="DB42" i="7"/>
  <c r="DI42" i="7"/>
  <c r="DK42" i="7"/>
  <c r="CV42" i="7"/>
  <c r="DU42" i="7"/>
  <c r="DT42" i="7"/>
  <c r="FJ42" i="7"/>
  <c r="EA42" i="7"/>
  <c r="DP42" i="7"/>
  <c r="FV42" i="7"/>
  <c r="FT42" i="7"/>
  <c r="FE42" i="7"/>
  <c r="FL42" i="7"/>
  <c r="DQ42" i="7"/>
  <c r="DR42" i="7"/>
  <c r="CP42" i="7"/>
  <c r="FW42" i="7"/>
  <c r="DX42" i="7"/>
  <c r="EW42" i="7"/>
  <c r="DO42" i="7"/>
  <c r="DH42" i="7"/>
  <c r="DD42" i="7"/>
  <c r="GA42" i="7"/>
  <c r="EH42" i="7"/>
  <c r="EQ42" i="7"/>
  <c r="EF42" i="7"/>
  <c r="EV42" i="7"/>
  <c r="FO42" i="7"/>
  <c r="CW42" i="7"/>
  <c r="DV42" i="7"/>
  <c r="EP42" i="7"/>
  <c r="FB42" i="7"/>
  <c r="FZ42" i="7"/>
  <c r="EN42" i="7"/>
  <c r="FU42" i="7"/>
  <c r="CX42" i="7"/>
  <c r="EO42" i="7"/>
  <c r="CZ42" i="7"/>
  <c r="DC42" i="7"/>
  <c r="CY42" i="7"/>
  <c r="DM42" i="7"/>
  <c r="DN42" i="7"/>
  <c r="DG42" i="7"/>
  <c r="ED42" i="7"/>
  <c r="CU42" i="7"/>
  <c r="CO42" i="7"/>
  <c r="DS42" i="7"/>
  <c r="DL42" i="7"/>
  <c r="EK42" i="7"/>
  <c r="FD42" i="7"/>
  <c r="ER42" i="7"/>
  <c r="FI42" i="7"/>
  <c r="CS42" i="7"/>
  <c r="ET42" i="7"/>
  <c r="EE42" i="7"/>
  <c r="DJ42" i="7"/>
  <c r="BH8" i="7"/>
  <c r="BH10" i="7"/>
  <c r="BH12" i="7"/>
  <c r="DY34" i="7"/>
  <c r="EA34" i="7"/>
  <c r="DZ34" i="7"/>
  <c r="DX34" i="7"/>
  <c r="CK20" i="7"/>
  <c r="CL20" i="7"/>
  <c r="CJ20" i="7"/>
  <c r="CM20" i="7"/>
  <c r="CK28" i="7"/>
  <c r="CL28" i="7"/>
  <c r="CJ28" i="7"/>
  <c r="CM28" i="7"/>
  <c r="CL42" i="7"/>
  <c r="CK42" i="7"/>
  <c r="CJ42" i="7"/>
  <c r="CM42" i="7"/>
  <c r="CL50" i="7"/>
  <c r="CK50" i="7"/>
  <c r="CJ50" i="7"/>
  <c r="CM50" i="7"/>
  <c r="CK18" i="7"/>
  <c r="CL18" i="7"/>
  <c r="CJ18" i="7"/>
  <c r="CM18" i="7"/>
  <c r="CK26" i="7"/>
  <c r="CL26" i="7"/>
  <c r="CJ26" i="7"/>
  <c r="CM26" i="7"/>
  <c r="CK40" i="7"/>
  <c r="CL40" i="7"/>
  <c r="CJ40" i="7"/>
  <c r="CM40" i="7"/>
  <c r="CK48" i="7"/>
  <c r="CL48" i="7"/>
  <c r="CJ48" i="7"/>
  <c r="CM48" i="7"/>
  <c r="CK16" i="7"/>
  <c r="CL16" i="7"/>
  <c r="CJ16" i="7"/>
  <c r="CM16" i="7"/>
  <c r="CK24" i="7"/>
  <c r="CL24" i="7"/>
  <c r="CJ24" i="7"/>
  <c r="CM24" i="7"/>
  <c r="CK32" i="7"/>
  <c r="CL32" i="7"/>
  <c r="CJ32" i="7"/>
  <c r="CM32" i="7"/>
  <c r="CL46" i="7"/>
  <c r="CK46" i="7"/>
  <c r="CJ46" i="7"/>
  <c r="CM46" i="7"/>
  <c r="CM54" i="7"/>
  <c r="CK54" i="7"/>
  <c r="CL54" i="7"/>
  <c r="CJ54" i="7"/>
  <c r="CK22" i="7"/>
  <c r="CL22" i="7"/>
  <c r="CJ22" i="7"/>
  <c r="CM22" i="7"/>
  <c r="CL30" i="7"/>
  <c r="CK30" i="7"/>
  <c r="CJ30" i="7"/>
  <c r="CM30" i="7"/>
  <c r="CK44" i="7"/>
  <c r="CL44" i="7"/>
  <c r="CJ44" i="7"/>
  <c r="CM44" i="7"/>
  <c r="CK52" i="7"/>
  <c r="CL52" i="7"/>
  <c r="CJ52" i="7"/>
  <c r="CM52" i="7"/>
  <c r="AZ5" i="7"/>
  <c r="AX5" i="7"/>
  <c r="AV5" i="7"/>
  <c r="AT5" i="7"/>
  <c r="AR5" i="7"/>
  <c r="AP5" i="7"/>
  <c r="AL5" i="7"/>
  <c r="AJ5" i="7"/>
  <c r="AH5" i="7"/>
  <c r="AF5" i="7"/>
  <c r="AD5" i="7"/>
  <c r="AB5" i="7"/>
  <c r="Z5" i="7"/>
  <c r="X5" i="7"/>
  <c r="D53" i="17" l="1"/>
  <c r="K53" i="17"/>
  <c r="J53" i="17"/>
  <c r="FV76" i="7"/>
  <c r="BU42" i="7" s="1"/>
  <c r="FM76" i="7"/>
  <c r="BR40" i="7" s="1"/>
  <c r="DG76" i="7"/>
  <c r="BX25" i="7" s="1"/>
  <c r="EP76" i="7"/>
  <c r="BU34" i="7" s="1"/>
  <c r="DR76" i="7"/>
  <c r="BU28" i="7" s="1"/>
  <c r="FJ76" i="7"/>
  <c r="BU39" i="7" s="1"/>
  <c r="FO76" i="7"/>
  <c r="BX40" i="7" s="1"/>
  <c r="FF76" i="7"/>
  <c r="BU38" i="7" s="1"/>
  <c r="CV76" i="7"/>
  <c r="BO23" i="7" s="1"/>
  <c r="EC76" i="7"/>
  <c r="BR31" i="7" s="1"/>
  <c r="DP76" i="7"/>
  <c r="BO28" i="7" s="1"/>
  <c r="EG76" i="7"/>
  <c r="BR32" i="7" s="1"/>
  <c r="EY76" i="7"/>
  <c r="BX36" i="7" s="1"/>
  <c r="FY76" i="7"/>
  <c r="BR43" i="7" s="1"/>
  <c r="FB76" i="7"/>
  <c r="BU37" i="7" s="1"/>
  <c r="ED76" i="7"/>
  <c r="BU31" i="7" s="1"/>
  <c r="DE76" i="7"/>
  <c r="BR25" i="7" s="1"/>
  <c r="DQ76" i="7"/>
  <c r="BR28" i="7" s="1"/>
  <c r="FN76" i="7"/>
  <c r="BU40" i="7" s="1"/>
  <c r="FS76" i="7"/>
  <c r="BX41" i="7" s="1"/>
  <c r="EK76" i="7"/>
  <c r="BR33" i="7" s="1"/>
  <c r="FQ76" i="7"/>
  <c r="BR41" i="7" s="1"/>
  <c r="EH76" i="7"/>
  <c r="BU32" i="7" s="1"/>
  <c r="EM76" i="7"/>
  <c r="BX33" i="7" s="1"/>
  <c r="FL76" i="7"/>
  <c r="BO40" i="7" s="1"/>
  <c r="EF76" i="7"/>
  <c r="BO32" i="7" s="1"/>
  <c r="FP76" i="7"/>
  <c r="BO41" i="7" s="1"/>
  <c r="FX76" i="7"/>
  <c r="BO43" i="7" s="1"/>
  <c r="GA76" i="7"/>
  <c r="BX43" i="7" s="1"/>
  <c r="FU76" i="7"/>
  <c r="BR42" i="7" s="1"/>
  <c r="FR76" i="7"/>
  <c r="BU41" i="7" s="1"/>
  <c r="CY76" i="7"/>
  <c r="BX23" i="7" s="1"/>
  <c r="FT76" i="7"/>
  <c r="BO42" i="7" s="1"/>
  <c r="FW76" i="7"/>
  <c r="BX42" i="7" s="1"/>
  <c r="FZ76" i="7"/>
  <c r="BU43" i="7" s="1"/>
  <c r="CW76" i="7"/>
  <c r="BR23" i="7" s="1"/>
  <c r="EI76" i="7"/>
  <c r="BX32" i="7" s="1"/>
  <c r="EZ76" i="7"/>
  <c r="BO37" i="7" s="1"/>
  <c r="FH76" i="7"/>
  <c r="BO39" i="7" s="1"/>
  <c r="EO76" i="7"/>
  <c r="BR34" i="7" s="1"/>
  <c r="EQ76" i="7"/>
  <c r="BX34" i="7" s="1"/>
  <c r="FE76" i="7"/>
  <c r="BR38" i="7" s="1"/>
  <c r="ER76" i="7"/>
  <c r="BO35" i="7" s="1"/>
  <c r="FK76" i="7"/>
  <c r="BX39" i="7" s="1"/>
  <c r="ET76" i="7"/>
  <c r="BU35" i="7" s="1"/>
  <c r="EJ76" i="7"/>
  <c r="BO33" i="7" s="1"/>
  <c r="EB76" i="7"/>
  <c r="BO31" i="7" s="1"/>
  <c r="EU76" i="7"/>
  <c r="BX35" i="7" s="1"/>
  <c r="ES76" i="7"/>
  <c r="BR35" i="7" s="1"/>
  <c r="EN76" i="7"/>
  <c r="BO34" i="7" s="1"/>
  <c r="FG76" i="7"/>
  <c r="BX38" i="7" s="1"/>
  <c r="FI76" i="7"/>
  <c r="BR39" i="7" s="1"/>
  <c r="EV76" i="7"/>
  <c r="BO36" i="7" s="1"/>
  <c r="EE76" i="7"/>
  <c r="BX31" i="7" s="1"/>
  <c r="EW76" i="7"/>
  <c r="BR36" i="7" s="1"/>
  <c r="EX76" i="7"/>
  <c r="BU36" i="7" s="1"/>
  <c r="DZ76" i="7"/>
  <c r="BU30" i="7" s="1"/>
  <c r="FD76" i="7"/>
  <c r="BO38" i="7" s="1"/>
  <c r="FC76" i="7"/>
  <c r="BX37" i="7" s="1"/>
  <c r="EL76" i="7"/>
  <c r="BU33" i="7" s="1"/>
  <c r="FA76" i="7"/>
  <c r="BR37" i="7" s="1"/>
  <c r="DA76" i="7"/>
  <c r="BR24" i="7" s="1"/>
  <c r="DU76" i="7"/>
  <c r="BR29" i="7" s="1"/>
  <c r="DW76" i="7"/>
  <c r="BX29" i="7" s="1"/>
  <c r="CX76" i="7"/>
  <c r="BU23" i="7" s="1"/>
  <c r="CZ76" i="7"/>
  <c r="BO24" i="7" s="1"/>
  <c r="DV76" i="7"/>
  <c r="BU29" i="7" s="1"/>
  <c r="DB76" i="7"/>
  <c r="BU24" i="7" s="1"/>
  <c r="DD76" i="7"/>
  <c r="BO25" i="7" s="1"/>
  <c r="DT76" i="7"/>
  <c r="BO29" i="7" s="1"/>
  <c r="DS76" i="7"/>
  <c r="BX28" i="7" s="1"/>
  <c r="DF76" i="7"/>
  <c r="BU25" i="7" s="1"/>
  <c r="DC76" i="7"/>
  <c r="BX24" i="7" s="1"/>
  <c r="DX76" i="7"/>
  <c r="BO30" i="7" s="1"/>
  <c r="EA76" i="7"/>
  <c r="BX30" i="7" s="1"/>
  <c r="DY76" i="7"/>
  <c r="BR30" i="7" s="1"/>
  <c r="AE2" i="7"/>
  <c r="AC2" i="7"/>
  <c r="AA2" i="7"/>
  <c r="Y2" i="7"/>
  <c r="AC1" i="7"/>
  <c r="AA1" i="7"/>
  <c r="Q2" i="7"/>
  <c r="O2" i="7"/>
  <c r="U2" i="7"/>
  <c r="S2" i="7"/>
  <c r="S1" i="7"/>
  <c r="P1" i="7"/>
  <c r="M1" i="7"/>
  <c r="C54" i="17" l="1"/>
  <c r="D54" i="17" s="1"/>
  <c r="L53" i="17"/>
  <c r="DN8" i="7"/>
  <c r="DN76" i="7" s="1"/>
  <c r="BU27" i="7" s="1"/>
  <c r="CT12" i="7"/>
  <c r="CT76" i="7" s="1"/>
  <c r="BU22" i="7" s="1"/>
  <c r="CQ10" i="7"/>
  <c r="CQ76" i="7" s="1"/>
  <c r="BX21" i="7" s="1"/>
  <c r="DJ6" i="7"/>
  <c r="DJ76" i="7" s="1"/>
  <c r="BU26" i="7" s="1"/>
  <c r="DL8" i="7"/>
  <c r="DL76" i="7" s="1"/>
  <c r="BO27" i="7" s="1"/>
  <c r="DM8" i="7"/>
  <c r="DM76" i="7" s="1"/>
  <c r="BR27" i="7" s="1"/>
  <c r="DO8" i="7"/>
  <c r="DO76" i="7" s="1"/>
  <c r="BX27" i="7" s="1"/>
  <c r="CN10" i="7"/>
  <c r="CN76" i="7" s="1"/>
  <c r="BO21" i="7" s="1"/>
  <c r="CU12" i="7"/>
  <c r="CU76" i="7" s="1"/>
  <c r="BX22" i="7" s="1"/>
  <c r="CO10" i="7"/>
  <c r="CO76" i="7" s="1"/>
  <c r="BR21" i="7" s="1"/>
  <c r="CR12" i="7"/>
  <c r="CR76" i="7" s="1"/>
  <c r="BO22" i="7" s="1"/>
  <c r="DI6" i="7"/>
  <c r="DI76" i="7" s="1"/>
  <c r="BR26" i="7" s="1"/>
  <c r="CS12" i="7"/>
  <c r="CS76" i="7" s="1"/>
  <c r="BR22" i="7" s="1"/>
  <c r="DH6" i="7"/>
  <c r="DH76" i="7" s="1"/>
  <c r="BO26" i="7" s="1"/>
  <c r="CP10" i="7"/>
  <c r="CP76" i="7" s="1"/>
  <c r="BU21" i="7" s="1"/>
  <c r="DK6" i="7"/>
  <c r="DK76" i="7" s="1"/>
  <c r="BX26" i="7" s="1"/>
  <c r="AH35" i="7"/>
  <c r="AN7" i="7"/>
  <c r="BH6" i="7" s="1"/>
  <c r="CK6" i="7"/>
  <c r="CK76" i="7" s="1"/>
  <c r="BR20" i="7" s="1"/>
  <c r="CJ6" i="7"/>
  <c r="CJ76" i="7" s="1"/>
  <c r="BO20" i="7" s="1"/>
  <c r="CM6" i="7"/>
  <c r="CM76" i="7" s="1"/>
  <c r="BX20" i="7" s="1"/>
  <c r="CL6" i="7"/>
  <c r="CL76" i="7" s="1"/>
  <c r="BU20" i="7" s="1"/>
  <c r="J2" i="7"/>
  <c r="G2" i="7"/>
  <c r="I54" i="17" l="1"/>
  <c r="C55" i="17"/>
  <c r="L54" i="17"/>
  <c r="CG34" i="7"/>
  <c r="CH34" i="7"/>
  <c r="K55" i="17" l="1"/>
  <c r="J55" i="17"/>
  <c r="D55" i="17"/>
  <c r="L55" i="17" l="1"/>
  <c r="C56" i="17"/>
  <c r="D56" i="17" s="1"/>
  <c r="C57" i="17" l="1"/>
  <c r="L56" i="17"/>
  <c r="I56" i="17"/>
  <c r="D57" i="17" l="1"/>
  <c r="J57" i="17"/>
  <c r="K57" i="17"/>
  <c r="C58" i="17" l="1"/>
  <c r="D58" i="17" s="1"/>
  <c r="L57" i="17"/>
  <c r="L58" i="17" l="1"/>
  <c r="C59" i="17"/>
  <c r="I58" i="17"/>
  <c r="K59" i="17" l="1"/>
  <c r="J59" i="17"/>
  <c r="D59" i="17"/>
  <c r="C60" i="17" l="1"/>
  <c r="D60" i="17" s="1"/>
  <c r="L59" i="17"/>
  <c r="C61" i="17" l="1"/>
  <c r="I60" i="17"/>
  <c r="L60" i="17"/>
  <c r="K61" i="17" l="1"/>
  <c r="J61" i="17"/>
  <c r="D61" i="17"/>
  <c r="L61" i="17" l="1"/>
  <c r="C62" i="17"/>
  <c r="D62" i="17" s="1"/>
  <c r="C63" i="17" l="1"/>
  <c r="L62" i="17"/>
  <c r="I62" i="17"/>
  <c r="J63" i="17" l="1"/>
  <c r="D63" i="17"/>
  <c r="K63" i="17"/>
  <c r="C64" i="17" l="1"/>
  <c r="D64" i="17" s="1"/>
  <c r="L63" i="17"/>
  <c r="C65" i="17" l="1"/>
  <c r="L64" i="17"/>
  <c r="I64" i="17"/>
  <c r="D65" i="17" l="1"/>
  <c r="J65" i="17"/>
  <c r="K65" i="17"/>
  <c r="C66" i="17" l="1"/>
  <c r="D66" i="17" s="1"/>
  <c r="L65" i="17"/>
  <c r="L66" i="17" l="1"/>
  <c r="I66" i="17"/>
  <c r="I73" i="17" l="1"/>
  <c r="I72" i="17"/>
  <c r="I74" i="17"/>
  <c r="I71" i="17"/>
  <c r="I75" i="17"/>
  <c r="I70" i="17"/>
</calcChain>
</file>

<file path=xl/sharedStrings.xml><?xml version="1.0" encoding="utf-8"?>
<sst xmlns="http://schemas.openxmlformats.org/spreadsheetml/2006/main" count="1490" uniqueCount="560">
  <si>
    <t>Session</t>
  </si>
  <si>
    <t>Date</t>
  </si>
  <si>
    <t>N°</t>
  </si>
  <si>
    <t>Imola</t>
  </si>
  <si>
    <t>Bugatti</t>
  </si>
  <si>
    <t>Barcelone</t>
  </si>
  <si>
    <t>Spa</t>
  </si>
  <si>
    <t>Le Mans</t>
  </si>
  <si>
    <t>Silverstone</t>
  </si>
  <si>
    <t>Road Atlanta</t>
  </si>
  <si>
    <t>HTTT S1AV2</t>
  </si>
  <si>
    <t>Magny-Cours</t>
  </si>
  <si>
    <t>Maison Blanche</t>
  </si>
  <si>
    <t>Algarve</t>
  </si>
  <si>
    <t>Zhuhaï</t>
  </si>
  <si>
    <t>IM</t>
  </si>
  <si>
    <t>BU</t>
  </si>
  <si>
    <t>SE</t>
  </si>
  <si>
    <t>BA</t>
  </si>
  <si>
    <t>SP</t>
  </si>
  <si>
    <t>LM</t>
  </si>
  <si>
    <t>SI</t>
  </si>
  <si>
    <t>RA</t>
  </si>
  <si>
    <t>HT</t>
  </si>
  <si>
    <t>MC</t>
  </si>
  <si>
    <t>MB</t>
  </si>
  <si>
    <t>AL</t>
  </si>
  <si>
    <t>ZH</t>
  </si>
  <si>
    <t>Codes</t>
  </si>
  <si>
    <t>Sebring</t>
  </si>
  <si>
    <t>Tyreman</t>
  </si>
  <si>
    <t>X</t>
  </si>
  <si>
    <t>FL</t>
  </si>
  <si>
    <t>FR</t>
  </si>
  <si>
    <t>RL</t>
  </si>
  <si>
    <t>RR</t>
  </si>
  <si>
    <t>Total</t>
  </si>
  <si>
    <t>Heure</t>
  </si>
  <si>
    <t>Weather</t>
  </si>
  <si>
    <t>Õ</t>
  </si>
  <si>
    <t>Ö</t>
  </si>
  <si>
    <t>Ù</t>
  </si>
  <si>
    <t>Û</t>
  </si>
  <si>
    <t>Track</t>
  </si>
  <si>
    <t>T°air</t>
  </si>
  <si>
    <t>ss</t>
  </si>
  <si>
    <t>dc</t>
  </si>
  <si>
    <t>m</t>
  </si>
  <si>
    <t>kg</t>
  </si>
  <si>
    <t>In/Out</t>
  </si>
  <si>
    <t>Fuel (kg)</t>
  </si>
  <si>
    <t>IN</t>
  </si>
  <si>
    <t>OUT</t>
  </si>
  <si>
    <t>Km</t>
  </si>
  <si>
    <t>Comments</t>
  </si>
  <si>
    <t>Notes</t>
  </si>
  <si>
    <t>Laptime for analyse</t>
  </si>
  <si>
    <t>Fuel for analyse</t>
  </si>
  <si>
    <t>Fu avg</t>
  </si>
  <si>
    <t>Nombre tours des pneus</t>
  </si>
  <si>
    <t>Météo</t>
  </si>
  <si>
    <t>Tair</t>
  </si>
  <si>
    <t>Nb tours parcourus</t>
  </si>
  <si>
    <t>Run</t>
  </si>
  <si>
    <t>Nb runs</t>
  </si>
  <si>
    <t>Laptime per driver</t>
  </si>
  <si>
    <t>Stint</t>
  </si>
  <si>
    <t>Monza</t>
  </si>
  <si>
    <t>Zolder</t>
  </si>
  <si>
    <t>Brno</t>
  </si>
  <si>
    <t>Donington</t>
  </si>
  <si>
    <t>MZ</t>
  </si>
  <si>
    <t>ZO</t>
  </si>
  <si>
    <t>DO</t>
  </si>
  <si>
    <t>BR</t>
  </si>
  <si>
    <t>Pos</t>
  </si>
  <si>
    <t>T°piste</t>
  </si>
  <si>
    <t>Simu</t>
  </si>
  <si>
    <t>Choix_O_N</t>
  </si>
  <si>
    <t>Val de Vienne</t>
  </si>
  <si>
    <t>VV</t>
  </si>
  <si>
    <t>N</t>
  </si>
  <si>
    <t>Interlagos</t>
  </si>
  <si>
    <t>Bahrain</t>
  </si>
  <si>
    <t>BH</t>
  </si>
  <si>
    <t>Fuji</t>
  </si>
  <si>
    <t>FU</t>
  </si>
  <si>
    <t>SH</t>
  </si>
  <si>
    <t>Shanghai</t>
  </si>
  <si>
    <t>Brake Bias</t>
  </si>
  <si>
    <t>Fastest</t>
  </si>
  <si>
    <t>Average</t>
  </si>
  <si>
    <t>Austin</t>
  </si>
  <si>
    <t>AU</t>
  </si>
  <si>
    <t>Max_Oil_Lev</t>
  </si>
  <si>
    <t>Min_Oil_Lev</t>
  </si>
  <si>
    <t>Inje</t>
  </si>
  <si>
    <t>IJ</t>
  </si>
  <si>
    <t>Pitlane time included in OUT driver driving time</t>
  </si>
  <si>
    <t>Sepang</t>
  </si>
  <si>
    <t>SG</t>
  </si>
  <si>
    <t>Long Beach</t>
  </si>
  <si>
    <t>LB</t>
  </si>
  <si>
    <t>Laguna Seca</t>
  </si>
  <si>
    <t>LS</t>
  </si>
  <si>
    <t>Detroit</t>
  </si>
  <si>
    <t>DE</t>
  </si>
  <si>
    <t>Daytona</t>
  </si>
  <si>
    <t>DA</t>
  </si>
  <si>
    <t>Watkins Glen</t>
  </si>
  <si>
    <t>WG</t>
  </si>
  <si>
    <t>Mosport</t>
  </si>
  <si>
    <t>MO</t>
  </si>
  <si>
    <t>Indianapolis</t>
  </si>
  <si>
    <t>ID</t>
  </si>
  <si>
    <t>Road America</t>
  </si>
  <si>
    <t>RO</t>
  </si>
  <si>
    <t>New Orleans</t>
  </si>
  <si>
    <t>NO</t>
  </si>
  <si>
    <t>Buriram</t>
  </si>
  <si>
    <t>BN</t>
  </si>
  <si>
    <r>
      <t xml:space="preserve">Fuel consumption based on </t>
    </r>
    <r>
      <rPr>
        <u/>
        <sz val="8"/>
        <color theme="1"/>
        <rFont val="Calibri"/>
        <family val="2"/>
        <scheme val="minor"/>
      </rPr>
      <t>mass</t>
    </r>
    <r>
      <rPr>
        <sz val="8"/>
        <color theme="1"/>
        <rFont val="Calibri"/>
        <family val="2"/>
        <scheme val="minor"/>
      </rPr>
      <t xml:space="preserve"> calculation</t>
    </r>
  </si>
  <si>
    <t>Nürburgring</t>
  </si>
  <si>
    <t>NU</t>
  </si>
  <si>
    <t>WET</t>
  </si>
  <si>
    <t>Magny Club</t>
  </si>
  <si>
    <t>ML</t>
  </si>
  <si>
    <t>Motorland</t>
  </si>
  <si>
    <t>MT</t>
  </si>
  <si>
    <t>Motorland Dunlop</t>
  </si>
  <si>
    <t>MD</t>
  </si>
  <si>
    <t>Qualy</t>
  </si>
  <si>
    <t>Race</t>
  </si>
  <si>
    <t>Std stop</t>
  </si>
  <si>
    <t>START</t>
  </si>
  <si>
    <t>END</t>
  </si>
  <si>
    <t>RUN</t>
  </si>
  <si>
    <t>DRIVER</t>
  </si>
  <si>
    <t>LAPS</t>
  </si>
  <si>
    <t>LAPTIME</t>
  </si>
  <si>
    <t>TIME OUT</t>
  </si>
  <si>
    <t>TIME IN</t>
  </si>
  <si>
    <t>RUN 
DURATION</t>
  </si>
  <si>
    <t>STOP</t>
  </si>
  <si>
    <t>TIRES SET</t>
  </si>
  <si>
    <t>COMPOUND</t>
  </si>
  <si>
    <t>TIRES MILEAGE (KM)</t>
  </si>
  <si>
    <t>FUEL (KG)</t>
  </si>
  <si>
    <t>NOTES</t>
  </si>
  <si>
    <t>laps</t>
  </si>
  <si>
    <t>ADDED</t>
  </si>
  <si>
    <t>REFUELLING</t>
  </si>
  <si>
    <t>BURNT</t>
  </si>
  <si>
    <t>km</t>
  </si>
  <si>
    <t>SO FAR</t>
  </si>
  <si>
    <t>Driver</t>
  </si>
  <si>
    <t>Laptime</t>
  </si>
  <si>
    <t>Fuel / lap</t>
  </si>
  <si>
    <t>Rig Flow</t>
  </si>
  <si>
    <t>Lap Expec</t>
  </si>
  <si>
    <t>Sess Alar</t>
  </si>
  <si>
    <t>SESS LAPS</t>
  </si>
  <si>
    <t>SESS MIL</t>
  </si>
  <si>
    <t>SO FAR LAPS</t>
  </si>
  <si>
    <t>SO FAR MIL</t>
  </si>
  <si>
    <t>Expected End</t>
  </si>
  <si>
    <t>MILEAGE</t>
  </si>
  <si>
    <t>Time</t>
  </si>
  <si>
    <t>Driver rotation tab</t>
  </si>
  <si>
    <t>Distance</t>
  </si>
  <si>
    <t>Mexico</t>
  </si>
  <si>
    <t>ME</t>
  </si>
  <si>
    <t>Driving time stop at clock, not at checkered flag</t>
  </si>
  <si>
    <t>Car</t>
  </si>
  <si>
    <t>Chassis</t>
  </si>
  <si>
    <t>Drivers</t>
  </si>
  <si>
    <t>Race Engineer</t>
  </si>
  <si>
    <t>Data Engineer</t>
  </si>
  <si>
    <t>Crew Chief</t>
  </si>
  <si>
    <t>Hours</t>
  </si>
  <si>
    <t>Tab</t>
  </si>
  <si>
    <t>Weat</t>
  </si>
  <si>
    <t>Ttrack</t>
  </si>
  <si>
    <t>1st in Class</t>
  </si>
  <si>
    <t>to</t>
  </si>
  <si>
    <t>Eng</t>
  </si>
  <si>
    <t>Scrapped</t>
  </si>
  <si>
    <t>N° Set</t>
  </si>
  <si>
    <t>Compound</t>
  </si>
  <si>
    <t>Rims</t>
  </si>
  <si>
    <t>Laps per session</t>
  </si>
  <si>
    <t>Mileage per session</t>
  </si>
  <si>
    <t>Mileage</t>
  </si>
  <si>
    <t>Before</t>
  </si>
  <si>
    <t>Laps</t>
  </si>
  <si>
    <t>Sets</t>
  </si>
  <si>
    <t>Dens Fuel</t>
  </si>
  <si>
    <t>T°trk</t>
  </si>
  <si>
    <t>Set</t>
  </si>
  <si>
    <t>Tire</t>
  </si>
  <si>
    <t>Init mil</t>
  </si>
  <si>
    <t>Wat</t>
  </si>
  <si>
    <t>Oil</t>
  </si>
  <si>
    <t>Cons</t>
  </si>
  <si>
    <t>Fuel Level</t>
  </si>
  <si>
    <t>Milea</t>
  </si>
  <si>
    <t>Fuel Pred</t>
  </si>
  <si>
    <r>
      <t>P</t>
    </r>
    <r>
      <rPr>
        <vertAlign val="subscript"/>
        <sz val="10"/>
        <color rgb="FFFFFF00"/>
        <rFont val="Calibri"/>
        <family val="2"/>
        <scheme val="minor"/>
      </rPr>
      <t>tires</t>
    </r>
  </si>
  <si>
    <r>
      <rPr>
        <sz val="10"/>
        <color rgb="FFFFFF00"/>
        <rFont val="Calibri"/>
        <family val="2"/>
        <scheme val="minor"/>
      </rPr>
      <t>T</t>
    </r>
    <r>
      <rPr>
        <vertAlign val="subscript"/>
        <sz val="10"/>
        <color rgb="FFFFFF00"/>
        <rFont val="Calibri"/>
        <family val="2"/>
        <scheme val="minor"/>
      </rPr>
      <t>tires</t>
    </r>
  </si>
  <si>
    <t>Venue</t>
  </si>
  <si>
    <t>Length</t>
  </si>
  <si>
    <t>Capacity</t>
  </si>
  <si>
    <t>Yes</t>
  </si>
  <si>
    <t>No</t>
  </si>
  <si>
    <t>Tire_Chg</t>
  </si>
  <si>
    <t>Fuel_Lap_Alarm</t>
  </si>
  <si>
    <t>Sim_Choice</t>
  </si>
  <si>
    <t>Min_Driv_Ti</t>
  </si>
  <si>
    <t>Max_Driv_Ti</t>
  </si>
  <si>
    <t>Density</t>
  </si>
  <si>
    <t xml:space="preserve"> Input</t>
  </si>
  <si>
    <t>Dry</t>
  </si>
  <si>
    <t>Damp</t>
  </si>
  <si>
    <t>Wet</t>
  </si>
  <si>
    <t>Driver_Cat</t>
  </si>
  <si>
    <t>Bronze</t>
  </si>
  <si>
    <t>Silver</t>
  </si>
  <si>
    <t>Gold</t>
  </si>
  <si>
    <t>Platinium</t>
  </si>
  <si>
    <t>Driver Category</t>
  </si>
  <si>
    <t>Choose your race options (0 : disable, 1 : enable or multiple choices)</t>
  </si>
  <si>
    <t>Driving time std (0), ELMS Number of drivers (2/3)</t>
  </si>
  <si>
    <t>Min_Driv_Ti_ELMS_BS</t>
  </si>
  <si>
    <t>Max_Driv_Ti_ELMS_GP</t>
  </si>
  <si>
    <t>Min_Driv_Ti_ELMS_GP</t>
  </si>
  <si>
    <t>RB</t>
  </si>
  <si>
    <t>Red Bull Ring</t>
  </si>
  <si>
    <t>Palm Beach</t>
  </si>
  <si>
    <t>PB</t>
  </si>
  <si>
    <t>Mid Ohio</t>
  </si>
  <si>
    <t>MI</t>
  </si>
  <si>
    <t>Portimao</t>
  </si>
  <si>
    <t>PO</t>
  </si>
  <si>
    <t>Snetterton</t>
  </si>
  <si>
    <t>SN</t>
  </si>
  <si>
    <t>L</t>
  </si>
  <si>
    <t>Sebring North</t>
  </si>
  <si>
    <t>Race duration (H)</t>
  </si>
  <si>
    <t>Driving time</t>
  </si>
  <si>
    <t>Stint 1</t>
  </si>
  <si>
    <t>Stint 2</t>
  </si>
  <si>
    <t>Stint 3</t>
  </si>
  <si>
    <t>Stint 4</t>
  </si>
  <si>
    <t>Stint 5</t>
  </si>
  <si>
    <t>Stint 6</t>
  </si>
  <si>
    <t>Stint 7</t>
  </si>
  <si>
    <t>Stint time</t>
  </si>
  <si>
    <t>Tires</t>
  </si>
  <si>
    <t>STINT</t>
  </si>
  <si>
    <t>TEST ITEMS</t>
  </si>
  <si>
    <t>Fuel consumption</t>
  </si>
  <si>
    <t>+4%</t>
  </si>
  <si>
    <t>lt/L</t>
  </si>
  <si>
    <t>kg/L</t>
  </si>
  <si>
    <t>SCG007</t>
  </si>
  <si>
    <t>#01</t>
  </si>
  <si>
    <t xml:space="preserve">Divers </t>
  </si>
  <si>
    <t>FRANCK MAILLEUX</t>
  </si>
  <si>
    <t>OLIVIER PLA</t>
  </si>
  <si>
    <t>ROMAIN DUMAS</t>
  </si>
  <si>
    <t>PIPO DERANI</t>
  </si>
  <si>
    <t>RYAN BRISCOE</t>
  </si>
  <si>
    <t>GUSTAVO MENEZES</t>
  </si>
  <si>
    <t>RICHARD WESTBROOK</t>
  </si>
  <si>
    <t>#02</t>
  </si>
  <si>
    <t>#03</t>
  </si>
  <si>
    <t>#04</t>
  </si>
  <si>
    <t>#05</t>
  </si>
  <si>
    <t>Drivers Cayegory</t>
  </si>
  <si>
    <t>Performance Engineer</t>
  </si>
  <si>
    <t>Vallelunga</t>
  </si>
  <si>
    <t>VA</t>
  </si>
  <si>
    <t>Before leaving the pits</t>
  </si>
  <si>
    <t xml:space="preserve">Settings </t>
  </si>
  <si>
    <t>During driving</t>
  </si>
  <si>
    <t>24Hrs du Mans</t>
  </si>
  <si>
    <t>Min</t>
  </si>
  <si>
    <t>Max</t>
  </si>
  <si>
    <t>06h00</t>
  </si>
  <si>
    <t>14h00</t>
  </si>
  <si>
    <t>No more than 4h in 6h period</t>
  </si>
  <si>
    <t>Race duration</t>
  </si>
  <si>
    <t>SC</t>
  </si>
  <si>
    <t>OFF TRACK TESTS</t>
  </si>
  <si>
    <t>Engine/System tests</t>
  </si>
  <si>
    <t>AERO TEST</t>
  </si>
  <si>
    <t>Brakes cooling</t>
  </si>
  <si>
    <t>Miscellaneous</t>
  </si>
  <si>
    <t>TC test</t>
  </si>
  <si>
    <t>TC gain sweep</t>
  </si>
  <si>
    <t>MH</t>
  </si>
  <si>
    <t>SC/SH</t>
  </si>
  <si>
    <t>SH/MH</t>
  </si>
  <si>
    <t>SH22P</t>
  </si>
  <si>
    <t>SH22Q</t>
  </si>
  <si>
    <t>DRY WET</t>
  </si>
  <si>
    <t>FM</t>
  </si>
  <si>
    <t>OP</t>
  </si>
  <si>
    <t>PD</t>
  </si>
  <si>
    <t>CHRISTOPHE BOITTIN</t>
  </si>
  <si>
    <t>CB</t>
  </si>
  <si>
    <t>MATTEO PAGANINI</t>
  </si>
  <si>
    <t>MP</t>
  </si>
  <si>
    <t>STEFANO RAPISARDA</t>
  </si>
  <si>
    <t>SR</t>
  </si>
  <si>
    <t>SHK-DWN</t>
  </si>
  <si>
    <t>8105</t>
  </si>
  <si>
    <t>8106</t>
  </si>
  <si>
    <t>8107</t>
  </si>
  <si>
    <t>8108</t>
  </si>
  <si>
    <t>8110</t>
  </si>
  <si>
    <t>8207</t>
  </si>
  <si>
    <t>8208</t>
  </si>
  <si>
    <t>8209</t>
  </si>
  <si>
    <t>8210</t>
  </si>
  <si>
    <t>8211</t>
  </si>
  <si>
    <t>8212</t>
  </si>
  <si>
    <t>8213</t>
  </si>
  <si>
    <t>8252</t>
  </si>
  <si>
    <t>8256</t>
  </si>
  <si>
    <t>8257</t>
  </si>
  <si>
    <t>8301</t>
  </si>
  <si>
    <t>8302</t>
  </si>
  <si>
    <t>8303</t>
  </si>
  <si>
    <t>8304</t>
  </si>
  <si>
    <t>8305</t>
  </si>
  <si>
    <t>8402</t>
  </si>
  <si>
    <t>8403</t>
  </si>
  <si>
    <t>8451</t>
  </si>
  <si>
    <t>8501</t>
  </si>
  <si>
    <t>8502</t>
  </si>
  <si>
    <t>8503</t>
  </si>
  <si>
    <t>8504</t>
  </si>
  <si>
    <t>8801</t>
  </si>
  <si>
    <t>8802</t>
  </si>
  <si>
    <t>8901</t>
  </si>
  <si>
    <t>8902</t>
  </si>
  <si>
    <t>Installation lap</t>
  </si>
  <si>
    <t>Check system and balance</t>
  </si>
  <si>
    <t>Bed brakes</t>
  </si>
  <si>
    <t>Finalize seats</t>
  </si>
  <si>
    <t>car #708</t>
  </si>
  <si>
    <t xml:space="preserve"> = car#1</t>
  </si>
  <si>
    <t>s</t>
  </si>
  <si>
    <t>car #709</t>
  </si>
  <si>
    <t xml:space="preserve"> = car#2</t>
  </si>
  <si>
    <t>Avg speed</t>
  </si>
  <si>
    <t>kph</t>
  </si>
  <si>
    <t>Fullfill before test to check fuel flow rate</t>
  </si>
  <si>
    <t xml:space="preserve">Time </t>
  </si>
  <si>
    <t>hrs</t>
  </si>
  <si>
    <t>kms</t>
  </si>
  <si>
    <t>FC</t>
  </si>
  <si>
    <t>L/km</t>
  </si>
  <si>
    <t>ARAGON</t>
  </si>
  <si>
    <t>Liters</t>
  </si>
  <si>
    <t xml:space="preserve">To consider </t>
  </si>
  <si>
    <t>Stint fuel</t>
  </si>
  <si>
    <t>Briscoe Ryan</t>
  </si>
  <si>
    <t>RW and RB have already their seats. RW made the baseline and RB have an insert inside. GM has to do an insert inside. OP has to do a baseline seat then PD and FM will do their insert inside his seat.</t>
  </si>
  <si>
    <t>Stint dist</t>
  </si>
  <si>
    <t>Derani Pipo</t>
  </si>
  <si>
    <t>Stint number</t>
  </si>
  <si>
    <t>Stints</t>
  </si>
  <si>
    <t>Mailleux Franck</t>
  </si>
  <si>
    <t>Stint laps</t>
  </si>
  <si>
    <t>Menezes Gustavo</t>
  </si>
  <si>
    <t>GM</t>
  </si>
  <si>
    <t>Pla Olivier</t>
  </si>
  <si>
    <t>Westbrook Richard</t>
  </si>
  <si>
    <t>RW</t>
  </si>
  <si>
    <t>Running time</t>
  </si>
  <si>
    <t>am day1</t>
  </si>
  <si>
    <t>pm day 2</t>
  </si>
  <si>
    <t>Total time</t>
  </si>
  <si>
    <t>Setup</t>
  </si>
  <si>
    <t>9:00 - 11:00</t>
  </si>
  <si>
    <t>2 hrs</t>
  </si>
  <si>
    <r>
      <t xml:space="preserve">used (8451) / New </t>
    </r>
    <r>
      <rPr>
        <strike/>
        <sz val="11"/>
        <color theme="1"/>
        <rFont val="Calibri"/>
        <family val="2"/>
        <scheme val="minor"/>
      </rPr>
      <t>SC or</t>
    </r>
    <r>
      <rPr>
        <sz val="11"/>
        <color theme="1"/>
        <rFont val="Calibri"/>
        <family val="2"/>
        <scheme val="minor"/>
      </rPr>
      <t xml:space="preserve"> SH</t>
    </r>
  </si>
  <si>
    <t>RW / RB</t>
  </si>
  <si>
    <t>GM will do some laps before to start Endurance test in car#1 (need his insert ready)</t>
  </si>
  <si>
    <t>Endurance test</t>
  </si>
  <si>
    <t>11:00 - 6:00</t>
  </si>
  <si>
    <t>31 hrs</t>
  </si>
  <si>
    <r>
      <rPr>
        <strike/>
        <sz val="11"/>
        <color theme="1"/>
        <rFont val="Calibri"/>
        <family val="2"/>
        <scheme val="minor"/>
      </rPr>
      <t>8105 or</t>
    </r>
    <r>
      <rPr>
        <sz val="11"/>
        <color theme="1"/>
        <rFont val="Calibri"/>
        <family val="2"/>
        <scheme val="minor"/>
      </rPr>
      <t xml:space="preserve"> 8207</t>
    </r>
  </si>
  <si>
    <t>OP,FM and PD will do their seats with OP as baseline. Then car#2 shakedown could be done from 11:00am.</t>
  </si>
  <si>
    <t>Start</t>
  </si>
  <si>
    <t>End</t>
  </si>
  <si>
    <t>Option 3 (High T track)</t>
  </si>
  <si>
    <t>Rotation</t>
  </si>
  <si>
    <t>Rest time</t>
  </si>
  <si>
    <t>Time in box</t>
  </si>
  <si>
    <t>Possible tests</t>
  </si>
  <si>
    <t>FCY (map 7)</t>
  </si>
  <si>
    <t>Puncture simulation</t>
  </si>
  <si>
    <t>Driver change practice</t>
  </si>
  <si>
    <t>RHS tires change only</t>
  </si>
  <si>
    <t>Splitter change</t>
  </si>
  <si>
    <t>Rear block change</t>
  </si>
  <si>
    <t>Illuminated panels change</t>
  </si>
  <si>
    <t>Need seat base change</t>
  </si>
  <si>
    <t>Front brakes change</t>
  </si>
  <si>
    <t>Stint 8</t>
  </si>
  <si>
    <t>Alternator change</t>
  </si>
  <si>
    <t>Stint 9</t>
  </si>
  <si>
    <t>Drive through</t>
  </si>
  <si>
    <t>Stint 10</t>
  </si>
  <si>
    <t>Stint 11</t>
  </si>
  <si>
    <t>Lean map (or WET map)</t>
  </si>
  <si>
    <t>Stint 12</t>
  </si>
  <si>
    <t xml:space="preserve">Different eng maps </t>
  </si>
  <si>
    <t>Stint 13</t>
  </si>
  <si>
    <t>Throttle maps (maybe)</t>
  </si>
  <si>
    <t>Stint 14</t>
  </si>
  <si>
    <t>209/410P</t>
  </si>
  <si>
    <t>Stint 15</t>
  </si>
  <si>
    <t>209/410Q</t>
  </si>
  <si>
    <t>To check carefully</t>
  </si>
  <si>
    <t>Stint 16</t>
  </si>
  <si>
    <r>
      <rPr>
        <b/>
        <sz val="11"/>
        <color theme="1"/>
        <rFont val="Calibri"/>
        <family val="2"/>
        <scheme val="minor"/>
      </rPr>
      <t>Brakes wear</t>
    </r>
    <r>
      <rPr>
        <sz val="11"/>
        <color theme="1"/>
        <rFont val="Calibri"/>
        <family val="2"/>
        <scheme val="minor"/>
      </rPr>
      <t xml:space="preserve"> : look at 3 holes discs</t>
    </r>
  </si>
  <si>
    <t>Stint 17</t>
  </si>
  <si>
    <t xml:space="preserve">each end of stint. </t>
  </si>
  <si>
    <t>Stint 18</t>
  </si>
  <si>
    <t>Bigger hole : 1.7mm</t>
  </si>
  <si>
    <t>Stint 19</t>
  </si>
  <si>
    <t>Medium hole: 3.3mm</t>
  </si>
  <si>
    <t>Stint 20</t>
  </si>
  <si>
    <t>Smaller hole : 5mm (max wear)</t>
  </si>
  <si>
    <t>Stint 21</t>
  </si>
  <si>
    <t>Monitor pads wear by telemetry</t>
  </si>
  <si>
    <t>Stint 22</t>
  </si>
  <si>
    <t>(min pad thickness is 12mm)</t>
  </si>
  <si>
    <t>Stint 23</t>
  </si>
  <si>
    <t>Stint 24</t>
  </si>
  <si>
    <r>
      <rPr>
        <b/>
        <sz val="11"/>
        <color theme="1"/>
        <rFont val="Calibri"/>
        <family val="2"/>
        <scheme val="minor"/>
      </rPr>
      <t>Brakes T</t>
    </r>
    <r>
      <rPr>
        <sz val="11"/>
        <color theme="1"/>
        <rFont val="Calibri"/>
        <family val="2"/>
        <scheme val="minor"/>
      </rPr>
      <t xml:space="preserve"> :</t>
    </r>
  </si>
  <si>
    <t>Stint 25</t>
  </si>
  <si>
    <t>Blanking could be adjusted</t>
  </si>
  <si>
    <t>Stint 26</t>
  </si>
  <si>
    <t>after refueling</t>
  </si>
  <si>
    <t>Stint 27</t>
  </si>
  <si>
    <t>SH used</t>
  </si>
  <si>
    <t>Stint 28</t>
  </si>
  <si>
    <t>209/410Q used</t>
  </si>
  <si>
    <t>Clean windscreen, splitter, wheel</t>
  </si>
  <si>
    <t>Stint 29</t>
  </si>
  <si>
    <t>209/410P used</t>
  </si>
  <si>
    <t xml:space="preserve">arches. </t>
  </si>
  <si>
    <t>Stint 30</t>
  </si>
  <si>
    <t>Check floor</t>
  </si>
  <si>
    <t>Stint 31</t>
  </si>
  <si>
    <t>Stint 32</t>
  </si>
  <si>
    <t xml:space="preserve">GB T : </t>
  </si>
  <si>
    <t>Stint 33</t>
  </si>
  <si>
    <t>Stint 34</t>
  </si>
  <si>
    <t>Stint 35</t>
  </si>
  <si>
    <t>Stint 36</t>
  </si>
  <si>
    <t>Stint 37</t>
  </si>
  <si>
    <t>Stint 38</t>
  </si>
  <si>
    <t>Stint 39</t>
  </si>
  <si>
    <t>Stint 40</t>
  </si>
  <si>
    <t xml:space="preserve">Sets number per compound </t>
  </si>
  <si>
    <t>Total driving time</t>
  </si>
  <si>
    <t>Current used tires</t>
  </si>
  <si>
    <t>Mileage (km)</t>
  </si>
  <si>
    <t>For car#2 shakedown</t>
  </si>
  <si>
    <t>No FR</t>
  </si>
  <si>
    <t>For car#1 setup</t>
  </si>
  <si>
    <t>sets</t>
  </si>
  <si>
    <t>New track numbering</t>
  </si>
  <si>
    <t xml:space="preserve">Final new tires need </t>
  </si>
  <si>
    <t>To think</t>
  </si>
  <si>
    <t>New</t>
  </si>
  <si>
    <t>As we will not use anymore 2020 tires I come back to 3rd digit at 0 instead of 5 for 2021 tires</t>
  </si>
  <si>
    <t>Front</t>
  </si>
  <si>
    <t xml:space="preserve">Rear </t>
  </si>
  <si>
    <t>Grease on rims cones each tires change</t>
  </si>
  <si>
    <t>Hot target P : 1.8b Fr / 1.9b Re</t>
  </si>
  <si>
    <t>New 2022</t>
  </si>
  <si>
    <t>Will be used during the night when track will be the coldest</t>
  </si>
  <si>
    <t>x</t>
  </si>
  <si>
    <t/>
  </si>
  <si>
    <t xml:space="preserve">STINT </t>
  </si>
  <si>
    <t>/Comments/</t>
  </si>
  <si>
    <t>damper tyoe 2 click done</t>
  </si>
  <si>
    <t>IN250</t>
  </si>
  <si>
    <t>same seat for OP/FM</t>
  </si>
  <si>
    <t>fuel tank done but not good</t>
  </si>
  <si>
    <t>need insert for PD</t>
  </si>
  <si>
    <t>out250</t>
  </si>
  <si>
    <t>1.74</t>
  </si>
  <si>
    <t>1.73</t>
  </si>
  <si>
    <t>1.64</t>
  </si>
  <si>
    <t>1.69</t>
  </si>
  <si>
    <t>steering a bit to the right</t>
  </si>
  <si>
    <t>upshift seems  a bit slow</t>
  </si>
  <si>
    <t>fcy do not work</t>
  </si>
  <si>
    <t>all good after</t>
  </si>
  <si>
    <t>fuel capa 120,16</t>
  </si>
  <si>
    <t>fuel out</t>
  </si>
  <si>
    <t>setup changes done before</t>
  </si>
  <si>
    <t>fuel fill still too slow</t>
  </si>
  <si>
    <t>FCY is working</t>
  </si>
  <si>
    <t>as before</t>
  </si>
  <si>
    <t>oil level/pressure low alarm</t>
  </si>
  <si>
    <t>+1.5 liter oil</t>
  </si>
  <si>
    <t>drain fuel for fuel test</t>
  </si>
  <si>
    <t>new engine power map</t>
  </si>
  <si>
    <t>rear is light on HS</t>
  </si>
  <si>
    <t>brake stability OK</t>
  </si>
  <si>
    <t>rear camera: do not see</t>
  </si>
  <si>
    <t>with sun</t>
  </si>
  <si>
    <t>frt pressure adjusted at 1.80</t>
  </si>
  <si>
    <t>a bit U/S slow corner</t>
  </si>
  <si>
    <t>brake bias change</t>
  </si>
  <si>
    <t>O/S a bit on brakes but more on thr</t>
  </si>
  <si>
    <t>blipping too slow</t>
  </si>
  <si>
    <t>brake pedal and throttle pedal at same time left hander</t>
  </si>
  <si>
    <t>IN233</t>
  </si>
  <si>
    <t>out231</t>
  </si>
  <si>
    <t>out266</t>
  </si>
  <si>
    <t>in234</t>
  </si>
  <si>
    <t>setup changes ----- here</t>
  </si>
  <si>
    <t>64.36 kg fuel out</t>
  </si>
  <si>
    <t>OUT250</t>
  </si>
  <si>
    <t>O/S aero</t>
  </si>
  <si>
    <t>right direction for first part</t>
  </si>
  <si>
    <t>for each corner but not for high speed</t>
  </si>
  <si>
    <t>but then still the same on throttle</t>
  </si>
  <si>
    <t>rear spring @1200</t>
  </si>
  <si>
    <t>IN265</t>
  </si>
  <si>
    <t>fuel out: 83.6</t>
  </si>
  <si>
    <t>-1.3 mm rear lat spring preload</t>
  </si>
  <si>
    <t>not ideal for comfort but should be ok</t>
  </si>
  <si>
    <t>for endurance tests</t>
  </si>
  <si>
    <t>full fuel refill test</t>
  </si>
  <si>
    <t>with new PD insert</t>
  </si>
  <si>
    <t>needd to put straight away 6,5 liter</t>
  </si>
  <si>
    <t>36,1 sec</t>
  </si>
  <si>
    <t>everything is fine</t>
  </si>
  <si>
    <t>O/S on entry front too strong</t>
  </si>
  <si>
    <t>even can t brake hard</t>
  </si>
  <si>
    <t>because of O/S entry can t anticipate throttle and lag so lost in exit too</t>
  </si>
  <si>
    <t>RACE SIM COMMENTS</t>
  </si>
  <si>
    <t>fuel out 77,58 kg</t>
  </si>
  <si>
    <t>Start with quite good high speed balance and too much understeer in slow corners.  My fastest lap on lap 3 or 4 was 1:26.1.  After 8 laps the rear pressures were above 2.0Bar and the rear had a huge drop in performance.  We pitted on lap 9 for power cycle and adjust tire pressures.  After this the car was very consistent in the 1:27's until the rear pressures reached 1.91Bar and there was a drop in rear grip again.  Went forward on brake bias and increased TC.  My rear pressures came back down below 1.9 and the rear grip came back again.  As the fuel came down my lap times stayed about the same but I could feel rear grip gradually going away.</t>
  </si>
  <si>
    <t xml:space="preserve">Same tires soft front / medium rear for double stint.  This was very difficult and about 2 seconds per lap slower throughout the run.  Most of the run was in the 1:29's but in the end was 1:30's and even 31's for a few laps.  The car was very loose! It feels like we need more rear camber.  Traction control needs to be better as well with smalled changes from the Slip.  Adding Gain made the engine too rough on power down.  I also tried engine map 2 and felt a big increase in power but the tires were so bad that I couldn't use the power.  </t>
  </si>
  <si>
    <t>a little bit of general US for 3 laps then the rear tire quickly passes its peak and you lose consistantly lateral grip during the stint.  The drop off stabalises after half tanks but the overall problem of lateral rear grip is there and it does not respond to cooling it down or limiting the slip on power down.  Front lateral grip stays really strong and consistent.  The cockpit is very hot and the air flow is poor (i would reposition the fans so they are more affective)</t>
  </si>
  <si>
    <t>The second stint is a real issue.  The lack of overall rear lateral grip really drops to a low level and because the front does not degredate the balance becomes a problem.  It is impossible to feel th chassis or the aero as the rear tire does not work.  The TC cannot keep up in the end and it becomes a real mess.  No front drop off at all. During the last stint the EPS was changing on the dash.</t>
  </si>
  <si>
    <t>Immediately there was a feeling that the rear tire was never properly loading and that we spent a lot of time sliding  on the surface, which increased the wear massively and thermal degrigation. Meachanically after half stint we started to pick up under steer off the brakes when the differential was fully open. Had some clutch slip in the first 10 laps whilst up shifting. and the rear felt like it was pushing the front a bit on downshift.</t>
  </si>
  <si>
    <t>In the second stint the understeer got a bit more aggressive middle to exit and strangely no matter the speed, a bit of tip in closing the dif helped to finish the corner. Locking in the front got easier, and it was impossible to pump the brakes and release the lock once it begun. I did find when you manage to baby the car into the corner and manage to not slide the grip was 10x better. Also Turbo lag in first gear was terrible no matter what i did with the TC settings. Vibration got very aggresive in high speed and lastly the visibility on the windshield is impossible after half stint, washer is too 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</si>
</sst>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00"/>
    <numFmt numFmtId="165" formatCode="h:mm;@"/>
    <numFmt numFmtId="166" formatCode="dd/mm/yy;@"/>
    <numFmt numFmtId="167" formatCode="0.000"/>
    <numFmt numFmtId="168" formatCode="0.000&quot; km&quot;"/>
    <numFmt numFmtId="169" formatCode="d/m;@"/>
    <numFmt numFmtId="170" formatCode="d/m/yy;@"/>
    <numFmt numFmtId="171" formatCode="0&quot; km&quot;"/>
    <numFmt numFmtId="172" formatCode="0&quot; trs&quot;"/>
    <numFmt numFmtId="173" formatCode="0.00&quot; L&quot;"/>
    <numFmt numFmtId="174" formatCode="0.0&quot; L&quot;"/>
    <numFmt numFmtId="175" formatCode="0.0&quot; kg&quot;"/>
    <numFmt numFmtId="176" formatCode="0&quot; kg&quot;"/>
    <numFmt numFmtId="177" formatCode="0&quot; °C&quot;"/>
    <numFmt numFmtId="178" formatCode="0.0"/>
    <numFmt numFmtId="179" formatCode="&quot;#&quot;\ 00"/>
    <numFmt numFmtId="180" formatCode="0&quot; lap&quot;"/>
    <numFmt numFmtId="181" formatCode="0&quot; L&quot;"/>
    <numFmt numFmtId="182" formatCode="&quot;n° &quot;0"/>
    <numFmt numFmtId="183" formatCode="0.0%"/>
    <numFmt numFmtId="184" formatCode="mm:ss.00"/>
    <numFmt numFmtId="185" formatCode="0.0&quot; s&quot;"/>
    <numFmt numFmtId="186" formatCode="m:ss.0"/>
    <numFmt numFmtId="187" formatCode="0.00&quot; kg&quot;"/>
    <numFmt numFmtId="188" formatCode="0.00&quot; kg/s&quot;"/>
    <numFmt numFmtId="189" formatCode="hh:mm:ss;@"/>
  </numFmts>
  <fonts count="63" x14ac:knownFonts="1">
    <font>
      <sz val="11"/>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b/>
      <i/>
      <sz val="8"/>
      <color theme="1"/>
      <name val="Calibri"/>
      <family val="2"/>
      <scheme val="minor"/>
    </font>
    <font>
      <i/>
      <sz val="8"/>
      <color theme="1"/>
      <name val="Calibri"/>
      <family val="2"/>
      <scheme val="minor"/>
    </font>
    <font>
      <sz val="10"/>
      <color theme="1"/>
      <name val="Calibri"/>
      <family val="2"/>
      <scheme val="minor"/>
    </font>
    <font>
      <sz val="8"/>
      <color rgb="FFFFFF00"/>
      <name val="Calibri"/>
      <family val="2"/>
      <scheme val="minor"/>
    </font>
    <font>
      <sz val="12"/>
      <color theme="1"/>
      <name val="Webdings"/>
      <family val="1"/>
      <charset val="2"/>
    </font>
    <font>
      <sz val="8"/>
      <color theme="0" tint="-0.249977111117893"/>
      <name val="Calibri"/>
      <family val="2"/>
      <scheme val="minor"/>
    </font>
    <font>
      <sz val="9"/>
      <color theme="1"/>
      <name val="Calibri"/>
      <family val="2"/>
      <scheme val="minor"/>
    </font>
    <font>
      <sz val="18"/>
      <color theme="1"/>
      <name val="Webdings"/>
      <family val="1"/>
      <charset val="2"/>
    </font>
    <font>
      <sz val="8"/>
      <color rgb="FF0000FF"/>
      <name val="Calibri"/>
      <family val="2"/>
      <scheme val="minor"/>
    </font>
    <font>
      <sz val="8"/>
      <color rgb="FF00B050"/>
      <name val="Calibri"/>
      <family val="2"/>
      <scheme val="minor"/>
    </font>
    <font>
      <sz val="8"/>
      <name val="Calibri"/>
      <family val="2"/>
      <scheme val="minor"/>
    </font>
    <font>
      <sz val="8"/>
      <color rgb="FFFFFFCC"/>
      <name val="Calibri"/>
      <family val="2"/>
      <scheme val="minor"/>
    </font>
    <font>
      <sz val="8"/>
      <color theme="9" tint="-0.249977111117893"/>
      <name val="Calibri"/>
      <family val="2"/>
      <scheme val="minor"/>
    </font>
    <font>
      <b/>
      <sz val="24"/>
      <color rgb="FFFF3399"/>
      <name val="Calibri"/>
      <family val="2"/>
      <scheme val="minor"/>
    </font>
    <font>
      <b/>
      <sz val="16"/>
      <color theme="1"/>
      <name val="Calibri"/>
      <family val="2"/>
      <scheme val="minor"/>
    </font>
    <font>
      <sz val="8"/>
      <color rgb="FF92D050"/>
      <name val="Calibri"/>
      <family val="2"/>
      <scheme val="minor"/>
    </font>
    <font>
      <sz val="8"/>
      <color theme="0"/>
      <name val="Calibri"/>
      <family val="2"/>
      <scheme val="minor"/>
    </font>
    <font>
      <sz val="8"/>
      <color theme="0" tint="-0.499984740745262"/>
      <name val="Calibri"/>
      <family val="2"/>
      <scheme val="minor"/>
    </font>
    <font>
      <sz val="6"/>
      <color theme="1"/>
      <name val="Calibri"/>
      <family val="2"/>
      <scheme val="minor"/>
    </font>
    <font>
      <sz val="9"/>
      <name val="Calibri"/>
      <family val="2"/>
      <scheme val="minor"/>
    </font>
    <font>
      <b/>
      <sz val="9"/>
      <color theme="3" tint="-0.249977111117893"/>
      <name val="Calibri"/>
      <family val="2"/>
      <scheme val="minor"/>
    </font>
    <font>
      <sz val="8"/>
      <color theme="3" tint="-0.249977111117893"/>
      <name val="Calibri"/>
      <family val="2"/>
      <scheme val="minor"/>
    </font>
    <font>
      <b/>
      <sz val="8"/>
      <color theme="3" tint="-0.249977111117893"/>
      <name val="Calibri"/>
      <family val="2"/>
      <scheme val="minor"/>
    </font>
    <font>
      <b/>
      <sz val="8"/>
      <color rgb="FF00B050"/>
      <name val="Calibri"/>
      <family val="2"/>
      <scheme val="minor"/>
    </font>
    <font>
      <sz val="8"/>
      <color rgb="FF000000"/>
      <name val="Calibri"/>
      <family val="2"/>
    </font>
    <font>
      <b/>
      <sz val="12"/>
      <color rgb="FF000000"/>
      <name val="Calibri"/>
      <family val="2"/>
    </font>
    <font>
      <sz val="11"/>
      <color rgb="FF000000"/>
      <name val="Calibri"/>
      <family val="2"/>
    </font>
    <font>
      <sz val="11"/>
      <color theme="1"/>
      <name val="Calibri"/>
      <family val="2"/>
      <scheme val="minor"/>
    </font>
    <font>
      <sz val="8"/>
      <color theme="1" tint="0.499984740745262"/>
      <name val="Calibri"/>
      <family val="2"/>
      <scheme val="minor"/>
    </font>
    <font>
      <b/>
      <sz val="10"/>
      <color theme="1"/>
      <name val="Calibri"/>
      <family val="2"/>
      <scheme val="minor"/>
    </font>
    <font>
      <sz val="10"/>
      <name val="Calibri"/>
      <family val="2"/>
      <scheme val="minor"/>
    </font>
    <font>
      <b/>
      <sz val="10"/>
      <name val="Calibri"/>
      <family val="2"/>
      <scheme val="minor"/>
    </font>
    <font>
      <sz val="8"/>
      <color theme="0" tint="-4.9989318521683403E-2"/>
      <name val="Calibri"/>
      <family val="2"/>
      <scheme val="minor"/>
    </font>
    <font>
      <sz val="10"/>
      <color rgb="FFFFFF00"/>
      <name val="Calibri"/>
      <family val="2"/>
      <scheme val="minor"/>
    </font>
    <font>
      <vertAlign val="subscript"/>
      <sz val="10"/>
      <color rgb="FFFFFF00"/>
      <name val="Calibri"/>
      <family val="2"/>
      <scheme val="minor"/>
    </font>
    <font>
      <sz val="7"/>
      <color theme="1"/>
      <name val="Calibri"/>
      <family val="2"/>
      <scheme val="minor"/>
    </font>
    <font>
      <u/>
      <sz val="8"/>
      <color theme="1"/>
      <name val="Calibri"/>
      <family val="2"/>
      <scheme val="minor"/>
    </font>
    <font>
      <sz val="10"/>
      <color theme="0"/>
      <name val="Calibri"/>
      <family val="2"/>
      <scheme val="minor"/>
    </font>
    <font>
      <sz val="16"/>
      <color theme="1"/>
      <name val="Calibri"/>
      <family val="2"/>
      <scheme val="minor"/>
    </font>
    <font>
      <b/>
      <sz val="10"/>
      <color theme="0"/>
      <name val="Calibri"/>
      <family val="2"/>
      <scheme val="minor"/>
    </font>
    <font>
      <b/>
      <sz val="10"/>
      <color rgb="FFFF0000"/>
      <name val="Calibri"/>
      <family val="2"/>
      <scheme val="minor"/>
    </font>
    <font>
      <b/>
      <sz val="16"/>
      <color theme="0"/>
      <name val="Calibri"/>
      <family val="2"/>
      <scheme val="minor"/>
    </font>
    <font>
      <b/>
      <sz val="9"/>
      <color theme="0"/>
      <name val="Calibri"/>
      <family val="2"/>
      <scheme val="minor"/>
    </font>
    <font>
      <b/>
      <sz val="8"/>
      <color theme="0"/>
      <name val="Calibri"/>
      <family val="2"/>
      <scheme val="minor"/>
    </font>
    <font>
      <b/>
      <sz val="10"/>
      <color theme="0" tint="-0.249977111117893"/>
      <name val="Calibri"/>
      <family val="2"/>
      <scheme val="minor"/>
    </font>
    <font>
      <sz val="10"/>
      <color theme="0" tint="-0.249977111117893"/>
      <name val="Calibri"/>
      <family val="2"/>
      <scheme val="minor"/>
    </font>
    <font>
      <b/>
      <sz val="11"/>
      <color theme="1"/>
      <name val="Calibri"/>
      <family val="2"/>
      <scheme val="minor"/>
    </font>
    <font>
      <sz val="11"/>
      <name val="Calibri"/>
      <family val="2"/>
      <scheme val="minor"/>
    </font>
    <font>
      <sz val="8"/>
      <color rgb="FFFF0000"/>
      <name val="Calibri"/>
      <family val="2"/>
      <scheme val="minor"/>
    </font>
    <font>
      <sz val="11"/>
      <color rgb="FFFF0000"/>
      <name val="Calibri"/>
      <family val="2"/>
      <scheme val="minor"/>
    </font>
    <font>
      <sz val="11"/>
      <color theme="0"/>
      <name val="Calibri"/>
      <family val="2"/>
      <scheme val="minor"/>
    </font>
    <font>
      <b/>
      <sz val="11"/>
      <color theme="0"/>
      <name val="Calibri"/>
      <family val="2"/>
      <scheme val="minor"/>
    </font>
    <font>
      <strike/>
      <sz val="10"/>
      <name val="Calibri"/>
      <family val="2"/>
      <scheme val="minor"/>
    </font>
    <font>
      <strike/>
      <sz val="10"/>
      <color theme="1"/>
      <name val="Calibri"/>
      <family val="2"/>
      <scheme val="minor"/>
    </font>
    <font>
      <sz val="10"/>
      <color rgb="FF0070C0"/>
      <name val="Calibri"/>
      <family val="2"/>
      <scheme val="minor"/>
    </font>
    <font>
      <sz val="10"/>
      <color rgb="FF538DD5"/>
      <name val="Calibri"/>
      <family val="2"/>
      <scheme val="minor"/>
    </font>
    <font>
      <strike/>
      <sz val="11"/>
      <color theme="1"/>
      <name val="Calibri"/>
      <family val="2"/>
      <scheme val="minor"/>
    </font>
    <font>
      <sz val="9"/>
      <color rgb="FFFF3399"/>
      <name val="Calibri"/>
      <family val="2"/>
      <scheme val="minor"/>
    </font>
    <font>
      <sz val="8"/>
      <color rgb="FFFF3399"/>
      <name val="Calibri"/>
      <family val="2"/>
      <scheme val="minor"/>
    </font>
  </fonts>
  <fills count="23">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rgb="FF92D050"/>
        <bgColor indexed="64"/>
      </patternFill>
    </fill>
    <fill>
      <patternFill patternType="solid">
        <fgColor theme="0" tint="-0.499984740745262"/>
        <bgColor indexed="64"/>
      </patternFill>
    </fill>
    <fill>
      <patternFill patternType="solid">
        <fgColor rgb="FFFFFFCC"/>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FCCFF"/>
        <bgColor indexed="64"/>
      </patternFill>
    </fill>
    <fill>
      <patternFill patternType="solid">
        <fgColor theme="9" tint="0.79998168889431442"/>
        <bgColor indexed="64"/>
      </patternFill>
    </fill>
    <fill>
      <patternFill patternType="solid">
        <fgColor theme="0"/>
        <bgColor indexed="64"/>
      </patternFill>
    </fill>
    <fill>
      <patternFill patternType="solid">
        <fgColor rgb="FF538DD5"/>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rgb="FFF7D3EF"/>
        <bgColor indexed="64"/>
      </patternFill>
    </fill>
    <fill>
      <patternFill patternType="solid">
        <fgColor theme="5" tint="0.59999389629810485"/>
        <bgColor indexed="64"/>
      </patternFill>
    </fill>
    <fill>
      <patternFill patternType="solid">
        <fgColor theme="2"/>
        <bgColor indexed="64"/>
      </patternFill>
    </fill>
  </fills>
  <borders count="22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auto="1"/>
      </right>
      <top style="hair">
        <color auto="1"/>
      </top>
      <bottom/>
      <diagonal/>
    </border>
    <border>
      <left style="hair">
        <color auto="1"/>
      </left>
      <right style="hair">
        <color auto="1"/>
      </right>
      <top style="hair">
        <color auto="1"/>
      </top>
      <bottom/>
      <diagonal/>
    </border>
    <border>
      <left style="thin">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right/>
      <top style="thin">
        <color indexed="64"/>
      </top>
      <bottom/>
      <diagonal/>
    </border>
    <border>
      <left style="hair">
        <color theme="0"/>
      </left>
      <right style="hair">
        <color theme="0"/>
      </right>
      <top style="thin">
        <color indexed="64"/>
      </top>
      <bottom style="hair">
        <color theme="0"/>
      </bottom>
      <diagonal/>
    </border>
    <border>
      <left/>
      <right style="hair">
        <color theme="0"/>
      </right>
      <top style="hair">
        <color theme="0"/>
      </top>
      <bottom style="hair">
        <color theme="0"/>
      </bottom>
      <diagonal/>
    </border>
    <border>
      <left style="hair">
        <color theme="0"/>
      </left>
      <right style="hair">
        <color theme="0"/>
      </right>
      <top style="hair">
        <color theme="0"/>
      </top>
      <bottom style="hair">
        <color theme="0"/>
      </bottom>
      <diagonal/>
    </border>
    <border>
      <left/>
      <right style="hair">
        <color theme="0"/>
      </right>
      <top style="hair">
        <color theme="0"/>
      </top>
      <bottom style="thin">
        <color auto="1"/>
      </bottom>
      <diagonal/>
    </border>
    <border>
      <left style="hair">
        <color theme="0"/>
      </left>
      <right style="hair">
        <color theme="0"/>
      </right>
      <top style="hair">
        <color theme="0"/>
      </top>
      <bottom style="thin">
        <color auto="1"/>
      </bottom>
      <diagonal/>
    </border>
    <border>
      <left style="hair">
        <color theme="0"/>
      </left>
      <right style="thin">
        <color theme="0"/>
      </right>
      <top style="thin">
        <color indexed="64"/>
      </top>
      <bottom style="hair">
        <color theme="0"/>
      </bottom>
      <diagonal/>
    </border>
    <border>
      <left style="hair">
        <color theme="0"/>
      </left>
      <right style="thin">
        <color theme="0"/>
      </right>
      <top style="hair">
        <color theme="0"/>
      </top>
      <bottom style="hair">
        <color theme="0"/>
      </bottom>
      <diagonal/>
    </border>
    <border>
      <left style="hair">
        <color theme="0"/>
      </left>
      <right style="thin">
        <color theme="0"/>
      </right>
      <top style="hair">
        <color theme="0"/>
      </top>
      <bottom style="thin">
        <color auto="1"/>
      </bottom>
      <diagonal/>
    </border>
    <border>
      <left/>
      <right/>
      <top style="hair">
        <color theme="0"/>
      </top>
      <bottom style="hair">
        <color theme="0"/>
      </bottom>
      <diagonal/>
    </border>
    <border>
      <left style="thin">
        <color theme="0"/>
      </left>
      <right/>
      <top style="hair">
        <color theme="0"/>
      </top>
      <bottom style="hair">
        <color theme="0"/>
      </bottom>
      <diagonal/>
    </border>
    <border>
      <left/>
      <right/>
      <top/>
      <bottom style="hair">
        <color theme="0"/>
      </bottom>
      <diagonal/>
    </border>
    <border>
      <left style="thin">
        <color theme="0"/>
      </left>
      <right style="hair">
        <color theme="0"/>
      </right>
      <top style="thin">
        <color indexed="64"/>
      </top>
      <bottom style="hair">
        <color theme="0"/>
      </bottom>
      <diagonal/>
    </border>
    <border>
      <left style="thin">
        <color theme="0"/>
      </left>
      <right style="hair">
        <color theme="0"/>
      </right>
      <top style="hair">
        <color theme="0"/>
      </top>
      <bottom style="thin">
        <color auto="1"/>
      </bottom>
      <diagonal/>
    </border>
    <border>
      <left/>
      <right style="thin">
        <color indexed="64"/>
      </right>
      <top style="thin">
        <color indexed="64"/>
      </top>
      <bottom/>
      <diagonal/>
    </border>
    <border>
      <left style="thin">
        <color indexed="64"/>
      </left>
      <right style="hair">
        <color theme="0"/>
      </right>
      <top style="thin">
        <color indexed="64"/>
      </top>
      <bottom style="hair">
        <color theme="0"/>
      </bottom>
      <diagonal/>
    </border>
    <border>
      <left style="thin">
        <color indexed="64"/>
      </left>
      <right style="hair">
        <color theme="0"/>
      </right>
      <top style="hair">
        <color theme="0"/>
      </top>
      <bottom style="hair">
        <color theme="0"/>
      </bottom>
      <diagonal/>
    </border>
    <border>
      <left/>
      <right style="thin">
        <color indexed="64"/>
      </right>
      <top/>
      <bottom style="hair">
        <color theme="0"/>
      </bottom>
      <diagonal/>
    </border>
    <border>
      <left style="thin">
        <color indexed="64"/>
      </left>
      <right style="hair">
        <color theme="0"/>
      </right>
      <top style="hair">
        <color theme="0"/>
      </top>
      <bottom style="thin">
        <color indexed="64"/>
      </bottom>
      <diagonal/>
    </border>
    <border>
      <left style="hair">
        <color theme="0"/>
      </left>
      <right style="thin">
        <color indexed="64"/>
      </right>
      <top style="hair">
        <color theme="0"/>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theme="0"/>
      </left>
      <right/>
      <top style="thin">
        <color indexed="64"/>
      </top>
      <bottom/>
      <diagonal/>
    </border>
    <border>
      <left style="hair">
        <color theme="0"/>
      </left>
      <right/>
      <top/>
      <bottom style="hair">
        <color theme="0"/>
      </bottom>
      <diagonal/>
    </border>
    <border>
      <left/>
      <right style="thin">
        <color theme="0"/>
      </right>
      <top style="thin">
        <color indexed="64"/>
      </top>
      <bottom style="thin">
        <color indexed="64"/>
      </bottom>
      <diagonal/>
    </border>
    <border>
      <left/>
      <right style="thin">
        <color auto="1"/>
      </right>
      <top/>
      <bottom/>
      <diagonal/>
    </border>
    <border>
      <left/>
      <right style="thin">
        <color auto="1"/>
      </right>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hair">
        <color theme="0"/>
      </left>
      <right/>
      <top/>
      <bottom/>
      <diagonal/>
    </border>
    <border>
      <left style="hair">
        <color theme="0"/>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theme="0"/>
      </left>
      <right/>
      <top style="thin">
        <color indexed="64"/>
      </top>
      <bottom style="thin">
        <color indexed="64"/>
      </bottom>
      <diagonal/>
    </border>
    <border>
      <left style="thin">
        <color theme="0"/>
      </left>
      <right style="hair">
        <color theme="0"/>
      </right>
      <top style="thin">
        <color indexed="64"/>
      </top>
      <bottom/>
      <diagonal/>
    </border>
    <border>
      <left style="hair">
        <color theme="0"/>
      </left>
      <right style="hair">
        <color theme="0"/>
      </right>
      <top style="thin">
        <color indexed="64"/>
      </top>
      <bottom/>
      <diagonal/>
    </border>
    <border>
      <left/>
      <right/>
      <top style="hair">
        <color auto="1"/>
      </top>
      <bottom/>
      <diagonal/>
    </border>
    <border>
      <left style="thin">
        <color indexed="64"/>
      </left>
      <right/>
      <top/>
      <bottom style="thin">
        <color indexed="64"/>
      </bottom>
      <diagonal/>
    </border>
    <border>
      <left style="thin">
        <color indexed="64"/>
      </left>
      <right/>
      <top/>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top/>
      <bottom style="medium">
        <color indexed="64"/>
      </bottom>
      <diagonal/>
    </border>
    <border>
      <left/>
      <right style="thin">
        <color auto="1"/>
      </right>
      <top/>
      <bottom style="medium">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thin">
        <color auto="1"/>
      </left>
      <right/>
      <top/>
      <bottom style="medium">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hair">
        <color indexed="64"/>
      </right>
      <top/>
      <bottom style="medium">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hair">
        <color indexed="64"/>
      </right>
      <top style="medium">
        <color indexed="64"/>
      </top>
      <bottom/>
      <diagonal/>
    </border>
    <border>
      <left/>
      <right/>
      <top style="medium">
        <color indexed="64"/>
      </top>
      <bottom/>
      <diagonal/>
    </border>
    <border>
      <left/>
      <right style="thin">
        <color auto="1"/>
      </right>
      <top style="medium">
        <color indexed="64"/>
      </top>
      <bottom/>
      <diagonal/>
    </border>
    <border>
      <left style="thin">
        <color indexed="64"/>
      </left>
      <right/>
      <top style="medium">
        <color indexed="64"/>
      </top>
      <bottom/>
      <diagonal/>
    </border>
    <border>
      <left style="thin">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thin">
        <color auto="1"/>
      </right>
      <top style="medium">
        <color indexed="64"/>
      </top>
      <bottom style="medium">
        <color indexed="64"/>
      </bottom>
      <diagonal/>
    </border>
    <border>
      <left style="thin">
        <color indexed="64"/>
      </left>
      <right/>
      <top style="medium">
        <color indexed="64"/>
      </top>
      <bottom style="thin">
        <color indexed="64"/>
      </bottom>
      <diagonal/>
    </border>
    <border>
      <left/>
      <right style="thin">
        <color auto="1"/>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top/>
      <bottom style="thin">
        <color indexed="64"/>
      </bottom>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bottom style="thin">
        <color indexed="64"/>
      </bottom>
      <diagonal/>
    </border>
    <border>
      <left style="medium">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medium">
        <color indexed="64"/>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style="hair">
        <color indexed="64"/>
      </top>
      <bottom/>
      <diagonal/>
    </border>
    <border>
      <left style="medium">
        <color indexed="64"/>
      </left>
      <right style="hair">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hair">
        <color theme="0"/>
      </left>
      <right/>
      <top style="thin">
        <color indexed="64"/>
      </top>
      <bottom style="thin">
        <color indexed="64"/>
      </bottom>
      <diagonal/>
    </border>
    <border>
      <left/>
      <right style="hair">
        <color theme="0"/>
      </right>
      <top style="thin">
        <color indexed="64"/>
      </top>
      <bottom style="thin">
        <color indexed="64"/>
      </bottom>
      <diagonal/>
    </border>
    <border>
      <left style="hair">
        <color indexed="64"/>
      </left>
      <right/>
      <top style="medium">
        <color indexed="64"/>
      </top>
      <bottom style="thin">
        <color indexed="64"/>
      </bottom>
      <diagonal/>
    </border>
    <border>
      <left style="hair">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thin">
        <color indexed="64"/>
      </left>
      <right style="hair">
        <color indexed="64"/>
      </right>
      <top/>
      <bottom style="medium">
        <color indexed="64"/>
      </bottom>
      <diagonal/>
    </border>
    <border>
      <left style="hair">
        <color indexed="64"/>
      </left>
      <right style="thin">
        <color indexed="64"/>
      </right>
      <top/>
      <bottom style="medium">
        <color indexed="64"/>
      </bottom>
      <diagonal/>
    </border>
    <border>
      <left/>
      <right style="medium">
        <color indexed="64"/>
      </right>
      <top style="medium">
        <color indexed="64"/>
      </top>
      <bottom/>
      <diagonal/>
    </border>
    <border>
      <left style="thin">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medium">
        <color indexed="64"/>
      </bottom>
      <diagonal/>
    </border>
    <border>
      <left/>
      <right/>
      <top style="medium">
        <color indexed="64"/>
      </top>
      <bottom style="thin">
        <color indexed="64"/>
      </bottom>
      <diagonal/>
    </border>
    <border>
      <left style="hair">
        <color indexed="64"/>
      </left>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right/>
      <top style="thin">
        <color indexed="64"/>
      </top>
      <bottom style="medium">
        <color indexed="64"/>
      </bottom>
      <diagonal/>
    </border>
    <border>
      <left style="hair">
        <color indexed="64"/>
      </left>
      <right/>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hair">
        <color indexed="64"/>
      </bottom>
      <diagonal/>
    </border>
    <border>
      <left/>
      <right style="hair">
        <color theme="0"/>
      </right>
      <top style="thin">
        <color indexed="64"/>
      </top>
      <bottom/>
      <diagonal/>
    </border>
    <border>
      <left/>
      <right style="hair">
        <color theme="0"/>
      </right>
      <top/>
      <bottom/>
      <diagonal/>
    </border>
    <border>
      <left/>
      <right style="hair">
        <color theme="0"/>
      </right>
      <top/>
      <bottom style="thin">
        <color auto="1"/>
      </bottom>
      <diagonal/>
    </border>
    <border>
      <left/>
      <right style="hair">
        <color indexed="64"/>
      </right>
      <top/>
      <bottom style="medium">
        <color indexed="64"/>
      </bottom>
      <diagonal/>
    </border>
    <border>
      <left style="hair">
        <color indexed="64"/>
      </left>
      <right/>
      <top/>
      <bottom style="medium">
        <color indexed="64"/>
      </bottom>
      <diagonal/>
    </border>
    <border>
      <left style="hair">
        <color indexed="64"/>
      </left>
      <right style="medium">
        <color indexed="64"/>
      </right>
      <top style="hair">
        <color indexed="64"/>
      </top>
      <bottom/>
      <diagonal/>
    </border>
    <border>
      <left style="hair">
        <color indexed="64"/>
      </left>
      <right/>
      <top style="medium">
        <color indexed="64"/>
      </top>
      <bottom/>
      <diagonal/>
    </border>
    <border>
      <left/>
      <right style="hair">
        <color indexed="64"/>
      </right>
      <top style="medium">
        <color indexed="64"/>
      </top>
      <bottom style="thin">
        <color indexed="64"/>
      </bottom>
      <diagonal/>
    </border>
    <border>
      <left/>
      <right style="hair">
        <color indexed="64"/>
      </right>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right style="hair">
        <color indexed="64"/>
      </right>
      <top style="hair">
        <color indexed="64"/>
      </top>
      <bottom style="medium">
        <color indexed="64"/>
      </bottom>
      <diagonal/>
    </border>
    <border>
      <left style="medium">
        <color indexed="64"/>
      </left>
      <right/>
      <top style="medium">
        <color indexed="64"/>
      </top>
      <bottom/>
      <diagonal/>
    </border>
    <border>
      <left style="medium">
        <color indexed="64"/>
      </left>
      <right/>
      <top style="hair">
        <color indexed="64"/>
      </top>
      <bottom style="medium">
        <color indexed="64"/>
      </bottom>
      <diagonal/>
    </border>
    <border>
      <left style="thin">
        <color indexed="64"/>
      </left>
      <right style="thin">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hair">
        <color indexed="64"/>
      </right>
      <top style="medium">
        <color indexed="64"/>
      </top>
      <bottom/>
      <diagonal/>
    </border>
    <border>
      <left style="hair">
        <color indexed="64"/>
      </left>
      <right/>
      <top style="hair">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indexed="64"/>
      </left>
      <right style="hair">
        <color indexed="64"/>
      </right>
      <top/>
      <bottom style="medium">
        <color indexed="64"/>
      </bottom>
      <diagonal/>
    </border>
    <border>
      <left style="hair">
        <color auto="1"/>
      </left>
      <right style="medium">
        <color auto="1"/>
      </right>
      <top/>
      <bottom style="medium">
        <color auto="1"/>
      </bottom>
      <diagonal/>
    </border>
    <border>
      <left style="hair">
        <color auto="1"/>
      </left>
      <right style="medium">
        <color indexed="64"/>
      </right>
      <top style="hair">
        <color auto="1"/>
      </top>
      <bottom style="thin">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hair">
        <color indexed="64"/>
      </right>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s>
  <cellStyleXfs count="2">
    <xf numFmtId="0" fontId="0" fillId="0" borderId="0"/>
    <xf numFmtId="9" fontId="31" fillId="0" borderId="0" applyFont="0" applyFill="0" applyBorder="0" applyAlignment="0" applyProtection="0"/>
  </cellStyleXfs>
  <cellXfs count="1181">
    <xf numFmtId="0" fontId="0" fillId="0" borderId="0" xfId="0"/>
    <xf numFmtId="0" fontId="1" fillId="0" borderId="0" xfId="0" applyFont="1" applyAlignment="1">
      <alignment horizontal="center" vertical="center"/>
    </xf>
    <xf numFmtId="164" fontId="1" fillId="0" borderId="0" xfId="0" applyNumberFormat="1" applyFont="1" applyAlignment="1">
      <alignment horizontal="center" vertical="center"/>
    </xf>
    <xf numFmtId="0" fontId="1" fillId="0" borderId="0" xfId="0" applyFont="1" applyAlignment="1">
      <alignment horizontal="left" vertical="center"/>
    </xf>
    <xf numFmtId="0" fontId="1" fillId="0" borderId="4" xfId="0" applyFont="1" applyBorder="1" applyAlignment="1">
      <alignment horizontal="center" vertical="center"/>
    </xf>
    <xf numFmtId="164" fontId="1" fillId="0" borderId="4" xfId="0" applyNumberFormat="1" applyFont="1" applyBorder="1" applyAlignment="1">
      <alignment horizontal="center" vertical="center"/>
    </xf>
    <xf numFmtId="0" fontId="4" fillId="0" borderId="0" xfId="0" applyFont="1" applyAlignment="1">
      <alignment horizontal="center" vertical="center"/>
    </xf>
    <xf numFmtId="0" fontId="2" fillId="0" borderId="4" xfId="0" applyFont="1" applyBorder="1" applyAlignment="1">
      <alignment horizontal="center" vertical="center"/>
    </xf>
    <xf numFmtId="167" fontId="1" fillId="0" borderId="0" xfId="0" applyNumberFormat="1" applyFont="1" applyAlignment="1">
      <alignment horizontal="center" vertical="center"/>
    </xf>
    <xf numFmtId="167" fontId="4" fillId="0" borderId="0" xfId="0" applyNumberFormat="1" applyFont="1" applyAlignment="1">
      <alignment horizontal="center" vertical="center"/>
    </xf>
    <xf numFmtId="0" fontId="1" fillId="2" borderId="2" xfId="0" applyFont="1" applyFill="1" applyBorder="1" applyAlignment="1">
      <alignment horizontal="center" vertical="center"/>
    </xf>
    <xf numFmtId="0" fontId="6"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Fill="1" applyBorder="1" applyAlignment="1">
      <alignment vertical="center"/>
    </xf>
    <xf numFmtId="168" fontId="1" fillId="0" borderId="4" xfId="0" applyNumberFormat="1" applyFont="1" applyFill="1" applyBorder="1" applyAlignment="1">
      <alignment vertical="center"/>
    </xf>
    <xf numFmtId="0" fontId="1" fillId="0" borderId="0" xfId="0" applyFont="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vertical="center" wrapText="1"/>
    </xf>
    <xf numFmtId="0" fontId="10" fillId="0" borderId="14" xfId="0" applyFont="1" applyBorder="1" applyAlignment="1">
      <alignment horizontal="center" vertical="center"/>
    </xf>
    <xf numFmtId="0" fontId="10" fillId="0" borderId="22" xfId="0" applyFont="1" applyBorder="1" applyAlignment="1">
      <alignment horizontal="center" vertical="center"/>
    </xf>
    <xf numFmtId="164" fontId="16" fillId="0" borderId="16" xfId="0" applyNumberFormat="1" applyFont="1" applyBorder="1" applyAlignment="1">
      <alignment horizontal="center" vertical="center"/>
    </xf>
    <xf numFmtId="164" fontId="16" fillId="0" borderId="14" xfId="0" applyNumberFormat="1" applyFont="1" applyBorder="1" applyAlignment="1">
      <alignment horizontal="center" vertical="center"/>
    </xf>
    <xf numFmtId="0" fontId="15" fillId="6" borderId="5" xfId="0" applyFont="1" applyFill="1" applyBorder="1" applyAlignment="1">
      <alignment horizontal="center" vertical="center" shrinkToFit="1"/>
    </xf>
    <xf numFmtId="164" fontId="16" fillId="0" borderId="33" xfId="0" applyNumberFormat="1" applyFont="1" applyBorder="1" applyAlignment="1">
      <alignment horizontal="center" vertical="center"/>
    </xf>
    <xf numFmtId="165" fontId="1" fillId="0" borderId="0" xfId="0" applyNumberFormat="1" applyFont="1" applyBorder="1" applyAlignment="1">
      <alignment vertical="center"/>
    </xf>
    <xf numFmtId="0" fontId="1" fillId="0" borderId="0" xfId="0" applyFont="1" applyBorder="1" applyAlignment="1">
      <alignment vertical="center"/>
    </xf>
    <xf numFmtId="11" fontId="1" fillId="0" borderId="0" xfId="0" applyNumberFormat="1" applyFont="1" applyBorder="1" applyAlignment="1">
      <alignment vertical="center" wrapText="1"/>
    </xf>
    <xf numFmtId="0" fontId="2" fillId="0" borderId="0" xfId="0" applyFont="1" applyBorder="1" applyAlignment="1">
      <alignment vertical="center"/>
    </xf>
    <xf numFmtId="0" fontId="10" fillId="0" borderId="88" xfId="0" applyFont="1" applyBorder="1" applyAlignment="1">
      <alignment horizontal="center" vertical="center"/>
    </xf>
    <xf numFmtId="0" fontId="10" fillId="0" borderId="89" xfId="0" applyFont="1" applyBorder="1" applyAlignment="1">
      <alignment horizontal="center" vertical="center"/>
    </xf>
    <xf numFmtId="164" fontId="16" fillId="0" borderId="106" xfId="0" applyNumberFormat="1" applyFont="1" applyBorder="1" applyAlignment="1">
      <alignment horizontal="center" vertical="center"/>
    </xf>
    <xf numFmtId="0" fontId="10" fillId="0" borderId="108" xfId="0" applyFont="1" applyBorder="1" applyAlignment="1">
      <alignment horizontal="center" vertical="center"/>
    </xf>
    <xf numFmtId="0" fontId="10" fillId="0" borderId="107" xfId="0" applyFont="1" applyBorder="1" applyAlignment="1">
      <alignment horizontal="center" vertical="center"/>
    </xf>
    <xf numFmtId="0" fontId="1" fillId="0" borderId="4" xfId="0" applyFont="1" applyBorder="1" applyAlignment="1">
      <alignment horizontal="center" vertical="center"/>
    </xf>
    <xf numFmtId="0" fontId="2" fillId="0" borderId="135" xfId="0" applyFont="1" applyBorder="1" applyAlignment="1">
      <alignment horizontal="center" vertical="center"/>
    </xf>
    <xf numFmtId="0" fontId="1" fillId="0" borderId="135" xfId="0" applyFont="1" applyBorder="1" applyAlignment="1">
      <alignment horizontal="center" vertical="center"/>
    </xf>
    <xf numFmtId="0" fontId="2" fillId="2" borderId="14" xfId="0" applyFont="1" applyFill="1" applyBorder="1" applyAlignment="1">
      <alignment horizontal="center" vertical="center"/>
    </xf>
    <xf numFmtId="0" fontId="2" fillId="2" borderId="19" xfId="0" applyFont="1" applyFill="1" applyBorder="1" applyAlignment="1">
      <alignment horizontal="center" vertical="center"/>
    </xf>
    <xf numFmtId="0" fontId="2"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01" xfId="0" applyFont="1" applyBorder="1" applyAlignment="1">
      <alignment horizontal="center" vertical="center"/>
    </xf>
    <xf numFmtId="0" fontId="1" fillId="0" borderId="21" xfId="0" applyFont="1" applyBorder="1" applyAlignment="1">
      <alignment vertical="center" shrinkToFit="1"/>
    </xf>
    <xf numFmtId="0" fontId="1" fillId="0" borderId="14" xfId="0" applyFont="1" applyBorder="1" applyAlignment="1">
      <alignment vertical="center" shrinkToFit="1"/>
    </xf>
    <xf numFmtId="0" fontId="1" fillId="0" borderId="22" xfId="0" applyFont="1" applyBorder="1" applyAlignment="1">
      <alignment vertical="center" shrinkToFit="1"/>
    </xf>
    <xf numFmtId="0" fontId="14" fillId="0" borderId="84" xfId="0" applyFont="1" applyBorder="1" applyAlignment="1">
      <alignment vertical="center" shrinkToFit="1"/>
    </xf>
    <xf numFmtId="0" fontId="14" fillId="0" borderId="0" xfId="0" applyFont="1" applyBorder="1" applyAlignment="1">
      <alignment vertical="center" shrinkToFit="1"/>
    </xf>
    <xf numFmtId="0" fontId="14" fillId="0" borderId="65" xfId="0" applyFont="1" applyBorder="1" applyAlignment="1">
      <alignment vertical="center" shrinkToFit="1"/>
    </xf>
    <xf numFmtId="0" fontId="14" fillId="0" borderId="39" xfId="0" applyFont="1" applyBorder="1" applyAlignment="1">
      <alignment vertical="center" shrinkToFit="1"/>
    </xf>
    <xf numFmtId="0" fontId="1" fillId="0" borderId="161" xfId="0" applyFont="1" applyBorder="1" applyAlignment="1">
      <alignment horizontal="center" vertical="center"/>
    </xf>
    <xf numFmtId="0" fontId="1" fillId="0" borderId="160" xfId="0" applyFont="1" applyBorder="1" applyAlignment="1">
      <alignment horizontal="center" vertical="center"/>
    </xf>
    <xf numFmtId="164" fontId="1" fillId="0" borderId="148" xfId="0" applyNumberFormat="1" applyFont="1" applyBorder="1" applyAlignment="1">
      <alignment horizontal="center" vertical="center"/>
    </xf>
    <xf numFmtId="164" fontId="1" fillId="0" borderId="163" xfId="0" applyNumberFormat="1" applyFont="1" applyBorder="1" applyAlignment="1">
      <alignment horizontal="center" vertical="center"/>
    </xf>
    <xf numFmtId="0" fontId="20" fillId="0" borderId="2" xfId="0" applyFont="1" applyBorder="1" applyAlignment="1">
      <alignment vertical="center"/>
    </xf>
    <xf numFmtId="0" fontId="20" fillId="0" borderId="3" xfId="0" applyFont="1" applyBorder="1" applyAlignment="1">
      <alignment vertical="center"/>
    </xf>
    <xf numFmtId="0" fontId="20" fillId="0" borderId="1" xfId="0" applyFont="1" applyBorder="1" applyAlignment="1">
      <alignment vertical="center"/>
    </xf>
    <xf numFmtId="0" fontId="20" fillId="0" borderId="4" xfId="0" applyFont="1" applyBorder="1" applyAlignment="1">
      <alignment vertical="center" shrinkToFit="1"/>
    </xf>
    <xf numFmtId="0" fontId="9" fillId="0" borderId="170" xfId="0" applyNumberFormat="1" applyFont="1" applyBorder="1" applyAlignment="1">
      <alignment horizontal="right" vertical="center" shrinkToFit="1"/>
    </xf>
    <xf numFmtId="0" fontId="9" fillId="0" borderId="158" xfId="0" applyNumberFormat="1" applyFont="1" applyBorder="1" applyAlignment="1">
      <alignment horizontal="right" vertical="center" shrinkToFit="1"/>
    </xf>
    <xf numFmtId="0" fontId="9" fillId="0" borderId="158" xfId="0" quotePrefix="1" applyNumberFormat="1" applyFont="1" applyBorder="1" applyAlignment="1">
      <alignment horizontal="right" vertical="center" shrinkToFit="1"/>
    </xf>
    <xf numFmtId="0" fontId="9" fillId="0" borderId="72" xfId="0" applyNumberFormat="1" applyFont="1" applyBorder="1" applyAlignment="1">
      <alignment horizontal="right" vertical="center" shrinkToFit="1"/>
    </xf>
    <xf numFmtId="164" fontId="21" fillId="0" borderId="99" xfId="0" applyNumberFormat="1" applyFont="1" applyBorder="1" applyAlignment="1">
      <alignment horizontal="right" vertical="center" shrinkToFit="1"/>
    </xf>
    <xf numFmtId="164" fontId="21" fillId="0" borderId="24" xfId="0" applyNumberFormat="1" applyFont="1" applyBorder="1" applyAlignment="1">
      <alignment horizontal="right" vertical="center" shrinkToFit="1"/>
    </xf>
    <xf numFmtId="164" fontId="21" fillId="0" borderId="24" xfId="0" quotePrefix="1" applyNumberFormat="1" applyFont="1" applyBorder="1" applyAlignment="1">
      <alignment horizontal="right" vertical="center" shrinkToFit="1"/>
    </xf>
    <xf numFmtId="164" fontId="20" fillId="0" borderId="24" xfId="0" quotePrefix="1" applyNumberFormat="1" applyFont="1" applyBorder="1" applyAlignment="1">
      <alignment horizontal="right" vertical="center" shrinkToFit="1"/>
    </xf>
    <xf numFmtId="0" fontId="7" fillId="3" borderId="70" xfId="0" applyFont="1" applyFill="1" applyBorder="1" applyAlignment="1">
      <alignment vertical="center"/>
    </xf>
    <xf numFmtId="0" fontId="7" fillId="3" borderId="39" xfId="0" applyFont="1" applyFill="1" applyBorder="1" applyAlignment="1">
      <alignment vertical="center"/>
    </xf>
    <xf numFmtId="0" fontId="7" fillId="3" borderId="171" xfId="0" applyFont="1" applyFill="1" applyBorder="1" applyAlignment="1">
      <alignment vertical="center"/>
    </xf>
    <xf numFmtId="0" fontId="7" fillId="3" borderId="84" xfId="0" applyFont="1" applyFill="1" applyBorder="1" applyAlignment="1">
      <alignment vertical="center"/>
    </xf>
    <xf numFmtId="0" fontId="7" fillId="3" borderId="0" xfId="0" applyFont="1" applyFill="1" applyBorder="1" applyAlignment="1">
      <alignment vertical="center"/>
    </xf>
    <xf numFmtId="0" fontId="7" fillId="3" borderId="172" xfId="0" applyFont="1" applyFill="1" applyBorder="1" applyAlignment="1">
      <alignment vertical="center"/>
    </xf>
    <xf numFmtId="0" fontId="23" fillId="0" borderId="14" xfId="0" applyFont="1" applyBorder="1" applyAlignment="1">
      <alignment horizontal="center" vertical="center"/>
    </xf>
    <xf numFmtId="0" fontId="23" fillId="0" borderId="22" xfId="0" applyFont="1" applyBorder="1" applyAlignment="1">
      <alignment horizontal="center" vertical="center"/>
    </xf>
    <xf numFmtId="0" fontId="2" fillId="2" borderId="14" xfId="0" applyFont="1" applyFill="1" applyBorder="1" applyAlignment="1">
      <alignment horizontal="center" vertical="center"/>
    </xf>
    <xf numFmtId="0" fontId="2" fillId="2" borderId="19" xfId="0" applyFont="1" applyFill="1" applyBorder="1" applyAlignment="1">
      <alignment horizontal="center" vertical="center"/>
    </xf>
    <xf numFmtId="0" fontId="26" fillId="0" borderId="16" xfId="0" applyFont="1" applyBorder="1" applyAlignment="1">
      <alignment horizontal="center" vertical="center"/>
    </xf>
    <xf numFmtId="0" fontId="26" fillId="2" borderId="14" xfId="0" applyFont="1" applyFill="1" applyBorder="1" applyAlignment="1">
      <alignment horizontal="center" vertical="center"/>
    </xf>
    <xf numFmtId="0" fontId="26" fillId="0" borderId="14" xfId="0" applyFont="1" applyBorder="1" applyAlignment="1">
      <alignment horizontal="center" vertical="center"/>
    </xf>
    <xf numFmtId="178" fontId="1" fillId="0" borderId="0" xfId="0" applyNumberFormat="1" applyFont="1" applyAlignment="1">
      <alignment horizontal="center" vertical="center"/>
    </xf>
    <xf numFmtId="164" fontId="2" fillId="0" borderId="16" xfId="0" applyNumberFormat="1" applyFont="1" applyBorder="1" applyAlignment="1">
      <alignment horizontal="center" vertical="center"/>
    </xf>
    <xf numFmtId="164" fontId="2" fillId="0" borderId="17" xfId="0" applyNumberFormat="1" applyFont="1" applyBorder="1" applyAlignment="1">
      <alignment horizontal="center" vertical="center"/>
    </xf>
    <xf numFmtId="164" fontId="2" fillId="2" borderId="14" xfId="0" applyNumberFormat="1" applyFont="1" applyFill="1" applyBorder="1" applyAlignment="1">
      <alignment horizontal="center" vertical="center"/>
    </xf>
    <xf numFmtId="164" fontId="2" fillId="2" borderId="22" xfId="0" applyNumberFormat="1" applyFont="1" applyFill="1" applyBorder="1" applyAlignment="1">
      <alignment horizontal="center" vertical="center"/>
    </xf>
    <xf numFmtId="164" fontId="2" fillId="0" borderId="14" xfId="0" applyNumberFormat="1" applyFont="1" applyBorder="1" applyAlignment="1">
      <alignment horizontal="center" vertical="center"/>
    </xf>
    <xf numFmtId="164" fontId="2" fillId="0" borderId="22" xfId="0" applyNumberFormat="1" applyFont="1" applyBorder="1" applyAlignment="1">
      <alignment horizontal="center" vertical="center"/>
    </xf>
    <xf numFmtId="164" fontId="2" fillId="2" borderId="19" xfId="0" applyNumberFormat="1" applyFont="1" applyFill="1" applyBorder="1" applyAlignment="1">
      <alignment horizontal="center" vertical="center"/>
    </xf>
    <xf numFmtId="164" fontId="2" fillId="2" borderId="20" xfId="0" applyNumberFormat="1" applyFont="1" applyFill="1" applyBorder="1" applyAlignment="1">
      <alignment horizontal="center" vertical="center"/>
    </xf>
    <xf numFmtId="164" fontId="26" fillId="0" borderId="16" xfId="0" applyNumberFormat="1" applyFont="1" applyBorder="1" applyAlignment="1">
      <alignment horizontal="center" vertical="center"/>
    </xf>
    <xf numFmtId="164" fontId="26" fillId="0" borderId="36" xfId="0" applyNumberFormat="1" applyFont="1" applyBorder="1" applyAlignment="1">
      <alignment horizontal="center" vertical="center"/>
    </xf>
    <xf numFmtId="164" fontId="26" fillId="2" borderId="14" xfId="0" applyNumberFormat="1" applyFont="1" applyFill="1" applyBorder="1" applyAlignment="1">
      <alignment horizontal="center" vertical="center"/>
    </xf>
    <xf numFmtId="164" fontId="26" fillId="2" borderId="37" xfId="0" applyNumberFormat="1" applyFont="1" applyFill="1" applyBorder="1" applyAlignment="1">
      <alignment horizontal="center" vertical="center"/>
    </xf>
    <xf numFmtId="164" fontId="26" fillId="0" borderId="14" xfId="0" applyNumberFormat="1" applyFont="1" applyBorder="1" applyAlignment="1">
      <alignment horizontal="center" vertical="center"/>
    </xf>
    <xf numFmtId="164" fontId="26" fillId="0" borderId="37" xfId="0" applyNumberFormat="1" applyFont="1" applyBorder="1" applyAlignment="1">
      <alignment horizontal="center" vertical="center"/>
    </xf>
    <xf numFmtId="0" fontId="1" fillId="0" borderId="39" xfId="0" applyFont="1" applyBorder="1" applyAlignment="1">
      <alignment vertical="center"/>
    </xf>
    <xf numFmtId="0" fontId="1" fillId="0" borderId="53" xfId="0" applyFont="1" applyBorder="1" applyAlignment="1">
      <alignment vertical="center"/>
    </xf>
    <xf numFmtId="0" fontId="1" fillId="0" borderId="65" xfId="0" applyFont="1" applyBorder="1" applyAlignment="1">
      <alignment vertical="center"/>
    </xf>
    <xf numFmtId="0" fontId="11" fillId="0" borderId="70" xfId="0" applyFont="1" applyBorder="1" applyAlignment="1">
      <alignment vertical="center"/>
    </xf>
    <xf numFmtId="0" fontId="11" fillId="0" borderId="39" xfId="0" applyFont="1" applyBorder="1" applyAlignment="1">
      <alignment vertical="center"/>
    </xf>
    <xf numFmtId="165" fontId="1" fillId="0" borderId="39" xfId="0" applyNumberFormat="1" applyFont="1" applyBorder="1" applyAlignment="1">
      <alignment vertical="center"/>
    </xf>
    <xf numFmtId="0" fontId="11" fillId="0" borderId="84" xfId="0" applyFont="1" applyBorder="1" applyAlignment="1">
      <alignment vertical="center"/>
    </xf>
    <xf numFmtId="0" fontId="11" fillId="0" borderId="0" xfId="0" applyFont="1" applyBorder="1" applyAlignment="1">
      <alignment vertical="center"/>
    </xf>
    <xf numFmtId="0" fontId="1" fillId="0" borderId="15" xfId="0" applyFont="1" applyBorder="1" applyAlignment="1">
      <alignment horizontal="center" vertical="center" shrinkToFit="1"/>
    </xf>
    <xf numFmtId="0" fontId="1" fillId="0" borderId="16" xfId="0" applyFont="1" applyBorder="1" applyAlignment="1">
      <alignment horizontal="center" vertical="center" shrinkToFit="1"/>
    </xf>
    <xf numFmtId="0" fontId="1" fillId="0" borderId="17" xfId="0" applyFont="1" applyBorder="1" applyAlignment="1">
      <alignment horizontal="center" vertical="center" shrinkToFit="1"/>
    </xf>
    <xf numFmtId="0" fontId="1" fillId="0" borderId="0" xfId="0" applyFont="1" applyAlignment="1">
      <alignment horizontal="center" vertical="center" shrinkToFit="1"/>
    </xf>
    <xf numFmtId="0" fontId="1" fillId="0" borderId="65" xfId="0" applyFont="1" applyBorder="1" applyAlignment="1">
      <alignment horizontal="center" vertical="center" shrinkToFit="1"/>
    </xf>
    <xf numFmtId="0" fontId="1" fillId="0" borderId="90" xfId="0" applyFont="1" applyBorder="1" applyAlignment="1">
      <alignment horizontal="center" vertical="center" shrinkToFit="1"/>
    </xf>
    <xf numFmtId="0" fontId="1" fillId="0" borderId="91" xfId="0" applyFont="1" applyBorder="1" applyAlignment="1">
      <alignment horizontal="center" vertical="center" shrinkToFit="1"/>
    </xf>
    <xf numFmtId="0" fontId="1" fillId="0" borderId="90" xfId="0" applyFont="1" applyBorder="1" applyAlignment="1">
      <alignment vertical="center"/>
    </xf>
    <xf numFmtId="0" fontId="1" fillId="0" borderId="91" xfId="0" applyFont="1" applyBorder="1" applyAlignment="1">
      <alignment vertical="center"/>
    </xf>
    <xf numFmtId="0" fontId="1" fillId="0" borderId="0" xfId="0" applyFont="1" applyBorder="1" applyAlignment="1">
      <alignment horizontal="center" vertical="center" shrinkToFit="1"/>
    </xf>
    <xf numFmtId="164" fontId="2" fillId="0" borderId="101" xfId="0" applyNumberFormat="1" applyFont="1" applyBorder="1" applyAlignment="1">
      <alignment horizontal="center" vertical="center"/>
    </xf>
    <xf numFmtId="164" fontId="2" fillId="0" borderId="154" xfId="0" applyNumberFormat="1" applyFont="1" applyBorder="1" applyAlignment="1">
      <alignment horizontal="center" vertical="center"/>
    </xf>
    <xf numFmtId="0" fontId="1" fillId="0" borderId="0" xfId="0" applyNumberFormat="1" applyFont="1" applyAlignment="1">
      <alignment horizontal="center" vertical="center"/>
    </xf>
    <xf numFmtId="0" fontId="22" fillId="4" borderId="6" xfId="0" applyFont="1" applyFill="1" applyBorder="1" applyAlignment="1">
      <alignment horizontal="center" vertical="center"/>
    </xf>
    <xf numFmtId="0" fontId="19" fillId="4" borderId="5" xfId="0" applyFont="1" applyFill="1" applyBorder="1" applyAlignment="1">
      <alignment vertical="center"/>
    </xf>
    <xf numFmtId="174" fontId="19" fillId="4" borderId="7" xfId="0" applyNumberFormat="1" applyFont="1" applyFill="1" applyBorder="1" applyAlignment="1">
      <alignment vertical="center" shrinkToFit="1"/>
    </xf>
    <xf numFmtId="0" fontId="1" fillId="0" borderId="4" xfId="0" applyFont="1" applyFill="1" applyBorder="1" applyAlignment="1">
      <alignment vertical="center"/>
    </xf>
    <xf numFmtId="0" fontId="1" fillId="0" borderId="66" xfId="0" applyFont="1" applyFill="1" applyBorder="1" applyAlignment="1">
      <alignment vertical="center"/>
    </xf>
    <xf numFmtId="0" fontId="1" fillId="0" borderId="59" xfId="0" applyFont="1" applyBorder="1" applyAlignment="1">
      <alignment vertical="center" textRotation="90" shrinkToFit="1"/>
    </xf>
    <xf numFmtId="0" fontId="1" fillId="0" borderId="60" xfId="0" applyFont="1" applyBorder="1" applyAlignment="1">
      <alignment vertical="center" textRotation="90" shrinkToFit="1"/>
    </xf>
    <xf numFmtId="0" fontId="1" fillId="0" borderId="61" xfId="0" applyFont="1" applyBorder="1" applyAlignment="1">
      <alignment vertical="center" textRotation="90" shrinkToFit="1"/>
    </xf>
    <xf numFmtId="0" fontId="1" fillId="0" borderId="70" xfId="0" applyFont="1" applyBorder="1" applyAlignment="1">
      <alignment vertical="center" textRotation="90" shrinkToFit="1"/>
    </xf>
    <xf numFmtId="0" fontId="1" fillId="0" borderId="39" xfId="0" applyFont="1" applyBorder="1" applyAlignment="1">
      <alignment vertical="center" textRotation="90" shrinkToFit="1"/>
    </xf>
    <xf numFmtId="0" fontId="1" fillId="0" borderId="53" xfId="0" applyFont="1" applyBorder="1" applyAlignment="1">
      <alignment vertical="center" textRotation="90" shrinkToFit="1"/>
    </xf>
    <xf numFmtId="0" fontId="1" fillId="0" borderId="34" xfId="0" applyFont="1" applyBorder="1" applyAlignment="1">
      <alignment vertical="center" textRotation="90" shrinkToFit="1"/>
    </xf>
    <xf numFmtId="0" fontId="1" fillId="0" borderId="33" xfId="0" applyFont="1" applyBorder="1" applyAlignment="1">
      <alignment vertical="center" textRotation="90" shrinkToFit="1"/>
    </xf>
    <xf numFmtId="0" fontId="1" fillId="0" borderId="35" xfId="0" applyFont="1" applyBorder="1" applyAlignment="1">
      <alignment vertical="center" textRotation="90" shrinkToFit="1"/>
    </xf>
    <xf numFmtId="1" fontId="36" fillId="2" borderId="83" xfId="0" applyNumberFormat="1" applyFont="1" applyFill="1" applyBorder="1" applyAlignment="1">
      <alignment vertical="center" shrinkToFit="1"/>
    </xf>
    <xf numFmtId="1" fontId="36" fillId="2" borderId="66" xfId="0" applyNumberFormat="1" applyFont="1" applyFill="1" applyBorder="1" applyAlignment="1">
      <alignment vertical="center" shrinkToFit="1"/>
    </xf>
    <xf numFmtId="0" fontId="36" fillId="2" borderId="70" xfId="0" applyFont="1" applyFill="1" applyBorder="1" applyAlignment="1">
      <alignment vertical="center" shrinkToFit="1"/>
    </xf>
    <xf numFmtId="0" fontId="36" fillId="2" borderId="53" xfId="0" applyFont="1" applyFill="1" applyBorder="1" applyAlignment="1">
      <alignment vertical="center" shrinkToFit="1"/>
    </xf>
    <xf numFmtId="164" fontId="2" fillId="0" borderId="175" xfId="0" applyNumberFormat="1" applyFont="1" applyBorder="1" applyAlignment="1">
      <alignment horizontal="center" vertical="center"/>
    </xf>
    <xf numFmtId="0" fontId="26" fillId="2" borderId="33" xfId="0" applyFont="1" applyFill="1" applyBorder="1" applyAlignment="1">
      <alignment horizontal="center" vertical="center"/>
    </xf>
    <xf numFmtId="164" fontId="26" fillId="2" borderId="33" xfId="0" applyNumberFormat="1" applyFont="1" applyFill="1" applyBorder="1" applyAlignment="1">
      <alignment horizontal="center" vertical="center"/>
    </xf>
    <xf numFmtId="164" fontId="26" fillId="2" borderId="194" xfId="0" applyNumberFormat="1" applyFont="1" applyFill="1" applyBorder="1" applyAlignment="1">
      <alignment horizontal="center" vertical="center"/>
    </xf>
    <xf numFmtId="0" fontId="26" fillId="0" borderId="109" xfId="0" applyFont="1" applyBorder="1" applyAlignment="1">
      <alignment horizontal="center" vertical="center"/>
    </xf>
    <xf numFmtId="164" fontId="26" fillId="0" borderId="109" xfId="0" applyNumberFormat="1" applyFont="1" applyBorder="1" applyAlignment="1">
      <alignment horizontal="center" vertical="center"/>
    </xf>
    <xf numFmtId="0" fontId="10" fillId="0" borderId="14" xfId="0" applyFont="1" applyFill="1" applyBorder="1" applyAlignment="1">
      <alignment horizontal="center" vertical="center"/>
    </xf>
    <xf numFmtId="0" fontId="2" fillId="0" borderId="0" xfId="0" applyFont="1" applyAlignment="1">
      <alignment horizontal="center" vertical="center"/>
    </xf>
    <xf numFmtId="0" fontId="1" fillId="0" borderId="22" xfId="0" applyFont="1" applyBorder="1" applyAlignment="1">
      <alignment horizontal="center" vertical="center"/>
    </xf>
    <xf numFmtId="0" fontId="14" fillId="0" borderId="4" xfId="0" applyFont="1" applyBorder="1" applyAlignment="1">
      <alignment vertical="center" shrinkToFit="1"/>
    </xf>
    <xf numFmtId="0" fontId="39" fillId="0" borderId="94" xfId="0" applyFont="1" applyBorder="1" applyAlignment="1">
      <alignment horizontal="center" vertical="center" shrinkToFit="1"/>
    </xf>
    <xf numFmtId="0" fontId="39" fillId="0" borderId="92" xfId="0" applyFont="1" applyBorder="1" applyAlignment="1">
      <alignment horizontal="center" vertical="center" shrinkToFit="1"/>
    </xf>
    <xf numFmtId="0" fontId="39" fillId="0" borderId="23" xfId="0" applyFont="1" applyBorder="1" applyAlignment="1">
      <alignment horizontal="center" vertical="center" shrinkToFit="1"/>
    </xf>
    <xf numFmtId="0" fontId="39" fillId="0" borderId="93" xfId="0" applyFont="1" applyBorder="1" applyAlignment="1">
      <alignment horizontal="center" vertical="center" shrinkToFit="1"/>
    </xf>
    <xf numFmtId="0" fontId="39" fillId="0" borderId="102" xfId="0" applyFont="1" applyBorder="1" applyAlignment="1">
      <alignment horizontal="center" vertical="center" shrinkToFit="1"/>
    </xf>
    <xf numFmtId="0" fontId="39" fillId="0" borderId="103" xfId="0" applyFont="1" applyBorder="1" applyAlignment="1">
      <alignment horizontal="center" vertical="center" shrinkToFit="1"/>
    </xf>
    <xf numFmtId="0" fontId="39" fillId="0" borderId="186" xfId="0" applyFont="1" applyBorder="1" applyAlignment="1">
      <alignment horizontal="center" vertical="center" shrinkToFit="1"/>
    </xf>
    <xf numFmtId="0" fontId="39" fillId="0" borderId="104" xfId="0" applyFont="1" applyBorder="1" applyAlignment="1">
      <alignment horizontal="center" vertical="center" shrinkToFit="1"/>
    </xf>
    <xf numFmtId="0" fontId="42" fillId="0" borderId="0" xfId="0" applyFont="1"/>
    <xf numFmtId="178" fontId="6" fillId="0" borderId="0" xfId="0" applyNumberFormat="1" applyFont="1" applyAlignment="1">
      <alignment horizontal="center"/>
    </xf>
    <xf numFmtId="178" fontId="6" fillId="0" borderId="0" xfId="0" applyNumberFormat="1" applyFont="1" applyAlignment="1">
      <alignment horizontal="center" vertical="center"/>
    </xf>
    <xf numFmtId="49" fontId="6" fillId="0" borderId="0" xfId="0" applyNumberFormat="1" applyFont="1" applyAlignment="1">
      <alignment horizontal="center" vertical="center"/>
    </xf>
    <xf numFmtId="1" fontId="6" fillId="0" borderId="0" xfId="0" applyNumberFormat="1" applyFont="1" applyAlignment="1">
      <alignment horizontal="center" vertical="center"/>
    </xf>
    <xf numFmtId="0" fontId="34" fillId="0" borderId="0" xfId="0" applyFont="1"/>
    <xf numFmtId="0" fontId="34" fillId="0" borderId="0" xfId="0" applyFont="1" applyAlignment="1">
      <alignment horizontal="center" vertical="center"/>
    </xf>
    <xf numFmtId="0" fontId="6" fillId="0" borderId="0" xfId="0" applyFont="1"/>
    <xf numFmtId="184" fontId="34" fillId="2" borderId="192" xfId="0" applyNumberFormat="1" applyFont="1" applyFill="1" applyBorder="1" applyAlignment="1">
      <alignment horizontal="center" vertical="center"/>
    </xf>
    <xf numFmtId="46" fontId="34" fillId="2" borderId="192" xfId="0" applyNumberFormat="1" applyFont="1" applyFill="1" applyBorder="1" applyAlignment="1">
      <alignment horizontal="center" vertical="center"/>
    </xf>
    <xf numFmtId="1" fontId="34" fillId="2" borderId="192" xfId="0" applyNumberFormat="1" applyFont="1" applyFill="1" applyBorder="1" applyAlignment="1">
      <alignment horizontal="center" vertical="center"/>
    </xf>
    <xf numFmtId="185" fontId="34" fillId="2" borderId="192" xfId="0" applyNumberFormat="1" applyFont="1" applyFill="1" applyBorder="1" applyAlignment="1">
      <alignment horizontal="center" vertical="center"/>
    </xf>
    <xf numFmtId="176" fontId="34" fillId="2" borderId="192" xfId="0" applyNumberFormat="1" applyFont="1" applyFill="1" applyBorder="1" applyAlignment="1">
      <alignment horizontal="center" vertical="center"/>
    </xf>
    <xf numFmtId="0" fontId="35" fillId="11" borderId="192" xfId="0" applyFont="1" applyFill="1" applyBorder="1" applyAlignment="1">
      <alignment horizontal="center" vertical="center"/>
    </xf>
    <xf numFmtId="1" fontId="34" fillId="0" borderId="0" xfId="0" applyNumberFormat="1" applyFont="1" applyAlignment="1">
      <alignment horizontal="center" vertical="center"/>
    </xf>
    <xf numFmtId="0" fontId="35" fillId="10" borderId="195" xfId="0" applyFont="1" applyFill="1" applyBorder="1" applyAlignment="1">
      <alignment horizontal="center" vertical="center"/>
    </xf>
    <xf numFmtId="0" fontId="35" fillId="6" borderId="196" xfId="0" applyFont="1" applyFill="1" applyBorder="1" applyAlignment="1">
      <alignment horizontal="center" vertical="center"/>
    </xf>
    <xf numFmtId="0" fontId="35" fillId="7" borderId="196" xfId="0" applyFont="1" applyFill="1" applyBorder="1" applyAlignment="1">
      <alignment horizontal="center" vertical="center"/>
    </xf>
    <xf numFmtId="0" fontId="35" fillId="11" borderId="199" xfId="0" applyFont="1" applyFill="1" applyBorder="1" applyAlignment="1">
      <alignment horizontal="center" vertical="center"/>
    </xf>
    <xf numFmtId="0" fontId="35" fillId="10" borderId="192" xfId="0" applyFont="1" applyFill="1" applyBorder="1" applyAlignment="1">
      <alignment horizontal="center" vertical="center"/>
    </xf>
    <xf numFmtId="0" fontId="35" fillId="9" borderId="192" xfId="0" applyFont="1" applyFill="1" applyBorder="1" applyAlignment="1">
      <alignment horizontal="center" vertical="center"/>
    </xf>
    <xf numFmtId="0" fontId="35" fillId="6" borderId="192" xfId="0" applyFont="1" applyFill="1" applyBorder="1" applyAlignment="1">
      <alignment horizontal="center" vertical="center"/>
    </xf>
    <xf numFmtId="0" fontId="35" fillId="7" borderId="192" xfId="0" applyFont="1" applyFill="1" applyBorder="1" applyAlignment="1">
      <alignment horizontal="center" vertical="center"/>
    </xf>
    <xf numFmtId="1" fontId="6" fillId="2" borderId="149" xfId="0" applyNumberFormat="1" applyFont="1" applyFill="1" applyBorder="1" applyAlignment="1">
      <alignment horizontal="center" vertical="center"/>
    </xf>
    <xf numFmtId="171" fontId="6" fillId="0" borderId="0" xfId="0" applyNumberFormat="1" applyFont="1" applyAlignment="1">
      <alignment horizontal="center" vertical="center"/>
    </xf>
    <xf numFmtId="0" fontId="15" fillId="6" borderId="7" xfId="0" applyFont="1" applyFill="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center" vertical="center" wrapText="1"/>
    </xf>
    <xf numFmtId="0" fontId="16" fillId="0" borderId="0" xfId="0" applyFont="1" applyBorder="1" applyAlignment="1">
      <alignment horizontal="center" vertical="center"/>
    </xf>
    <xf numFmtId="0" fontId="1" fillId="2" borderId="15" xfId="0" applyFont="1" applyFill="1" applyBorder="1" applyAlignment="1">
      <alignment horizontal="center" vertical="center"/>
    </xf>
    <xf numFmtId="0" fontId="1" fillId="0" borderId="4" xfId="0" applyFont="1" applyBorder="1" applyAlignment="1">
      <alignment horizontal="center" vertical="center"/>
    </xf>
    <xf numFmtId="0" fontId="1" fillId="0" borderId="66" xfId="0" applyFont="1" applyBorder="1" applyAlignment="1">
      <alignment horizontal="center" vertical="center"/>
    </xf>
    <xf numFmtId="0" fontId="1" fillId="0" borderId="184" xfId="0" applyFont="1" applyBorder="1" applyAlignment="1">
      <alignment horizontal="center" vertical="center"/>
    </xf>
    <xf numFmtId="0" fontId="36" fillId="2" borderId="18" xfId="0" applyFont="1" applyFill="1" applyBorder="1" applyAlignment="1">
      <alignment horizontal="center" vertical="center"/>
    </xf>
    <xf numFmtId="0" fontId="36" fillId="2" borderId="19" xfId="0" applyFont="1" applyFill="1" applyBorder="1" applyAlignment="1">
      <alignment horizontal="center" vertical="center"/>
    </xf>
    <xf numFmtId="0" fontId="36" fillId="2" borderId="207" xfId="0" applyFont="1" applyFill="1" applyBorder="1" applyAlignment="1">
      <alignment horizontal="center" vertical="center"/>
    </xf>
    <xf numFmtId="0" fontId="1" fillId="0" borderId="84" xfId="0" applyFont="1" applyBorder="1" applyAlignment="1">
      <alignment horizontal="center" vertical="center"/>
    </xf>
    <xf numFmtId="0" fontId="1" fillId="0" borderId="0" xfId="0" applyFont="1" applyBorder="1" applyAlignment="1">
      <alignment horizontal="center" vertical="center"/>
    </xf>
    <xf numFmtId="0" fontId="1" fillId="0" borderId="4" xfId="0" applyFont="1" applyBorder="1" applyAlignment="1">
      <alignment horizontal="center" vertical="center"/>
    </xf>
    <xf numFmtId="0" fontId="1" fillId="0" borderId="84" xfId="0" applyFont="1" applyFill="1" applyBorder="1" applyAlignment="1">
      <alignment vertical="center"/>
    </xf>
    <xf numFmtId="0" fontId="1" fillId="0" borderId="83" xfId="0" applyFont="1" applyFill="1" applyBorder="1" applyAlignment="1">
      <alignment horizontal="center" vertical="center"/>
    </xf>
    <xf numFmtId="0" fontId="6" fillId="0" borderId="84" xfId="0" applyFont="1" applyBorder="1" applyAlignment="1">
      <alignment horizontal="center" vertical="center"/>
    </xf>
    <xf numFmtId="0" fontId="6" fillId="0" borderId="0" xfId="0" applyFont="1" applyBorder="1" applyAlignment="1">
      <alignment horizontal="center" vertical="center"/>
    </xf>
    <xf numFmtId="0" fontId="8" fillId="0" borderId="84" xfId="0" applyFont="1" applyBorder="1" applyAlignment="1">
      <alignment horizontal="center" vertical="center"/>
    </xf>
    <xf numFmtId="0" fontId="20" fillId="0" borderId="84" xfId="0" applyFont="1" applyFill="1" applyBorder="1" applyAlignment="1">
      <alignment horizontal="center" vertical="center"/>
    </xf>
    <xf numFmtId="0" fontId="20" fillId="0" borderId="0" xfId="0" applyFont="1" applyFill="1" applyBorder="1" applyAlignment="1">
      <alignment horizontal="center" vertical="center"/>
    </xf>
    <xf numFmtId="0" fontId="20" fillId="0" borderId="0" xfId="0" applyFont="1" applyBorder="1" applyAlignment="1">
      <alignment horizontal="center" vertical="center"/>
    </xf>
    <xf numFmtId="2" fontId="20" fillId="0" borderId="191" xfId="0" applyNumberFormat="1" applyFont="1" applyBorder="1" applyAlignment="1">
      <alignment horizontal="center" vertical="center"/>
    </xf>
    <xf numFmtId="0" fontId="20" fillId="0" borderId="0" xfId="0" applyFont="1" applyAlignment="1">
      <alignment horizontal="center" vertical="center"/>
    </xf>
    <xf numFmtId="0" fontId="20" fillId="0" borderId="0" xfId="0" applyFont="1" applyBorder="1" applyAlignment="1">
      <alignment horizontal="left" vertical="center"/>
    </xf>
    <xf numFmtId="0" fontId="20" fillId="0" borderId="191" xfId="0" applyFont="1" applyBorder="1" applyAlignment="1">
      <alignment horizontal="center" vertical="center"/>
    </xf>
    <xf numFmtId="0" fontId="20" fillId="0" borderId="83" xfId="0" applyFont="1" applyBorder="1" applyAlignment="1">
      <alignment horizontal="center" vertical="center"/>
    </xf>
    <xf numFmtId="0" fontId="20" fillId="0" borderId="4" xfId="0" applyFont="1" applyBorder="1" applyAlignment="1">
      <alignment horizontal="center" vertical="center"/>
    </xf>
    <xf numFmtId="0" fontId="20" fillId="0" borderId="90" xfId="0" applyFont="1" applyBorder="1" applyAlignment="1">
      <alignment horizontal="center" vertical="center"/>
    </xf>
    <xf numFmtId="0" fontId="20" fillId="0" borderId="143" xfId="0" applyFont="1" applyBorder="1" applyAlignment="1">
      <alignment horizontal="center" vertical="center"/>
    </xf>
    <xf numFmtId="2" fontId="20" fillId="0" borderId="0" xfId="0" applyNumberFormat="1" applyFont="1" applyBorder="1" applyAlignment="1">
      <alignment horizontal="center" vertical="center"/>
    </xf>
    <xf numFmtId="0" fontId="20" fillId="0" borderId="84" xfId="0" applyFont="1" applyFill="1" applyBorder="1" applyAlignment="1">
      <alignment horizontal="center" vertical="center" shrinkToFit="1"/>
    </xf>
    <xf numFmtId="0" fontId="1" fillId="0" borderId="90" xfId="0" applyFont="1" applyBorder="1" applyAlignment="1">
      <alignment horizontal="left" vertical="center"/>
    </xf>
    <xf numFmtId="0" fontId="1" fillId="0" borderId="109" xfId="0" applyFont="1" applyBorder="1" applyAlignment="1">
      <alignment horizontal="left" vertical="center"/>
    </xf>
    <xf numFmtId="0" fontId="1" fillId="0" borderId="65" xfId="0" applyFont="1" applyBorder="1" applyAlignment="1">
      <alignment horizontal="left" vertical="center"/>
    </xf>
    <xf numFmtId="0" fontId="1" fillId="0" borderId="91" xfId="0" applyFont="1" applyBorder="1" applyAlignment="1">
      <alignment horizontal="left" vertical="center"/>
    </xf>
    <xf numFmtId="0" fontId="1" fillId="0" borderId="110" xfId="0" applyFont="1" applyBorder="1" applyAlignment="1">
      <alignment horizontal="left" vertical="center"/>
    </xf>
    <xf numFmtId="0" fontId="1" fillId="0" borderId="28" xfId="0" applyFont="1" applyBorder="1" applyAlignment="1">
      <alignment horizontal="center" vertical="center"/>
    </xf>
    <xf numFmtId="0" fontId="0" fillId="0" borderId="0" xfId="0" applyAlignment="1">
      <alignment horizontal="center"/>
    </xf>
    <xf numFmtId="0" fontId="0" fillId="0" borderId="65" xfId="0" applyBorder="1"/>
    <xf numFmtId="0" fontId="0" fillId="0" borderId="2" xfId="0" applyBorder="1" applyAlignment="1">
      <alignment horizontal="center"/>
    </xf>
    <xf numFmtId="0" fontId="0" fillId="0" borderId="2" xfId="0" applyBorder="1"/>
    <xf numFmtId="0" fontId="0" fillId="0" borderId="160" xfId="0" applyBorder="1"/>
    <xf numFmtId="0" fontId="0" fillId="0" borderId="66" xfId="0" applyBorder="1"/>
    <xf numFmtId="0" fontId="0" fillId="0" borderId="4" xfId="0" applyBorder="1"/>
    <xf numFmtId="0" fontId="0" fillId="0" borderId="189" xfId="0" applyBorder="1"/>
    <xf numFmtId="0" fontId="0" fillId="0" borderId="84" xfId="0" applyBorder="1"/>
    <xf numFmtId="2" fontId="0" fillId="0" borderId="0" xfId="0" applyNumberFormat="1"/>
    <xf numFmtId="178" fontId="0" fillId="0" borderId="0" xfId="0" applyNumberFormat="1"/>
    <xf numFmtId="0" fontId="6" fillId="13" borderId="208" xfId="0" applyFont="1" applyFill="1" applyBorder="1" applyAlignment="1">
      <alignment horizontal="center" vertical="center"/>
    </xf>
    <xf numFmtId="0" fontId="43" fillId="13" borderId="209" xfId="0" applyFont="1" applyFill="1" applyBorder="1" applyAlignment="1">
      <alignment vertical="center"/>
    </xf>
    <xf numFmtId="181" fontId="35" fillId="0" borderId="205" xfId="0" applyNumberFormat="1" applyFont="1" applyBorder="1" applyAlignment="1">
      <alignment horizontal="center" vertical="center"/>
    </xf>
    <xf numFmtId="171" fontId="35" fillId="0" borderId="206" xfId="0" applyNumberFormat="1" applyFont="1" applyBorder="1" applyAlignment="1">
      <alignment horizontal="center" vertical="center"/>
    </xf>
    <xf numFmtId="0" fontId="54" fillId="14" borderId="0" xfId="0" applyFont="1" applyFill="1" applyAlignment="1">
      <alignment horizontal="center"/>
    </xf>
    <xf numFmtId="0" fontId="43" fillId="13" borderId="134" xfId="0" applyFont="1" applyFill="1" applyBorder="1" applyAlignment="1">
      <alignment horizontal="center" vertical="center"/>
    </xf>
    <xf numFmtId="0" fontId="43" fillId="13" borderId="207" xfId="0" applyFont="1" applyFill="1" applyBorder="1" applyAlignment="1">
      <alignment horizontal="center" vertical="center"/>
    </xf>
    <xf numFmtId="0" fontId="43" fillId="13" borderId="201" xfId="0" applyFont="1" applyFill="1" applyBorder="1" applyAlignment="1">
      <alignment horizontal="center" vertical="center"/>
    </xf>
    <xf numFmtId="0" fontId="48" fillId="8" borderId="201" xfId="0" applyFont="1" applyFill="1" applyBorder="1" applyAlignment="1">
      <alignment horizontal="center" vertical="center"/>
    </xf>
    <xf numFmtId="0" fontId="47" fillId="13" borderId="192" xfId="0" applyFont="1" applyFill="1" applyBorder="1" applyAlignment="1">
      <alignment horizontal="center" vertical="center"/>
    </xf>
    <xf numFmtId="178" fontId="41" fillId="13" borderId="192" xfId="0" applyNumberFormat="1" applyFont="1" applyFill="1" applyBorder="1" applyAlignment="1">
      <alignment horizontal="left"/>
    </xf>
    <xf numFmtId="178" fontId="49" fillId="13" borderId="192" xfId="0" applyNumberFormat="1" applyFont="1" applyFill="1" applyBorder="1" applyAlignment="1">
      <alignment horizontal="left"/>
    </xf>
    <xf numFmtId="9" fontId="55" fillId="14" borderId="211" xfId="0" applyNumberFormat="1" applyFont="1" applyFill="1" applyBorder="1" applyAlignment="1">
      <alignment horizontal="center" vertical="center"/>
    </xf>
    <xf numFmtId="9" fontId="55" fillId="14" borderId="213" xfId="0" quotePrefix="1" applyNumberFormat="1" applyFont="1" applyFill="1" applyBorder="1" applyAlignment="1">
      <alignment horizontal="center" vertical="center"/>
    </xf>
    <xf numFmtId="2" fontId="0" fillId="0" borderId="214" xfId="0" applyNumberFormat="1" applyBorder="1" applyAlignment="1">
      <alignment vertical="center"/>
    </xf>
    <xf numFmtId="0" fontId="0" fillId="0" borderId="136" xfId="0" applyBorder="1" applyAlignment="1">
      <alignment vertical="center"/>
    </xf>
    <xf numFmtId="2" fontId="0" fillId="0" borderId="142" xfId="0" applyNumberFormat="1" applyBorder="1" applyAlignment="1">
      <alignment vertical="center"/>
    </xf>
    <xf numFmtId="2" fontId="0" fillId="0" borderId="215" xfId="0" applyNumberFormat="1" applyBorder="1" applyAlignment="1">
      <alignment vertical="center"/>
    </xf>
    <xf numFmtId="0" fontId="0" fillId="0" borderId="216" xfId="0" applyBorder="1" applyAlignment="1">
      <alignment vertical="center"/>
    </xf>
    <xf numFmtId="2" fontId="0" fillId="0" borderId="143" xfId="0" applyNumberFormat="1" applyBorder="1" applyAlignment="1">
      <alignment vertical="center"/>
    </xf>
    <xf numFmtId="167" fontId="1" fillId="0" borderId="0" xfId="0" quotePrefix="1" applyNumberFormat="1" applyFont="1" applyAlignment="1">
      <alignment horizontal="center" vertical="center"/>
    </xf>
    <xf numFmtId="0" fontId="35" fillId="15" borderId="196" xfId="0" applyFont="1" applyFill="1" applyBorder="1" applyAlignment="1">
      <alignment horizontal="center" vertical="center"/>
    </xf>
    <xf numFmtId="173" fontId="6" fillId="0" borderId="121" xfId="0" applyNumberFormat="1" applyFont="1" applyBorder="1" applyAlignment="1">
      <alignment horizontal="center" vertical="center"/>
    </xf>
    <xf numFmtId="187" fontId="6" fillId="0" borderId="121" xfId="0" applyNumberFormat="1" applyFont="1" applyBorder="1" applyAlignment="1">
      <alignment horizontal="center" vertical="center"/>
    </xf>
    <xf numFmtId="186" fontId="6" fillId="0" borderId="192" xfId="0" applyNumberFormat="1" applyFont="1" applyBorder="1" applyAlignment="1">
      <alignment horizontal="center" vertical="center"/>
    </xf>
    <xf numFmtId="173" fontId="6" fillId="0" borderId="1" xfId="0" applyNumberFormat="1" applyFont="1" applyBorder="1" applyAlignment="1">
      <alignment horizontal="center" vertical="center"/>
    </xf>
    <xf numFmtId="187" fontId="6" fillId="0" borderId="1" xfId="0" applyNumberFormat="1" applyFont="1" applyBorder="1" applyAlignment="1">
      <alignment horizontal="center" vertical="center"/>
    </xf>
    <xf numFmtId="0" fontId="6" fillId="2" borderId="197" xfId="0" applyFont="1" applyFill="1" applyBorder="1" applyAlignment="1">
      <alignment horizontal="center" vertical="center"/>
    </xf>
    <xf numFmtId="0" fontId="49" fillId="0" borderId="202" xfId="0" applyFont="1" applyBorder="1" applyAlignment="1">
      <alignment horizontal="center" vertical="center"/>
    </xf>
    <xf numFmtId="188" fontId="6" fillId="0" borderId="202" xfId="0" applyNumberFormat="1" applyFont="1" applyBorder="1" applyAlignment="1">
      <alignment horizontal="center" vertical="center"/>
    </xf>
    <xf numFmtId="46" fontId="6" fillId="0" borderId="202" xfId="0" applyNumberFormat="1" applyFont="1" applyBorder="1" applyAlignment="1">
      <alignment horizontal="center" vertical="center"/>
    </xf>
    <xf numFmtId="0" fontId="43" fillId="0" borderId="0" xfId="0" applyFont="1" applyAlignment="1">
      <alignment vertical="center"/>
    </xf>
    <xf numFmtId="0" fontId="34" fillId="0" borderId="0" xfId="0" applyFont="1" applyAlignment="1">
      <alignment horizontal="left" vertical="center"/>
    </xf>
    <xf numFmtId="0" fontId="44" fillId="0" borderId="0" xfId="0" applyFont="1" applyAlignment="1">
      <alignment vertical="center"/>
    </xf>
    <xf numFmtId="0" fontId="33" fillId="2" borderId="197" xfId="0" applyFont="1" applyFill="1" applyBorder="1" applyAlignment="1">
      <alignment horizontal="center" vertical="center"/>
    </xf>
    <xf numFmtId="46" fontId="6" fillId="0" borderId="0" xfId="0" applyNumberFormat="1" applyFont="1" applyAlignment="1">
      <alignment horizontal="center" vertical="center"/>
    </xf>
    <xf numFmtId="2" fontId="0" fillId="0" borderId="135" xfId="0" applyNumberFormat="1" applyBorder="1" applyAlignment="1">
      <alignment vertical="center"/>
    </xf>
    <xf numFmtId="186" fontId="6" fillId="0" borderId="200" xfId="0" applyNumberFormat="1" applyFont="1" applyBorder="1" applyAlignment="1">
      <alignment horizontal="center" vertical="center"/>
    </xf>
    <xf numFmtId="173" fontId="6" fillId="0" borderId="115" xfId="0" applyNumberFormat="1" applyFont="1" applyBorder="1" applyAlignment="1">
      <alignment horizontal="center" vertical="center"/>
    </xf>
    <xf numFmtId="187" fontId="6" fillId="0" borderId="115" xfId="0" applyNumberFormat="1" applyFont="1" applyBorder="1" applyAlignment="1">
      <alignment horizontal="center" vertical="center"/>
    </xf>
    <xf numFmtId="0" fontId="33" fillId="2" borderId="198" xfId="0" applyFont="1" applyFill="1" applyBorder="1" applyAlignment="1">
      <alignment horizontal="center" vertical="center"/>
    </xf>
    <xf numFmtId="184" fontId="6" fillId="0" borderId="0" xfId="0" applyNumberFormat="1" applyFont="1" applyAlignment="1">
      <alignment horizontal="center"/>
    </xf>
    <xf numFmtId="0" fontId="47" fillId="13" borderId="200" xfId="0" applyFont="1" applyFill="1" applyBorder="1" applyAlignment="1">
      <alignment horizontal="center" vertical="center"/>
    </xf>
    <xf numFmtId="0" fontId="34" fillId="0" borderId="192" xfId="0" applyFont="1" applyBorder="1" applyAlignment="1">
      <alignment horizontal="center" vertical="center"/>
    </xf>
    <xf numFmtId="1" fontId="34" fillId="0" borderId="192" xfId="0" applyNumberFormat="1" applyFont="1" applyBorder="1" applyAlignment="1">
      <alignment horizontal="center"/>
    </xf>
    <xf numFmtId="49" fontId="34" fillId="0" borderId="192" xfId="0" applyNumberFormat="1" applyFont="1" applyBorder="1" applyAlignment="1">
      <alignment horizontal="center" vertical="center"/>
    </xf>
    <xf numFmtId="176" fontId="34" fillId="0" borderId="192" xfId="0" applyNumberFormat="1" applyFont="1" applyBorder="1" applyAlignment="1">
      <alignment horizontal="center" vertical="center"/>
    </xf>
    <xf numFmtId="0" fontId="34" fillId="0" borderId="84" xfId="0" applyFont="1" applyBorder="1"/>
    <xf numFmtId="0" fontId="54" fillId="13" borderId="0" xfId="0" applyFont="1" applyFill="1" applyAlignment="1">
      <alignment horizontal="center"/>
    </xf>
    <xf numFmtId="0" fontId="41" fillId="14" borderId="0" xfId="0" applyFont="1" applyFill="1" applyAlignment="1">
      <alignment horizontal="center"/>
    </xf>
    <xf numFmtId="0" fontId="41" fillId="13" borderId="0" xfId="0" applyFont="1" applyFill="1" applyAlignment="1">
      <alignment horizontal="center"/>
    </xf>
    <xf numFmtId="0" fontId="41" fillId="13" borderId="0" xfId="0" applyFont="1" applyFill="1" applyAlignment="1">
      <alignment horizontal="center" vertical="center"/>
    </xf>
    <xf numFmtId="0" fontId="43" fillId="13" borderId="192" xfId="0" applyFont="1" applyFill="1" applyBorder="1" applyAlignment="1">
      <alignment horizontal="center" vertical="center"/>
    </xf>
    <xf numFmtId="0" fontId="43" fillId="13" borderId="200" xfId="0" applyFont="1" applyFill="1" applyBorder="1" applyAlignment="1">
      <alignment horizontal="center" vertical="center"/>
    </xf>
    <xf numFmtId="0" fontId="57" fillId="0" borderId="0" xfId="0" applyFont="1"/>
    <xf numFmtId="0" fontId="34" fillId="0" borderId="192" xfId="0" applyFont="1" applyFill="1" applyBorder="1" applyAlignment="1">
      <alignment horizontal="center" vertical="center"/>
    </xf>
    <xf numFmtId="0" fontId="1" fillId="0" borderId="90" xfId="0" applyFont="1" applyBorder="1" applyAlignment="1">
      <alignment horizontal="center" vertical="center"/>
    </xf>
    <xf numFmtId="0" fontId="1" fillId="2" borderId="2" xfId="0" applyFont="1" applyFill="1" applyBorder="1" applyAlignment="1">
      <alignment horizontal="center" vertical="center"/>
    </xf>
    <xf numFmtId="0" fontId="1" fillId="0" borderId="97" xfId="0" applyFont="1" applyBorder="1" applyAlignment="1">
      <alignment horizontal="center" vertical="center"/>
    </xf>
    <xf numFmtId="0" fontId="1" fillId="0" borderId="91" xfId="0" applyFont="1" applyBorder="1" applyAlignment="1">
      <alignment horizontal="center" vertical="center"/>
    </xf>
    <xf numFmtId="0" fontId="1" fillId="0" borderId="84" xfId="0" applyFont="1" applyBorder="1" applyAlignment="1">
      <alignment horizontal="center" vertical="center"/>
    </xf>
    <xf numFmtId="0" fontId="1" fillId="0" borderId="0" xfId="0" applyFont="1" applyBorder="1" applyAlignment="1">
      <alignment horizontal="center" vertical="center"/>
    </xf>
    <xf numFmtId="0" fontId="1" fillId="0" borderId="65" xfId="0" applyFont="1" applyBorder="1" applyAlignment="1">
      <alignment horizontal="center" vertical="center"/>
    </xf>
    <xf numFmtId="186" fontId="6" fillId="0" borderId="218" xfId="0" applyNumberFormat="1" applyFont="1" applyBorder="1" applyAlignment="1">
      <alignment horizontal="center" vertical="center"/>
    </xf>
    <xf numFmtId="186" fontId="6" fillId="0" borderId="189" xfId="0" applyNumberFormat="1" applyFont="1" applyBorder="1" applyAlignment="1">
      <alignment horizontal="center" vertical="center"/>
    </xf>
    <xf numFmtId="0" fontId="1" fillId="0" borderId="90" xfId="0" applyFont="1" applyBorder="1" applyAlignment="1">
      <alignment horizontal="center" vertical="center"/>
    </xf>
    <xf numFmtId="0" fontId="1" fillId="0" borderId="84" xfId="0" applyFont="1" applyBorder="1" applyAlignment="1">
      <alignment horizontal="center" vertical="center"/>
    </xf>
    <xf numFmtId="0" fontId="1" fillId="0" borderId="65" xfId="0" applyFont="1" applyBorder="1" applyAlignment="1">
      <alignment horizontal="center" vertical="center"/>
    </xf>
    <xf numFmtId="0" fontId="1" fillId="0" borderId="97" xfId="0" applyFont="1" applyBorder="1" applyAlignment="1">
      <alignment horizontal="center" vertical="center"/>
    </xf>
    <xf numFmtId="0" fontId="1" fillId="0" borderId="91" xfId="0" applyFont="1" applyBorder="1" applyAlignment="1">
      <alignment horizontal="center" vertical="center"/>
    </xf>
    <xf numFmtId="0" fontId="1" fillId="0" borderId="0" xfId="0" applyFont="1" applyBorder="1" applyAlignment="1">
      <alignment horizontal="center" vertical="center"/>
    </xf>
    <xf numFmtId="0" fontId="1" fillId="0" borderId="4" xfId="0" applyFont="1" applyBorder="1" applyAlignment="1">
      <alignment horizontal="center" vertical="center"/>
    </xf>
    <xf numFmtId="0" fontId="0" fillId="16" borderId="1" xfId="0" applyFill="1" applyBorder="1"/>
    <xf numFmtId="0" fontId="0" fillId="16" borderId="3" xfId="0" applyFill="1" applyBorder="1"/>
    <xf numFmtId="1" fontId="0" fillId="0" borderId="0" xfId="0" applyNumberFormat="1"/>
    <xf numFmtId="1" fontId="50" fillId="17" borderId="0" xfId="0" applyNumberFormat="1" applyFont="1" applyFill="1"/>
    <xf numFmtId="0" fontId="50" fillId="17" borderId="0" xfId="0" applyFont="1" applyFill="1"/>
    <xf numFmtId="0" fontId="0" fillId="16" borderId="192" xfId="0" applyFill="1" applyBorder="1"/>
    <xf numFmtId="0" fontId="0" fillId="0" borderId="1" xfId="0" applyBorder="1"/>
    <xf numFmtId="0" fontId="0" fillId="0" borderId="3" xfId="0" applyBorder="1"/>
    <xf numFmtId="0" fontId="0" fillId="7" borderId="189" xfId="0" applyFill="1" applyBorder="1" applyAlignment="1">
      <alignment horizontal="center"/>
    </xf>
    <xf numFmtId="178" fontId="0" fillId="0" borderId="1" xfId="0" applyNumberFormat="1" applyBorder="1"/>
    <xf numFmtId="0" fontId="0" fillId="11" borderId="192" xfId="0" applyFill="1" applyBorder="1" applyAlignment="1">
      <alignment horizontal="center"/>
    </xf>
    <xf numFmtId="0" fontId="0" fillId="18" borderId="192" xfId="0" applyFill="1" applyBorder="1" applyAlignment="1">
      <alignment horizontal="center"/>
    </xf>
    <xf numFmtId="1" fontId="0" fillId="0" borderId="1" xfId="0" applyNumberFormat="1" applyBorder="1"/>
    <xf numFmtId="0" fontId="0" fillId="16" borderId="192" xfId="0" applyFill="1" applyBorder="1" applyAlignment="1">
      <alignment horizontal="center"/>
    </xf>
    <xf numFmtId="189" fontId="0" fillId="0" borderId="1" xfId="0" applyNumberFormat="1" applyBorder="1"/>
    <xf numFmtId="0" fontId="0" fillId="19" borderId="192" xfId="0" applyFill="1" applyBorder="1" applyAlignment="1">
      <alignment horizontal="center"/>
    </xf>
    <xf numFmtId="0" fontId="0" fillId="20" borderId="169" xfId="0" applyFill="1" applyBorder="1" applyAlignment="1">
      <alignment horizontal="center"/>
    </xf>
    <xf numFmtId="21" fontId="0" fillId="0" borderId="1" xfId="0" applyNumberFormat="1" applyBorder="1"/>
    <xf numFmtId="21" fontId="0" fillId="0" borderId="3" xfId="0" applyNumberFormat="1" applyBorder="1"/>
    <xf numFmtId="21" fontId="0" fillId="0" borderId="192" xfId="0" applyNumberFormat="1" applyBorder="1"/>
    <xf numFmtId="0" fontId="0" fillId="0" borderId="192" xfId="0" applyBorder="1"/>
    <xf numFmtId="0" fontId="0" fillId="9" borderId="1" xfId="0" applyFill="1" applyBorder="1"/>
    <xf numFmtId="0" fontId="0" fillId="0" borderId="192" xfId="0" applyBorder="1" applyAlignment="1">
      <alignment horizontal="center"/>
    </xf>
    <xf numFmtId="21" fontId="54" fillId="0" borderId="0" xfId="0" applyNumberFormat="1" applyFont="1"/>
    <xf numFmtId="0" fontId="0" fillId="21" borderId="192" xfId="0" applyFill="1" applyBorder="1" applyAlignment="1">
      <alignment horizontal="center"/>
    </xf>
    <xf numFmtId="0" fontId="0" fillId="0" borderId="169" xfId="0" applyBorder="1"/>
    <xf numFmtId="21" fontId="0" fillId="0" borderId="192" xfId="0" applyNumberFormat="1" applyBorder="1" applyAlignment="1">
      <alignment horizontal="center"/>
    </xf>
    <xf numFmtId="0" fontId="53" fillId="0" borderId="192" xfId="0" applyFont="1" applyBorder="1"/>
    <xf numFmtId="0" fontId="60" fillId="0" borderId="160" xfId="0" applyFont="1" applyBorder="1"/>
    <xf numFmtId="0" fontId="0" fillId="2" borderId="192" xfId="0" applyFill="1" applyBorder="1"/>
    <xf numFmtId="0" fontId="0" fillId="22" borderId="192" xfId="0" applyFill="1" applyBorder="1"/>
    <xf numFmtId="0" fontId="50" fillId="0" borderId="160" xfId="0" applyFont="1" applyBorder="1"/>
    <xf numFmtId="21" fontId="0" fillId="0" borderId="0" xfId="0" applyNumberFormat="1"/>
    <xf numFmtId="0" fontId="0" fillId="0" borderId="4" xfId="0" applyBorder="1" applyAlignment="1">
      <alignment horizontal="center"/>
    </xf>
    <xf numFmtId="21" fontId="0" fillId="0" borderId="4" xfId="0" applyNumberFormat="1" applyBorder="1"/>
    <xf numFmtId="0" fontId="0" fillId="21" borderId="199" xfId="0" applyFill="1" applyBorder="1" applyAlignment="1">
      <alignment horizontal="center"/>
    </xf>
    <xf numFmtId="0" fontId="0" fillId="21" borderId="200" xfId="0" applyFill="1" applyBorder="1" applyAlignment="1">
      <alignment horizontal="center"/>
    </xf>
    <xf numFmtId="0" fontId="6" fillId="21" borderId="200" xfId="0" applyFont="1" applyFill="1" applyBorder="1" applyAlignment="1">
      <alignment horizontal="center"/>
    </xf>
    <xf numFmtId="0" fontId="0" fillId="0" borderId="219" xfId="0" applyBorder="1"/>
    <xf numFmtId="0" fontId="0" fillId="0" borderId="220" xfId="0" applyBorder="1"/>
    <xf numFmtId="0" fontId="0" fillId="0" borderId="196" xfId="0" applyBorder="1"/>
    <xf numFmtId="0" fontId="0" fillId="0" borderId="197" xfId="0" applyBorder="1"/>
    <xf numFmtId="0" fontId="0" fillId="0" borderId="199" xfId="0" applyBorder="1"/>
    <xf numFmtId="0" fontId="0" fillId="0" borderId="200" xfId="0" applyBorder="1"/>
    <xf numFmtId="0" fontId="0" fillId="0" borderId="198" xfId="0" applyBorder="1"/>
    <xf numFmtId="0" fontId="0" fillId="16" borderId="169" xfId="0" applyFill="1" applyBorder="1"/>
    <xf numFmtId="0" fontId="0" fillId="21" borderId="199" xfId="0" applyFill="1" applyBorder="1"/>
    <xf numFmtId="0" fontId="0" fillId="21" borderId="198" xfId="0" applyFill="1" applyBorder="1" applyAlignment="1">
      <alignment horizontal="center"/>
    </xf>
    <xf numFmtId="0" fontId="0" fillId="0" borderId="70" xfId="0" applyBorder="1"/>
    <xf numFmtId="0" fontId="0" fillId="0" borderId="39" xfId="0" applyBorder="1"/>
    <xf numFmtId="0" fontId="0" fillId="0" borderId="53" xfId="0" applyBorder="1"/>
    <xf numFmtId="0" fontId="0" fillId="16" borderId="201" xfId="0" applyFill="1" applyBorder="1"/>
    <xf numFmtId="0" fontId="51" fillId="0" borderId="66" xfId="0" applyFont="1" applyBorder="1" applyAlignment="1">
      <alignment horizontal="center"/>
    </xf>
    <xf numFmtId="0" fontId="0" fillId="0" borderId="220" xfId="0" applyBorder="1" applyAlignment="1">
      <alignment horizontal="center"/>
    </xf>
    <xf numFmtId="0" fontId="0" fillId="16" borderId="210" xfId="0" applyFill="1" applyBorder="1"/>
    <xf numFmtId="0" fontId="0" fillId="0" borderId="3" xfId="0" applyBorder="1" applyAlignment="1">
      <alignment horizontal="center"/>
    </xf>
    <xf numFmtId="0" fontId="0" fillId="0" borderId="197" xfId="0" applyBorder="1" applyAlignment="1">
      <alignment horizontal="center"/>
    </xf>
    <xf numFmtId="0" fontId="0" fillId="0" borderId="83" xfId="0" applyBorder="1"/>
    <xf numFmtId="0" fontId="0" fillId="0" borderId="138" xfId="0" applyBorder="1" applyAlignment="1">
      <alignment horizontal="center"/>
    </xf>
    <xf numFmtId="0" fontId="0" fillId="0" borderId="224" xfId="0" applyBorder="1" applyAlignment="1">
      <alignment horizontal="center"/>
    </xf>
    <xf numFmtId="0" fontId="0" fillId="16" borderId="202" xfId="0" applyFill="1" applyBorder="1"/>
    <xf numFmtId="0" fontId="0" fillId="0" borderId="116" xfId="0" applyBorder="1" applyAlignment="1">
      <alignment horizontal="center"/>
    </xf>
    <xf numFmtId="0" fontId="0" fillId="0" borderId="198" xfId="0" applyBorder="1" applyAlignment="1">
      <alignment horizontal="center"/>
    </xf>
    <xf numFmtId="0" fontId="0" fillId="0" borderId="192" xfId="0" applyBorder="1" applyAlignment="1">
      <alignment horizontal="center" vertical="center"/>
    </xf>
    <xf numFmtId="0" fontId="61" fillId="0" borderId="14" xfId="0" applyFont="1" applyBorder="1" applyAlignment="1">
      <alignment horizontal="center" vertical="center"/>
    </xf>
    <xf numFmtId="0" fontId="61" fillId="0" borderId="22" xfId="0" applyFont="1" applyBorder="1" applyAlignment="1">
      <alignment horizontal="center" vertical="center"/>
    </xf>
    <xf numFmtId="21" fontId="0" fillId="17" borderId="192" xfId="0" applyNumberFormat="1" applyFill="1" applyBorder="1"/>
    <xf numFmtId="0" fontId="10" fillId="0" borderId="5" xfId="0" applyFont="1" applyBorder="1" applyAlignment="1">
      <alignment vertical="center"/>
    </xf>
    <xf numFmtId="0" fontId="10" fillId="0" borderId="6" xfId="0" applyFont="1" applyBorder="1" applyAlignment="1">
      <alignment vertical="center"/>
    </xf>
    <xf numFmtId="0" fontId="52" fillId="12" borderId="15" xfId="0" applyFont="1" applyFill="1" applyBorder="1" applyAlignment="1">
      <alignment horizontal="center" vertical="center"/>
    </xf>
    <xf numFmtId="0" fontId="52" fillId="12" borderId="16" xfId="0" applyFont="1" applyFill="1" applyBorder="1" applyAlignment="1">
      <alignment horizontal="center" vertical="center"/>
    </xf>
    <xf numFmtId="0" fontId="52" fillId="12" borderId="17" xfId="0" applyFont="1" applyFill="1" applyBorder="1" applyAlignment="1">
      <alignment horizontal="center" vertical="center"/>
    </xf>
    <xf numFmtId="0" fontId="52" fillId="12" borderId="18" xfId="0" applyFont="1" applyFill="1" applyBorder="1" applyAlignment="1">
      <alignment horizontal="center" vertical="center"/>
    </xf>
    <xf numFmtId="0" fontId="52" fillId="12" borderId="19" xfId="0" applyFont="1" applyFill="1" applyBorder="1" applyAlignment="1">
      <alignment horizontal="center" vertical="center"/>
    </xf>
    <xf numFmtId="0" fontId="52" fillId="12" borderId="20" xfId="0" applyFont="1" applyFill="1" applyBorder="1" applyAlignment="1">
      <alignment horizontal="center" vertical="center"/>
    </xf>
    <xf numFmtId="0" fontId="3" fillId="2" borderId="123" xfId="0" applyFont="1" applyFill="1" applyBorder="1" applyAlignment="1">
      <alignment horizontal="center" vertical="center"/>
    </xf>
    <xf numFmtId="0" fontId="3" fillId="2" borderId="124" xfId="0"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6" xfId="0" applyNumberFormat="1" applyFont="1" applyBorder="1" applyAlignment="1">
      <alignment horizontal="center" vertical="center"/>
    </xf>
    <xf numFmtId="1" fontId="1" fillId="2" borderId="21" xfId="0" applyNumberFormat="1" applyFont="1" applyFill="1" applyBorder="1" applyAlignment="1">
      <alignment horizontal="center" vertical="center"/>
    </xf>
    <xf numFmtId="1" fontId="1" fillId="2" borderId="14" xfId="0" applyNumberFormat="1" applyFont="1" applyFill="1" applyBorder="1" applyAlignment="1">
      <alignment horizontal="center" vertical="center"/>
    </xf>
    <xf numFmtId="1" fontId="1" fillId="0" borderId="21" xfId="0" applyNumberFormat="1" applyFont="1" applyBorder="1" applyAlignment="1">
      <alignment horizontal="center" vertical="center"/>
    </xf>
    <xf numFmtId="1" fontId="1" fillId="0" borderId="14" xfId="0" applyNumberFormat="1" applyFont="1" applyBorder="1" applyAlignment="1">
      <alignment horizontal="center" vertical="center"/>
    </xf>
    <xf numFmtId="0" fontId="1" fillId="2" borderId="21" xfId="0" applyFont="1" applyFill="1" applyBorder="1" applyAlignment="1">
      <alignment horizontal="center" vertical="center"/>
    </xf>
    <xf numFmtId="0" fontId="1" fillId="2" borderId="14" xfId="0" applyFont="1" applyFill="1" applyBorder="1" applyAlignment="1">
      <alignment horizontal="center" vertical="center"/>
    </xf>
    <xf numFmtId="0" fontId="1" fillId="0" borderId="21"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25" fillId="0" borderId="23" xfId="0" applyFont="1" applyBorder="1" applyAlignment="1">
      <alignment horizontal="center" vertical="center"/>
    </xf>
    <xf numFmtId="0" fontId="25" fillId="0" borderId="16" xfId="0" applyFont="1" applyBorder="1" applyAlignment="1">
      <alignment horizontal="center" vertical="center"/>
    </xf>
    <xf numFmtId="0" fontId="25" fillId="2" borderId="24" xfId="0" applyFont="1" applyFill="1" applyBorder="1" applyAlignment="1">
      <alignment horizontal="center" vertical="center"/>
    </xf>
    <xf numFmtId="0" fontId="25" fillId="2" borderId="14" xfId="0" applyFont="1" applyFill="1" applyBorder="1" applyAlignment="1">
      <alignment horizontal="center" vertical="center"/>
    </xf>
    <xf numFmtId="0" fontId="25" fillId="0" borderId="24" xfId="0" applyFont="1" applyBorder="1" applyAlignment="1">
      <alignment horizontal="center" vertical="center"/>
    </xf>
    <xf numFmtId="0" fontId="25" fillId="0" borderId="14" xfId="0" applyFont="1" applyBorder="1" applyAlignment="1">
      <alignment horizontal="center" vertical="center"/>
    </xf>
    <xf numFmtId="0" fontId="3" fillId="2" borderId="121" xfId="0" applyFont="1" applyFill="1" applyBorder="1" applyAlignment="1">
      <alignment horizontal="center" vertical="center"/>
    </xf>
    <xf numFmtId="0" fontId="3" fillId="2" borderId="178" xfId="0" applyFont="1" applyFill="1" applyBorder="1" applyAlignment="1">
      <alignment horizontal="center" vertical="center"/>
    </xf>
    <xf numFmtId="171" fontId="3" fillId="2" borderId="146" xfId="0" applyNumberFormat="1" applyFont="1" applyFill="1" applyBorder="1" applyAlignment="1">
      <alignment horizontal="center" vertical="center"/>
    </xf>
    <xf numFmtId="171" fontId="3" fillId="2" borderId="164" xfId="0" applyNumberFormat="1" applyFont="1" applyFill="1" applyBorder="1" applyAlignment="1">
      <alignment horizontal="center" vertical="center"/>
    </xf>
    <xf numFmtId="171" fontId="3" fillId="2" borderId="122" xfId="0" applyNumberFormat="1" applyFont="1" applyFill="1" applyBorder="1" applyAlignment="1">
      <alignment horizontal="center" vertical="center"/>
    </xf>
    <xf numFmtId="0" fontId="1" fillId="2" borderId="18" xfId="0" applyFont="1" applyFill="1" applyBorder="1" applyAlignment="1">
      <alignment horizontal="center" vertical="center"/>
    </xf>
    <xf numFmtId="0" fontId="1" fillId="2" borderId="19" xfId="0" applyFont="1" applyFill="1" applyBorder="1" applyAlignment="1">
      <alignment horizontal="center" vertical="center"/>
    </xf>
    <xf numFmtId="0" fontId="11" fillId="0" borderId="109" xfId="0" applyFont="1" applyBorder="1" applyAlignment="1">
      <alignment horizontal="center" vertical="center"/>
    </xf>
    <xf numFmtId="0" fontId="1" fillId="0" borderId="109" xfId="0" applyFont="1" applyBorder="1" applyAlignment="1">
      <alignment horizontal="center" vertical="center"/>
    </xf>
    <xf numFmtId="177" fontId="1" fillId="0" borderId="109" xfId="0" applyNumberFormat="1" applyFont="1" applyBorder="1" applyAlignment="1">
      <alignment horizontal="center" vertical="center"/>
    </xf>
    <xf numFmtId="177" fontId="1" fillId="0" borderId="155" xfId="0" applyNumberFormat="1" applyFont="1" applyBorder="1" applyAlignment="1">
      <alignment horizontal="center" vertical="center"/>
    </xf>
    <xf numFmtId="171" fontId="1" fillId="0" borderId="165" xfId="0" applyNumberFormat="1" applyFont="1" applyBorder="1" applyAlignment="1">
      <alignment horizontal="center" vertical="center"/>
    </xf>
    <xf numFmtId="171" fontId="1" fillId="0" borderId="167" xfId="0" applyNumberFormat="1" applyFont="1" applyBorder="1" applyAlignment="1">
      <alignment horizontal="center" vertical="center"/>
    </xf>
    <xf numFmtId="171" fontId="1" fillId="0" borderId="116" xfId="0" applyNumberFormat="1" applyFont="1" applyBorder="1" applyAlignment="1">
      <alignment horizontal="center" vertical="center"/>
    </xf>
    <xf numFmtId="0" fontId="1" fillId="0" borderId="153" xfId="0" applyFont="1" applyBorder="1" applyAlignment="1">
      <alignment horizontal="center" vertical="center"/>
    </xf>
    <xf numFmtId="0" fontId="1" fillId="0" borderId="101" xfId="0" applyFont="1" applyBorder="1" applyAlignment="1">
      <alignment horizontal="center" vertical="center"/>
    </xf>
    <xf numFmtId="1" fontId="1" fillId="2" borderId="18"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0" borderId="166" xfId="0" applyNumberFormat="1" applyFont="1" applyBorder="1" applyAlignment="1">
      <alignment horizontal="center" vertical="center"/>
    </xf>
    <xf numFmtId="1" fontId="1" fillId="0" borderId="118" xfId="0" applyNumberFormat="1" applyFont="1" applyBorder="1" applyAlignment="1">
      <alignment horizontal="center" vertical="center"/>
    </xf>
    <xf numFmtId="171" fontId="1" fillId="2" borderId="38" xfId="0" applyNumberFormat="1" applyFont="1" applyFill="1" applyBorder="1" applyAlignment="1">
      <alignment horizontal="center" vertical="center"/>
    </xf>
    <xf numFmtId="171" fontId="1" fillId="2" borderId="12" xfId="0" applyNumberFormat="1" applyFont="1" applyFill="1" applyBorder="1" applyAlignment="1">
      <alignment horizontal="center" vertical="center"/>
    </xf>
    <xf numFmtId="171" fontId="1" fillId="2" borderId="13" xfId="0" applyNumberFormat="1" applyFont="1" applyFill="1" applyBorder="1" applyAlignment="1">
      <alignment horizontal="center" vertical="center"/>
    </xf>
    <xf numFmtId="0" fontId="11" fillId="2" borderId="151" xfId="0" applyFont="1" applyFill="1" applyBorder="1" applyAlignment="1">
      <alignment horizontal="center" vertical="center"/>
    </xf>
    <xf numFmtId="0" fontId="11" fillId="2" borderId="88" xfId="0" applyFont="1" applyFill="1" applyBorder="1" applyAlignment="1">
      <alignment horizontal="center" vertical="center"/>
    </xf>
    <xf numFmtId="0" fontId="1" fillId="2" borderId="88" xfId="0" applyFont="1" applyFill="1" applyBorder="1" applyAlignment="1">
      <alignment horizontal="center" vertical="center"/>
    </xf>
    <xf numFmtId="0" fontId="1" fillId="2" borderId="152" xfId="0" applyFont="1" applyFill="1" applyBorder="1" applyAlignment="1">
      <alignment horizontal="center" vertical="center"/>
    </xf>
    <xf numFmtId="0" fontId="1" fillId="2" borderId="37" xfId="0" applyFont="1" applyFill="1" applyBorder="1" applyAlignment="1">
      <alignment horizontal="center" vertical="center"/>
    </xf>
    <xf numFmtId="171" fontId="1" fillId="0" borderId="37" xfId="0" applyNumberFormat="1" applyFont="1" applyBorder="1" applyAlignment="1">
      <alignment horizontal="center" vertical="center"/>
    </xf>
    <xf numFmtId="171" fontId="1" fillId="0" borderId="9" xfId="0" applyNumberFormat="1" applyFont="1" applyBorder="1" applyAlignment="1">
      <alignment horizontal="center" vertical="center"/>
    </xf>
    <xf numFmtId="171" fontId="1" fillId="0" borderId="10" xfId="0" applyNumberFormat="1" applyFont="1" applyBorder="1" applyAlignment="1">
      <alignment horizontal="center" vertical="center"/>
    </xf>
    <xf numFmtId="0" fontId="11" fillId="2" borderId="131" xfId="0" applyFont="1" applyFill="1" applyBorder="1" applyAlignment="1">
      <alignment horizontal="center" vertical="center"/>
    </xf>
    <xf numFmtId="0" fontId="11" fillId="2" borderId="14" xfId="0" applyFont="1" applyFill="1" applyBorder="1" applyAlignment="1">
      <alignment horizontal="center" vertical="center"/>
    </xf>
    <xf numFmtId="0" fontId="11" fillId="0" borderId="131" xfId="0" applyFont="1" applyBorder="1" applyAlignment="1">
      <alignment horizontal="center" vertical="center"/>
    </xf>
    <xf numFmtId="0" fontId="11" fillId="0" borderId="14" xfId="0" applyFont="1" applyBorder="1" applyAlignment="1">
      <alignment horizontal="center" vertical="center"/>
    </xf>
    <xf numFmtId="0" fontId="1" fillId="0" borderId="37" xfId="0" applyFont="1" applyBorder="1" applyAlignment="1">
      <alignment horizontal="center" vertical="center"/>
    </xf>
    <xf numFmtId="0" fontId="11" fillId="0" borderId="129" xfId="0" applyFont="1" applyBorder="1" applyAlignment="1">
      <alignment horizontal="center" vertical="center"/>
    </xf>
    <xf numFmtId="0" fontId="11" fillId="0" borderId="16" xfId="0" applyFont="1" applyBorder="1" applyAlignment="1">
      <alignment horizontal="center" vertical="center"/>
    </xf>
    <xf numFmtId="0" fontId="1" fillId="0" borderId="36" xfId="0" applyFont="1" applyBorder="1" applyAlignment="1">
      <alignment horizontal="center" vertical="center"/>
    </xf>
    <xf numFmtId="171" fontId="1" fillId="2" borderId="37" xfId="0" applyNumberFormat="1" applyFont="1" applyFill="1" applyBorder="1" applyAlignment="1">
      <alignment horizontal="center" vertical="center"/>
    </xf>
    <xf numFmtId="171" fontId="1" fillId="2" borderId="9" xfId="0" applyNumberFormat="1" applyFont="1" applyFill="1" applyBorder="1" applyAlignment="1">
      <alignment horizontal="center" vertical="center"/>
    </xf>
    <xf numFmtId="171" fontId="1" fillId="2" borderId="10" xfId="0" applyNumberFormat="1" applyFont="1" applyFill="1" applyBorder="1" applyAlignment="1">
      <alignment horizontal="center" vertical="center"/>
    </xf>
    <xf numFmtId="0" fontId="3" fillId="2" borderId="138"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26" xfId="0" applyFont="1" applyFill="1" applyBorder="1" applyAlignment="1">
      <alignment horizontal="center" vertical="center"/>
    </xf>
    <xf numFmtId="0" fontId="3" fillId="2" borderId="146" xfId="0" applyFont="1" applyFill="1" applyBorder="1" applyAlignment="1">
      <alignment horizontal="center" vertical="center"/>
    </xf>
    <xf numFmtId="0" fontId="3" fillId="2" borderId="147" xfId="0" applyFont="1" applyFill="1" applyBorder="1" applyAlignment="1">
      <alignment horizontal="center" vertical="center"/>
    </xf>
    <xf numFmtId="171" fontId="1" fillId="0" borderId="36" xfId="0" applyNumberFormat="1" applyFont="1" applyBorder="1" applyAlignment="1">
      <alignment horizontal="center" vertical="center"/>
    </xf>
    <xf numFmtId="171" fontId="1" fillId="0" borderId="6" xfId="0" applyNumberFormat="1" applyFont="1" applyBorder="1" applyAlignment="1">
      <alignment horizontal="center" vertical="center"/>
    </xf>
    <xf numFmtId="171" fontId="1" fillId="0" borderId="7" xfId="0" applyNumberFormat="1" applyFont="1" applyBorder="1" applyAlignment="1">
      <alignment horizontal="center" vertical="center"/>
    </xf>
    <xf numFmtId="0" fontId="1" fillId="0" borderId="9" xfId="0" applyFont="1" applyBorder="1" applyAlignment="1">
      <alignment horizontal="center" vertical="center"/>
    </xf>
    <xf numFmtId="166" fontId="1" fillId="0" borderId="139" xfId="0" applyNumberFormat="1" applyFont="1" applyBorder="1" applyAlignment="1">
      <alignment horizontal="center" vertical="center"/>
    </xf>
    <xf numFmtId="166" fontId="1" fillId="0" borderId="6" xfId="0" applyNumberFormat="1" applyFont="1" applyBorder="1" applyAlignment="1">
      <alignment horizontal="center" vertical="center"/>
    </xf>
    <xf numFmtId="166" fontId="1" fillId="2" borderId="140" xfId="0" applyNumberFormat="1" applyFont="1" applyFill="1" applyBorder="1" applyAlignment="1">
      <alignment horizontal="center" vertical="center"/>
    </xf>
    <xf numFmtId="166" fontId="1" fillId="2" borderId="9" xfId="0" applyNumberFormat="1" applyFont="1" applyFill="1" applyBorder="1" applyAlignment="1">
      <alignment horizontal="center" vertical="center"/>
    </xf>
    <xf numFmtId="165" fontId="1" fillId="2" borderId="9" xfId="0" applyNumberFormat="1" applyFont="1" applyFill="1" applyBorder="1" applyAlignment="1">
      <alignment horizontal="center" vertical="center"/>
    </xf>
    <xf numFmtId="0" fontId="1" fillId="2" borderId="9" xfId="0" applyFont="1" applyFill="1" applyBorder="1" applyAlignment="1">
      <alignment horizontal="center" vertical="center"/>
    </xf>
    <xf numFmtId="165" fontId="1" fillId="0" borderId="6" xfId="0" applyNumberFormat="1" applyFont="1" applyBorder="1" applyAlignment="1">
      <alignment horizontal="center" vertical="center"/>
    </xf>
    <xf numFmtId="0" fontId="1" fillId="0" borderId="6" xfId="0" applyFont="1" applyBorder="1" applyAlignment="1">
      <alignment horizontal="center" vertical="center"/>
    </xf>
    <xf numFmtId="0" fontId="2" fillId="2" borderId="131"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22" xfId="0" applyFont="1" applyFill="1" applyBorder="1" applyAlignment="1">
      <alignment horizontal="center" vertical="center"/>
    </xf>
    <xf numFmtId="164" fontId="1" fillId="0" borderId="24" xfId="0" applyNumberFormat="1" applyFont="1" applyBorder="1" applyAlignment="1">
      <alignment horizontal="center" vertical="center"/>
    </xf>
    <xf numFmtId="164" fontId="1" fillId="0" borderId="14" xfId="0" applyNumberFormat="1" applyFont="1" applyBorder="1" applyAlignment="1">
      <alignment horizontal="center" vertical="center"/>
    </xf>
    <xf numFmtId="0" fontId="1" fillId="2" borderId="10" xfId="0" applyFont="1" applyFill="1" applyBorder="1" applyAlignment="1">
      <alignment horizontal="center" vertical="center"/>
    </xf>
    <xf numFmtId="165" fontId="1" fillId="0" borderId="9" xfId="0" applyNumberFormat="1" applyFont="1" applyBorder="1" applyAlignment="1">
      <alignment horizontal="center" vertical="center"/>
    </xf>
    <xf numFmtId="166" fontId="1" fillId="0" borderId="140" xfId="0" applyNumberFormat="1" applyFont="1" applyBorder="1" applyAlignment="1">
      <alignment horizontal="center" vertical="center"/>
    </xf>
    <xf numFmtId="166" fontId="1" fillId="0" borderId="9" xfId="0" applyNumberFormat="1" applyFont="1" applyBorder="1" applyAlignment="1">
      <alignment horizontal="center" vertical="center"/>
    </xf>
    <xf numFmtId="0" fontId="2" fillId="2" borderId="137" xfId="0" applyFont="1" applyFill="1" applyBorder="1" applyAlignment="1">
      <alignment horizontal="center" vertical="center"/>
    </xf>
    <xf numFmtId="0" fontId="2" fillId="2" borderId="30" xfId="0" applyFont="1" applyFill="1" applyBorder="1" applyAlignment="1">
      <alignment horizontal="center" vertical="center"/>
    </xf>
    <xf numFmtId="0" fontId="4" fillId="0" borderId="30" xfId="0" applyFont="1" applyBorder="1" applyAlignment="1">
      <alignment horizontal="center" vertical="center"/>
    </xf>
    <xf numFmtId="164" fontId="1" fillId="2" borderId="30" xfId="0" applyNumberFormat="1" applyFont="1" applyFill="1" applyBorder="1" applyAlignment="1">
      <alignment horizontal="center" vertical="center"/>
    </xf>
    <xf numFmtId="164" fontId="1" fillId="2" borderId="31" xfId="0" applyNumberFormat="1" applyFont="1" applyFill="1" applyBorder="1" applyAlignment="1">
      <alignment horizontal="center" vertical="center"/>
    </xf>
    <xf numFmtId="166" fontId="1" fillId="0" borderId="142" xfId="0" applyNumberFormat="1" applyFont="1" applyBorder="1" applyAlignment="1">
      <alignment horizontal="center" vertical="center"/>
    </xf>
    <xf numFmtId="166" fontId="1" fillId="0" borderId="90" xfId="0" applyNumberFormat="1" applyFont="1" applyBorder="1" applyAlignment="1">
      <alignment horizontal="center" vertical="center"/>
    </xf>
    <xf numFmtId="165" fontId="1" fillId="0" borderId="90" xfId="0" applyNumberFormat="1" applyFont="1" applyBorder="1" applyAlignment="1">
      <alignment horizontal="center" vertical="center"/>
    </xf>
    <xf numFmtId="0" fontId="1" fillId="0" borderId="90" xfId="0" applyFont="1" applyBorder="1" applyAlignment="1">
      <alignment horizontal="center" vertical="center"/>
    </xf>
    <xf numFmtId="0" fontId="1" fillId="0" borderId="143" xfId="0" applyFont="1" applyBorder="1" applyAlignment="1">
      <alignment horizontal="center" vertical="center"/>
    </xf>
    <xf numFmtId="0" fontId="1" fillId="2" borderId="38"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13" xfId="0" applyFont="1" applyFill="1" applyBorder="1" applyAlignment="1">
      <alignment horizontal="center" vertical="center"/>
    </xf>
    <xf numFmtId="0" fontId="2" fillId="2" borderId="134"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20" xfId="0" applyFont="1" applyFill="1" applyBorder="1" applyAlignment="1">
      <alignment horizontal="center" vertical="center"/>
    </xf>
    <xf numFmtId="164" fontId="1" fillId="0" borderId="25" xfId="0" applyNumberFormat="1" applyFont="1" applyBorder="1" applyAlignment="1">
      <alignment horizontal="center" vertical="center"/>
    </xf>
    <xf numFmtId="164" fontId="1" fillId="0" borderId="19" xfId="0" applyNumberFormat="1" applyFont="1" applyBorder="1" applyAlignment="1">
      <alignment horizontal="center" vertical="center"/>
    </xf>
    <xf numFmtId="166" fontId="1" fillId="2" borderId="141" xfId="0" applyNumberFormat="1" applyFont="1" applyFill="1" applyBorder="1" applyAlignment="1">
      <alignment horizontal="center" vertical="center"/>
    </xf>
    <xf numFmtId="166" fontId="1" fillId="2" borderId="12" xfId="0" applyNumberFormat="1" applyFont="1" applyFill="1" applyBorder="1" applyAlignment="1">
      <alignment horizontal="center" vertical="center"/>
    </xf>
    <xf numFmtId="165" fontId="1" fillId="2" borderId="12" xfId="0" applyNumberFormat="1" applyFont="1" applyFill="1" applyBorder="1" applyAlignment="1">
      <alignment horizontal="center" vertical="center"/>
    </xf>
    <xf numFmtId="0" fontId="2" fillId="2" borderId="126" xfId="0" applyFont="1" applyFill="1" applyBorder="1" applyAlignment="1">
      <alignment horizontal="center" vertical="center"/>
    </xf>
    <xf numFmtId="0" fontId="2" fillId="2" borderId="124" xfId="0" applyFont="1" applyFill="1" applyBorder="1" applyAlignment="1">
      <alignment horizontal="center" vertical="center"/>
    </xf>
    <xf numFmtId="0" fontId="2" fillId="2" borderId="146" xfId="0" applyFont="1" applyFill="1" applyBorder="1" applyAlignment="1">
      <alignment horizontal="center" vertical="center"/>
    </xf>
    <xf numFmtId="0" fontId="1" fillId="0" borderId="128" xfId="0" applyFont="1" applyBorder="1" applyAlignment="1">
      <alignment horizontal="center" vertical="center"/>
    </xf>
    <xf numFmtId="0" fontId="1" fillId="0" borderId="27" xfId="0" applyFont="1" applyBorder="1" applyAlignment="1">
      <alignment horizontal="center" vertical="center"/>
    </xf>
    <xf numFmtId="179" fontId="1" fillId="0" borderId="27" xfId="0" applyNumberFormat="1" applyFont="1" applyBorder="1" applyAlignment="1">
      <alignment horizontal="center" vertical="center"/>
    </xf>
    <xf numFmtId="182" fontId="1" fillId="0" borderId="27" xfId="0" applyNumberFormat="1" applyFont="1" applyBorder="1" applyAlignment="1">
      <alignment horizontal="center" vertical="center"/>
    </xf>
    <xf numFmtId="182" fontId="1" fillId="0" borderId="125" xfId="0" applyNumberFormat="1" applyFont="1" applyBorder="1" applyAlignment="1">
      <alignment horizontal="center" vertical="center"/>
    </xf>
    <xf numFmtId="164" fontId="1" fillId="0" borderId="21" xfId="0" applyNumberFormat="1" applyFont="1" applyBorder="1" applyAlignment="1">
      <alignment horizontal="center" vertical="center"/>
    </xf>
    <xf numFmtId="164" fontId="1" fillId="0" borderId="73" xfId="0" applyNumberFormat="1" applyFont="1" applyBorder="1" applyAlignment="1">
      <alignment horizontal="center" vertical="center"/>
    </xf>
    <xf numFmtId="164" fontId="1" fillId="0" borderId="60" xfId="0" applyNumberFormat="1" applyFont="1" applyBorder="1" applyAlignment="1">
      <alignment horizontal="center" vertical="center"/>
    </xf>
    <xf numFmtId="0" fontId="1" fillId="2" borderId="16" xfId="0" applyFont="1" applyFill="1" applyBorder="1" applyAlignment="1">
      <alignment horizontal="center" vertical="center"/>
    </xf>
    <xf numFmtId="0" fontId="1" fillId="2" borderId="36" xfId="0" applyFont="1" applyFill="1" applyBorder="1" applyAlignment="1">
      <alignment horizontal="center" vertical="center"/>
    </xf>
    <xf numFmtId="164" fontId="1" fillId="0" borderId="217" xfId="0" applyNumberFormat="1" applyFont="1" applyBorder="1" applyAlignment="1">
      <alignment horizontal="center" vertical="center"/>
    </xf>
    <xf numFmtId="164" fontId="1" fillId="0" borderId="68" xfId="0" applyNumberFormat="1" applyFont="1" applyBorder="1" applyAlignment="1">
      <alignment horizontal="center" vertical="center"/>
    </xf>
    <xf numFmtId="168" fontId="1" fillId="2" borderId="30" xfId="0" applyNumberFormat="1" applyFont="1" applyFill="1" applyBorder="1" applyAlignment="1">
      <alignment horizontal="center" vertical="center"/>
    </xf>
    <xf numFmtId="179" fontId="3" fillId="2" borderId="121" xfId="0" applyNumberFormat="1" applyFont="1" applyFill="1" applyBorder="1" applyAlignment="1">
      <alignment horizontal="center" vertical="center"/>
    </xf>
    <xf numFmtId="179" fontId="3" fillId="2" borderId="164" xfId="0" applyNumberFormat="1" applyFont="1" applyFill="1" applyBorder="1" applyAlignment="1">
      <alignment horizontal="center" vertical="center"/>
    </xf>
    <xf numFmtId="179" fontId="3" fillId="2" borderId="122" xfId="0" applyNumberFormat="1" applyFont="1" applyFill="1" applyBorder="1" applyAlignment="1">
      <alignment horizontal="center" vertical="center"/>
    </xf>
    <xf numFmtId="0" fontId="2" fillId="2" borderId="129"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33" xfId="0" applyFont="1" applyFill="1" applyBorder="1" applyAlignment="1">
      <alignment horizontal="center" vertical="center"/>
    </xf>
    <xf numFmtId="0" fontId="2" fillId="2" borderId="33" xfId="0" applyFont="1" applyFill="1" applyBorder="1" applyAlignment="1">
      <alignment horizontal="center" vertical="center"/>
    </xf>
    <xf numFmtId="0" fontId="2" fillId="2" borderId="35" xfId="0" applyFont="1" applyFill="1" applyBorder="1" applyAlignment="1">
      <alignment horizontal="center" vertical="center"/>
    </xf>
    <xf numFmtId="164" fontId="1" fillId="0" borderId="23" xfId="0" applyNumberFormat="1" applyFont="1" applyBorder="1" applyAlignment="1">
      <alignment horizontal="center" vertical="center"/>
    </xf>
    <xf numFmtId="164" fontId="1" fillId="0" borderId="16" xfId="0" applyNumberFormat="1" applyFont="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25" fillId="2" borderId="32" xfId="0" applyFont="1" applyFill="1" applyBorder="1" applyAlignment="1">
      <alignment horizontal="center" vertical="center"/>
    </xf>
    <xf numFmtId="0" fontId="25" fillId="2" borderId="33" xfId="0" applyFont="1" applyFill="1" applyBorder="1" applyAlignment="1">
      <alignment horizontal="center" vertical="center"/>
    </xf>
    <xf numFmtId="0" fontId="25" fillId="0" borderId="187" xfId="0" applyFont="1" applyBorder="1" applyAlignment="1">
      <alignment horizontal="center" vertical="center"/>
    </xf>
    <xf numFmtId="0" fontId="25" fillId="0" borderId="109" xfId="0" applyFont="1" applyBorder="1" applyAlignment="1">
      <alignment horizontal="center" vertical="center"/>
    </xf>
    <xf numFmtId="0" fontId="3" fillId="2" borderId="149" xfId="0" applyFont="1" applyFill="1" applyBorder="1" applyAlignment="1">
      <alignment horizontal="center" vertical="center"/>
    </xf>
    <xf numFmtId="0" fontId="1" fillId="0" borderId="130" xfId="0" applyFont="1" applyBorder="1" applyAlignment="1">
      <alignment horizontal="center" vertical="center"/>
    </xf>
    <xf numFmtId="0" fontId="1" fillId="2" borderId="150" xfId="0" applyFont="1" applyFill="1" applyBorder="1" applyAlignment="1">
      <alignment horizontal="center" vertical="center"/>
    </xf>
    <xf numFmtId="0" fontId="1" fillId="0" borderId="150" xfId="0" applyFont="1" applyBorder="1" applyAlignment="1">
      <alignment horizontal="center" vertical="center"/>
    </xf>
    <xf numFmtId="0" fontId="1" fillId="2" borderId="33" xfId="0" applyFont="1" applyFill="1" applyBorder="1" applyAlignment="1">
      <alignment horizontal="center" vertical="center"/>
    </xf>
    <xf numFmtId="0" fontId="1" fillId="2" borderId="176" xfId="0" applyFont="1" applyFill="1" applyBorder="1" applyAlignment="1">
      <alignment horizontal="center" vertical="center"/>
    </xf>
    <xf numFmtId="0" fontId="1" fillId="0" borderId="193" xfId="0" applyFont="1" applyBorder="1" applyAlignment="1">
      <alignment horizontal="center" vertical="center"/>
    </xf>
    <xf numFmtId="0" fontId="1" fillId="0" borderId="177" xfId="0" applyFont="1" applyBorder="1" applyAlignment="1">
      <alignment horizontal="center" vertical="center"/>
    </xf>
    <xf numFmtId="0" fontId="24" fillId="2" borderId="122" xfId="0" applyFont="1" applyFill="1" applyBorder="1" applyAlignment="1">
      <alignment horizontal="center" vertical="center"/>
    </xf>
    <xf numFmtId="0" fontId="24" fillId="2" borderId="148" xfId="0" applyFont="1" applyFill="1" applyBorder="1" applyAlignment="1">
      <alignment horizontal="center" vertical="center"/>
    </xf>
    <xf numFmtId="0" fontId="24" fillId="2" borderId="121" xfId="0" applyFont="1" applyFill="1" applyBorder="1" applyAlignment="1">
      <alignment horizontal="center" vertical="center"/>
    </xf>
    <xf numFmtId="0" fontId="1" fillId="0" borderId="132" xfId="0" applyFont="1" applyBorder="1" applyAlignment="1">
      <alignment horizontal="center" vertical="center"/>
    </xf>
    <xf numFmtId="0" fontId="1" fillId="2" borderId="132" xfId="0" applyFont="1" applyFill="1" applyBorder="1" applyAlignment="1">
      <alignment horizontal="center" vertical="center"/>
    </xf>
    <xf numFmtId="0" fontId="1" fillId="2" borderId="103" xfId="0" applyFont="1" applyFill="1" applyBorder="1" applyAlignment="1">
      <alignment horizontal="center" vertical="center"/>
    </xf>
    <xf numFmtId="0" fontId="1" fillId="2" borderId="181"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136" xfId="0" applyFont="1" applyFill="1" applyBorder="1" applyAlignment="1">
      <alignment horizontal="center" vertical="center"/>
    </xf>
    <xf numFmtId="0" fontId="1" fillId="0" borderId="92" xfId="0" applyFont="1" applyBorder="1" applyAlignment="1">
      <alignment horizontal="center" vertical="center"/>
    </xf>
    <xf numFmtId="0" fontId="1" fillId="0" borderId="180" xfId="0" applyFont="1" applyBorder="1" applyAlignment="1">
      <alignment horizontal="center" vertical="center"/>
    </xf>
    <xf numFmtId="0" fontId="1" fillId="0" borderId="187" xfId="0" applyFont="1" applyBorder="1" applyAlignment="1">
      <alignment horizontal="center" vertical="center"/>
    </xf>
    <xf numFmtId="0" fontId="3" fillId="2" borderId="127" xfId="0" applyFont="1" applyFill="1" applyBorder="1" applyAlignment="1">
      <alignment horizontal="center" vertical="center"/>
    </xf>
    <xf numFmtId="0" fontId="1" fillId="0" borderId="129" xfId="0" applyFont="1" applyBorder="1" applyAlignment="1">
      <alignment horizontal="center" vertical="center"/>
    </xf>
    <xf numFmtId="0" fontId="1" fillId="2" borderId="140" xfId="0" applyFont="1" applyFill="1" applyBorder="1" applyAlignment="1">
      <alignment horizontal="center" vertical="center"/>
    </xf>
    <xf numFmtId="0" fontId="1" fillId="2" borderId="24" xfId="0" applyFont="1" applyFill="1" applyBorder="1" applyAlignment="1">
      <alignment horizontal="center" vertical="center"/>
    </xf>
    <xf numFmtId="0" fontId="1" fillId="0" borderId="140" xfId="0" applyFont="1" applyBorder="1" applyAlignment="1">
      <alignment horizontal="center" vertical="center"/>
    </xf>
    <xf numFmtId="0" fontId="1" fillId="0" borderId="24" xfId="0" applyFont="1" applyBorder="1" applyAlignment="1">
      <alignment horizontal="center" vertical="center"/>
    </xf>
    <xf numFmtId="0" fontId="1" fillId="2" borderId="188" xfId="0" applyFont="1" applyFill="1" applyBorder="1" applyAlignment="1">
      <alignment horizontal="center" vertical="center"/>
    </xf>
    <xf numFmtId="0" fontId="1" fillId="2" borderId="186" xfId="0" applyFont="1" applyFill="1" applyBorder="1" applyAlignment="1">
      <alignment horizontal="center" vertical="center"/>
    </xf>
    <xf numFmtId="0" fontId="1" fillId="0" borderId="26" xfId="0" applyFont="1" applyBorder="1" applyAlignment="1">
      <alignment horizontal="right" vertical="center"/>
    </xf>
    <xf numFmtId="0" fontId="1" fillId="0" borderId="27" xfId="0" applyFont="1" applyBorder="1" applyAlignment="1">
      <alignment horizontal="right" vertical="center"/>
    </xf>
    <xf numFmtId="0" fontId="1" fillId="0" borderId="21" xfId="0" applyFont="1" applyBorder="1" applyAlignment="1">
      <alignment horizontal="right" vertical="center"/>
    </xf>
    <xf numFmtId="0" fontId="1" fillId="0" borderId="14" xfId="0" applyFont="1" applyBorder="1" applyAlignment="1">
      <alignment horizontal="right" vertical="center"/>
    </xf>
    <xf numFmtId="0" fontId="1" fillId="2" borderId="130" xfId="0" applyFont="1" applyFill="1" applyBorder="1" applyAlignment="1">
      <alignment horizontal="center" vertical="center"/>
    </xf>
    <xf numFmtId="0" fontId="1" fillId="2" borderId="111" xfId="0" applyFont="1" applyFill="1" applyBorder="1" applyAlignment="1">
      <alignment horizontal="center" vertical="center" wrapText="1"/>
    </xf>
    <xf numFmtId="0" fontId="1" fillId="2" borderId="109" xfId="0" applyFont="1" applyFill="1" applyBorder="1" applyAlignment="1">
      <alignment horizontal="center" vertical="center" wrapText="1"/>
    </xf>
    <xf numFmtId="0" fontId="1" fillId="2" borderId="155" xfId="0" applyFont="1" applyFill="1" applyBorder="1" applyAlignment="1">
      <alignment horizontal="center" vertical="center" wrapText="1"/>
    </xf>
    <xf numFmtId="0" fontId="1" fillId="2" borderId="94" xfId="0" applyFont="1" applyFill="1" applyBorder="1" applyAlignment="1">
      <alignment horizontal="center" vertical="center" wrapText="1"/>
    </xf>
    <xf numFmtId="0" fontId="1" fillId="2" borderId="92" xfId="0" applyFont="1" applyFill="1" applyBorder="1" applyAlignment="1">
      <alignment horizontal="center" vertical="center" wrapText="1"/>
    </xf>
    <xf numFmtId="0" fontId="1" fillId="2" borderId="180" xfId="0" applyFont="1" applyFill="1" applyBorder="1" applyAlignment="1">
      <alignment horizontal="center" vertical="center" wrapText="1"/>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31" xfId="0" applyFont="1" applyFill="1" applyBorder="1" applyAlignment="1">
      <alignment horizontal="center" vertical="center"/>
    </xf>
    <xf numFmtId="0" fontId="1" fillId="0" borderId="185" xfId="0" applyFont="1" applyBorder="1" applyAlignment="1">
      <alignment horizontal="right" vertical="center"/>
    </xf>
    <xf numFmtId="0" fontId="1" fillId="0" borderId="183" xfId="0" applyFont="1" applyBorder="1" applyAlignment="1">
      <alignment horizontal="right" vertical="center"/>
    </xf>
    <xf numFmtId="1" fontId="1" fillId="0" borderId="60" xfId="0" applyNumberFormat="1" applyFont="1" applyBorder="1" applyAlignment="1">
      <alignment horizontal="center" vertical="center" textRotation="90"/>
    </xf>
    <xf numFmtId="1" fontId="1" fillId="0" borderId="27" xfId="0" applyNumberFormat="1" applyFont="1" applyBorder="1" applyAlignment="1">
      <alignment horizontal="center" vertical="center" textRotation="90"/>
    </xf>
    <xf numFmtId="1" fontId="1" fillId="0" borderId="61" xfId="0" applyNumberFormat="1" applyFont="1" applyBorder="1" applyAlignment="1">
      <alignment horizontal="center" vertical="center" textRotation="90"/>
    </xf>
    <xf numFmtId="1" fontId="1" fillId="0" borderId="28" xfId="0" applyNumberFormat="1" applyFont="1" applyBorder="1" applyAlignment="1">
      <alignment horizontal="center" vertical="center" textRotation="90"/>
    </xf>
    <xf numFmtId="1" fontId="1" fillId="0" borderId="59" xfId="0" applyNumberFormat="1" applyFont="1" applyBorder="1" applyAlignment="1">
      <alignment horizontal="center" vertical="center" textRotation="90"/>
    </xf>
    <xf numFmtId="1" fontId="1" fillId="0" borderId="26" xfId="0" applyNumberFormat="1" applyFont="1" applyBorder="1" applyAlignment="1">
      <alignment horizontal="center" vertical="center" textRotation="90"/>
    </xf>
    <xf numFmtId="1" fontId="1" fillId="0" borderId="68" xfId="0" applyNumberFormat="1" applyFont="1" applyBorder="1" applyAlignment="1">
      <alignment horizontal="center" vertical="center" textRotation="90"/>
    </xf>
    <xf numFmtId="1" fontId="1" fillId="0" borderId="69" xfId="0" applyNumberFormat="1" applyFont="1" applyBorder="1" applyAlignment="1">
      <alignment horizontal="center" vertical="center" textRotation="90"/>
    </xf>
    <xf numFmtId="1" fontId="1" fillId="0" borderId="67" xfId="0" applyNumberFormat="1" applyFont="1" applyBorder="1" applyAlignment="1">
      <alignment horizontal="center" vertical="center" textRotation="90"/>
    </xf>
    <xf numFmtId="0" fontId="6" fillId="0" borderId="16" xfId="0" applyFont="1" applyFill="1" applyBorder="1" applyAlignment="1">
      <alignment horizontal="center" vertical="center"/>
    </xf>
    <xf numFmtId="0" fontId="6" fillId="0" borderId="17" xfId="0" applyFont="1" applyFill="1" applyBorder="1" applyAlignment="1">
      <alignment horizontal="center" vertical="center"/>
    </xf>
    <xf numFmtId="171" fontId="6" fillId="0" borderId="59" xfId="0" applyNumberFormat="1" applyFont="1" applyFill="1" applyBorder="1" applyAlignment="1">
      <alignment horizontal="center" vertical="center"/>
    </xf>
    <xf numFmtId="171" fontId="6" fillId="0" borderId="60" xfId="0" applyNumberFormat="1" applyFont="1" applyFill="1" applyBorder="1" applyAlignment="1">
      <alignment horizontal="center" vertical="center"/>
    </xf>
    <xf numFmtId="171" fontId="6" fillId="0" borderId="26" xfId="0" applyNumberFormat="1" applyFont="1" applyFill="1" applyBorder="1" applyAlignment="1">
      <alignment horizontal="center" vertical="center"/>
    </xf>
    <xf numFmtId="171" fontId="6" fillId="0" borderId="27" xfId="0" applyNumberFormat="1" applyFont="1" applyFill="1" applyBorder="1" applyAlignment="1">
      <alignment horizontal="center" vertical="center"/>
    </xf>
    <xf numFmtId="172" fontId="6" fillId="2" borderId="60" xfId="0" applyNumberFormat="1" applyFont="1" applyFill="1" applyBorder="1" applyAlignment="1">
      <alignment horizontal="center" vertical="center"/>
    </xf>
    <xf numFmtId="172" fontId="6" fillId="2" borderId="27" xfId="0" applyNumberFormat="1" applyFont="1" applyFill="1" applyBorder="1" applyAlignment="1">
      <alignment horizontal="center" vertical="center"/>
    </xf>
    <xf numFmtId="171" fontId="6" fillId="2" borderId="74" xfId="0" applyNumberFormat="1" applyFont="1" applyFill="1" applyBorder="1" applyAlignment="1">
      <alignment horizontal="center" vertical="center"/>
    </xf>
    <xf numFmtId="171" fontId="6" fillId="2" borderId="39" xfId="0" applyNumberFormat="1" applyFont="1" applyFill="1" applyBorder="1" applyAlignment="1">
      <alignment horizontal="center" vertical="center"/>
    </xf>
    <xf numFmtId="171" fontId="6" fillId="2" borderId="53" xfId="0" applyNumberFormat="1" applyFont="1" applyFill="1" applyBorder="1" applyAlignment="1">
      <alignment horizontal="center" vertical="center"/>
    </xf>
    <xf numFmtId="171" fontId="6" fillId="2" borderId="125" xfId="0" applyNumberFormat="1" applyFont="1" applyFill="1" applyBorder="1" applyAlignment="1">
      <alignment horizontal="center" vertical="center"/>
    </xf>
    <xf numFmtId="171" fontId="6" fillId="2" borderId="4" xfId="0" applyNumberFormat="1" applyFont="1" applyFill="1" applyBorder="1" applyAlignment="1">
      <alignment horizontal="center" vertical="center"/>
    </xf>
    <xf numFmtId="171" fontId="6" fillId="2" borderId="66" xfId="0" applyNumberFormat="1" applyFont="1" applyFill="1" applyBorder="1" applyAlignment="1">
      <alignment horizontal="center" vertical="center"/>
    </xf>
    <xf numFmtId="0" fontId="6" fillId="0" borderId="18"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0" xfId="0" applyFont="1" applyFill="1" applyBorder="1" applyAlignment="1">
      <alignment horizontal="center" vertical="center"/>
    </xf>
    <xf numFmtId="0" fontId="6" fillId="0" borderId="59" xfId="0" applyFont="1" applyFill="1" applyBorder="1" applyAlignment="1">
      <alignment horizontal="center" vertical="center"/>
    </xf>
    <xf numFmtId="0" fontId="6" fillId="0" borderId="60" xfId="0" applyFont="1" applyFill="1" applyBorder="1" applyAlignment="1">
      <alignment horizontal="center" vertical="center"/>
    </xf>
    <xf numFmtId="0" fontId="6" fillId="0" borderId="26" xfId="0" applyFont="1" applyFill="1" applyBorder="1" applyAlignment="1">
      <alignment horizontal="center" vertical="center"/>
    </xf>
    <xf numFmtId="0" fontId="6" fillId="0" borderId="27" xfId="0" applyFont="1" applyFill="1" applyBorder="1" applyAlignment="1">
      <alignment horizontal="center" vertical="center"/>
    </xf>
    <xf numFmtId="49" fontId="6" fillId="0" borderId="60" xfId="0" applyNumberFormat="1" applyFont="1" applyBorder="1" applyAlignment="1">
      <alignment horizontal="center" vertical="center"/>
    </xf>
    <xf numFmtId="49" fontId="6" fillId="0" borderId="27" xfId="0" applyNumberFormat="1" applyFont="1" applyBorder="1" applyAlignment="1">
      <alignment horizontal="center" vertical="center"/>
    </xf>
    <xf numFmtId="0" fontId="6" fillId="0" borderId="60" xfId="0" applyFont="1" applyBorder="1" applyAlignment="1">
      <alignment horizontal="center" vertical="center" wrapText="1"/>
    </xf>
    <xf numFmtId="0" fontId="6" fillId="0" borderId="61" xfId="0" applyFont="1" applyBorder="1" applyAlignment="1">
      <alignment horizontal="center" vertical="center" wrapText="1"/>
    </xf>
    <xf numFmtId="0" fontId="6" fillId="0" borderId="27"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59" xfId="0" applyFont="1" applyBorder="1" applyAlignment="1">
      <alignment horizontal="center" vertical="center"/>
    </xf>
    <xf numFmtId="0" fontId="6" fillId="0" borderId="60" xfId="0" applyFont="1" applyBorder="1" applyAlignment="1">
      <alignment horizontal="center"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6" fillId="2" borderId="60" xfId="0" applyFont="1" applyFill="1" applyBorder="1" applyAlignment="1">
      <alignment horizontal="center" vertical="center"/>
    </xf>
    <xf numFmtId="0" fontId="6" fillId="2" borderId="27" xfId="0" applyFont="1" applyFill="1" applyBorder="1" applyAlignment="1">
      <alignment horizontal="center" vertical="center"/>
    </xf>
    <xf numFmtId="0" fontId="6" fillId="2" borderId="61" xfId="0" applyFont="1" applyFill="1" applyBorder="1" applyAlignment="1">
      <alignment horizontal="center" vertical="center"/>
    </xf>
    <xf numFmtId="0" fontId="6" fillId="2" borderId="28" xfId="0" applyFont="1" applyFill="1" applyBorder="1" applyAlignment="1">
      <alignment horizontal="center" vertical="center"/>
    </xf>
    <xf numFmtId="0" fontId="6" fillId="0" borderId="15" xfId="0" applyFont="1" applyFill="1" applyBorder="1" applyAlignment="1">
      <alignment horizontal="center" vertical="center"/>
    </xf>
    <xf numFmtId="171" fontId="6" fillId="0" borderId="59" xfId="0" applyNumberFormat="1" applyFont="1" applyBorder="1" applyAlignment="1">
      <alignment horizontal="center" vertical="center"/>
    </xf>
    <xf numFmtId="171" fontId="6" fillId="0" borderId="60" xfId="0" applyNumberFormat="1" applyFont="1" applyBorder="1" applyAlignment="1">
      <alignment horizontal="center" vertical="center"/>
    </xf>
    <xf numFmtId="171" fontId="6" fillId="0" borderId="26" xfId="0" applyNumberFormat="1" applyFont="1" applyBorder="1" applyAlignment="1">
      <alignment horizontal="center" vertical="center"/>
    </xf>
    <xf numFmtId="171" fontId="6" fillId="0" borderId="27" xfId="0" applyNumberFormat="1" applyFont="1" applyBorder="1" applyAlignment="1">
      <alignment horizontal="center" vertical="center"/>
    </xf>
    <xf numFmtId="49" fontId="6" fillId="0" borderId="74" xfId="0" applyNumberFormat="1" applyFont="1" applyBorder="1" applyAlignment="1">
      <alignment horizontal="center" vertical="center"/>
    </xf>
    <xf numFmtId="49" fontId="6" fillId="0" borderId="39" xfId="0" applyNumberFormat="1" applyFont="1" applyBorder="1" applyAlignment="1">
      <alignment horizontal="center" vertical="center"/>
    </xf>
    <xf numFmtId="49" fontId="6" fillId="0" borderId="73" xfId="0" applyNumberFormat="1" applyFont="1" applyBorder="1" applyAlignment="1">
      <alignment horizontal="center" vertical="center"/>
    </xf>
    <xf numFmtId="49" fontId="6" fillId="0" borderId="125" xfId="0" applyNumberFormat="1" applyFont="1" applyBorder="1" applyAlignment="1">
      <alignment horizontal="center" vertical="center"/>
    </xf>
    <xf numFmtId="49" fontId="6" fillId="0" borderId="4" xfId="0" applyNumberFormat="1" applyFont="1" applyBorder="1" applyAlignment="1">
      <alignment horizontal="center" vertical="center"/>
    </xf>
    <xf numFmtId="49" fontId="6" fillId="0" borderId="179" xfId="0" applyNumberFormat="1" applyFont="1" applyBorder="1" applyAlignment="1">
      <alignment horizontal="center" vertical="center"/>
    </xf>
    <xf numFmtId="0" fontId="6" fillId="0" borderId="74" xfId="0" applyFont="1" applyBorder="1" applyAlignment="1">
      <alignment horizontal="center" vertical="center" wrapText="1"/>
    </xf>
    <xf numFmtId="0" fontId="6" fillId="0" borderId="39" xfId="0" applyFont="1" applyBorder="1" applyAlignment="1">
      <alignment horizontal="center" vertical="center" wrapText="1"/>
    </xf>
    <xf numFmtId="0" fontId="6" fillId="0" borderId="53" xfId="0" applyFont="1" applyBorder="1" applyAlignment="1">
      <alignment horizontal="center" vertical="center" wrapText="1"/>
    </xf>
    <xf numFmtId="0" fontId="6" fillId="0" borderId="125" xfId="0" applyFont="1" applyBorder="1" applyAlignment="1">
      <alignment horizontal="center" vertical="center" wrapText="1"/>
    </xf>
    <xf numFmtId="0" fontId="6" fillId="0" borderId="4" xfId="0" applyFont="1" applyBorder="1" applyAlignment="1">
      <alignment horizontal="center" vertical="center" wrapText="1"/>
    </xf>
    <xf numFmtId="0" fontId="6" fillId="0" borderId="66" xfId="0" applyFont="1" applyBorder="1" applyAlignment="1">
      <alignment horizontal="center" vertical="center" wrapText="1"/>
    </xf>
    <xf numFmtId="0" fontId="6" fillId="0" borderId="70" xfId="0" applyFont="1" applyBorder="1" applyAlignment="1">
      <alignment horizontal="center" vertical="center"/>
    </xf>
    <xf numFmtId="0" fontId="6" fillId="0" borderId="39" xfId="0" applyFont="1" applyBorder="1" applyAlignment="1">
      <alignment horizontal="center" vertical="center"/>
    </xf>
    <xf numFmtId="0" fontId="6" fillId="0" borderId="73" xfId="0" applyFont="1" applyBorder="1" applyAlignment="1">
      <alignment horizontal="center" vertical="center"/>
    </xf>
    <xf numFmtId="0" fontId="6" fillId="0" borderId="83" xfId="0" applyFont="1" applyBorder="1" applyAlignment="1">
      <alignment horizontal="center" vertical="center"/>
    </xf>
    <xf numFmtId="0" fontId="6" fillId="0" borderId="4" xfId="0" applyFont="1" applyBorder="1" applyAlignment="1">
      <alignment horizontal="center" vertical="center"/>
    </xf>
    <xf numFmtId="0" fontId="6" fillId="0" borderId="179" xfId="0" applyFont="1" applyBorder="1" applyAlignment="1">
      <alignment horizontal="center" vertical="center"/>
    </xf>
    <xf numFmtId="171" fontId="6" fillId="0" borderId="70" xfId="0" applyNumberFormat="1" applyFont="1" applyBorder="1" applyAlignment="1">
      <alignment horizontal="center" vertical="center"/>
    </xf>
    <xf numFmtId="171" fontId="6" fillId="0" borderId="39" xfId="0" applyNumberFormat="1" applyFont="1" applyBorder="1" applyAlignment="1">
      <alignment horizontal="center" vertical="center"/>
    </xf>
    <xf numFmtId="171" fontId="6" fillId="0" borderId="73" xfId="0" applyNumberFormat="1" applyFont="1" applyBorder="1" applyAlignment="1">
      <alignment horizontal="center" vertical="center"/>
    </xf>
    <xf numFmtId="171" fontId="6" fillId="0" borderId="83" xfId="0" applyNumberFormat="1" applyFont="1" applyBorder="1" applyAlignment="1">
      <alignment horizontal="center" vertical="center"/>
    </xf>
    <xf numFmtId="171" fontId="6" fillId="0" borderId="4" xfId="0" applyNumberFormat="1" applyFont="1" applyBorder="1" applyAlignment="1">
      <alignment horizontal="center" vertical="center"/>
    </xf>
    <xf numFmtId="171" fontId="6" fillId="0" borderId="179" xfId="0" applyNumberFormat="1" applyFont="1" applyBorder="1" applyAlignment="1">
      <alignment horizontal="center" vertical="center"/>
    </xf>
    <xf numFmtId="0" fontId="7" fillId="3" borderId="62" xfId="0" applyFont="1" applyFill="1" applyBorder="1" applyAlignment="1">
      <alignment horizontal="center" vertical="center"/>
    </xf>
    <xf numFmtId="0" fontId="7" fillId="3" borderId="39" xfId="0" applyFont="1" applyFill="1" applyBorder="1" applyAlignment="1">
      <alignment horizontal="center" vertical="center"/>
    </xf>
    <xf numFmtId="0" fontId="7" fillId="3" borderId="53" xfId="0" applyFont="1" applyFill="1" applyBorder="1" applyAlignment="1">
      <alignment horizontal="center" vertical="center"/>
    </xf>
    <xf numFmtId="0" fontId="7" fillId="3" borderId="63" xfId="0" applyFont="1" applyFill="1" applyBorder="1" applyAlignment="1">
      <alignment horizontal="center" vertical="center"/>
    </xf>
    <xf numFmtId="0" fontId="7" fillId="3" borderId="50" xfId="0" applyFont="1" applyFill="1" applyBorder="1" applyAlignment="1">
      <alignment horizontal="center" vertical="center"/>
    </xf>
    <xf numFmtId="0" fontId="7" fillId="3" borderId="56" xfId="0" applyFont="1" applyFill="1" applyBorder="1" applyAlignment="1">
      <alignment horizontal="center" vertical="center"/>
    </xf>
    <xf numFmtId="0" fontId="7" fillId="3" borderId="44" xfId="0" applyFont="1" applyFill="1" applyBorder="1" applyAlignment="1">
      <alignment horizontal="center" vertical="center"/>
    </xf>
    <xf numFmtId="170" fontId="1" fillId="2" borderId="2" xfId="0" applyNumberFormat="1" applyFont="1" applyFill="1" applyBorder="1" applyAlignment="1">
      <alignment horizontal="center" vertical="center"/>
    </xf>
    <xf numFmtId="170" fontId="1" fillId="2" borderId="3" xfId="0" applyNumberFormat="1" applyFont="1" applyFill="1" applyBorder="1" applyAlignment="1">
      <alignment horizontal="center" vertical="center"/>
    </xf>
    <xf numFmtId="0" fontId="4" fillId="2" borderId="18" xfId="0" applyFont="1" applyFill="1" applyBorder="1" applyAlignment="1">
      <alignment horizontal="center" vertical="center"/>
    </xf>
    <xf numFmtId="0" fontId="4" fillId="2" borderId="19"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0" fontId="4" fillId="2" borderId="17" xfId="0" applyFont="1" applyFill="1" applyBorder="1" applyAlignment="1">
      <alignment horizontal="center" vertical="center"/>
    </xf>
    <xf numFmtId="179" fontId="1" fillId="2" borderId="18" xfId="0" applyNumberFormat="1" applyFont="1" applyFill="1" applyBorder="1" applyAlignment="1">
      <alignment horizontal="center" vertical="center" wrapText="1"/>
    </xf>
    <xf numFmtId="179" fontId="1" fillId="2" borderId="19" xfId="0" applyNumberFormat="1" applyFont="1" applyFill="1" applyBorder="1" applyAlignment="1">
      <alignment horizontal="center" vertical="center" wrapText="1"/>
    </xf>
    <xf numFmtId="182" fontId="1" fillId="2" borderId="19" xfId="0" applyNumberFormat="1" applyFont="1" applyFill="1" applyBorder="1" applyAlignment="1">
      <alignment horizontal="center" vertical="center"/>
    </xf>
    <xf numFmtId="182" fontId="1" fillId="2" borderId="20" xfId="0" applyNumberFormat="1" applyFont="1" applyFill="1" applyBorder="1" applyAlignment="1">
      <alignment horizontal="center" vertical="center"/>
    </xf>
    <xf numFmtId="169" fontId="1" fillId="2" borderId="1" xfId="0" applyNumberFormat="1" applyFont="1" applyFill="1" applyBorder="1" applyAlignment="1">
      <alignment horizontal="center" vertical="center"/>
    </xf>
    <xf numFmtId="169" fontId="1" fillId="2" borderId="2" xfId="0" applyNumberFormat="1" applyFont="1" applyFill="1" applyBorder="1" applyAlignment="1">
      <alignment horizontal="center" vertical="center"/>
    </xf>
    <xf numFmtId="0" fontId="1" fillId="2" borderId="5" xfId="0" applyFont="1" applyFill="1" applyBorder="1" applyAlignment="1">
      <alignment horizontal="center" vertical="center"/>
    </xf>
    <xf numFmtId="168" fontId="1" fillId="2" borderId="38" xfId="0" applyNumberFormat="1" applyFont="1" applyFill="1" applyBorder="1" applyAlignment="1">
      <alignment horizontal="center" vertical="center"/>
    </xf>
    <xf numFmtId="168" fontId="1" fillId="2" borderId="12" xfId="0" applyNumberFormat="1" applyFont="1" applyFill="1" applyBorder="1" applyAlignment="1">
      <alignment horizontal="center" vertical="center"/>
    </xf>
    <xf numFmtId="168" fontId="1" fillId="2" borderId="13" xfId="0" applyNumberFormat="1" applyFont="1" applyFill="1" applyBorder="1" applyAlignment="1">
      <alignment horizontal="center" vertical="center"/>
    </xf>
    <xf numFmtId="0" fontId="5" fillId="2" borderId="29"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31" xfId="0" applyFont="1" applyFill="1" applyBorder="1" applyAlignment="1">
      <alignment horizontal="center" vertical="center"/>
    </xf>
    <xf numFmtId="0" fontId="2" fillId="2" borderId="18" xfId="0" applyFont="1" applyFill="1" applyBorder="1" applyAlignment="1">
      <alignment horizontal="center" vertical="center"/>
    </xf>
    <xf numFmtId="0" fontId="5" fillId="2" borderId="15" xfId="0" applyFont="1" applyFill="1" applyBorder="1" applyAlignment="1">
      <alignment horizontal="center" vertical="center"/>
    </xf>
    <xf numFmtId="0" fontId="5" fillId="2" borderId="16"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72" xfId="0" applyFont="1" applyFill="1" applyBorder="1" applyAlignment="1">
      <alignment horizontal="center" vertical="center"/>
    </xf>
    <xf numFmtId="0" fontId="1" fillId="0" borderId="72" xfId="0" applyFont="1" applyFill="1" applyBorder="1" applyAlignment="1">
      <alignment horizontal="center" vertical="center"/>
    </xf>
    <xf numFmtId="0" fontId="7" fillId="3" borderId="40" xfId="0" applyFont="1" applyFill="1" applyBorder="1" applyAlignment="1">
      <alignment horizontal="center" vertical="center"/>
    </xf>
    <xf numFmtId="0" fontId="7" fillId="3" borderId="42" xfId="0" applyFont="1" applyFill="1" applyBorder="1" applyAlignment="1">
      <alignment horizontal="center" vertical="center"/>
    </xf>
    <xf numFmtId="0" fontId="7" fillId="3" borderId="40" xfId="0" applyFont="1" applyFill="1" applyBorder="1" applyAlignment="1">
      <alignment horizontal="center" vertical="center" wrapText="1"/>
    </xf>
    <xf numFmtId="0" fontId="7" fillId="3" borderId="42" xfId="0" applyFont="1" applyFill="1" applyBorder="1" applyAlignment="1">
      <alignment horizontal="center" vertical="center" wrapText="1"/>
    </xf>
    <xf numFmtId="0" fontId="7" fillId="3" borderId="44" xfId="0" applyFont="1" applyFill="1" applyBorder="1" applyAlignment="1">
      <alignment horizontal="center" vertical="center" wrapText="1"/>
    </xf>
    <xf numFmtId="0" fontId="7" fillId="3" borderId="54"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57" xfId="0" applyFont="1" applyFill="1" applyBorder="1" applyAlignment="1">
      <alignment horizontal="center" vertical="center"/>
    </xf>
    <xf numFmtId="0" fontId="7" fillId="3" borderId="52" xfId="0" applyFont="1" applyFill="1" applyBorder="1" applyAlignment="1">
      <alignment horizontal="center" vertical="center"/>
    </xf>
    <xf numFmtId="0" fontId="7" fillId="3" borderId="51"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8"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7" xfId="0" applyFont="1" applyFill="1" applyBorder="1" applyAlignment="1">
      <alignment horizontal="center" vertical="center"/>
    </xf>
    <xf numFmtId="0" fontId="6" fillId="2" borderId="74" xfId="0" applyFont="1" applyFill="1" applyBorder="1" applyAlignment="1">
      <alignment horizontal="center" vertical="center"/>
    </xf>
    <xf numFmtId="0" fontId="6" fillId="2" borderId="39" xfId="0" applyFont="1" applyFill="1" applyBorder="1" applyAlignment="1">
      <alignment horizontal="center" vertical="center"/>
    </xf>
    <xf numFmtId="0" fontId="6" fillId="2" borderId="73" xfId="0" applyFont="1" applyFill="1" applyBorder="1" applyAlignment="1">
      <alignment horizontal="center" vertical="center"/>
    </xf>
    <xf numFmtId="0" fontId="6" fillId="2" borderId="125"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179" xfId="0" applyFont="1" applyFill="1" applyBorder="1" applyAlignment="1">
      <alignment horizontal="center" vertical="center"/>
    </xf>
    <xf numFmtId="0" fontId="6" fillId="2" borderId="53" xfId="0" applyFont="1" applyFill="1" applyBorder="1" applyAlignment="1">
      <alignment horizontal="center" vertical="center"/>
    </xf>
    <xf numFmtId="0" fontId="6" fillId="2" borderId="66" xfId="0" applyFont="1" applyFill="1" applyBorder="1" applyAlignment="1">
      <alignment horizontal="center" vertical="center"/>
    </xf>
    <xf numFmtId="171" fontId="6" fillId="2" borderId="60" xfId="0" applyNumberFormat="1" applyFont="1" applyFill="1" applyBorder="1" applyAlignment="1">
      <alignment horizontal="center" vertical="center"/>
    </xf>
    <xf numFmtId="171" fontId="6" fillId="2" borderId="61" xfId="0" applyNumberFormat="1" applyFont="1" applyFill="1" applyBorder="1" applyAlignment="1">
      <alignment horizontal="center" vertical="center"/>
    </xf>
    <xf numFmtId="171" fontId="6" fillId="2" borderId="27" xfId="0" applyNumberFormat="1" applyFont="1" applyFill="1" applyBorder="1" applyAlignment="1">
      <alignment horizontal="center" vertical="center"/>
    </xf>
    <xf numFmtId="171" fontId="6" fillId="2" borderId="28" xfId="0" applyNumberFormat="1" applyFont="1" applyFill="1" applyBorder="1" applyAlignment="1">
      <alignment horizontal="center" vertical="center"/>
    </xf>
    <xf numFmtId="0" fontId="7" fillId="3" borderId="43" xfId="0" applyFont="1" applyFill="1" applyBorder="1" applyAlignment="1">
      <alignment horizontal="center" vertical="center"/>
    </xf>
    <xf numFmtId="0" fontId="7" fillId="3" borderId="58"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64" xfId="0" applyFont="1" applyFill="1" applyBorder="1" applyAlignment="1">
      <alignment horizontal="center" vertical="center"/>
    </xf>
    <xf numFmtId="1" fontId="1" fillId="2" borderId="79"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 fillId="2" borderId="145" xfId="0" applyFont="1" applyFill="1" applyBorder="1" applyAlignment="1">
      <alignment horizontal="center" vertical="center"/>
    </xf>
    <xf numFmtId="1" fontId="1" fillId="2" borderId="144" xfId="0" applyNumberFormat="1" applyFont="1" applyFill="1" applyBorder="1" applyAlignment="1">
      <alignment horizontal="center" vertical="center"/>
    </xf>
    <xf numFmtId="0" fontId="1" fillId="2" borderId="3" xfId="0" applyFont="1" applyFill="1" applyBorder="1" applyAlignment="1">
      <alignment horizontal="center" vertical="center"/>
    </xf>
    <xf numFmtId="0" fontId="1" fillId="0" borderId="30" xfId="0" applyFont="1" applyBorder="1" applyAlignment="1">
      <alignment horizontal="center" vertical="center"/>
    </xf>
    <xf numFmtId="0" fontId="1" fillId="0" borderId="31" xfId="0" applyFont="1" applyBorder="1" applyAlignment="1">
      <alignment horizontal="center" vertical="center"/>
    </xf>
    <xf numFmtId="0" fontId="1" fillId="0" borderId="29" xfId="0" applyFont="1" applyBorder="1" applyAlignment="1">
      <alignment horizontal="center" vertical="center"/>
    </xf>
    <xf numFmtId="49" fontId="6" fillId="2" borderId="70" xfId="0" applyNumberFormat="1" applyFont="1" applyFill="1" applyBorder="1" applyAlignment="1">
      <alignment horizontal="center" vertical="center"/>
    </xf>
    <xf numFmtId="49" fontId="6" fillId="2" borderId="39" xfId="0" applyNumberFormat="1" applyFont="1" applyFill="1" applyBorder="1" applyAlignment="1">
      <alignment horizontal="center" vertical="center"/>
    </xf>
    <xf numFmtId="49" fontId="6" fillId="2" borderId="73" xfId="0" applyNumberFormat="1" applyFont="1" applyFill="1" applyBorder="1" applyAlignment="1">
      <alignment horizontal="center" vertical="center"/>
    </xf>
    <xf numFmtId="0" fontId="6" fillId="2" borderId="74" xfId="0" applyFont="1" applyFill="1" applyBorder="1" applyAlignment="1">
      <alignment horizontal="center" vertical="center" wrapText="1"/>
    </xf>
    <xf numFmtId="0" fontId="6" fillId="2" borderId="39" xfId="0" applyFont="1" applyFill="1" applyBorder="1" applyAlignment="1">
      <alignment horizontal="center" vertical="center" wrapText="1"/>
    </xf>
    <xf numFmtId="0" fontId="6" fillId="2" borderId="53" xfId="0" applyFont="1" applyFill="1" applyBorder="1" applyAlignment="1">
      <alignment horizontal="center" vertical="center" wrapText="1"/>
    </xf>
    <xf numFmtId="0" fontId="7" fillId="3" borderId="62" xfId="0" applyFont="1" applyFill="1" applyBorder="1" applyAlignment="1">
      <alignment horizontal="center" wrapText="1"/>
    </xf>
    <xf numFmtId="0" fontId="7" fillId="3" borderId="39" xfId="0" applyFont="1" applyFill="1" applyBorder="1" applyAlignment="1">
      <alignment horizontal="center" wrapText="1"/>
    </xf>
    <xf numFmtId="0" fontId="7" fillId="3" borderId="53" xfId="0" applyFont="1" applyFill="1" applyBorder="1" applyAlignment="1">
      <alignment horizontal="center" wrapText="1"/>
    </xf>
    <xf numFmtId="0" fontId="7" fillId="3" borderId="75" xfId="0" applyFont="1" applyFill="1" applyBorder="1" applyAlignment="1">
      <alignment horizontal="center" wrapText="1"/>
    </xf>
    <xf numFmtId="0" fontId="7" fillId="3" borderId="0" xfId="0" applyFont="1" applyFill="1" applyBorder="1" applyAlignment="1">
      <alignment horizontal="center" wrapText="1"/>
    </xf>
    <xf numFmtId="0" fontId="7" fillId="3" borderId="65" xfId="0" applyFont="1" applyFill="1" applyBorder="1" applyAlignment="1">
      <alignment horizontal="center" wrapText="1"/>
    </xf>
    <xf numFmtId="0" fontId="7" fillId="3" borderId="76" xfId="0" applyFont="1" applyFill="1" applyBorder="1" applyAlignment="1">
      <alignment horizontal="center" wrapText="1"/>
    </xf>
    <xf numFmtId="0" fontId="7" fillId="3" borderId="4" xfId="0" applyFont="1" applyFill="1" applyBorder="1" applyAlignment="1">
      <alignment horizontal="center" wrapText="1"/>
    </xf>
    <xf numFmtId="0" fontId="7" fillId="3" borderId="66" xfId="0" applyFont="1" applyFill="1" applyBorder="1" applyAlignment="1">
      <alignment horizontal="center" wrapText="1"/>
    </xf>
    <xf numFmtId="0" fontId="7" fillId="3" borderId="83" xfId="0" applyFont="1" applyFill="1" applyBorder="1" applyAlignment="1">
      <alignment horizontal="center" vertical="center"/>
    </xf>
    <xf numFmtId="0" fontId="7" fillId="3" borderId="4" xfId="0" applyFont="1" applyFill="1" applyBorder="1" applyAlignment="1">
      <alignment horizontal="center" vertical="center"/>
    </xf>
    <xf numFmtId="0" fontId="7" fillId="3" borderId="173" xfId="0" applyFont="1" applyFill="1" applyBorder="1" applyAlignment="1">
      <alignment horizontal="center" vertical="center"/>
    </xf>
    <xf numFmtId="49" fontId="6" fillId="2" borderId="1" xfId="0" applyNumberFormat="1" applyFont="1" applyFill="1" applyBorder="1" applyAlignment="1">
      <alignment horizontal="center" vertical="center"/>
    </xf>
    <xf numFmtId="49" fontId="6" fillId="2" borderId="2" xfId="0" applyNumberFormat="1" applyFont="1" applyFill="1" applyBorder="1" applyAlignment="1">
      <alignment horizontal="center" vertical="center"/>
    </xf>
    <xf numFmtId="49" fontId="6" fillId="2" borderId="77" xfId="0" applyNumberFormat="1" applyFont="1" applyFill="1" applyBorder="1" applyAlignment="1">
      <alignment horizontal="center" vertical="center"/>
    </xf>
    <xf numFmtId="0" fontId="6" fillId="2" borderId="78" xfId="0" applyFont="1" applyFill="1" applyBorder="1" applyAlignment="1">
      <alignment horizontal="center" vertical="center" wrapText="1"/>
    </xf>
    <xf numFmtId="0" fontId="6" fillId="2" borderId="2" xfId="0" applyFont="1" applyFill="1" applyBorder="1" applyAlignment="1">
      <alignment horizontal="center" vertical="center" wrapText="1"/>
    </xf>
    <xf numFmtId="0" fontId="6" fillId="2" borderId="3" xfId="0" applyFont="1" applyFill="1" applyBorder="1" applyAlignment="1">
      <alignment horizontal="center" vertical="center" wrapText="1"/>
    </xf>
    <xf numFmtId="1" fontId="1" fillId="2" borderId="80" xfId="0" applyNumberFormat="1" applyFont="1" applyFill="1" applyBorder="1" applyAlignment="1">
      <alignment horizontal="center" vertical="center"/>
    </xf>
    <xf numFmtId="0" fontId="1" fillId="2" borderId="81"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3" xfId="0" applyFont="1" applyFill="1" applyBorder="1" applyAlignment="1">
      <alignment horizontal="center" vertical="center"/>
    </xf>
    <xf numFmtId="49" fontId="34" fillId="0" borderId="169" xfId="0" applyNumberFormat="1" applyFont="1" applyBorder="1" applyAlignment="1">
      <alignment horizontal="center" vertical="center"/>
    </xf>
    <xf numFmtId="49" fontId="34" fillId="0" borderId="160" xfId="0" applyNumberFormat="1" applyFont="1" applyBorder="1" applyAlignment="1">
      <alignment horizontal="center" vertical="center"/>
    </xf>
    <xf numFmtId="49" fontId="34" fillId="0" borderId="189" xfId="0" applyNumberFormat="1" applyFont="1" applyBorder="1" applyAlignment="1">
      <alignment horizontal="center" vertical="center"/>
    </xf>
    <xf numFmtId="184" fontId="14" fillId="9" borderId="5" xfId="0" applyNumberFormat="1" applyFont="1" applyFill="1" applyBorder="1" applyAlignment="1">
      <alignment horizontal="center" vertical="center"/>
    </xf>
    <xf numFmtId="184" fontId="14" fillId="9" borderId="6" xfId="0" applyNumberFormat="1" applyFont="1" applyFill="1" applyBorder="1" applyAlignment="1">
      <alignment horizontal="center" vertical="center"/>
    </xf>
    <xf numFmtId="184" fontId="14" fillId="9" borderId="7" xfId="0" applyNumberFormat="1" applyFont="1" applyFill="1" applyBorder="1" applyAlignment="1">
      <alignment horizontal="center" vertical="center"/>
    </xf>
    <xf numFmtId="46" fontId="14" fillId="9" borderId="5" xfId="0" applyNumberFormat="1" applyFont="1" applyFill="1" applyBorder="1" applyAlignment="1">
      <alignment horizontal="center" vertical="center"/>
    </xf>
    <xf numFmtId="46" fontId="14" fillId="9" borderId="6" xfId="0" applyNumberFormat="1" applyFont="1" applyFill="1" applyBorder="1" applyAlignment="1">
      <alignment horizontal="center" vertical="center"/>
    </xf>
    <xf numFmtId="46" fontId="14" fillId="9" borderId="7" xfId="0" applyNumberFormat="1" applyFont="1" applyFill="1" applyBorder="1" applyAlignment="1">
      <alignment horizontal="center" vertical="center"/>
    </xf>
    <xf numFmtId="185" fontId="14" fillId="9" borderId="5" xfId="0" applyNumberFormat="1" applyFont="1" applyFill="1" applyBorder="1" applyAlignment="1">
      <alignment horizontal="center" vertical="center"/>
    </xf>
    <xf numFmtId="185" fontId="14" fillId="9" borderId="6" xfId="0" applyNumberFormat="1" applyFont="1" applyFill="1" applyBorder="1" applyAlignment="1">
      <alignment horizontal="center" vertical="center"/>
    </xf>
    <xf numFmtId="185" fontId="14" fillId="9" borderId="7" xfId="0" applyNumberFormat="1" applyFont="1" applyFill="1" applyBorder="1" applyAlignment="1">
      <alignment horizontal="center" vertical="center"/>
    </xf>
    <xf numFmtId="184" fontId="34" fillId="0" borderId="83" xfId="0" applyNumberFormat="1" applyFont="1" applyBorder="1" applyAlignment="1">
      <alignment horizontal="center" vertical="center" wrapText="1"/>
    </xf>
    <xf numFmtId="184" fontId="34" fillId="0" borderId="4" xfId="0" applyNumberFormat="1" applyFont="1" applyBorder="1" applyAlignment="1">
      <alignment horizontal="center" vertical="center" wrapText="1"/>
    </xf>
    <xf numFmtId="184" fontId="34" fillId="0" borderId="66" xfId="0" applyNumberFormat="1" applyFont="1" applyBorder="1" applyAlignment="1">
      <alignment horizontal="center" vertical="center" wrapText="1"/>
    </xf>
    <xf numFmtId="46" fontId="34" fillId="0" borderId="83" xfId="0" applyNumberFormat="1" applyFont="1" applyBorder="1" applyAlignment="1">
      <alignment horizontal="center" vertical="center" wrapText="1"/>
    </xf>
    <xf numFmtId="46" fontId="34" fillId="0" borderId="4" xfId="0" applyNumberFormat="1" applyFont="1" applyBorder="1" applyAlignment="1">
      <alignment horizontal="center" vertical="center" wrapText="1"/>
    </xf>
    <xf numFmtId="46" fontId="34" fillId="0" borderId="66" xfId="0" applyNumberFormat="1" applyFont="1" applyBorder="1" applyAlignment="1">
      <alignment horizontal="center" vertical="center" wrapText="1"/>
    </xf>
    <xf numFmtId="185" fontId="34" fillId="0" borderId="83" xfId="0" applyNumberFormat="1" applyFont="1" applyBorder="1" applyAlignment="1">
      <alignment horizontal="center" vertical="center" wrapText="1"/>
    </xf>
    <xf numFmtId="185" fontId="34" fillId="0" borderId="4" xfId="0" applyNumberFormat="1" applyFont="1" applyBorder="1" applyAlignment="1">
      <alignment horizontal="center" vertical="center" wrapText="1"/>
    </xf>
    <xf numFmtId="185" fontId="34" fillId="0" borderId="66" xfId="0" applyNumberFormat="1" applyFont="1" applyBorder="1" applyAlignment="1">
      <alignment horizontal="center" vertical="center" wrapText="1"/>
    </xf>
    <xf numFmtId="0" fontId="43" fillId="13" borderId="169" xfId="0" applyFont="1" applyFill="1" applyBorder="1" applyAlignment="1">
      <alignment horizontal="center" vertical="center"/>
    </xf>
    <xf numFmtId="0" fontId="43" fillId="13" borderId="160" xfId="0" applyFont="1" applyFill="1" applyBorder="1" applyAlignment="1">
      <alignment horizontal="center" vertical="center"/>
    </xf>
    <xf numFmtId="0" fontId="43" fillId="13" borderId="189" xfId="0" applyFont="1" applyFill="1" applyBorder="1" applyAlignment="1">
      <alignment horizontal="center" vertical="center"/>
    </xf>
    <xf numFmtId="1" fontId="33" fillId="2" borderId="1" xfId="0" applyNumberFormat="1" applyFont="1" applyFill="1" applyBorder="1" applyAlignment="1">
      <alignment horizontal="center" vertical="center"/>
    </xf>
    <xf numFmtId="1" fontId="33" fillId="2" borderId="2" xfId="0" applyNumberFormat="1" applyFont="1" applyFill="1" applyBorder="1" applyAlignment="1">
      <alignment horizontal="center" vertical="center"/>
    </xf>
    <xf numFmtId="1" fontId="33" fillId="2" borderId="3" xfId="0" applyNumberFormat="1" applyFont="1" applyFill="1" applyBorder="1" applyAlignment="1">
      <alignment horizontal="center" vertical="center"/>
    </xf>
    <xf numFmtId="0" fontId="43" fillId="13" borderId="1" xfId="0" applyFont="1" applyFill="1" applyBorder="1" applyAlignment="1">
      <alignment horizontal="center" vertical="center"/>
    </xf>
    <xf numFmtId="0" fontId="43" fillId="13" borderId="2" xfId="0" applyFont="1" applyFill="1" applyBorder="1" applyAlignment="1">
      <alignment horizontal="center" vertical="center"/>
    </xf>
    <xf numFmtId="0" fontId="43" fillId="13" borderId="3" xfId="0" applyFont="1" applyFill="1" applyBorder="1" applyAlignment="1">
      <alignment horizontal="center" vertical="center"/>
    </xf>
    <xf numFmtId="0" fontId="48" fillId="13" borderId="1" xfId="0" applyFont="1" applyFill="1" applyBorder="1" applyAlignment="1">
      <alignment horizontal="left" vertical="center"/>
    </xf>
    <xf numFmtId="0" fontId="48" fillId="13" borderId="2" xfId="0" applyFont="1" applyFill="1" applyBorder="1" applyAlignment="1">
      <alignment horizontal="left" vertical="center"/>
    </xf>
    <xf numFmtId="0" fontId="48" fillId="13" borderId="3" xfId="0" applyFont="1" applyFill="1" applyBorder="1" applyAlignment="1">
      <alignment horizontal="left" vertical="center"/>
    </xf>
    <xf numFmtId="1" fontId="48" fillId="2" borderId="1" xfId="0" applyNumberFormat="1" applyFont="1" applyFill="1" applyBorder="1" applyAlignment="1">
      <alignment horizontal="center"/>
    </xf>
    <xf numFmtId="1" fontId="48" fillId="2" borderId="2" xfId="0" applyNumberFormat="1" applyFont="1" applyFill="1" applyBorder="1" applyAlignment="1">
      <alignment horizontal="center"/>
    </xf>
    <xf numFmtId="1" fontId="48" fillId="2" borderId="3" xfId="0" applyNumberFormat="1" applyFont="1" applyFill="1" applyBorder="1" applyAlignment="1">
      <alignment horizontal="center"/>
    </xf>
    <xf numFmtId="0" fontId="43" fillId="13" borderId="192" xfId="0" applyFont="1" applyFill="1" applyBorder="1" applyAlignment="1">
      <alignment horizontal="center" vertical="center"/>
    </xf>
    <xf numFmtId="0" fontId="43" fillId="13" borderId="192" xfId="0" applyFont="1" applyFill="1" applyBorder="1" applyAlignment="1">
      <alignment horizontal="left" vertical="center"/>
    </xf>
    <xf numFmtId="1" fontId="33" fillId="2" borderId="1" xfId="0" applyNumberFormat="1" applyFont="1" applyFill="1" applyBorder="1" applyAlignment="1">
      <alignment horizontal="center"/>
    </xf>
    <xf numFmtId="1" fontId="33" fillId="2" borderId="2" xfId="0" applyNumberFormat="1" applyFont="1" applyFill="1" applyBorder="1" applyAlignment="1">
      <alignment horizontal="center"/>
    </xf>
    <xf numFmtId="1" fontId="33" fillId="2" borderId="3" xfId="0" applyNumberFormat="1" applyFont="1" applyFill="1" applyBorder="1" applyAlignment="1">
      <alignment horizontal="center"/>
    </xf>
    <xf numFmtId="0" fontId="46" fillId="13" borderId="192" xfId="0" applyFont="1" applyFill="1" applyBorder="1" applyAlignment="1">
      <alignment horizontal="center" vertical="center" wrapText="1"/>
    </xf>
    <xf numFmtId="0" fontId="46" fillId="13" borderId="192" xfId="0" applyFont="1" applyFill="1" applyBorder="1" applyAlignment="1">
      <alignment horizontal="center" vertical="center"/>
    </xf>
    <xf numFmtId="1" fontId="43" fillId="13" borderId="192" xfId="0" applyNumberFormat="1" applyFont="1" applyFill="1" applyBorder="1" applyAlignment="1">
      <alignment horizontal="center" vertical="center"/>
    </xf>
    <xf numFmtId="1" fontId="43" fillId="13" borderId="192" xfId="0" applyNumberFormat="1" applyFont="1" applyFill="1" applyBorder="1" applyAlignment="1">
      <alignment horizontal="center" vertical="center" wrapText="1"/>
    </xf>
    <xf numFmtId="1" fontId="47" fillId="13" borderId="192" xfId="0" applyNumberFormat="1" applyFont="1" applyFill="1" applyBorder="1" applyAlignment="1">
      <alignment horizontal="center" vertical="center" wrapText="1"/>
    </xf>
    <xf numFmtId="0" fontId="45" fillId="13" borderId="192" xfId="0" applyFont="1" applyFill="1" applyBorder="1" applyAlignment="1">
      <alignment horizontal="center" vertical="center" textRotation="90"/>
    </xf>
    <xf numFmtId="178" fontId="43" fillId="13" borderId="192" xfId="0" applyNumberFormat="1" applyFont="1" applyFill="1" applyBorder="1" applyAlignment="1">
      <alignment horizontal="center" vertical="center"/>
    </xf>
    <xf numFmtId="49" fontId="43" fillId="13" borderId="192" xfId="0" applyNumberFormat="1" applyFont="1" applyFill="1" applyBorder="1" applyAlignment="1">
      <alignment horizontal="center" vertical="center"/>
    </xf>
    <xf numFmtId="0" fontId="48" fillId="13" borderId="192" xfId="0" applyFont="1" applyFill="1" applyBorder="1" applyAlignment="1">
      <alignment horizontal="left" vertical="center"/>
    </xf>
    <xf numFmtId="49" fontId="34" fillId="0" borderId="169" xfId="0" applyNumberFormat="1" applyFont="1" applyBorder="1" applyAlignment="1">
      <alignment horizontal="center" vertical="center" wrapText="1"/>
    </xf>
    <xf numFmtId="49" fontId="34" fillId="0" borderId="160" xfId="0" applyNumberFormat="1" applyFont="1" applyBorder="1" applyAlignment="1">
      <alignment horizontal="center" vertical="center" wrapText="1"/>
    </xf>
    <xf numFmtId="49" fontId="34" fillId="0" borderId="189" xfId="0" applyNumberFormat="1" applyFont="1" applyBorder="1" applyAlignment="1">
      <alignment horizontal="center" vertical="center" wrapText="1"/>
    </xf>
    <xf numFmtId="49" fontId="34" fillId="0" borderId="169" xfId="0" applyNumberFormat="1" applyFont="1" applyBorder="1" applyAlignment="1">
      <alignment horizontal="left" vertical="center" wrapText="1"/>
    </xf>
    <xf numFmtId="49" fontId="34" fillId="0" borderId="160" xfId="0" applyNumberFormat="1" applyFont="1" applyBorder="1" applyAlignment="1">
      <alignment horizontal="left" vertical="center" wrapText="1"/>
    </xf>
    <xf numFmtId="49" fontId="34" fillId="0" borderId="189" xfId="0" applyNumberFormat="1" applyFont="1" applyBorder="1" applyAlignment="1">
      <alignment horizontal="left" vertical="center" wrapText="1"/>
    </xf>
    <xf numFmtId="49" fontId="59" fillId="0" borderId="169" xfId="0" applyNumberFormat="1" applyFont="1" applyBorder="1" applyAlignment="1">
      <alignment horizontal="center" vertical="center" wrapText="1"/>
    </xf>
    <xf numFmtId="49" fontId="59" fillId="0" borderId="160" xfId="0" applyNumberFormat="1" applyFont="1" applyBorder="1" applyAlignment="1">
      <alignment horizontal="center" vertical="center" wrapText="1"/>
    </xf>
    <xf numFmtId="49" fontId="59" fillId="0" borderId="189" xfId="0" applyNumberFormat="1" applyFont="1" applyBorder="1" applyAlignment="1">
      <alignment horizontal="center" vertical="center" wrapText="1"/>
    </xf>
    <xf numFmtId="49" fontId="58" fillId="0" borderId="169" xfId="0" applyNumberFormat="1" applyFont="1" applyBorder="1" applyAlignment="1">
      <alignment horizontal="center" vertical="center"/>
    </xf>
    <xf numFmtId="49" fontId="58" fillId="0" borderId="160" xfId="0" applyNumberFormat="1" applyFont="1" applyBorder="1" applyAlignment="1">
      <alignment horizontal="center" vertical="center"/>
    </xf>
    <xf numFmtId="49" fontId="58" fillId="0" borderId="189" xfId="0" applyNumberFormat="1" applyFont="1" applyBorder="1" applyAlignment="1">
      <alignment horizontal="center" vertical="center"/>
    </xf>
    <xf numFmtId="184" fontId="34" fillId="0" borderId="11" xfId="0" applyNumberFormat="1" applyFont="1" applyBorder="1" applyAlignment="1">
      <alignment horizontal="center" vertical="center" wrapText="1"/>
    </xf>
    <xf numFmtId="184" fontId="34" fillId="0" borderId="12" xfId="0" applyNumberFormat="1" applyFont="1" applyBorder="1" applyAlignment="1">
      <alignment horizontal="center" vertical="center" wrapText="1"/>
    </xf>
    <xf numFmtId="184" fontId="34" fillId="0" borderId="13" xfId="0" applyNumberFormat="1" applyFont="1" applyBorder="1" applyAlignment="1">
      <alignment horizontal="center" vertical="center" wrapText="1"/>
    </xf>
    <xf numFmtId="0" fontId="45" fillId="13" borderId="169" xfId="0" applyFont="1" applyFill="1" applyBorder="1" applyAlignment="1">
      <alignment horizontal="center" vertical="center" textRotation="90"/>
    </xf>
    <xf numFmtId="0" fontId="45" fillId="13" borderId="160" xfId="0" applyFont="1" applyFill="1" applyBorder="1" applyAlignment="1">
      <alignment horizontal="center" vertical="center" textRotation="90"/>
    </xf>
    <xf numFmtId="49" fontId="58" fillId="0" borderId="169" xfId="0" applyNumberFormat="1" applyFont="1" applyBorder="1" applyAlignment="1">
      <alignment horizontal="center" vertical="center" wrapText="1"/>
    </xf>
    <xf numFmtId="49" fontId="58" fillId="0" borderId="160" xfId="0" applyNumberFormat="1" applyFont="1" applyBorder="1" applyAlignment="1">
      <alignment horizontal="center" vertical="center" wrapText="1"/>
    </xf>
    <xf numFmtId="49" fontId="58" fillId="0" borderId="189" xfId="0" applyNumberFormat="1" applyFont="1" applyBorder="1" applyAlignment="1">
      <alignment horizontal="center" vertical="center" wrapText="1"/>
    </xf>
    <xf numFmtId="46" fontId="56" fillId="0" borderId="11" xfId="0" applyNumberFormat="1" applyFont="1" applyBorder="1" applyAlignment="1">
      <alignment horizontal="center" vertical="center" wrapText="1"/>
    </xf>
    <xf numFmtId="46" fontId="56" fillId="0" borderId="12" xfId="0" applyNumberFormat="1" applyFont="1" applyBorder="1" applyAlignment="1">
      <alignment horizontal="center" vertical="center" wrapText="1"/>
    </xf>
    <xf numFmtId="46" fontId="56" fillId="0" borderId="13" xfId="0" applyNumberFormat="1" applyFont="1" applyBorder="1" applyAlignment="1">
      <alignment horizontal="center" vertical="center" wrapText="1"/>
    </xf>
    <xf numFmtId="185" fontId="34" fillId="0" borderId="11" xfId="0" applyNumberFormat="1" applyFont="1" applyBorder="1" applyAlignment="1">
      <alignment horizontal="center" vertical="center" wrapText="1"/>
    </xf>
    <xf numFmtId="185" fontId="34" fillId="0" borderId="12" xfId="0" applyNumberFormat="1" applyFont="1" applyBorder="1" applyAlignment="1">
      <alignment horizontal="center" vertical="center" wrapText="1"/>
    </xf>
    <xf numFmtId="185" fontId="34" fillId="0" borderId="13" xfId="0" applyNumberFormat="1" applyFont="1" applyBorder="1" applyAlignment="1">
      <alignment horizontal="center" vertical="center" wrapText="1"/>
    </xf>
    <xf numFmtId="46" fontId="34" fillId="0" borderId="11" xfId="0" applyNumberFormat="1" applyFont="1" applyBorder="1" applyAlignment="1">
      <alignment horizontal="center" vertical="center" wrapText="1"/>
    </xf>
    <xf numFmtId="46" fontId="34" fillId="0" borderId="12" xfId="0" applyNumberFormat="1" applyFont="1" applyBorder="1" applyAlignment="1">
      <alignment horizontal="center" vertical="center" wrapText="1"/>
    </xf>
    <xf numFmtId="46" fontId="34" fillId="0" borderId="13" xfId="0" applyNumberFormat="1" applyFont="1" applyBorder="1" applyAlignment="1">
      <alignment horizontal="center" vertical="center" wrapText="1"/>
    </xf>
    <xf numFmtId="49" fontId="34" fillId="0" borderId="218" xfId="0" applyNumberFormat="1" applyFont="1" applyBorder="1" applyAlignment="1">
      <alignment horizontal="left" vertical="center" wrapText="1"/>
    </xf>
    <xf numFmtId="0" fontId="43" fillId="13" borderId="200" xfId="0" applyFont="1" applyFill="1" applyBorder="1" applyAlignment="1">
      <alignment horizontal="center" vertical="center"/>
    </xf>
    <xf numFmtId="0" fontId="46" fillId="13" borderId="200" xfId="0" applyFont="1" applyFill="1" applyBorder="1" applyAlignment="1">
      <alignment horizontal="center" vertical="center"/>
    </xf>
    <xf numFmtId="1" fontId="43" fillId="13" borderId="200" xfId="0" applyNumberFormat="1" applyFont="1" applyFill="1" applyBorder="1" applyAlignment="1">
      <alignment horizontal="center" vertical="center"/>
    </xf>
    <xf numFmtId="1" fontId="43" fillId="13" borderId="200" xfId="0" applyNumberFormat="1" applyFont="1" applyFill="1" applyBorder="1" applyAlignment="1">
      <alignment horizontal="center" vertical="center" wrapText="1"/>
    </xf>
    <xf numFmtId="1" fontId="47" fillId="13" borderId="200" xfId="0" applyNumberFormat="1" applyFont="1" applyFill="1" applyBorder="1" applyAlignment="1">
      <alignment horizontal="center" vertical="center" wrapText="1"/>
    </xf>
    <xf numFmtId="0" fontId="43" fillId="13" borderId="195" xfId="0" applyFont="1" applyFill="1" applyBorder="1" applyAlignment="1">
      <alignment horizontal="center" vertical="center"/>
    </xf>
    <xf numFmtId="0" fontId="43" fillId="13" borderId="199" xfId="0" applyFont="1" applyFill="1" applyBorder="1" applyAlignment="1">
      <alignment horizontal="center" vertical="center"/>
    </xf>
    <xf numFmtId="0" fontId="43" fillId="13" borderId="148" xfId="0" applyFont="1" applyFill="1" applyBorder="1" applyAlignment="1">
      <alignment horizontal="center" vertical="center"/>
    </xf>
    <xf numFmtId="0" fontId="43" fillId="13" borderId="149" xfId="0" applyFont="1" applyFill="1" applyBorder="1" applyAlignment="1">
      <alignment horizontal="center" vertical="center"/>
    </xf>
    <xf numFmtId="0" fontId="43" fillId="13" borderId="198" xfId="0" applyFont="1" applyFill="1" applyBorder="1" applyAlignment="1">
      <alignment horizontal="center" vertical="center"/>
    </xf>
    <xf numFmtId="0" fontId="43" fillId="13" borderId="203" xfId="0" applyFont="1" applyFill="1" applyBorder="1" applyAlignment="1">
      <alignment horizontal="center" vertical="center"/>
    </xf>
    <xf numFmtId="0" fontId="43" fillId="13" borderId="204" xfId="0" applyFont="1" applyFill="1" applyBorder="1" applyAlignment="1">
      <alignment horizontal="center" vertical="center"/>
    </xf>
    <xf numFmtId="0" fontId="55" fillId="14" borderId="212" xfId="0" applyFont="1" applyFill="1" applyBorder="1" applyAlignment="1">
      <alignment horizontal="center" vertical="center"/>
    </xf>
    <xf numFmtId="0" fontId="45" fillId="13" borderId="200" xfId="0" applyFont="1" applyFill="1" applyBorder="1" applyAlignment="1">
      <alignment horizontal="center" vertical="center" textRotation="90"/>
    </xf>
    <xf numFmtId="178" fontId="43" fillId="13" borderId="200" xfId="0" applyNumberFormat="1" applyFont="1" applyFill="1" applyBorder="1" applyAlignment="1">
      <alignment horizontal="center" vertical="center"/>
    </xf>
    <xf numFmtId="49" fontId="43" fillId="13" borderId="200" xfId="0" applyNumberFormat="1" applyFont="1" applyFill="1" applyBorder="1" applyAlignment="1">
      <alignment horizontal="center" vertical="center"/>
    </xf>
    <xf numFmtId="0" fontId="0" fillId="16" borderId="192" xfId="0" applyFill="1" applyBorder="1" applyAlignment="1">
      <alignment horizontal="center"/>
    </xf>
    <xf numFmtId="0" fontId="0" fillId="0" borderId="83" xfId="0" applyBorder="1" applyAlignment="1">
      <alignment horizontal="center"/>
    </xf>
    <xf numFmtId="0" fontId="0" fillId="0" borderId="66" xfId="0" applyBorder="1" applyAlignment="1">
      <alignment horizontal="center"/>
    </xf>
    <xf numFmtId="0" fontId="0" fillId="0" borderId="169" xfId="0" applyBorder="1" applyAlignment="1">
      <alignment horizontal="left" vertical="top" wrapText="1"/>
    </xf>
    <xf numFmtId="0" fontId="0" fillId="0" borderId="160" xfId="0" applyBorder="1" applyAlignment="1">
      <alignment horizontal="left" vertical="top" wrapText="1"/>
    </xf>
    <xf numFmtId="0" fontId="0" fillId="0" borderId="189" xfId="0" applyBorder="1" applyAlignment="1">
      <alignment horizontal="left" vertical="top" wrapText="1"/>
    </xf>
    <xf numFmtId="0" fontId="0" fillId="0" borderId="1" xfId="0" applyBorder="1" applyAlignment="1">
      <alignment horizontal="center"/>
    </xf>
    <xf numFmtId="0" fontId="0" fillId="0" borderId="3" xfId="0" applyBorder="1" applyAlignment="1">
      <alignment horizontal="center"/>
    </xf>
    <xf numFmtId="0" fontId="0" fillId="0" borderId="70" xfId="0" applyBorder="1" applyAlignment="1">
      <alignment horizontal="center"/>
    </xf>
    <xf numFmtId="0" fontId="0" fillId="0" borderId="53" xfId="0" applyBorder="1" applyAlignment="1">
      <alignment horizontal="center"/>
    </xf>
    <xf numFmtId="0" fontId="0" fillId="21" borderId="115" xfId="0" applyFill="1" applyBorder="1" applyAlignment="1">
      <alignment horizontal="center"/>
    </xf>
    <xf numFmtId="0" fontId="0" fillId="21" borderId="216" xfId="0" applyFill="1" applyBorder="1" applyAlignment="1">
      <alignment horizontal="center"/>
    </xf>
    <xf numFmtId="0" fontId="0" fillId="16" borderId="1" xfId="0" applyFill="1" applyBorder="1" applyAlignment="1">
      <alignment horizontal="center"/>
    </xf>
    <xf numFmtId="0" fontId="0" fillId="16" borderId="3" xfId="0" applyFill="1" applyBorder="1" applyAlignment="1">
      <alignment horizontal="center"/>
    </xf>
    <xf numFmtId="0" fontId="0" fillId="0" borderId="169" xfId="0" applyBorder="1" applyAlignment="1">
      <alignment horizontal="center"/>
    </xf>
    <xf numFmtId="0" fontId="0" fillId="0" borderId="84" xfId="0" applyBorder="1" applyAlignment="1">
      <alignment horizontal="center"/>
    </xf>
    <xf numFmtId="0" fontId="0" fillId="16" borderId="169" xfId="0" applyFill="1" applyBorder="1" applyAlignment="1">
      <alignment horizontal="center" vertical="center"/>
    </xf>
    <xf numFmtId="0" fontId="0" fillId="16" borderId="189" xfId="0" applyFill="1" applyBorder="1" applyAlignment="1">
      <alignment horizontal="center" vertical="center"/>
    </xf>
    <xf numFmtId="0" fontId="0" fillId="16" borderId="2" xfId="0" applyFill="1" applyBorder="1" applyAlignment="1">
      <alignment horizontal="center"/>
    </xf>
    <xf numFmtId="0" fontId="0" fillId="0" borderId="70" xfId="0" applyBorder="1" applyAlignment="1">
      <alignment horizontal="left"/>
    </xf>
    <xf numFmtId="0" fontId="0" fillId="0" borderId="39" xfId="0" applyBorder="1" applyAlignment="1">
      <alignment horizontal="left"/>
    </xf>
    <xf numFmtId="0" fontId="0" fillId="0" borderId="53" xfId="0" applyBorder="1" applyAlignment="1">
      <alignment horizontal="left"/>
    </xf>
    <xf numFmtId="0" fontId="0" fillId="0" borderId="84" xfId="0" applyBorder="1" applyAlignment="1">
      <alignment horizontal="left" vertical="center" wrapText="1"/>
    </xf>
    <xf numFmtId="0" fontId="0" fillId="0" borderId="0" xfId="0" applyAlignment="1">
      <alignment horizontal="left" vertical="center" wrapText="1"/>
    </xf>
    <xf numFmtId="0" fontId="0" fillId="0" borderId="65" xfId="0" applyBorder="1" applyAlignment="1">
      <alignment horizontal="left" vertical="center" wrapText="1"/>
    </xf>
    <xf numFmtId="0" fontId="0" fillId="0" borderId="83" xfId="0" applyBorder="1" applyAlignment="1">
      <alignment horizontal="left" vertical="center" wrapText="1"/>
    </xf>
    <xf numFmtId="0" fontId="0" fillId="0" borderId="4" xfId="0" applyBorder="1" applyAlignment="1">
      <alignment horizontal="left" vertical="center" wrapText="1"/>
    </xf>
    <xf numFmtId="0" fontId="0" fillId="0" borderId="66" xfId="0" applyBorder="1" applyAlignment="1">
      <alignment horizontal="left" vertical="center" wrapText="1"/>
    </xf>
    <xf numFmtId="0" fontId="0" fillId="21" borderId="192" xfId="0" applyFill="1" applyBorder="1" applyAlignment="1">
      <alignment horizontal="center"/>
    </xf>
    <xf numFmtId="0" fontId="0" fillId="16" borderId="189" xfId="0" applyFill="1" applyBorder="1" applyAlignment="1">
      <alignment horizontal="center"/>
    </xf>
    <xf numFmtId="0" fontId="0" fillId="16" borderId="195" xfId="0" applyFill="1" applyBorder="1" applyAlignment="1">
      <alignment horizontal="center"/>
    </xf>
    <xf numFmtId="0" fontId="0" fillId="16" borderId="148" xfId="0" applyFill="1" applyBorder="1" applyAlignment="1">
      <alignment horizontal="center"/>
    </xf>
    <xf numFmtId="0" fontId="0" fillId="16" borderId="149" xfId="0" applyFill="1" applyBorder="1" applyAlignment="1">
      <alignment horizontal="center"/>
    </xf>
    <xf numFmtId="0" fontId="0" fillId="16" borderId="221" xfId="0" applyFill="1" applyBorder="1" applyAlignment="1">
      <alignment horizontal="center"/>
    </xf>
    <xf numFmtId="0" fontId="0" fillId="16" borderId="222" xfId="0" applyFill="1" applyBorder="1" applyAlignment="1">
      <alignment horizontal="center"/>
    </xf>
    <xf numFmtId="0" fontId="0" fillId="16" borderId="120" xfId="0" applyFill="1" applyBorder="1" applyAlignment="1">
      <alignment horizontal="center"/>
    </xf>
    <xf numFmtId="0" fontId="0" fillId="16" borderId="119" xfId="0" applyFill="1" applyBorder="1" applyAlignment="1">
      <alignment horizontal="center"/>
    </xf>
    <xf numFmtId="0" fontId="0" fillId="16" borderId="223" xfId="0" applyFill="1" applyBorder="1" applyAlignment="1">
      <alignment horizontal="center"/>
    </xf>
    <xf numFmtId="0" fontId="0" fillId="0" borderId="111" xfId="0" applyBorder="1" applyAlignment="1">
      <alignment horizontal="center" vertical="center" wrapText="1"/>
    </xf>
    <xf numFmtId="0" fontId="0" fillId="0" borderId="155" xfId="0" applyBorder="1" applyAlignment="1">
      <alignment horizontal="center" vertical="center" wrapText="1"/>
    </xf>
    <xf numFmtId="0" fontId="0" fillId="0" borderId="84" xfId="0" applyBorder="1" applyAlignment="1">
      <alignment horizontal="center" vertical="center" wrapText="1"/>
    </xf>
    <xf numFmtId="0" fontId="0" fillId="0" borderId="191" xfId="0" applyBorder="1" applyAlignment="1">
      <alignment horizontal="center" vertical="center" wrapText="1"/>
    </xf>
    <xf numFmtId="0" fontId="0" fillId="0" borderId="83" xfId="0" applyBorder="1" applyAlignment="1">
      <alignment horizontal="center" vertical="center" wrapText="1"/>
    </xf>
    <xf numFmtId="0" fontId="0" fillId="0" borderId="136" xfId="0" applyBorder="1" applyAlignment="1">
      <alignment horizontal="center" vertical="center" wrapText="1"/>
    </xf>
    <xf numFmtId="0" fontId="0" fillId="0" borderId="70" xfId="0" applyBorder="1" applyAlignment="1">
      <alignment horizontal="center" vertical="center" wrapText="1"/>
    </xf>
    <xf numFmtId="0" fontId="0" fillId="0" borderId="190" xfId="0" applyBorder="1" applyAlignment="1">
      <alignment horizontal="center" vertical="center" wrapText="1"/>
    </xf>
    <xf numFmtId="0" fontId="0" fillId="0" borderId="97" xfId="0" applyBorder="1" applyAlignment="1">
      <alignment horizontal="center" vertical="center" wrapText="1"/>
    </xf>
    <xf numFmtId="0" fontId="0" fillId="0" borderId="143" xfId="0" applyBorder="1" applyAlignment="1">
      <alignment horizontal="center" vertical="center" wrapText="1"/>
    </xf>
    <xf numFmtId="0" fontId="0" fillId="0" borderId="192" xfId="0" applyBorder="1" applyAlignment="1">
      <alignment horizontal="left" vertical="top" wrapText="1"/>
    </xf>
    <xf numFmtId="0" fontId="50" fillId="0" borderId="4" xfId="0" applyFont="1" applyBorder="1" applyAlignment="1">
      <alignment horizontal="center"/>
    </xf>
    <xf numFmtId="0" fontId="0" fillId="0" borderId="192" xfId="0" applyBorder="1" applyAlignment="1">
      <alignment horizontal="center"/>
    </xf>
    <xf numFmtId="0" fontId="1" fillId="0" borderId="11" xfId="0" applyFont="1" applyBorder="1" applyAlignment="1">
      <alignment horizontal="center" vertical="center"/>
    </xf>
    <xf numFmtId="0" fontId="1" fillId="0" borderId="25" xfId="0" applyFont="1" applyBorder="1" applyAlignment="1">
      <alignment horizontal="center" vertical="center"/>
    </xf>
    <xf numFmtId="0" fontId="1" fillId="0" borderId="38" xfId="0" applyFont="1" applyBorder="1" applyAlignment="1">
      <alignment horizontal="center" vertical="center"/>
    </xf>
    <xf numFmtId="0" fontId="1" fillId="0" borderId="13" xfId="0" applyFont="1" applyBorder="1" applyAlignment="1">
      <alignment horizontal="center" vertical="center"/>
    </xf>
    <xf numFmtId="0" fontId="37" fillId="5" borderId="1" xfId="0" applyFont="1" applyFill="1" applyBorder="1" applyAlignment="1">
      <alignment horizontal="center" vertical="center"/>
    </xf>
    <xf numFmtId="0" fontId="37" fillId="5" borderId="2" xfId="0" applyFont="1" applyFill="1" applyBorder="1" applyAlignment="1">
      <alignment horizontal="center" vertical="center"/>
    </xf>
    <xf numFmtId="0" fontId="37" fillId="5" borderId="3" xfId="0" applyFont="1" applyFill="1" applyBorder="1" applyAlignment="1">
      <alignment horizontal="center" vertical="center"/>
    </xf>
    <xf numFmtId="0" fontId="38" fillId="5" borderId="1" xfId="0" applyFont="1" applyFill="1" applyBorder="1" applyAlignment="1">
      <alignment horizontal="center" vertical="center"/>
    </xf>
    <xf numFmtId="0" fontId="10" fillId="0" borderId="5"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left" vertical="center"/>
    </xf>
    <xf numFmtId="2" fontId="10" fillId="0" borderId="94" xfId="0" applyNumberFormat="1" applyFont="1" applyBorder="1" applyAlignment="1">
      <alignment horizontal="center" vertical="center"/>
    </xf>
    <xf numFmtId="2" fontId="10" fillId="0" borderId="182" xfId="0" applyNumberFormat="1" applyFont="1" applyBorder="1" applyAlignment="1">
      <alignment horizontal="center" vertical="center"/>
    </xf>
    <xf numFmtId="2" fontId="10" fillId="0" borderId="92" xfId="0" applyNumberFormat="1" applyFont="1" applyBorder="1" applyAlignment="1">
      <alignment horizontal="center" vertical="center"/>
    </xf>
    <xf numFmtId="2" fontId="10" fillId="0" borderId="93" xfId="0" applyNumberFormat="1" applyFont="1" applyBorder="1" applyAlignment="1">
      <alignment horizontal="center" vertical="center"/>
    </xf>
    <xf numFmtId="0" fontId="10" fillId="0" borderId="8" xfId="0" applyFont="1" applyBorder="1" applyAlignment="1">
      <alignment horizontal="left" vertical="center"/>
    </xf>
    <xf numFmtId="0" fontId="10" fillId="0" borderId="9" xfId="0" applyFont="1" applyBorder="1" applyAlignment="1">
      <alignment horizontal="left" vertical="center"/>
    </xf>
    <xf numFmtId="0" fontId="10" fillId="0" borderId="10" xfId="0" applyFont="1" applyBorder="1" applyAlignment="1">
      <alignment horizontal="left" vertical="center"/>
    </xf>
    <xf numFmtId="2" fontId="10" fillId="0" borderId="102" xfId="0" applyNumberFormat="1" applyFont="1" applyBorder="1" applyAlignment="1">
      <alignment horizontal="center" vertical="center"/>
    </xf>
    <xf numFmtId="2" fontId="10" fillId="0" borderId="186" xfId="0" applyNumberFormat="1" applyFont="1" applyBorder="1" applyAlignment="1">
      <alignment horizontal="center" vertical="center"/>
    </xf>
    <xf numFmtId="2" fontId="10" fillId="0" borderId="103" xfId="0" applyNumberFormat="1" applyFont="1" applyBorder="1" applyAlignment="1">
      <alignment horizontal="center" vertical="center"/>
    </xf>
    <xf numFmtId="2" fontId="10" fillId="0" borderId="104" xfId="0" applyNumberFormat="1" applyFont="1" applyBorder="1" applyAlignment="1">
      <alignment horizontal="center" vertical="center"/>
    </xf>
    <xf numFmtId="0" fontId="10" fillId="0" borderId="102" xfId="0" applyFont="1" applyBorder="1" applyAlignment="1">
      <alignment horizontal="left" vertical="center"/>
    </xf>
    <xf numFmtId="0" fontId="10" fillId="0" borderId="103" xfId="0" applyFont="1" applyBorder="1" applyAlignment="1">
      <alignment horizontal="left" vertical="center"/>
    </xf>
    <xf numFmtId="0" fontId="10" fillId="0" borderId="104" xfId="0" applyFont="1" applyBorder="1" applyAlignment="1">
      <alignment horizontal="left" vertical="center"/>
    </xf>
    <xf numFmtId="0" fontId="33" fillId="0" borderId="83" xfId="0" applyFont="1" applyBorder="1" applyAlignment="1">
      <alignment horizontal="center" vertical="center"/>
    </xf>
    <xf numFmtId="0" fontId="33" fillId="0" borderId="179" xfId="0" applyFont="1" applyBorder="1" applyAlignment="1">
      <alignment horizontal="center" vertical="center"/>
    </xf>
    <xf numFmtId="164" fontId="33" fillId="0" borderId="125" xfId="0" applyNumberFormat="1" applyFont="1" applyBorder="1" applyAlignment="1">
      <alignment horizontal="center" vertical="center"/>
    </xf>
    <xf numFmtId="164" fontId="33" fillId="0" borderId="179" xfId="0" applyNumberFormat="1" applyFont="1" applyBorder="1" applyAlignment="1">
      <alignment horizontal="center" vertical="center"/>
    </xf>
    <xf numFmtId="164" fontId="33" fillId="0" borderId="66" xfId="0" applyNumberFormat="1" applyFont="1" applyBorder="1" applyAlignment="1">
      <alignment horizontal="center" vertical="center"/>
    </xf>
    <xf numFmtId="164" fontId="6" fillId="0" borderId="125" xfId="0" applyNumberFormat="1" applyFont="1" applyBorder="1" applyAlignment="1">
      <alignment horizontal="center" vertical="center"/>
    </xf>
    <xf numFmtId="164" fontId="6" fillId="0" borderId="179" xfId="0" applyNumberFormat="1" applyFont="1" applyBorder="1" applyAlignment="1">
      <alignment horizontal="center" vertical="center"/>
    </xf>
    <xf numFmtId="164" fontId="6" fillId="0" borderId="66" xfId="0" applyNumberFormat="1" applyFont="1" applyBorder="1" applyAlignment="1">
      <alignment horizontal="center" vertical="center"/>
    </xf>
    <xf numFmtId="173" fontId="13" fillId="0" borderId="11" xfId="0" applyNumberFormat="1" applyFont="1" applyBorder="1" applyAlignment="1">
      <alignment horizontal="center" vertical="center"/>
    </xf>
    <xf numFmtId="173" fontId="13" fillId="0" borderId="12" xfId="0" applyNumberFormat="1" applyFont="1" applyBorder="1" applyAlignment="1">
      <alignment horizontal="center" vertical="center"/>
    </xf>
    <xf numFmtId="173" fontId="13" fillId="0" borderId="13" xfId="0" applyNumberFormat="1" applyFont="1" applyBorder="1" applyAlignment="1">
      <alignment horizontal="center" vertical="center"/>
    </xf>
    <xf numFmtId="177" fontId="14" fillId="0" borderId="83" xfId="1" applyNumberFormat="1" applyFont="1" applyBorder="1" applyAlignment="1">
      <alignment horizontal="center" vertical="center"/>
    </xf>
    <xf numFmtId="177" fontId="14" fillId="0" borderId="66" xfId="1" applyNumberFormat="1" applyFont="1" applyBorder="1" applyAlignment="1">
      <alignment horizontal="center" vertical="center"/>
    </xf>
    <xf numFmtId="175" fontId="1" fillId="0" borderId="11" xfId="0" applyNumberFormat="1" applyFont="1" applyBorder="1" applyAlignment="1">
      <alignment horizontal="center" vertical="center"/>
    </xf>
    <xf numFmtId="175" fontId="1" fillId="0" borderId="12" xfId="0" applyNumberFormat="1" applyFont="1" applyBorder="1" applyAlignment="1">
      <alignment horizontal="center" vertical="center"/>
    </xf>
    <xf numFmtId="175" fontId="1" fillId="0" borderId="13" xfId="0" applyNumberFormat="1" applyFont="1" applyBorder="1" applyAlignment="1">
      <alignment horizontal="center" vertical="center"/>
    </xf>
    <xf numFmtId="174" fontId="13" fillId="0" borderId="34" xfId="0" applyNumberFormat="1" applyFont="1" applyBorder="1" applyAlignment="1">
      <alignment horizontal="center" vertical="center"/>
    </xf>
    <xf numFmtId="174" fontId="13" fillId="0" borderId="33" xfId="0" applyNumberFormat="1" applyFont="1" applyBorder="1" applyAlignment="1">
      <alignment horizontal="center" vertical="center"/>
    </xf>
    <xf numFmtId="176" fontId="13" fillId="0" borderId="33" xfId="0" applyNumberFormat="1" applyFont="1" applyBorder="1" applyAlignment="1">
      <alignment horizontal="center" vertical="center"/>
    </xf>
    <xf numFmtId="176" fontId="13" fillId="0" borderId="35" xfId="0" applyNumberFormat="1" applyFont="1" applyBorder="1" applyAlignment="1">
      <alignment horizontal="center" vertical="center"/>
    </xf>
    <xf numFmtId="1" fontId="1" fillId="0" borderId="11" xfId="0" applyNumberFormat="1" applyFont="1" applyBorder="1" applyAlignment="1">
      <alignment horizontal="center" vertical="center"/>
    </xf>
    <xf numFmtId="1" fontId="1" fillId="0" borderId="13" xfId="0" applyNumberFormat="1" applyFont="1" applyBorder="1" applyAlignment="1">
      <alignment horizontal="center" vertical="center"/>
    </xf>
    <xf numFmtId="1" fontId="1" fillId="0" borderId="85" xfId="0" applyNumberFormat="1" applyFont="1" applyBorder="1" applyAlignment="1">
      <alignment horizontal="center" vertical="center"/>
    </xf>
    <xf numFmtId="1" fontId="1" fillId="0" borderId="86" xfId="0" applyNumberFormat="1" applyFont="1" applyBorder="1" applyAlignment="1">
      <alignment horizontal="center" vertical="center"/>
    </xf>
    <xf numFmtId="0" fontId="10" fillId="0" borderId="85" xfId="0" applyFont="1" applyBorder="1" applyAlignment="1">
      <alignment horizontal="left" vertical="center"/>
    </xf>
    <xf numFmtId="0" fontId="10" fillId="0" borderId="82" xfId="0" applyFont="1" applyBorder="1" applyAlignment="1">
      <alignment horizontal="left" vertical="center"/>
    </xf>
    <xf numFmtId="0" fontId="10" fillId="0" borderId="86" xfId="0" applyFont="1" applyBorder="1" applyAlignment="1">
      <alignment horizontal="left" vertical="center"/>
    </xf>
    <xf numFmtId="0" fontId="35"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14" fillId="6" borderId="70" xfId="0" applyFont="1" applyFill="1" applyBorder="1" applyAlignment="1">
      <alignment horizontal="center" vertical="center"/>
    </xf>
    <xf numFmtId="0" fontId="14" fillId="6" borderId="39" xfId="0" applyFont="1" applyFill="1" applyBorder="1" applyAlignment="1">
      <alignment horizontal="center" vertical="center"/>
    </xf>
    <xf numFmtId="0" fontId="14" fillId="6" borderId="53" xfId="0" applyFont="1" applyFill="1" applyBorder="1" applyAlignment="1">
      <alignment horizontal="center" vertical="center"/>
    </xf>
    <xf numFmtId="177" fontId="12" fillId="0" borderId="5" xfId="1" applyNumberFormat="1" applyFont="1" applyBorder="1" applyAlignment="1">
      <alignment horizontal="center" vertical="center"/>
    </xf>
    <xf numFmtId="177" fontId="12" fillId="0" borderId="7" xfId="1" applyNumberFormat="1" applyFont="1" applyBorder="1" applyAlignment="1">
      <alignment horizontal="center" vertical="center"/>
    </xf>
    <xf numFmtId="173" fontId="13" fillId="0" borderId="8" xfId="0" applyNumberFormat="1" applyFont="1" applyBorder="1" applyAlignment="1">
      <alignment horizontal="center" vertical="center"/>
    </xf>
    <xf numFmtId="173" fontId="13" fillId="0" borderId="10" xfId="0" applyNumberFormat="1" applyFont="1" applyBorder="1" applyAlignment="1">
      <alignment horizontal="center" vertical="center"/>
    </xf>
    <xf numFmtId="174" fontId="13" fillId="0" borderId="21" xfId="0" applyNumberFormat="1" applyFont="1" applyBorder="1" applyAlignment="1">
      <alignment horizontal="center" vertical="center"/>
    </xf>
    <xf numFmtId="174" fontId="13" fillId="0" borderId="14" xfId="0" applyNumberFormat="1" applyFont="1" applyBorder="1" applyAlignment="1">
      <alignment horizontal="center" vertical="center"/>
    </xf>
    <xf numFmtId="176" fontId="13" fillId="0" borderId="14" xfId="0" applyNumberFormat="1" applyFont="1" applyBorder="1" applyAlignment="1">
      <alignment horizontal="center" vertical="center"/>
    </xf>
    <xf numFmtId="176" fontId="13" fillId="0" borderId="22" xfId="0" applyNumberFormat="1" applyFont="1" applyBorder="1" applyAlignment="1">
      <alignment horizontal="center" vertical="center"/>
    </xf>
    <xf numFmtId="1" fontId="1" fillId="0" borderId="8" xfId="0" applyNumberFormat="1" applyFont="1" applyBorder="1" applyAlignment="1">
      <alignment horizontal="center" vertical="center"/>
    </xf>
    <xf numFmtId="1" fontId="1" fillId="0" borderId="10" xfId="0" applyNumberFormat="1" applyFont="1" applyBorder="1" applyAlignment="1">
      <alignment horizontal="center" vertical="center"/>
    </xf>
    <xf numFmtId="0" fontId="1" fillId="0" borderId="8" xfId="0" applyFont="1" applyBorder="1" applyAlignment="1">
      <alignment horizontal="center" vertical="center"/>
    </xf>
    <xf numFmtId="0" fontId="1" fillId="0" borderId="10" xfId="0"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164" fontId="13" fillId="0" borderId="5" xfId="0" applyNumberFormat="1" applyFont="1" applyBorder="1" applyAlignment="1">
      <alignment horizontal="center" vertical="center"/>
    </xf>
    <xf numFmtId="164" fontId="13" fillId="0" borderId="6" xfId="0" applyNumberFormat="1" applyFont="1" applyBorder="1" applyAlignment="1">
      <alignment horizontal="center" vertical="center"/>
    </xf>
    <xf numFmtId="164" fontId="13" fillId="0" borderId="7" xfId="0" applyNumberFormat="1" applyFont="1" applyBorder="1" applyAlignment="1">
      <alignment horizontal="center" vertical="center"/>
    </xf>
    <xf numFmtId="180" fontId="27" fillId="0" borderId="83" xfId="0" applyNumberFormat="1" applyFont="1" applyBorder="1" applyAlignment="1">
      <alignment horizontal="center" vertical="center"/>
    </xf>
    <xf numFmtId="180" fontId="27" fillId="0" borderId="4" xfId="0" applyNumberFormat="1" applyFont="1" applyBorder="1" applyAlignment="1">
      <alignment horizontal="center" vertical="center"/>
    </xf>
    <xf numFmtId="180" fontId="27" fillId="0" borderId="66" xfId="0" applyNumberFormat="1" applyFont="1" applyBorder="1" applyAlignment="1">
      <alignment horizontal="center" vertical="center"/>
    </xf>
    <xf numFmtId="0" fontId="1" fillId="0" borderId="106" xfId="0" applyFont="1" applyBorder="1" applyAlignment="1">
      <alignment horizontal="center" vertical="center"/>
    </xf>
    <xf numFmtId="0" fontId="1" fillId="0" borderId="107" xfId="0" applyFont="1" applyBorder="1" applyAlignment="1">
      <alignment horizontal="center" vertical="center"/>
    </xf>
    <xf numFmtId="0" fontId="1" fillId="0" borderId="20" xfId="0" applyFont="1" applyBorder="1" applyAlignment="1">
      <alignment horizontal="center" vertical="center"/>
    </xf>
    <xf numFmtId="0" fontId="11" fillId="0" borderId="105" xfId="0" applyFont="1" applyBorder="1" applyAlignment="1">
      <alignment horizontal="center" vertical="center"/>
    </xf>
    <xf numFmtId="0" fontId="11" fillId="0" borderId="106" xfId="0" applyFont="1" applyBorder="1" applyAlignment="1">
      <alignment horizontal="center" vertical="center"/>
    </xf>
    <xf numFmtId="165" fontId="1" fillId="0" borderId="106" xfId="0" applyNumberFormat="1" applyFont="1" applyBorder="1" applyAlignment="1">
      <alignment horizontal="center" vertical="center"/>
    </xf>
    <xf numFmtId="165" fontId="1" fillId="0" borderId="19" xfId="0" applyNumberFormat="1" applyFont="1" applyBorder="1" applyAlignment="1">
      <alignment horizontal="center" vertical="center"/>
    </xf>
    <xf numFmtId="177" fontId="1" fillId="0" borderId="19" xfId="0" applyNumberFormat="1" applyFont="1" applyBorder="1" applyAlignment="1">
      <alignment horizontal="center" vertical="center"/>
    </xf>
    <xf numFmtId="177" fontId="1" fillId="0" borderId="20" xfId="0" applyNumberFormat="1" applyFont="1" applyBorder="1" applyAlignment="1">
      <alignment horizontal="center" vertical="center"/>
    </xf>
    <xf numFmtId="0" fontId="14" fillId="0" borderId="83" xfId="1" applyNumberFormat="1" applyFont="1" applyBorder="1" applyAlignment="1">
      <alignment horizontal="center" vertical="center"/>
    </xf>
    <xf numFmtId="0" fontId="14" fillId="0" borderId="66" xfId="1" applyNumberFormat="1" applyFont="1" applyBorder="1" applyAlignment="1">
      <alignment horizontal="center" vertical="center"/>
    </xf>
    <xf numFmtId="0" fontId="1" fillId="0" borderId="113" xfId="0" applyFont="1" applyBorder="1" applyAlignment="1">
      <alignment horizontal="center" vertical="center" textRotation="90" shrinkToFit="1"/>
    </xf>
    <xf numFmtId="0" fontId="1" fillId="0" borderId="106" xfId="0" applyFont="1" applyBorder="1" applyAlignment="1">
      <alignment horizontal="center" vertical="center" textRotation="90" shrinkToFit="1"/>
    </xf>
    <xf numFmtId="0" fontId="1" fillId="0" borderId="114" xfId="0" applyFont="1" applyBorder="1" applyAlignment="1">
      <alignment horizontal="center" vertical="center" textRotation="90" shrinkToFit="1"/>
    </xf>
    <xf numFmtId="0" fontId="1" fillId="0" borderId="107" xfId="0" applyFont="1" applyBorder="1" applyAlignment="1">
      <alignment horizontal="center" vertical="center" textRotation="90" shrinkToFit="1"/>
    </xf>
    <xf numFmtId="164" fontId="1" fillId="0" borderId="156" xfId="0" applyNumberFormat="1" applyFont="1" applyBorder="1" applyAlignment="1">
      <alignment horizontal="center" vertical="center" textRotation="90" shrinkToFit="1"/>
    </xf>
    <xf numFmtId="0" fontId="1" fillId="0" borderId="26" xfId="0" applyFont="1" applyBorder="1" applyAlignment="1">
      <alignment horizontal="center" vertical="center" textRotation="90" shrinkToFit="1"/>
    </xf>
    <xf numFmtId="0" fontId="1" fillId="0" borderId="108" xfId="0" applyFont="1" applyBorder="1" applyAlignment="1">
      <alignment horizontal="center" vertical="center" textRotation="90" shrinkToFit="1"/>
    </xf>
    <xf numFmtId="0" fontId="1" fillId="0" borderId="27" xfId="0" applyFont="1" applyBorder="1" applyAlignment="1">
      <alignment horizontal="center" vertical="center" textRotation="90" shrinkToFit="1"/>
    </xf>
    <xf numFmtId="0" fontId="1" fillId="0" borderId="157" xfId="0" applyFont="1" applyBorder="1" applyAlignment="1">
      <alignment horizontal="center" vertical="center" textRotation="90" shrinkToFit="1"/>
    </xf>
    <xf numFmtId="0" fontId="1" fillId="0" borderId="28" xfId="0" applyFont="1" applyBorder="1" applyAlignment="1">
      <alignment horizontal="center" vertical="center" textRotation="90" shrinkToFit="1"/>
    </xf>
    <xf numFmtId="0" fontId="1" fillId="0" borderId="5" xfId="0" applyFont="1" applyBorder="1" applyAlignment="1">
      <alignment horizontal="center" vertical="center"/>
    </xf>
    <xf numFmtId="0" fontId="1" fillId="0" borderId="7" xfId="0" applyFont="1" applyBorder="1" applyAlignment="1">
      <alignment horizontal="center" vertical="center"/>
    </xf>
    <xf numFmtId="0" fontId="1" fillId="0" borderId="23" xfId="0" applyFont="1" applyBorder="1" applyAlignment="1">
      <alignment horizontal="center" vertical="center"/>
    </xf>
    <xf numFmtId="0" fontId="1" fillId="0" borderId="112" xfId="0" applyFont="1" applyBorder="1" applyAlignment="1">
      <alignment horizontal="center" vertical="center" textRotation="90" shrinkToFit="1"/>
    </xf>
    <xf numFmtId="0" fontId="1" fillId="0" borderId="105" xfId="0" applyFont="1" applyBorder="1" applyAlignment="1">
      <alignment horizontal="center" vertical="center" textRotation="90" shrinkToFit="1"/>
    </xf>
    <xf numFmtId="0" fontId="11" fillId="0" borderId="15" xfId="0" applyFont="1" applyBorder="1" applyAlignment="1">
      <alignment horizontal="center" vertical="center"/>
    </xf>
    <xf numFmtId="177" fontId="1" fillId="0" borderId="16" xfId="0" applyNumberFormat="1" applyFont="1" applyBorder="1" applyAlignment="1">
      <alignment horizontal="center" vertical="center"/>
    </xf>
    <xf numFmtId="177" fontId="1" fillId="0" borderId="17" xfId="0" applyNumberFormat="1" applyFont="1" applyBorder="1" applyAlignment="1">
      <alignment horizontal="center" vertical="center"/>
    </xf>
    <xf numFmtId="165" fontId="10" fillId="0" borderId="70" xfId="0" applyNumberFormat="1" applyFont="1" applyBorder="1" applyAlignment="1">
      <alignment horizontal="center" vertical="center"/>
    </xf>
    <xf numFmtId="165" fontId="10" fillId="0" borderId="53" xfId="0" applyNumberFormat="1" applyFont="1" applyBorder="1" applyAlignment="1">
      <alignment horizontal="center" vertical="center"/>
    </xf>
    <xf numFmtId="165" fontId="10" fillId="0" borderId="83" xfId="0" applyNumberFormat="1" applyFont="1" applyBorder="1" applyAlignment="1">
      <alignment horizontal="center" vertical="center"/>
    </xf>
    <xf numFmtId="165" fontId="10" fillId="0" borderId="66" xfId="0" applyNumberFormat="1" applyFont="1" applyBorder="1" applyAlignment="1">
      <alignment horizontal="center" vertical="center"/>
    </xf>
    <xf numFmtId="49" fontId="10" fillId="0" borderId="15" xfId="0" applyNumberFormat="1" applyFont="1" applyBorder="1" applyAlignment="1">
      <alignment horizontal="center" vertical="center"/>
    </xf>
    <xf numFmtId="49" fontId="10" fillId="0" borderId="16" xfId="0" applyNumberFormat="1" applyFont="1" applyBorder="1" applyAlignment="1">
      <alignment horizontal="center" vertical="center"/>
    </xf>
    <xf numFmtId="49" fontId="10" fillId="0" borderId="18" xfId="0" applyNumberFormat="1" applyFont="1" applyBorder="1" applyAlignment="1">
      <alignment horizontal="center" vertical="center"/>
    </xf>
    <xf numFmtId="49" fontId="10" fillId="0" borderId="19" xfId="0" applyNumberFormat="1" applyFont="1" applyBorder="1" applyAlignment="1">
      <alignment horizontal="center" vertical="center"/>
    </xf>
    <xf numFmtId="11" fontId="1" fillId="0" borderId="113" xfId="0" applyNumberFormat="1" applyFont="1" applyBorder="1" applyAlignment="1">
      <alignment horizontal="center" vertical="center" wrapText="1"/>
    </xf>
    <xf numFmtId="11" fontId="1" fillId="0" borderId="124" xfId="0" applyNumberFormat="1" applyFont="1" applyBorder="1" applyAlignment="1">
      <alignment horizontal="center" vertical="center" wrapText="1"/>
    </xf>
    <xf numFmtId="1" fontId="1" fillId="0" borderId="106" xfId="0" applyNumberFormat="1" applyFont="1" applyBorder="1" applyAlignment="1">
      <alignment horizontal="center" vertical="center"/>
    </xf>
    <xf numFmtId="1" fontId="1" fillId="0" borderId="107" xfId="0" applyNumberFormat="1" applyFont="1" applyBorder="1" applyAlignment="1">
      <alignment horizontal="center" vertical="center"/>
    </xf>
    <xf numFmtId="1" fontId="1" fillId="0" borderId="19" xfId="0" applyNumberFormat="1" applyFont="1" applyBorder="1" applyAlignment="1">
      <alignment horizontal="center" vertical="center"/>
    </xf>
    <xf numFmtId="1" fontId="1" fillId="0" borderId="20" xfId="0" applyNumberFormat="1" applyFont="1" applyBorder="1" applyAlignment="1">
      <alignment horizontal="center" vertical="center"/>
    </xf>
    <xf numFmtId="183" fontId="32" fillId="0" borderId="111" xfId="1" applyNumberFormat="1" applyFont="1" applyBorder="1" applyAlignment="1">
      <alignment horizontal="center" vertical="center"/>
    </xf>
    <xf numFmtId="183" fontId="32" fillId="0" borderId="110" xfId="1" applyNumberFormat="1" applyFont="1" applyBorder="1" applyAlignment="1">
      <alignment horizontal="center" vertical="center"/>
    </xf>
    <xf numFmtId="183" fontId="32" fillId="0" borderId="83" xfId="1" applyNumberFormat="1" applyFont="1" applyBorder="1" applyAlignment="1">
      <alignment horizontal="center" vertical="center"/>
    </xf>
    <xf numFmtId="183" fontId="32" fillId="0" borderId="66" xfId="1" applyNumberFormat="1" applyFont="1" applyBorder="1" applyAlignment="1">
      <alignment horizontal="center" vertical="center"/>
    </xf>
    <xf numFmtId="0" fontId="12" fillId="0" borderId="95" xfId="1" applyNumberFormat="1" applyFont="1" applyBorder="1" applyAlignment="1">
      <alignment horizontal="center" vertical="center"/>
    </xf>
    <xf numFmtId="0" fontId="12" fillId="0" borderId="96" xfId="1" applyNumberFormat="1" applyFont="1" applyBorder="1" applyAlignment="1">
      <alignment horizontal="center" vertical="center"/>
    </xf>
    <xf numFmtId="0" fontId="18" fillId="0" borderId="70" xfId="0" applyFont="1" applyBorder="1" applyAlignment="1">
      <alignment horizontal="center" vertical="center"/>
    </xf>
    <xf numFmtId="0" fontId="18" fillId="0" borderId="53" xfId="0" applyFont="1" applyBorder="1" applyAlignment="1">
      <alignment horizontal="center" vertical="center"/>
    </xf>
    <xf numFmtId="0" fontId="18" fillId="0" borderId="83" xfId="0" applyFont="1" applyBorder="1" applyAlignment="1">
      <alignment horizontal="center" vertical="center"/>
    </xf>
    <xf numFmtId="0" fontId="18" fillId="0" borderId="66" xfId="0" applyFont="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7" xfId="0" applyFont="1" applyFill="1" applyBorder="1" applyAlignment="1">
      <alignment horizontal="center" vertical="center"/>
    </xf>
    <xf numFmtId="173" fontId="13" fillId="0" borderId="95" xfId="0" applyNumberFormat="1" applyFont="1" applyBorder="1" applyAlignment="1">
      <alignment horizontal="center" vertical="center"/>
    </xf>
    <xf numFmtId="173" fontId="13" fillId="0" borderId="96" xfId="0" applyNumberFormat="1" applyFont="1" applyBorder="1" applyAlignment="1">
      <alignment horizontal="center" vertical="center"/>
    </xf>
    <xf numFmtId="174" fontId="13" fillId="0" borderId="15" xfId="0" applyNumberFormat="1" applyFont="1" applyBorder="1" applyAlignment="1">
      <alignment horizontal="center" vertical="center"/>
    </xf>
    <xf numFmtId="174" fontId="13" fillId="0" borderId="16" xfId="0" applyNumberFormat="1" applyFont="1" applyBorder="1" applyAlignment="1">
      <alignment horizontal="center" vertical="center"/>
    </xf>
    <xf numFmtId="176" fontId="13" fillId="0" borderId="16" xfId="0" applyNumberFormat="1" applyFont="1" applyBorder="1" applyAlignment="1">
      <alignment horizontal="center" vertical="center"/>
    </xf>
    <xf numFmtId="176" fontId="13" fillId="0" borderId="17" xfId="0" applyNumberFormat="1" applyFont="1" applyBorder="1" applyAlignment="1">
      <alignment horizontal="center" vertical="center"/>
    </xf>
    <xf numFmtId="1" fontId="1" fillId="0" borderId="5" xfId="0" applyNumberFormat="1" applyFont="1" applyBorder="1" applyAlignment="1">
      <alignment horizontal="center" vertical="center"/>
    </xf>
    <xf numFmtId="1" fontId="1" fillId="0" borderId="7" xfId="0" applyNumberFormat="1" applyFont="1" applyBorder="1" applyAlignment="1">
      <alignment horizontal="center" vertical="center"/>
    </xf>
    <xf numFmtId="164" fontId="17" fillId="0" borderId="70" xfId="0" applyNumberFormat="1" applyFont="1" applyBorder="1" applyAlignment="1">
      <alignment horizontal="center" vertical="center"/>
    </xf>
    <xf numFmtId="164" fontId="17" fillId="0" borderId="39" xfId="0" applyNumberFormat="1" applyFont="1" applyBorder="1" applyAlignment="1">
      <alignment horizontal="center" vertical="center"/>
    </xf>
    <xf numFmtId="164" fontId="17" fillId="0" borderId="53" xfId="0" applyNumberFormat="1" applyFont="1" applyBorder="1" applyAlignment="1">
      <alignment horizontal="center" vertical="center"/>
    </xf>
    <xf numFmtId="164" fontId="17" fillId="0" borderId="83" xfId="0" applyNumberFormat="1" applyFont="1" applyBorder="1" applyAlignment="1">
      <alignment horizontal="center" vertical="center"/>
    </xf>
    <xf numFmtId="164" fontId="17" fillId="0" borderId="4" xfId="0" applyNumberFormat="1" applyFont="1" applyBorder="1" applyAlignment="1">
      <alignment horizontal="center" vertical="center"/>
    </xf>
    <xf numFmtId="164" fontId="17" fillId="0" borderId="66" xfId="0" applyNumberFormat="1" applyFont="1" applyBorder="1" applyAlignment="1">
      <alignment horizontal="center" vertical="center"/>
    </xf>
    <xf numFmtId="173" fontId="62" fillId="0" borderId="8" xfId="0" applyNumberFormat="1" applyFont="1" applyBorder="1" applyAlignment="1">
      <alignment horizontal="center" vertical="center"/>
    </xf>
    <xf numFmtId="173" fontId="62" fillId="0" borderId="10" xfId="0" applyNumberFormat="1" applyFont="1" applyBorder="1" applyAlignment="1">
      <alignment horizontal="center" vertical="center"/>
    </xf>
    <xf numFmtId="0" fontId="10" fillId="0" borderId="8" xfId="0" quotePrefix="1" applyFont="1" applyBorder="1" applyAlignment="1">
      <alignment horizontal="left" vertical="center"/>
    </xf>
    <xf numFmtId="0" fontId="10" fillId="0" borderId="6" xfId="0" quotePrefix="1" applyFont="1" applyBorder="1" applyAlignment="1">
      <alignment horizontal="left" vertical="center"/>
    </xf>
    <xf numFmtId="0" fontId="10" fillId="17" borderId="8" xfId="0" applyFont="1" applyFill="1" applyBorder="1" applyAlignment="1">
      <alignment horizontal="left" vertical="center"/>
    </xf>
    <xf numFmtId="0" fontId="10" fillId="17" borderId="9" xfId="0" applyFont="1" applyFill="1" applyBorder="1" applyAlignment="1">
      <alignment horizontal="left" vertical="center"/>
    </xf>
    <xf numFmtId="0" fontId="1" fillId="0" borderId="68" xfId="0" applyFont="1" applyBorder="1" applyAlignment="1">
      <alignment horizontal="center" vertical="center" textRotation="90" shrinkToFit="1"/>
    </xf>
    <xf numFmtId="0" fontId="1" fillId="0" borderId="69" xfId="0" applyFont="1" applyBorder="1" applyAlignment="1">
      <alignment horizontal="center" vertical="center" textRotation="90" shrinkToFit="1"/>
    </xf>
    <xf numFmtId="0" fontId="1" fillId="0" borderId="100" xfId="0" applyFont="1" applyBorder="1" applyAlignment="1">
      <alignment horizontal="center" vertical="center"/>
    </xf>
    <xf numFmtId="0" fontId="1" fillId="0" borderId="99" xfId="0" applyFont="1" applyBorder="1" applyAlignment="1">
      <alignment horizontal="center" vertical="center"/>
    </xf>
    <xf numFmtId="0" fontId="1" fillId="0" borderId="96" xfId="0" applyFont="1" applyBorder="1" applyAlignment="1">
      <alignment horizontal="center" vertical="center"/>
    </xf>
    <xf numFmtId="0" fontId="1" fillId="0" borderId="123" xfId="0" applyFont="1" applyBorder="1" applyAlignment="1">
      <alignment horizontal="center" vertical="center" textRotation="90" shrinkToFit="1"/>
    </xf>
    <xf numFmtId="0" fontId="10" fillId="0" borderId="95" xfId="0" applyFont="1" applyBorder="1" applyAlignment="1">
      <alignment horizontal="left" vertical="center"/>
    </xf>
    <xf numFmtId="0" fontId="10" fillId="0" borderId="98" xfId="0" applyFont="1" applyBorder="1" applyAlignment="1">
      <alignment horizontal="left" vertical="center"/>
    </xf>
    <xf numFmtId="164" fontId="17" fillId="0" borderId="111" xfId="0" applyNumberFormat="1" applyFont="1" applyBorder="1" applyAlignment="1">
      <alignment horizontal="center" vertical="center"/>
    </xf>
    <xf numFmtId="164" fontId="17" fillId="0" borderId="109" xfId="0" applyNumberFormat="1" applyFont="1" applyBorder="1" applyAlignment="1">
      <alignment horizontal="center" vertical="center"/>
    </xf>
    <xf numFmtId="164" fontId="17" fillId="0" borderId="110" xfId="0" applyNumberFormat="1" applyFont="1" applyBorder="1" applyAlignment="1">
      <alignment horizontal="center" vertical="center"/>
    </xf>
    <xf numFmtId="164" fontId="17" fillId="0" borderId="84" xfId="0" applyNumberFormat="1" applyFont="1" applyBorder="1" applyAlignment="1">
      <alignment horizontal="center" vertical="center"/>
    </xf>
    <xf numFmtId="164" fontId="17" fillId="0" borderId="0" xfId="0" applyNumberFormat="1" applyFont="1" applyBorder="1" applyAlignment="1">
      <alignment horizontal="center" vertical="center"/>
    </xf>
    <xf numFmtId="164" fontId="17" fillId="0" borderId="65" xfId="0" applyNumberFormat="1" applyFont="1" applyBorder="1" applyAlignment="1">
      <alignment horizontal="center" vertical="center"/>
    </xf>
    <xf numFmtId="0" fontId="1" fillId="0" borderId="95" xfId="0" applyFont="1" applyBorder="1" applyAlignment="1">
      <alignment horizontal="center" vertical="center"/>
    </xf>
    <xf numFmtId="0" fontId="1" fillId="0" borderId="105" xfId="0" applyFont="1" applyBorder="1" applyAlignment="1">
      <alignment horizontal="center" vertical="center"/>
    </xf>
    <xf numFmtId="0" fontId="1" fillId="4" borderId="95" xfId="0" applyFont="1" applyFill="1" applyBorder="1" applyAlignment="1">
      <alignment horizontal="center" vertical="center"/>
    </xf>
    <xf numFmtId="0" fontId="1" fillId="4" borderId="98" xfId="0" applyFont="1" applyFill="1" applyBorder="1" applyAlignment="1">
      <alignment horizontal="center" vertical="center"/>
    </xf>
    <xf numFmtId="0" fontId="1" fillId="4" borderId="96" xfId="0" applyFont="1" applyFill="1" applyBorder="1" applyAlignment="1">
      <alignment horizontal="center" vertical="center"/>
    </xf>
    <xf numFmtId="174" fontId="13" fillId="0" borderId="105" xfId="0" applyNumberFormat="1" applyFont="1" applyBorder="1" applyAlignment="1">
      <alignment horizontal="center" vertical="center"/>
    </xf>
    <xf numFmtId="174" fontId="13" fillId="0" borderId="106" xfId="0" applyNumberFormat="1" applyFont="1" applyBorder="1" applyAlignment="1">
      <alignment horizontal="center" vertical="center"/>
    </xf>
    <xf numFmtId="176" fontId="13" fillId="0" borderId="106" xfId="0" applyNumberFormat="1" applyFont="1" applyBorder="1" applyAlignment="1">
      <alignment horizontal="center" vertical="center"/>
    </xf>
    <xf numFmtId="176" fontId="13" fillId="0" borderId="107" xfId="0" applyNumberFormat="1" applyFont="1" applyBorder="1" applyAlignment="1">
      <alignment horizontal="center" vertical="center"/>
    </xf>
    <xf numFmtId="1" fontId="1" fillId="0" borderId="95" xfId="0" applyNumberFormat="1" applyFont="1" applyBorder="1" applyAlignment="1">
      <alignment horizontal="center" vertical="center"/>
    </xf>
    <xf numFmtId="1" fontId="1" fillId="0" borderId="96" xfId="0" applyNumberFormat="1" applyFont="1" applyBorder="1" applyAlignment="1">
      <alignment horizontal="center" vertical="center"/>
    </xf>
    <xf numFmtId="0" fontId="1" fillId="0" borderId="87" xfId="0" applyFont="1" applyBorder="1" applyAlignment="1">
      <alignment horizontal="center" vertical="center"/>
    </xf>
    <xf numFmtId="0" fontId="1" fillId="0" borderId="88" xfId="0" applyFont="1" applyBorder="1" applyAlignment="1">
      <alignment horizontal="center" vertical="center"/>
    </xf>
    <xf numFmtId="177" fontId="1" fillId="0" borderId="106" xfId="0" applyNumberFormat="1" applyFont="1" applyBorder="1" applyAlignment="1">
      <alignment horizontal="center" vertical="center"/>
    </xf>
    <xf numFmtId="177" fontId="1" fillId="0" borderId="107" xfId="0" applyNumberFormat="1" applyFont="1" applyBorder="1" applyAlignment="1">
      <alignment horizontal="center" vertical="center"/>
    </xf>
    <xf numFmtId="165" fontId="10" fillId="0" borderId="119" xfId="0" applyNumberFormat="1" applyFont="1" applyBorder="1" applyAlignment="1">
      <alignment horizontal="center" vertical="center"/>
    </xf>
    <xf numFmtId="165" fontId="10" fillId="0" borderId="120" xfId="0" applyNumberFormat="1" applyFont="1" applyBorder="1" applyAlignment="1">
      <alignment horizontal="center" vertical="center"/>
    </xf>
    <xf numFmtId="165" fontId="10" fillId="0" borderId="121" xfId="0" applyNumberFormat="1" applyFont="1" applyBorder="1" applyAlignment="1">
      <alignment horizontal="center" vertical="center"/>
    </xf>
    <xf numFmtId="165" fontId="10" fillId="0" borderId="122" xfId="0" applyNumberFormat="1" applyFont="1" applyBorder="1" applyAlignment="1">
      <alignment horizontal="center" vertical="center"/>
    </xf>
    <xf numFmtId="49" fontId="10" fillId="0" borderId="111" xfId="0" applyNumberFormat="1" applyFont="1" applyBorder="1" applyAlignment="1">
      <alignment horizontal="center" vertical="center"/>
    </xf>
    <xf numFmtId="49" fontId="10" fillId="0" borderId="109" xfId="0" applyNumberFormat="1" applyFont="1" applyBorder="1" applyAlignment="1">
      <alignment horizontal="center" vertical="center"/>
    </xf>
    <xf numFmtId="49" fontId="10" fillId="0" borderId="193" xfId="0" applyNumberFormat="1" applyFont="1" applyBorder="1" applyAlignment="1">
      <alignment horizontal="center" vertical="center"/>
    </xf>
    <xf numFmtId="49" fontId="10" fillId="0" borderId="83" xfId="0" applyNumberFormat="1" applyFont="1" applyBorder="1" applyAlignment="1">
      <alignment horizontal="center" vertical="center"/>
    </xf>
    <xf numFmtId="49" fontId="10" fillId="0" borderId="4" xfId="0" applyNumberFormat="1" applyFont="1" applyBorder="1" applyAlignment="1">
      <alignment horizontal="center" vertical="center"/>
    </xf>
    <xf numFmtId="49" fontId="10" fillId="0" borderId="179" xfId="0" applyNumberFormat="1" applyFont="1" applyBorder="1" applyAlignment="1">
      <alignment horizontal="center" vertical="center"/>
    </xf>
    <xf numFmtId="11" fontId="1" fillId="0" borderId="177" xfId="0" applyNumberFormat="1" applyFont="1" applyBorder="1" applyAlignment="1">
      <alignment horizontal="center" vertical="center" wrapText="1"/>
    </xf>
    <xf numFmtId="11" fontId="1" fillId="0" borderId="109" xfId="0" applyNumberFormat="1" applyFont="1" applyBorder="1" applyAlignment="1">
      <alignment horizontal="center" vertical="center" wrapText="1"/>
    </xf>
    <xf numFmtId="11" fontId="1" fillId="0" borderId="193" xfId="0" applyNumberFormat="1" applyFont="1" applyBorder="1" applyAlignment="1">
      <alignment horizontal="center" vertical="center" wrapText="1"/>
    </xf>
    <xf numFmtId="11" fontId="1" fillId="0" borderId="125" xfId="0" applyNumberFormat="1" applyFont="1" applyBorder="1" applyAlignment="1">
      <alignment horizontal="center" vertical="center" wrapText="1"/>
    </xf>
    <xf numFmtId="11" fontId="1" fillId="0" borderId="4" xfId="0" applyNumberFormat="1" applyFont="1" applyBorder="1" applyAlignment="1">
      <alignment horizontal="center" vertical="center" wrapText="1"/>
    </xf>
    <xf numFmtId="11" fontId="1" fillId="0" borderId="179" xfId="0" applyNumberFormat="1" applyFont="1" applyBorder="1" applyAlignment="1">
      <alignment horizontal="center" vertical="center" wrapText="1"/>
    </xf>
    <xf numFmtId="0" fontId="18" fillId="0" borderId="119" xfId="0" applyFont="1" applyBorder="1" applyAlignment="1">
      <alignment horizontal="center" vertical="center"/>
    </xf>
    <xf numFmtId="0" fontId="18" fillId="0" borderId="120" xfId="0" applyFont="1" applyBorder="1" applyAlignment="1">
      <alignment horizontal="center" vertical="center"/>
    </xf>
    <xf numFmtId="0" fontId="18" fillId="0" borderId="121" xfId="0" applyFont="1" applyBorder="1" applyAlignment="1">
      <alignment horizontal="center" vertical="center"/>
    </xf>
    <xf numFmtId="0" fontId="18" fillId="0" borderId="122" xfId="0" applyFont="1" applyBorder="1" applyAlignment="1">
      <alignment horizontal="center" vertical="center"/>
    </xf>
    <xf numFmtId="0" fontId="1" fillId="0" borderId="118" xfId="0" applyFont="1" applyBorder="1" applyAlignment="1">
      <alignment horizontal="center" vertical="center"/>
    </xf>
    <xf numFmtId="0" fontId="1" fillId="0" borderId="159" xfId="0" applyFont="1" applyBorder="1" applyAlignment="1">
      <alignment horizontal="center" vertical="center"/>
    </xf>
    <xf numFmtId="0" fontId="1" fillId="0" borderId="33" xfId="0" applyFont="1" applyBorder="1" applyAlignment="1">
      <alignment horizontal="center" vertical="center" textRotation="90" shrinkToFit="1"/>
    </xf>
    <xf numFmtId="0" fontId="1" fillId="0" borderId="101" xfId="0" applyFont="1" applyBorder="1" applyAlignment="1">
      <alignment horizontal="center" vertical="center" textRotation="90" shrinkToFit="1"/>
    </xf>
    <xf numFmtId="0" fontId="1" fillId="0" borderId="35" xfId="0" applyFont="1" applyBorder="1" applyAlignment="1">
      <alignment horizontal="center" vertical="center" textRotation="90" shrinkToFit="1"/>
    </xf>
    <xf numFmtId="0" fontId="1" fillId="0" borderId="154" xfId="0" applyFont="1" applyBorder="1" applyAlignment="1">
      <alignment horizontal="center" vertical="center" textRotation="90" shrinkToFit="1"/>
    </xf>
    <xf numFmtId="0" fontId="1" fillId="0" borderId="17" xfId="0" applyFont="1" applyBorder="1" applyAlignment="1">
      <alignment horizontal="center" vertical="center"/>
    </xf>
    <xf numFmtId="0" fontId="1" fillId="0" borderId="89" xfId="0" applyFont="1" applyBorder="1" applyAlignment="1">
      <alignment horizontal="center" vertical="center"/>
    </xf>
    <xf numFmtId="0" fontId="1" fillId="0" borderId="88" xfId="0" applyFont="1" applyBorder="1" applyAlignment="1">
      <alignment horizontal="center"/>
    </xf>
    <xf numFmtId="0" fontId="1" fillId="0" borderId="89" xfId="0" applyFont="1" applyBorder="1" applyAlignment="1">
      <alignment horizontal="center"/>
    </xf>
    <xf numFmtId="0" fontId="7" fillId="5" borderId="101" xfId="0" applyFont="1" applyFill="1" applyBorder="1" applyAlignment="1">
      <alignment horizontal="center" vertical="center"/>
    </xf>
    <xf numFmtId="0" fontId="7" fillId="5" borderId="154" xfId="0" applyFont="1" applyFill="1" applyBorder="1" applyAlignment="1">
      <alignment horizontal="center" vertical="center"/>
    </xf>
    <xf numFmtId="0" fontId="14" fillId="0" borderId="97" xfId="0" applyFont="1" applyFill="1" applyBorder="1" applyAlignment="1">
      <alignment horizontal="center" vertical="center" wrapText="1"/>
    </xf>
    <xf numFmtId="0" fontId="14" fillId="0" borderId="91" xfId="0" applyFont="1" applyFill="1" applyBorder="1" applyAlignment="1">
      <alignment horizontal="center" vertical="center" wrapText="1"/>
    </xf>
    <xf numFmtId="0" fontId="1" fillId="4" borderId="102" xfId="0" applyFont="1" applyFill="1" applyBorder="1" applyAlignment="1">
      <alignment horizontal="center" vertical="center"/>
    </xf>
    <xf numFmtId="0" fontId="1" fillId="4" borderId="103" xfId="0" applyFont="1" applyFill="1" applyBorder="1" applyAlignment="1">
      <alignment horizontal="center" vertical="center"/>
    </xf>
    <xf numFmtId="0" fontId="13" fillId="0" borderId="102" xfId="0" applyFont="1" applyBorder="1" applyAlignment="1">
      <alignment horizontal="center" vertical="center"/>
    </xf>
    <xf numFmtId="0" fontId="13" fillId="0" borderId="104" xfId="0" applyFont="1" applyBorder="1" applyAlignment="1">
      <alignment horizontal="center" vertical="center"/>
    </xf>
    <xf numFmtId="0" fontId="1" fillId="0" borderId="21" xfId="0" applyFont="1" applyBorder="1" applyAlignment="1">
      <alignment horizontal="center" vertical="center" textRotation="90"/>
    </xf>
    <xf numFmtId="0" fontId="1" fillId="0" borderId="87" xfId="0" applyFont="1" applyBorder="1" applyAlignment="1">
      <alignment horizontal="center" vertical="center" textRotation="90"/>
    </xf>
    <xf numFmtId="0" fontId="1" fillId="0" borderId="14" xfId="0" applyFont="1" applyBorder="1" applyAlignment="1">
      <alignment horizontal="center" vertical="center" textRotation="90"/>
    </xf>
    <xf numFmtId="0" fontId="1" fillId="0" borderId="88" xfId="0" applyFont="1" applyBorder="1" applyAlignment="1">
      <alignment horizontal="center" vertical="center" textRotation="90"/>
    </xf>
    <xf numFmtId="0" fontId="1" fillId="0" borderId="22" xfId="0" applyFont="1" applyBorder="1" applyAlignment="1">
      <alignment horizontal="center" vertical="center" textRotation="90"/>
    </xf>
    <xf numFmtId="0" fontId="1" fillId="0" borderId="89" xfId="0" applyFont="1" applyBorder="1" applyAlignment="1">
      <alignment horizontal="center" vertical="center" textRotation="90"/>
    </xf>
    <xf numFmtId="0" fontId="1" fillId="0" borderId="162" xfId="0" applyFont="1" applyBorder="1" applyAlignment="1">
      <alignment horizontal="center" vertical="center" textRotation="90" shrinkToFit="1"/>
    </xf>
    <xf numFmtId="0" fontId="1" fillId="0" borderId="158" xfId="0" applyFont="1" applyBorder="1" applyAlignment="1">
      <alignment horizontal="center" vertical="center" textRotation="90" shrinkToFit="1"/>
    </xf>
    <xf numFmtId="0" fontId="1" fillId="0" borderId="84" xfId="0" applyFont="1" applyBorder="1" applyAlignment="1">
      <alignment horizontal="center" vertical="center"/>
    </xf>
    <xf numFmtId="0" fontId="1" fillId="0" borderId="0" xfId="0" applyFont="1" applyBorder="1" applyAlignment="1">
      <alignment horizontal="center" vertical="center"/>
    </xf>
    <xf numFmtId="0" fontId="1" fillId="0" borderId="65" xfId="0" applyFont="1" applyBorder="1" applyAlignment="1">
      <alignment horizontal="center" vertical="center"/>
    </xf>
    <xf numFmtId="0" fontId="1" fillId="0" borderId="83" xfId="0" applyFont="1" applyBorder="1" applyAlignment="1">
      <alignment horizontal="center" vertical="center"/>
    </xf>
    <xf numFmtId="0" fontId="1" fillId="0" borderId="4" xfId="0" applyFont="1" applyBorder="1" applyAlignment="1">
      <alignment horizontal="center" vertical="center"/>
    </xf>
    <xf numFmtId="0" fontId="1" fillId="0" borderId="66" xfId="0" applyFont="1" applyBorder="1" applyAlignment="1">
      <alignment horizontal="center" vertical="center"/>
    </xf>
    <xf numFmtId="0" fontId="1" fillId="0" borderId="5"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10" xfId="0" applyFont="1" applyBorder="1" applyAlignment="1">
      <alignment horizontal="center" vertical="center" textRotation="90" wrapText="1"/>
    </xf>
    <xf numFmtId="0" fontId="1" fillId="0" borderId="11" xfId="0" applyFont="1" applyBorder="1" applyAlignment="1">
      <alignment horizontal="center" vertical="center" textRotation="90" wrapText="1"/>
    </xf>
    <xf numFmtId="0" fontId="1" fillId="0" borderId="13" xfId="0" applyFont="1" applyBorder="1" applyAlignment="1">
      <alignment horizontal="center" vertical="center" textRotation="90" wrapText="1"/>
    </xf>
    <xf numFmtId="0" fontId="1" fillId="0" borderId="2" xfId="0" applyFont="1" applyBorder="1" applyAlignment="1">
      <alignment horizontal="center" vertical="center"/>
    </xf>
    <xf numFmtId="0" fontId="1" fillId="0" borderId="83" xfId="0" applyFont="1" applyBorder="1" applyAlignment="1">
      <alignment horizontal="center" vertical="center" shrinkToFit="1"/>
    </xf>
    <xf numFmtId="0" fontId="1" fillId="0" borderId="4" xfId="0" applyFont="1" applyBorder="1" applyAlignment="1">
      <alignment horizontal="center" vertical="center" shrinkToFit="1"/>
    </xf>
    <xf numFmtId="0" fontId="1" fillId="0" borderId="66" xfId="0" applyFont="1" applyBorder="1" applyAlignment="1">
      <alignment horizontal="center" vertical="center" shrinkToFit="1"/>
    </xf>
    <xf numFmtId="0" fontId="1" fillId="0" borderId="70" xfId="0" applyFont="1" applyBorder="1" applyAlignment="1">
      <alignment horizontal="center" vertical="center" wrapText="1"/>
    </xf>
    <xf numFmtId="0" fontId="1" fillId="0" borderId="39" xfId="0" applyFont="1" applyBorder="1" applyAlignment="1">
      <alignment horizontal="center" vertical="center" wrapText="1"/>
    </xf>
    <xf numFmtId="0" fontId="1" fillId="0" borderId="53" xfId="0" applyFont="1" applyBorder="1" applyAlignment="1">
      <alignment horizontal="center" vertical="center" wrapText="1"/>
    </xf>
    <xf numFmtId="0" fontId="13" fillId="0" borderId="5" xfId="0" applyFont="1" applyBorder="1" applyAlignment="1">
      <alignment horizontal="center" vertical="center"/>
    </xf>
    <xf numFmtId="0" fontId="13" fillId="0" borderId="7" xfId="0" applyFont="1" applyBorder="1" applyAlignment="1">
      <alignment horizontal="center" vertic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 fillId="0" borderId="70" xfId="0" applyFont="1" applyBorder="1" applyAlignment="1">
      <alignment horizontal="center" vertical="center"/>
    </xf>
    <xf numFmtId="0" fontId="1" fillId="0" borderId="53" xfId="0" applyFont="1" applyBorder="1" applyAlignment="1">
      <alignment horizontal="center" vertical="center"/>
    </xf>
    <xf numFmtId="0" fontId="1" fillId="0" borderId="39" xfId="0" applyFont="1" applyBorder="1" applyAlignment="1">
      <alignment horizontal="center" vertical="center"/>
    </xf>
    <xf numFmtId="0" fontId="1" fillId="0" borderId="97" xfId="0" applyFont="1" applyBorder="1" applyAlignment="1">
      <alignment horizontal="center" vertical="center"/>
    </xf>
    <xf numFmtId="0" fontId="1" fillId="0" borderId="91" xfId="0" applyFont="1" applyBorder="1" applyAlignment="1">
      <alignment horizontal="center" vertical="center"/>
    </xf>
    <xf numFmtId="0" fontId="1" fillId="0" borderId="87" xfId="0" applyFont="1" applyBorder="1" applyAlignment="1">
      <alignment horizontal="center" vertical="center" textRotation="90" shrinkToFit="1"/>
    </xf>
    <xf numFmtId="0" fontId="13" fillId="0" borderId="87" xfId="0" applyFont="1" applyBorder="1" applyAlignment="1">
      <alignment horizontal="center" vertical="center"/>
    </xf>
    <xf numFmtId="0" fontId="13" fillId="0" borderId="88" xfId="0" applyFont="1" applyBorder="1" applyAlignment="1">
      <alignment horizontal="center" vertical="center"/>
    </xf>
    <xf numFmtId="0" fontId="13" fillId="0" borderId="89" xfId="0" applyFont="1" applyBorder="1" applyAlignment="1">
      <alignment horizontal="center" vertical="center"/>
    </xf>
    <xf numFmtId="0" fontId="1" fillId="0" borderId="117" xfId="0" applyFont="1" applyBorder="1" applyAlignment="1">
      <alignment horizontal="center" vertical="center"/>
    </xf>
    <xf numFmtId="0" fontId="2" fillId="0" borderId="115" xfId="0" applyFont="1" applyBorder="1" applyAlignment="1">
      <alignment horizontal="center" vertical="center"/>
    </xf>
    <xf numFmtId="0" fontId="2" fillId="0" borderId="116" xfId="0" applyFont="1" applyBorder="1" applyAlignment="1">
      <alignment horizontal="center" vertical="center"/>
    </xf>
    <xf numFmtId="0" fontId="2" fillId="0" borderId="119" xfId="0" applyFont="1" applyBorder="1" applyAlignment="1">
      <alignment horizontal="center" vertical="center"/>
    </xf>
    <xf numFmtId="0" fontId="2" fillId="0" borderId="120" xfId="0" applyFont="1" applyBorder="1" applyAlignment="1">
      <alignment horizontal="center" vertical="center"/>
    </xf>
    <xf numFmtId="0" fontId="1" fillId="0" borderId="169" xfId="0" applyFont="1" applyBorder="1" applyAlignment="1">
      <alignment horizontal="center" textRotation="90"/>
    </xf>
    <xf numFmtId="0" fontId="1" fillId="0" borderId="161" xfId="0" applyFont="1" applyBorder="1" applyAlignment="1">
      <alignment horizontal="center" textRotation="90"/>
    </xf>
    <xf numFmtId="0" fontId="21" fillId="0" borderId="23" xfId="0" applyFont="1" applyBorder="1" applyAlignment="1">
      <alignment horizontal="center" textRotation="90"/>
    </xf>
    <xf numFmtId="0" fontId="21" fillId="0" borderId="32" xfId="0" applyFont="1" applyBorder="1" applyAlignment="1">
      <alignment horizontal="center" textRotation="90"/>
    </xf>
    <xf numFmtId="0" fontId="3" fillId="2" borderId="15" xfId="0" applyFont="1" applyFill="1" applyBorder="1" applyAlignment="1">
      <alignment horizontal="center" vertical="center"/>
    </xf>
    <xf numFmtId="0" fontId="3" fillId="2" borderId="16" xfId="0" applyFont="1" applyFill="1" applyBorder="1" applyAlignment="1">
      <alignment horizontal="center" vertical="center"/>
    </xf>
    <xf numFmtId="0" fontId="3" fillId="2" borderId="168" xfId="0" applyFont="1" applyFill="1" applyBorder="1" applyAlignment="1">
      <alignment horizontal="center" vertical="center"/>
    </xf>
    <xf numFmtId="0" fontId="3" fillId="2" borderId="92" xfId="0" applyFont="1" applyFill="1" applyBorder="1" applyAlignment="1">
      <alignment horizontal="center" vertical="center"/>
    </xf>
    <xf numFmtId="0" fontId="3" fillId="2" borderId="93" xfId="0" applyFont="1" applyFill="1" applyBorder="1" applyAlignment="1">
      <alignment horizontal="center" vertical="center"/>
    </xf>
    <xf numFmtId="0" fontId="1" fillId="0" borderId="115" xfId="0" applyFont="1" applyBorder="1" applyAlignment="1">
      <alignment horizontal="center" vertical="center"/>
    </xf>
    <xf numFmtId="0" fontId="1" fillId="0" borderId="116" xfId="0" applyFont="1" applyBorder="1" applyAlignment="1">
      <alignment horizontal="center" vertical="center"/>
    </xf>
    <xf numFmtId="0" fontId="1" fillId="0" borderId="119" xfId="0" applyFont="1" applyBorder="1" applyAlignment="1">
      <alignment horizontal="center" vertical="center"/>
    </xf>
    <xf numFmtId="0" fontId="1" fillId="0" borderId="120" xfId="0" applyFont="1" applyBorder="1" applyAlignment="1">
      <alignment horizontal="center" vertical="center"/>
    </xf>
    <xf numFmtId="0" fontId="7" fillId="5" borderId="70" xfId="0" applyFont="1" applyFill="1" applyBorder="1" applyAlignment="1">
      <alignment horizontal="center" vertical="center"/>
    </xf>
    <xf numFmtId="0" fontId="7" fillId="5" borderId="39" xfId="0" applyFont="1" applyFill="1" applyBorder="1" applyAlignment="1">
      <alignment horizontal="center" vertical="center"/>
    </xf>
    <xf numFmtId="0" fontId="7" fillId="5" borderId="73" xfId="0" applyFont="1" applyFill="1" applyBorder="1" applyAlignment="1">
      <alignment horizontal="center" vertical="center"/>
    </xf>
    <xf numFmtId="0" fontId="7" fillId="5" borderId="97" xfId="0" applyFont="1" applyFill="1" applyBorder="1" applyAlignment="1">
      <alignment horizontal="center" vertical="center"/>
    </xf>
    <xf numFmtId="0" fontId="7" fillId="5" borderId="90" xfId="0" applyFont="1" applyFill="1" applyBorder="1" applyAlignment="1">
      <alignment horizontal="center" vertical="center"/>
    </xf>
    <xf numFmtId="0" fontId="7" fillId="5" borderId="174" xfId="0" applyFont="1" applyFill="1" applyBorder="1" applyAlignment="1">
      <alignment horizontal="center" vertical="center"/>
    </xf>
    <xf numFmtId="0" fontId="7" fillId="5" borderId="74" xfId="0" applyFont="1" applyFill="1" applyBorder="1" applyAlignment="1">
      <alignment horizontal="center" vertical="center"/>
    </xf>
    <xf numFmtId="0" fontId="7" fillId="5" borderId="175" xfId="0" applyFont="1" applyFill="1" applyBorder="1" applyAlignment="1">
      <alignment horizontal="center" vertical="center"/>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32" fillId="0" borderId="70" xfId="0" applyFont="1" applyFill="1" applyBorder="1" applyAlignment="1">
      <alignment horizontal="center" vertical="center" wrapText="1"/>
    </xf>
    <xf numFmtId="0" fontId="32" fillId="0" borderId="53" xfId="0" applyFont="1" applyFill="1" applyBorder="1" applyAlignment="1">
      <alignment horizontal="center" vertical="center" wrapText="1"/>
    </xf>
    <xf numFmtId="0" fontId="32" fillId="0" borderId="97" xfId="0" applyFont="1" applyFill="1" applyBorder="1" applyAlignment="1">
      <alignment horizontal="center" vertical="center" wrapText="1"/>
    </xf>
    <xf numFmtId="0" fontId="32" fillId="0" borderId="9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7" xfId="0" applyFont="1" applyFill="1" applyBorder="1" applyAlignment="1">
      <alignment horizontal="center" vertical="center" wrapText="1"/>
    </xf>
    <xf numFmtId="166" fontId="1" fillId="2" borderId="18" xfId="0" applyNumberFormat="1" applyFont="1" applyFill="1" applyBorder="1" applyAlignment="1">
      <alignment horizontal="center" vertical="center"/>
    </xf>
    <xf numFmtId="166" fontId="1" fillId="2" borderId="19" xfId="0" applyNumberFormat="1" applyFont="1" applyFill="1" applyBorder="1" applyAlignment="1">
      <alignment horizontal="center" vertical="center"/>
    </xf>
    <xf numFmtId="165" fontId="1" fillId="2" borderId="19" xfId="0" applyNumberFormat="1" applyFont="1" applyFill="1" applyBorder="1" applyAlignment="1">
      <alignment horizontal="center" vertical="center"/>
    </xf>
    <xf numFmtId="0" fontId="16" fillId="0" borderId="16" xfId="0" applyFont="1" applyBorder="1" applyAlignment="1">
      <alignment horizontal="center" textRotation="90"/>
    </xf>
    <xf numFmtId="0" fontId="16" fillId="0" borderId="33" xfId="0" applyFont="1" applyBorder="1" applyAlignment="1">
      <alignment horizontal="center" textRotation="90"/>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 fillId="0" borderId="12" xfId="0" applyFont="1" applyBorder="1" applyAlignment="1">
      <alignment horizontal="center" vertical="center"/>
    </xf>
  </cellXfs>
  <cellStyles count="2">
    <cellStyle name="Normal" xfId="0" builtinId="0"/>
    <cellStyle name="Percent" xfId="1" builtinId="5"/>
  </cellStyles>
  <dxfs count="481">
    <dxf>
      <fill>
        <patternFill>
          <bgColor rgb="FFFFFF00"/>
        </patternFill>
      </fill>
    </dxf>
    <dxf>
      <fill>
        <patternFill>
          <bgColor rgb="FFFFFF00"/>
        </patternFill>
      </fill>
    </dxf>
    <dxf>
      <fill>
        <patternFill>
          <bgColor rgb="FFFFFF00"/>
        </patternFill>
      </fill>
    </dxf>
    <dxf>
      <font>
        <color theme="0" tint="-0.34998626667073579"/>
      </font>
    </dxf>
    <dxf>
      <font>
        <color theme="0" tint="-0.34998626667073579"/>
      </font>
    </dxf>
    <dxf>
      <font>
        <color theme="9" tint="-0.24994659260841701"/>
      </font>
    </dxf>
    <dxf>
      <fill>
        <patternFill>
          <bgColor rgb="FFFFC000"/>
        </patternFill>
      </fill>
    </dxf>
    <dxf>
      <fill>
        <patternFill>
          <bgColor rgb="FFFFFF00"/>
        </patternFill>
      </fill>
    </dxf>
    <dxf>
      <fill>
        <patternFill>
          <bgColor rgb="FFFFFF00"/>
        </patternFill>
      </fill>
    </dxf>
    <dxf>
      <fill>
        <patternFill>
          <bgColor rgb="FFFFFF00"/>
        </patternFill>
      </fill>
    </dxf>
    <dxf>
      <font>
        <color theme="0" tint="-0.34998626667073579"/>
      </font>
    </dxf>
    <dxf>
      <font>
        <color theme="0" tint="-0.34998626667073579"/>
      </font>
    </dxf>
    <dxf>
      <font>
        <color theme="9" tint="-0.24994659260841701"/>
      </font>
    </dxf>
    <dxf>
      <fill>
        <patternFill>
          <bgColor rgb="FFFFC000"/>
        </patternFill>
      </fill>
    </dxf>
    <dxf>
      <fill>
        <patternFill>
          <bgColor rgb="FFFFFF00"/>
        </patternFill>
      </fill>
    </dxf>
    <dxf>
      <fill>
        <patternFill>
          <bgColor rgb="FFFFFF00"/>
        </patternFill>
      </fill>
    </dxf>
    <dxf>
      <fill>
        <patternFill>
          <bgColor rgb="FFFFFF00"/>
        </patternFill>
      </fill>
    </dxf>
    <dxf>
      <font>
        <color theme="0" tint="-0.34998626667073579"/>
      </font>
    </dxf>
    <dxf>
      <font>
        <color theme="0" tint="-0.34998626667073579"/>
      </font>
    </dxf>
    <dxf>
      <fill>
        <patternFill>
          <bgColor rgb="FFFFC000"/>
        </patternFill>
      </fill>
    </dxf>
    <dxf>
      <fill>
        <patternFill>
          <bgColor rgb="FFFFFF00"/>
        </patternFill>
      </fill>
    </dxf>
    <dxf>
      <fill>
        <patternFill>
          <bgColor rgb="FFFFFF00"/>
        </patternFill>
      </fill>
    </dxf>
    <dxf>
      <fill>
        <patternFill>
          <bgColor rgb="FFFFFF00"/>
        </patternFill>
      </fill>
    </dxf>
    <dxf>
      <font>
        <color theme="0" tint="-0.34998626667073579"/>
      </font>
    </dxf>
    <dxf>
      <font>
        <color theme="0" tint="-0.34998626667073579"/>
      </font>
    </dxf>
    <dxf>
      <fill>
        <patternFill>
          <bgColor rgb="FFFFC000"/>
        </patternFill>
      </fill>
    </dxf>
    <dxf>
      <fill>
        <patternFill>
          <bgColor rgb="FFFFFF00"/>
        </patternFill>
      </fill>
    </dxf>
    <dxf>
      <fill>
        <patternFill>
          <bgColor rgb="FFFFFF00"/>
        </patternFill>
      </fill>
    </dxf>
    <dxf>
      <fill>
        <patternFill>
          <bgColor rgb="FFFFFF00"/>
        </patternFill>
      </fill>
    </dxf>
    <dxf>
      <font>
        <color theme="0" tint="-0.34998626667073579"/>
      </font>
    </dxf>
    <dxf>
      <font>
        <color theme="0" tint="-0.34998626667073579"/>
      </font>
    </dxf>
    <dxf>
      <fill>
        <patternFill>
          <bgColor rgb="FFFFC000"/>
        </patternFill>
      </fill>
    </dxf>
    <dxf>
      <fill>
        <patternFill>
          <bgColor rgb="FFFFFF00"/>
        </patternFill>
      </fill>
    </dxf>
    <dxf>
      <fill>
        <patternFill>
          <bgColor rgb="FFFFFF00"/>
        </patternFill>
      </fill>
    </dxf>
    <dxf>
      <fill>
        <patternFill>
          <bgColor rgb="FFFFFF00"/>
        </patternFill>
      </fill>
    </dxf>
    <dxf>
      <font>
        <color theme="0" tint="-0.34998626667073579"/>
      </font>
    </dxf>
    <dxf>
      <font>
        <color theme="0" tint="-0.34998626667073579"/>
      </font>
    </dxf>
    <dxf>
      <fill>
        <patternFill>
          <bgColor rgb="FFFFC000"/>
        </patternFill>
      </fill>
    </dxf>
    <dxf>
      <fill>
        <patternFill>
          <bgColor rgb="FFFFFF00"/>
        </patternFill>
      </fill>
    </dxf>
    <dxf>
      <fill>
        <patternFill>
          <bgColor rgb="FFFFFF00"/>
        </patternFill>
      </fill>
    </dxf>
    <dxf>
      <fill>
        <patternFill>
          <bgColor rgb="FFFFFF00"/>
        </patternFill>
      </fill>
    </dxf>
    <dxf>
      <font>
        <color theme="0" tint="-0.34998626667073579"/>
      </font>
    </dxf>
    <dxf>
      <font>
        <color theme="0" tint="-0.34998626667073579"/>
      </font>
    </dxf>
    <dxf>
      <fill>
        <patternFill>
          <bgColor rgb="FFFFC000"/>
        </patternFill>
      </fill>
    </dxf>
    <dxf>
      <fill>
        <patternFill>
          <bgColor rgb="FFFFC000"/>
        </patternFill>
      </fill>
    </dxf>
    <dxf>
      <font>
        <color theme="9" tint="-0.24994659260841701"/>
      </font>
    </dxf>
    <dxf>
      <fill>
        <patternFill>
          <bgColor rgb="FFF7D3EF"/>
        </patternFill>
      </fill>
    </dxf>
    <dxf>
      <fill>
        <patternFill>
          <bgColor theme="5" tint="0.39994506668294322"/>
        </patternFill>
      </fill>
    </dxf>
    <dxf>
      <fill>
        <patternFill>
          <bgColor theme="5"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rgb="FFF7D3EF"/>
        </patternFill>
      </fill>
    </dxf>
    <dxf>
      <fill>
        <patternFill>
          <bgColor theme="5" tint="0.39994506668294322"/>
        </patternFill>
      </fill>
    </dxf>
    <dxf>
      <fill>
        <patternFill>
          <bgColor theme="5"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rgb="FFFFCCFF"/>
        </patternFill>
      </fill>
    </dxf>
    <dxf>
      <fill>
        <patternFill>
          <bgColor theme="9" tint="0.39994506668294322"/>
        </patternFill>
      </fill>
    </dxf>
    <dxf>
      <fill>
        <patternFill>
          <bgColor rgb="FFFFFFCC"/>
        </patternFill>
      </fill>
    </dxf>
    <dxf>
      <fill>
        <patternFill>
          <bgColor theme="8" tint="0.79998168889431442"/>
        </patternFill>
      </fill>
    </dxf>
    <dxf>
      <fill>
        <patternFill>
          <bgColor theme="9" tint="0.79998168889431442"/>
        </patternFill>
      </fill>
    </dxf>
    <dxf>
      <font>
        <b/>
        <i val="0"/>
        <color theme="1"/>
      </font>
      <fill>
        <patternFill>
          <bgColor rgb="FFFFA7A7"/>
        </patternFill>
      </fill>
    </dxf>
    <dxf>
      <fill>
        <patternFill>
          <bgColor rgb="FFFFCCFF"/>
        </patternFill>
      </fill>
    </dxf>
    <dxf>
      <fill>
        <patternFill>
          <bgColor theme="9" tint="0.39994506668294322"/>
        </patternFill>
      </fill>
    </dxf>
    <dxf>
      <fill>
        <patternFill>
          <bgColor rgb="FFFFFFCC"/>
        </patternFill>
      </fill>
    </dxf>
    <dxf>
      <fill>
        <patternFill>
          <bgColor theme="8" tint="0.79998168889431442"/>
        </patternFill>
      </fill>
    </dxf>
    <dxf>
      <fill>
        <patternFill>
          <bgColor theme="9" tint="0.7999816888943144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b/>
        <i val="0"/>
        <color theme="1"/>
      </font>
      <fill>
        <patternFill>
          <bgColor rgb="FFFFA7A7"/>
        </patternFill>
      </fill>
    </dxf>
    <dxf>
      <fill>
        <patternFill>
          <bgColor theme="0" tint="-4.9989318521683403E-2"/>
        </patternFill>
      </fill>
    </dxf>
    <dxf>
      <font>
        <b/>
        <i val="0"/>
        <color theme="1"/>
      </font>
      <fill>
        <patternFill>
          <bgColor rgb="FFFFA7A7"/>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dxf>
    <dxf>
      <font>
        <color theme="0"/>
      </font>
    </dxf>
    <dxf>
      <font>
        <color theme="0"/>
      </font>
    </dxf>
    <dxf>
      <font>
        <color theme="0"/>
      </font>
    </dxf>
    <dxf>
      <font>
        <color theme="0"/>
      </font>
    </dxf>
    <dxf>
      <font>
        <color theme="0"/>
      </font>
    </dxf>
    <dxf>
      <font>
        <color theme="0"/>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FFFFCC"/>
      <color rgb="FFFFCCFF"/>
      <color rgb="FF538DD5"/>
      <color rgb="FFFFB3B3"/>
      <color rgb="FFFFAFAF"/>
      <color rgb="FFFF9F9F"/>
      <color rgb="FFFFCCCC"/>
      <color rgb="FFBFEFC7"/>
      <color rgb="FFFFA7A7"/>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Drivers laptimes</a:t>
            </a:r>
            <a:r>
              <a:rPr lang="fr-FR" baseline="0"/>
              <a:t> during the race</a:t>
            </a:r>
            <a:endParaRPr lang="fr-FR"/>
          </a:p>
        </c:rich>
      </c:tx>
      <c:overlay val="0"/>
    </c:title>
    <c:autoTitleDeleted val="0"/>
    <c:plotArea>
      <c:layout/>
      <c:scatterChart>
        <c:scatterStyle val="lineMarker"/>
        <c:varyColors val="0"/>
        <c:dLbls>
          <c:showLegendKey val="0"/>
          <c:showVal val="0"/>
          <c:showCatName val="0"/>
          <c:showSerName val="0"/>
          <c:showPercent val="0"/>
          <c:showBubbleSize val="0"/>
        </c:dLbls>
        <c:axId val="354314536"/>
        <c:axId val="354314928"/>
      </c:scatterChart>
      <c:valAx>
        <c:axId val="354314536"/>
        <c:scaling>
          <c:orientation val="minMax"/>
        </c:scaling>
        <c:delete val="0"/>
        <c:axPos val="b"/>
        <c:title>
          <c:tx>
            <c:rich>
              <a:bodyPr/>
              <a:lstStyle/>
              <a:p>
                <a:pPr>
                  <a:defRPr/>
                </a:pPr>
                <a:r>
                  <a:rPr lang="fr-FR"/>
                  <a:t>Laps</a:t>
                </a:r>
              </a:p>
            </c:rich>
          </c:tx>
          <c:overlay val="0"/>
        </c:title>
        <c:numFmt formatCode="00" sourceLinked="1"/>
        <c:majorTickMark val="out"/>
        <c:minorTickMark val="none"/>
        <c:tickLblPos val="nextTo"/>
        <c:crossAx val="354314928"/>
        <c:crosses val="autoZero"/>
        <c:crossBetween val="midCat"/>
      </c:valAx>
      <c:valAx>
        <c:axId val="354314928"/>
        <c:scaling>
          <c:orientation val="minMax"/>
        </c:scaling>
        <c:delete val="0"/>
        <c:axPos val="l"/>
        <c:majorGridlines/>
        <c:title>
          <c:tx>
            <c:rich>
              <a:bodyPr rot="-5400000" vert="horz"/>
              <a:lstStyle/>
              <a:p>
                <a:pPr>
                  <a:defRPr/>
                </a:pPr>
                <a:r>
                  <a:rPr lang="fr-FR"/>
                  <a:t>Laptime (s)</a:t>
                </a:r>
              </a:p>
            </c:rich>
          </c:tx>
          <c:overlay val="0"/>
        </c:title>
        <c:numFmt formatCode="General" sourceLinked="1"/>
        <c:majorTickMark val="out"/>
        <c:minorTickMark val="none"/>
        <c:tickLblPos val="nextTo"/>
        <c:crossAx val="35431453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Fuel</a:t>
            </a:r>
            <a:r>
              <a:rPr lang="fr-FR" baseline="0"/>
              <a:t> consumption during the race per driver</a:t>
            </a:r>
            <a:endParaRPr lang="fr-FR"/>
          </a:p>
        </c:rich>
      </c:tx>
      <c:overlay val="0"/>
    </c:title>
    <c:autoTitleDeleted val="0"/>
    <c:plotArea>
      <c:layout/>
      <c:scatterChart>
        <c:scatterStyle val="lineMarker"/>
        <c:varyColors val="0"/>
        <c:dLbls>
          <c:showLegendKey val="0"/>
          <c:showVal val="0"/>
          <c:showCatName val="0"/>
          <c:showSerName val="0"/>
          <c:showPercent val="0"/>
          <c:showBubbleSize val="0"/>
        </c:dLbls>
        <c:axId val="354315712"/>
        <c:axId val="273584128"/>
      </c:scatterChart>
      <c:valAx>
        <c:axId val="354315712"/>
        <c:scaling>
          <c:orientation val="minMax"/>
        </c:scaling>
        <c:delete val="0"/>
        <c:axPos val="b"/>
        <c:title>
          <c:tx>
            <c:rich>
              <a:bodyPr/>
              <a:lstStyle/>
              <a:p>
                <a:pPr>
                  <a:defRPr/>
                </a:pPr>
                <a:r>
                  <a:rPr lang="fr-FR"/>
                  <a:t>Laptime (s)</a:t>
                </a:r>
              </a:p>
            </c:rich>
          </c:tx>
          <c:overlay val="0"/>
        </c:title>
        <c:numFmt formatCode="General" sourceLinked="1"/>
        <c:majorTickMark val="out"/>
        <c:minorTickMark val="none"/>
        <c:tickLblPos val="nextTo"/>
        <c:crossAx val="273584128"/>
        <c:crosses val="autoZero"/>
        <c:crossBetween val="midCat"/>
      </c:valAx>
      <c:valAx>
        <c:axId val="273584128"/>
        <c:scaling>
          <c:orientation val="minMax"/>
        </c:scaling>
        <c:delete val="0"/>
        <c:axPos val="l"/>
        <c:majorGridlines/>
        <c:title>
          <c:tx>
            <c:rich>
              <a:bodyPr rot="-5400000" vert="horz"/>
              <a:lstStyle/>
              <a:p>
                <a:pPr>
                  <a:defRPr/>
                </a:pPr>
                <a:r>
                  <a:rPr lang="fr-FR"/>
                  <a:t>Conso (l/lap)</a:t>
                </a:r>
              </a:p>
            </c:rich>
          </c:tx>
          <c:overlay val="0"/>
        </c:title>
        <c:numFmt formatCode="General" sourceLinked="1"/>
        <c:majorTickMark val="out"/>
        <c:minorTickMark val="none"/>
        <c:tickLblPos val="nextTo"/>
        <c:crossAx val="35431571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cid:image001.png@01D75149.DE14DA50" TargetMode="External"/><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5" Type="http://schemas.openxmlformats.org/officeDocument/2006/relationships/image" Target="../media/image12.emf"/><Relationship Id="rId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28</xdr:row>
          <xdr:rowOff>19050</xdr:rowOff>
        </xdr:from>
        <xdr:to>
          <xdr:col>13</xdr:col>
          <xdr:colOff>0</xdr:colOff>
          <xdr:row>29</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800" b="0" i="0" u="none" strike="noStrike" baseline="0">
                  <a:solidFill>
                    <a:srgbClr val="000000"/>
                  </a:solidFill>
                  <a:latin typeface="Calibri"/>
                  <a:cs typeface="Calibri"/>
                </a:rPr>
                <a:t>Validate my sessions</a:t>
              </a:r>
            </a:p>
          </xdr:txBody>
        </xdr:sp>
        <xdr:clientData fPrintsWithSheet="0"/>
      </xdr:twoCellAnchor>
    </mc:Choice>
    <mc:Fallback/>
  </mc:AlternateContent>
  <xdr:twoCellAnchor>
    <xdr:from>
      <xdr:col>4</xdr:col>
      <xdr:colOff>4762</xdr:colOff>
      <xdr:row>30</xdr:row>
      <xdr:rowOff>4762</xdr:rowOff>
    </xdr:from>
    <xdr:to>
      <xdr:col>64</xdr:col>
      <xdr:colOff>166687</xdr:colOff>
      <xdr:row>57</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57</xdr:row>
      <xdr:rowOff>0</xdr:rowOff>
    </xdr:from>
    <xdr:to>
      <xdr:col>64</xdr:col>
      <xdr:colOff>161925</xdr:colOff>
      <xdr:row>83</xdr:row>
      <xdr:rowOff>1</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71</xdr:col>
      <xdr:colOff>0</xdr:colOff>
      <xdr:row>1</xdr:row>
      <xdr:rowOff>19051</xdr:rowOff>
    </xdr:from>
    <xdr:to>
      <xdr:col>75</xdr:col>
      <xdr:colOff>56110</xdr:colOff>
      <xdr:row>3</xdr:row>
      <xdr:rowOff>1</xdr:rowOff>
    </xdr:to>
    <xdr:pic>
      <xdr:nvPicPr>
        <xdr:cNvPr id="16" name="Image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496801" y="190501"/>
          <a:ext cx="74191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152401</xdr:colOff>
      <xdr:row>0</xdr:row>
      <xdr:rowOff>19051</xdr:rowOff>
    </xdr:from>
    <xdr:ext cx="741910" cy="323850"/>
    <xdr:pic>
      <xdr:nvPicPr>
        <xdr:cNvPr id="11" name="Imag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496801" y="190501"/>
          <a:ext cx="741910" cy="3238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63</xdr:col>
          <xdr:colOff>9525</xdr:colOff>
          <xdr:row>0</xdr:row>
          <xdr:rowOff>0</xdr:rowOff>
        </xdr:from>
        <xdr:to>
          <xdr:col>71</xdr:col>
          <xdr:colOff>0</xdr:colOff>
          <xdr:row>1</xdr:row>
          <xdr:rowOff>161925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1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Compile tires</a:t>
              </a:r>
            </a:p>
          </xdr:txBody>
        </xdr:sp>
        <xdr:clientData fPrintsWithSheet="0"/>
      </xdr:twoCellAnchor>
    </mc:Choice>
    <mc:Fallback/>
  </mc:AlternateContent>
  <xdr:twoCellAnchor editAs="oneCell">
    <xdr:from>
      <xdr:col>0</xdr:col>
      <xdr:colOff>152401</xdr:colOff>
      <xdr:row>0</xdr:row>
      <xdr:rowOff>19051</xdr:rowOff>
    </xdr:from>
    <xdr:to>
      <xdr:col>5</xdr:col>
      <xdr:colOff>37061</xdr:colOff>
      <xdr:row>2</xdr:row>
      <xdr:rowOff>1</xdr:rowOff>
    </xdr:to>
    <xdr:pic>
      <xdr:nvPicPr>
        <xdr:cNvPr id="3" name="Imag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96801" y="190501"/>
          <a:ext cx="74191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26</xdr:col>
      <xdr:colOff>152401</xdr:colOff>
      <xdr:row>13</xdr:row>
      <xdr:rowOff>19051</xdr:rowOff>
    </xdr:from>
    <xdr:to>
      <xdr:col>31</xdr:col>
      <xdr:colOff>37061</xdr:colOff>
      <xdr:row>15</xdr:row>
      <xdr:rowOff>1</xdr:rowOff>
    </xdr:to>
    <xdr:pic>
      <xdr:nvPicPr>
        <xdr:cNvPr id="2" name="Imag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39601" y="2276476"/>
          <a:ext cx="74191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152401</xdr:colOff>
      <xdr:row>145</xdr:row>
      <xdr:rowOff>19051</xdr:rowOff>
    </xdr:from>
    <xdr:to>
      <xdr:col>31</xdr:col>
      <xdr:colOff>37061</xdr:colOff>
      <xdr:row>147</xdr:row>
      <xdr:rowOff>1</xdr:rowOff>
    </xdr:to>
    <xdr:pic>
      <xdr:nvPicPr>
        <xdr:cNvPr id="3" name="Imag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39601" y="24898351"/>
          <a:ext cx="74191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152401</xdr:colOff>
      <xdr:row>13</xdr:row>
      <xdr:rowOff>19051</xdr:rowOff>
    </xdr:from>
    <xdr:to>
      <xdr:col>31</xdr:col>
      <xdr:colOff>37060</xdr:colOff>
      <xdr:row>15</xdr:row>
      <xdr:rowOff>1</xdr:rowOff>
    </xdr:to>
    <xdr:pic>
      <xdr:nvPicPr>
        <xdr:cNvPr id="4" name="Imag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96801" y="190501"/>
          <a:ext cx="74191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152401</xdr:colOff>
      <xdr:row>145</xdr:row>
      <xdr:rowOff>19051</xdr:rowOff>
    </xdr:from>
    <xdr:to>
      <xdr:col>31</xdr:col>
      <xdr:colOff>37060</xdr:colOff>
      <xdr:row>147</xdr:row>
      <xdr:rowOff>1</xdr:rowOff>
    </xdr:to>
    <xdr:pic>
      <xdr:nvPicPr>
        <xdr:cNvPr id="5" name="Imag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96801" y="190501"/>
          <a:ext cx="74191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27215</xdr:colOff>
      <xdr:row>1</xdr:row>
      <xdr:rowOff>190499</xdr:rowOff>
    </xdr:from>
    <xdr:to>
      <xdr:col>5</xdr:col>
      <xdr:colOff>449037</xdr:colOff>
      <xdr:row>9</xdr:row>
      <xdr:rowOff>0</xdr:rowOff>
    </xdr:to>
    <xdr:pic>
      <xdr:nvPicPr>
        <xdr:cNvPr id="2" name="Imag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46665" y="380999"/>
          <a:ext cx="1307647" cy="13335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328612</xdr:colOff>
      <xdr:row>7</xdr:row>
      <xdr:rowOff>185739</xdr:rowOff>
    </xdr:from>
    <xdr:to>
      <xdr:col>17</xdr:col>
      <xdr:colOff>300037</xdr:colOff>
      <xdr:row>21</xdr:row>
      <xdr:rowOff>180436</xdr:rowOff>
    </xdr:to>
    <xdr:pic>
      <xdr:nvPicPr>
        <xdr:cNvPr id="3" name="Immagin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r:link="rId3" cstate="print">
          <a:extLst>
            <a:ext uri="{28A0092B-C50C-407E-A947-70E740481C1C}">
              <a14:useLocalDpi xmlns:a14="http://schemas.microsoft.com/office/drawing/2010/main" val="0"/>
            </a:ext>
          </a:extLst>
        </a:blip>
        <a:srcRect/>
        <a:stretch>
          <a:fillRect/>
        </a:stretch>
      </xdr:blipFill>
      <xdr:spPr bwMode="auto">
        <a:xfrm>
          <a:off x="12253912" y="1519239"/>
          <a:ext cx="4229100" cy="2661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57149</xdr:colOff>
      <xdr:row>39</xdr:row>
      <xdr:rowOff>66674</xdr:rowOff>
    </xdr:from>
    <xdr:to>
      <xdr:col>18</xdr:col>
      <xdr:colOff>619124</xdr:colOff>
      <xdr:row>47</xdr:row>
      <xdr:rowOff>54873</xdr:rowOff>
    </xdr:to>
    <xdr:pic>
      <xdr:nvPicPr>
        <xdr:cNvPr id="4" name="Image 2">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716124" y="7496174"/>
          <a:ext cx="2847975" cy="15121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42</xdr:col>
      <xdr:colOff>14480</xdr:colOff>
      <xdr:row>2</xdr:row>
      <xdr:rowOff>19221</xdr:rowOff>
    </xdr:from>
    <xdr:to>
      <xdr:col>45</xdr:col>
      <xdr:colOff>109729</xdr:colOff>
      <xdr:row>3</xdr:row>
      <xdr:rowOff>153390</xdr:rowOff>
    </xdr:to>
    <xdr:sp macro="[0]!Km_Init_Pneus_Click" textlink="">
      <xdr:nvSpPr>
        <xdr:cNvPr id="2" name="Rectangle à coins arrondis 3">
          <a:extLst>
            <a:ext uri="{FF2B5EF4-FFF2-40B4-BE49-F238E27FC236}">
              <a16:creationId xmlns:a16="http://schemas.microsoft.com/office/drawing/2014/main" id="{00000000-0008-0000-0500-000002000000}"/>
            </a:ext>
          </a:extLst>
        </xdr:cNvPr>
        <xdr:cNvSpPr/>
      </xdr:nvSpPr>
      <xdr:spPr>
        <a:xfrm>
          <a:off x="7196330" y="362121"/>
          <a:ext cx="609599" cy="305619"/>
        </a:xfrm>
        <a:prstGeom prst="roundRect">
          <a:avLst/>
        </a:prstGeom>
        <a:solidFill>
          <a:schemeClr val="tx1">
            <a:lumMod val="65000"/>
            <a:lumOff val="3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b="1">
              <a:solidFill>
                <a:srgbClr val="FFFF00"/>
              </a:solidFill>
            </a:rPr>
            <a:t>Init</a:t>
          </a:r>
          <a:r>
            <a:rPr lang="fr-FR" sz="1000" b="1" baseline="0">
              <a:solidFill>
                <a:srgbClr val="FFFF00"/>
              </a:solidFill>
            </a:rPr>
            <a:t> Mil</a:t>
          </a:r>
        </a:p>
      </xdr:txBody>
    </xdr:sp>
    <xdr:clientData/>
  </xdr:twoCellAnchor>
  <xdr:twoCellAnchor>
    <xdr:from>
      <xdr:col>45</xdr:col>
      <xdr:colOff>135326</xdr:colOff>
      <xdr:row>2</xdr:row>
      <xdr:rowOff>18437</xdr:rowOff>
    </xdr:from>
    <xdr:to>
      <xdr:col>50</xdr:col>
      <xdr:colOff>4647</xdr:colOff>
      <xdr:row>3</xdr:row>
      <xdr:rowOff>155863</xdr:rowOff>
    </xdr:to>
    <xdr:sp macro="[0]!Valid_Run_RS" textlink="">
      <xdr:nvSpPr>
        <xdr:cNvPr id="3" name="Rectangle à coins arrondis 6">
          <a:extLst>
            <a:ext uri="{FF2B5EF4-FFF2-40B4-BE49-F238E27FC236}">
              <a16:creationId xmlns:a16="http://schemas.microsoft.com/office/drawing/2014/main" id="{00000000-0008-0000-0500-000003000000}"/>
            </a:ext>
          </a:extLst>
        </xdr:cNvPr>
        <xdr:cNvSpPr/>
      </xdr:nvSpPr>
      <xdr:spPr>
        <a:xfrm>
          <a:off x="7831526" y="361337"/>
          <a:ext cx="726571" cy="308876"/>
        </a:xfrm>
        <a:prstGeom prst="roundRect">
          <a:avLst/>
        </a:prstGeom>
        <a:solidFill>
          <a:schemeClr val="bg1">
            <a:lumMod val="9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b="1">
              <a:solidFill>
                <a:srgbClr val="FF3399"/>
              </a:solidFill>
            </a:rPr>
            <a:t>Valid Run</a:t>
          </a:r>
          <a:endParaRPr lang="fr-FR" sz="1100" b="1">
            <a:solidFill>
              <a:srgbClr val="FF3399"/>
            </a:solidFill>
          </a:endParaRPr>
        </a:p>
      </xdr:txBody>
    </xdr:sp>
    <xdr:clientData/>
  </xdr:twoCellAnchor>
  <xdr:twoCellAnchor editAs="oneCell">
    <xdr:from>
      <xdr:col>0</xdr:col>
      <xdr:colOff>152401</xdr:colOff>
      <xdr:row>0</xdr:row>
      <xdr:rowOff>19051</xdr:rowOff>
    </xdr:from>
    <xdr:to>
      <xdr:col>5</xdr:col>
      <xdr:colOff>37061</xdr:colOff>
      <xdr:row>2</xdr:row>
      <xdr:rowOff>1</xdr:rowOff>
    </xdr:to>
    <xdr:pic>
      <xdr:nvPicPr>
        <xdr:cNvPr id="4" name="Imag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1" y="19051"/>
          <a:ext cx="74191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23144</xdr:colOff>
      <xdr:row>3</xdr:row>
      <xdr:rowOff>161926</xdr:rowOff>
    </xdr:from>
    <xdr:to>
      <xdr:col>61</xdr:col>
      <xdr:colOff>75774</xdr:colOff>
      <xdr:row>19</xdr:row>
      <xdr:rowOff>66675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8633744" y="676276"/>
          <a:ext cx="1938580" cy="2647949"/>
        </a:xfrm>
        <a:prstGeom prst="rect">
          <a:avLst/>
        </a:prstGeom>
      </xdr:spPr>
    </xdr:pic>
    <xdr:clientData/>
  </xdr:twoCellAnchor>
  <xdr:twoCellAnchor editAs="oneCell">
    <xdr:from>
      <xdr:col>62</xdr:col>
      <xdr:colOff>1</xdr:colOff>
      <xdr:row>4</xdr:row>
      <xdr:rowOff>0</xdr:rowOff>
    </xdr:from>
    <xdr:to>
      <xdr:col>75</xdr:col>
      <xdr:colOff>38029</xdr:colOff>
      <xdr:row>13</xdr:row>
      <xdr:rowOff>9525</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stretch>
          <a:fillRect/>
        </a:stretch>
      </xdr:blipFill>
      <xdr:spPr>
        <a:xfrm>
          <a:off x="10668001" y="685800"/>
          <a:ext cx="2266878" cy="1552575"/>
        </a:xfrm>
        <a:prstGeom prst="rect">
          <a:avLst/>
        </a:prstGeom>
      </xdr:spPr>
    </xdr:pic>
    <xdr:clientData/>
  </xdr:twoCellAnchor>
  <xdr:twoCellAnchor editAs="oneCell">
    <xdr:from>
      <xdr:col>50</xdr:col>
      <xdr:colOff>9525</xdr:colOff>
      <xdr:row>40</xdr:row>
      <xdr:rowOff>38100</xdr:rowOff>
    </xdr:from>
    <xdr:to>
      <xdr:col>64</xdr:col>
      <xdr:colOff>104268</xdr:colOff>
      <xdr:row>48</xdr:row>
      <xdr:rowOff>107299</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4"/>
        <a:stretch>
          <a:fillRect/>
        </a:stretch>
      </xdr:blipFill>
      <xdr:spPr>
        <a:xfrm>
          <a:off x="8724900" y="6896100"/>
          <a:ext cx="2495043" cy="14407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0</xdr:row>
          <xdr:rowOff>104775</xdr:rowOff>
        </xdr:from>
        <xdr:to>
          <xdr:col>2</xdr:col>
          <xdr:colOff>123825</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Lists update</a:t>
              </a:r>
            </a:p>
          </xdr:txBody>
        </xdr:sp>
        <xdr:clientData fPrintsWithSheet="0"/>
      </xdr:twoCellAnchor>
    </mc:Choice>
    <mc:Fallback/>
  </mc:AlternateContent>
  <xdr:twoCellAnchor editAs="oneCell">
    <xdr:from>
      <xdr:col>9</xdr:col>
      <xdr:colOff>0</xdr:colOff>
      <xdr:row>10</xdr:row>
      <xdr:rowOff>0</xdr:rowOff>
    </xdr:from>
    <xdr:to>
      <xdr:col>14</xdr:col>
      <xdr:colOff>104775</xdr:colOff>
      <xdr:row>21</xdr:row>
      <xdr:rowOff>47625</xdr:rowOff>
    </xdr:to>
    <xdr:pic>
      <xdr:nvPicPr>
        <xdr:cNvPr id="3" name="Imag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29475" y="1428750"/>
          <a:ext cx="3914775" cy="1619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22</xdr:row>
      <xdr:rowOff>0</xdr:rowOff>
    </xdr:from>
    <xdr:to>
      <xdr:col>14</xdr:col>
      <xdr:colOff>104775</xdr:colOff>
      <xdr:row>28</xdr:row>
      <xdr:rowOff>133350</xdr:rowOff>
    </xdr:to>
    <xdr:pic>
      <xdr:nvPicPr>
        <xdr:cNvPr id="4" name="Imag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29475" y="3143250"/>
          <a:ext cx="3914775"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316004</xdr:colOff>
      <xdr:row>9</xdr:row>
      <xdr:rowOff>133349</xdr:rowOff>
    </xdr:from>
    <xdr:to>
      <xdr:col>20</xdr:col>
      <xdr:colOff>462067</xdr:colOff>
      <xdr:row>25</xdr:row>
      <xdr:rowOff>66675</xdr:rowOff>
    </xdr:to>
    <xdr:pic>
      <xdr:nvPicPr>
        <xdr:cNvPr id="5" name="Image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55479" y="1419224"/>
          <a:ext cx="4718063" cy="22193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384335</xdr:colOff>
      <xdr:row>25</xdr:row>
      <xdr:rowOff>123825</xdr:rowOff>
    </xdr:from>
    <xdr:to>
      <xdr:col>20</xdr:col>
      <xdr:colOff>409575</xdr:colOff>
      <xdr:row>42</xdr:row>
      <xdr:rowOff>20981</xdr:rowOff>
    </xdr:to>
    <xdr:pic>
      <xdr:nvPicPr>
        <xdr:cNvPr id="6" name="Imag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23810" y="3695700"/>
          <a:ext cx="4597240" cy="23260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xdr:colOff>
      <xdr:row>29</xdr:row>
      <xdr:rowOff>142874</xdr:rowOff>
    </xdr:from>
    <xdr:to>
      <xdr:col>14</xdr:col>
      <xdr:colOff>466725</xdr:colOff>
      <xdr:row>41</xdr:row>
      <xdr:rowOff>89065</xdr:rowOff>
    </xdr:to>
    <xdr:pic>
      <xdr:nvPicPr>
        <xdr:cNvPr id="9" name="Image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229476" y="4286249"/>
          <a:ext cx="4276724" cy="16606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e.local\shares\Users\bruno.corbe\Documents\SCG007\Private%20Tests\21T02%20MONZ\ENGINEERING\21T02%20MONZ%20RaceSheet%20SCG007%20-Chassis%20%23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e.local\shares\Users\bruno.corbe\Documents\SCG007\Private%20Tests\21T05%20VALL\ENGINEERING\21T05%20VALL%20-%20%20RaceSheet%20SCG007%204.7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
      <sheetName val="Tires"/>
      <sheetName val="Test Plan"/>
      <sheetName val="Strategie "/>
      <sheetName val="RS FP1"/>
      <sheetName val="RS FP2"/>
      <sheetName val="RS FP3"/>
      <sheetName val="RS FP4"/>
      <sheetName val="Data"/>
    </sheetNames>
    <sheetDataSet>
      <sheetData sheetId="0">
        <row r="3">
          <cell r="O3" t="str">
            <v>RD</v>
          </cell>
        </row>
        <row r="4">
          <cell r="O4" t="str">
            <v>PD</v>
          </cell>
        </row>
        <row r="5">
          <cell r="O5" t="str">
            <v>RB</v>
          </cell>
          <cell r="AS5">
            <v>0</v>
          </cell>
        </row>
        <row r="6">
          <cell r="O6"/>
        </row>
        <row r="7">
          <cell r="O7"/>
        </row>
        <row r="12">
          <cell r="K12">
            <v>5.7930000000000001</v>
          </cell>
        </row>
        <row r="19">
          <cell r="O19" t="str">
            <v/>
          </cell>
        </row>
        <row r="20">
          <cell r="O20" t="str">
            <v/>
          </cell>
        </row>
        <row r="21">
          <cell r="O21" t="str">
            <v/>
          </cell>
        </row>
        <row r="22">
          <cell r="O22" t="str">
            <v/>
          </cell>
        </row>
      </sheetData>
      <sheetData sheetId="1">
        <row r="6">
          <cell r="D6" t="str">
            <v>8001</v>
          </cell>
          <cell r="E6"/>
          <cell r="F6"/>
          <cell r="G6" t="str">
            <v>C</v>
          </cell>
          <cell r="H6"/>
          <cell r="I6"/>
          <cell r="J6"/>
          <cell r="K6"/>
          <cell r="L6" t="str">
            <v>8001FL</v>
          </cell>
          <cell r="M6"/>
          <cell r="N6"/>
          <cell r="O6" t="str">
            <v>8001FR</v>
          </cell>
          <cell r="P6"/>
          <cell r="Q6"/>
          <cell r="R6" t="str">
            <v>8001RL</v>
          </cell>
          <cell r="S6"/>
          <cell r="T6"/>
          <cell r="U6" t="str">
            <v>8001RR</v>
          </cell>
          <cell r="V6"/>
          <cell r="W6"/>
          <cell r="X6" t="str">
            <v/>
          </cell>
          <cell r="Y6"/>
          <cell r="Z6" t="str">
            <v/>
          </cell>
          <cell r="AA6"/>
          <cell r="AB6" t="str">
            <v/>
          </cell>
          <cell r="AC6"/>
          <cell r="AD6" t="str">
            <v/>
          </cell>
          <cell r="AE6"/>
          <cell r="AF6"/>
          <cell r="AG6"/>
          <cell r="AH6"/>
          <cell r="AI6"/>
          <cell r="AJ6"/>
          <cell r="AK6"/>
          <cell r="AL6"/>
          <cell r="AM6"/>
          <cell r="AN6"/>
          <cell r="AO6"/>
          <cell r="AP6"/>
          <cell r="AQ6"/>
          <cell r="AR6"/>
          <cell r="AS6"/>
          <cell r="AT6"/>
          <cell r="AU6"/>
          <cell r="AV6"/>
          <cell r="AW6"/>
          <cell r="AX6"/>
          <cell r="AY6"/>
          <cell r="AZ6"/>
          <cell r="BA6"/>
          <cell r="BB6"/>
          <cell r="BC6"/>
          <cell r="BD6"/>
          <cell r="BE6">
            <v>0</v>
          </cell>
          <cell r="BF6"/>
          <cell r="BG6"/>
          <cell r="BH6">
            <v>0</v>
          </cell>
          <cell r="BI6"/>
          <cell r="BJ6"/>
          <cell r="BL6"/>
          <cell r="BM6"/>
          <cell r="BN6"/>
          <cell r="BO6"/>
          <cell r="BP6"/>
          <cell r="BQ6"/>
          <cell r="BR6"/>
          <cell r="BS6"/>
          <cell r="BT6"/>
          <cell r="BU6"/>
          <cell r="BV6"/>
          <cell r="BW6"/>
          <cell r="BX6"/>
          <cell r="BY6"/>
          <cell r="BZ6"/>
          <cell r="CB6">
            <v>0</v>
          </cell>
          <cell r="CC6">
            <v>0</v>
          </cell>
          <cell r="CD6">
            <v>0</v>
          </cell>
          <cell r="CE6">
            <v>0</v>
          </cell>
          <cell r="CF6">
            <v>0</v>
          </cell>
          <cell r="CG6">
            <v>0</v>
          </cell>
          <cell r="CH6">
            <v>0</v>
          </cell>
        </row>
        <row r="7">
          <cell r="D7"/>
          <cell r="E7"/>
          <cell r="F7"/>
          <cell r="G7"/>
          <cell r="H7"/>
          <cell r="I7"/>
          <cell r="J7"/>
          <cell r="K7"/>
          <cell r="L7"/>
          <cell r="M7"/>
          <cell r="N7"/>
          <cell r="O7"/>
          <cell r="P7"/>
          <cell r="Q7"/>
          <cell r="R7"/>
          <cell r="S7"/>
          <cell r="T7"/>
          <cell r="U7"/>
          <cell r="V7"/>
          <cell r="W7"/>
          <cell r="X7" t="str">
            <v/>
          </cell>
          <cell r="Y7"/>
          <cell r="Z7" t="str">
            <v/>
          </cell>
          <cell r="AA7"/>
          <cell r="AB7" t="str">
            <v/>
          </cell>
          <cell r="AC7"/>
          <cell r="AD7" t="str">
            <v/>
          </cell>
          <cell r="AE7"/>
          <cell r="AF7" t="str">
            <v/>
          </cell>
          <cell r="AG7"/>
          <cell r="AH7" t="str">
            <v/>
          </cell>
          <cell r="AI7"/>
          <cell r="AJ7" t="str">
            <v/>
          </cell>
          <cell r="AK7"/>
          <cell r="AL7" t="str">
            <v/>
          </cell>
          <cell r="AM7"/>
          <cell r="AN7" t="str">
            <v/>
          </cell>
          <cell r="AO7"/>
          <cell r="AP7" t="str">
            <v/>
          </cell>
          <cell r="AQ7"/>
          <cell r="AR7" t="str">
            <v/>
          </cell>
          <cell r="AS7"/>
          <cell r="AT7" t="str">
            <v/>
          </cell>
          <cell r="AU7"/>
          <cell r="AV7" t="str">
            <v/>
          </cell>
          <cell r="AW7"/>
          <cell r="AX7" t="str">
            <v/>
          </cell>
          <cell r="AY7"/>
          <cell r="AZ7" t="str">
            <v/>
          </cell>
          <cell r="BA7"/>
          <cell r="BB7"/>
          <cell r="BC7"/>
          <cell r="BD7"/>
          <cell r="BE7"/>
          <cell r="BF7"/>
          <cell r="BG7"/>
          <cell r="BH7"/>
          <cell r="BI7"/>
          <cell r="BJ7"/>
          <cell r="BL7" t="str">
            <v/>
          </cell>
          <cell r="BM7"/>
          <cell r="BN7"/>
          <cell r="BO7" t="str">
            <v/>
          </cell>
          <cell r="BP7"/>
          <cell r="BQ7"/>
          <cell r="BR7"/>
          <cell r="BS7"/>
          <cell r="BT7"/>
          <cell r="BU7"/>
          <cell r="BV7"/>
          <cell r="BW7"/>
          <cell r="BX7"/>
          <cell r="CB7"/>
          <cell r="CC7"/>
          <cell r="CD7"/>
          <cell r="CE7"/>
          <cell r="CF7"/>
          <cell r="CG7"/>
          <cell r="CH7"/>
        </row>
        <row r="8">
          <cell r="D8" t="str">
            <v>8101</v>
          </cell>
          <cell r="E8"/>
          <cell r="F8"/>
          <cell r="G8" t="str">
            <v>SC</v>
          </cell>
          <cell r="H8"/>
          <cell r="I8"/>
          <cell r="J8"/>
          <cell r="K8"/>
          <cell r="L8">
            <v>12</v>
          </cell>
          <cell r="M8"/>
          <cell r="N8"/>
          <cell r="O8">
            <v>8</v>
          </cell>
          <cell r="P8"/>
          <cell r="Q8"/>
          <cell r="R8">
            <v>5</v>
          </cell>
          <cell r="S8"/>
          <cell r="T8"/>
          <cell r="U8">
            <v>2</v>
          </cell>
          <cell r="V8"/>
          <cell r="W8"/>
          <cell r="X8">
            <v>22</v>
          </cell>
          <cell r="Y8"/>
          <cell r="Z8">
            <v>16</v>
          </cell>
          <cell r="AA8"/>
          <cell r="AB8" t="str">
            <v/>
          </cell>
          <cell r="AC8"/>
          <cell r="AD8" t="str">
            <v/>
          </cell>
          <cell r="AE8"/>
          <cell r="AF8"/>
          <cell r="AG8"/>
          <cell r="AH8"/>
          <cell r="AI8"/>
          <cell r="AJ8"/>
          <cell r="AK8"/>
          <cell r="AL8"/>
          <cell r="AM8"/>
          <cell r="AN8"/>
          <cell r="AO8"/>
          <cell r="AP8"/>
          <cell r="AQ8"/>
          <cell r="AR8"/>
          <cell r="AS8"/>
          <cell r="AT8"/>
          <cell r="AU8"/>
          <cell r="AV8"/>
          <cell r="AW8"/>
          <cell r="AX8"/>
          <cell r="AY8"/>
          <cell r="AZ8"/>
          <cell r="BA8"/>
          <cell r="BB8">
            <v>135</v>
          </cell>
          <cell r="BC8"/>
          <cell r="BD8"/>
          <cell r="BE8">
            <v>38</v>
          </cell>
          <cell r="BF8"/>
          <cell r="BG8"/>
          <cell r="BH8">
            <v>355.13400000000001</v>
          </cell>
          <cell r="BI8"/>
          <cell r="BJ8"/>
          <cell r="BL8" t="str">
            <v/>
          </cell>
          <cell r="BM8"/>
          <cell r="BN8"/>
          <cell r="BO8" t="str">
            <v/>
          </cell>
          <cell r="BP8"/>
          <cell r="BQ8"/>
          <cell r="BR8"/>
          <cell r="BS8"/>
          <cell r="BT8"/>
          <cell r="BU8"/>
          <cell r="BV8"/>
          <cell r="BW8"/>
          <cell r="BX8"/>
          <cell r="CB8">
            <v>262.44600000000003</v>
          </cell>
          <cell r="CC8">
            <v>355.13400000000001</v>
          </cell>
          <cell r="CD8">
            <v>355.13400000000001</v>
          </cell>
          <cell r="CE8">
            <v>355.13400000000001</v>
          </cell>
          <cell r="CF8">
            <v>355.13400000000001</v>
          </cell>
          <cell r="CG8">
            <v>355.13400000000001</v>
          </cell>
          <cell r="CH8">
            <v>355.13400000000001</v>
          </cell>
        </row>
        <row r="9">
          <cell r="D9"/>
          <cell r="E9"/>
          <cell r="F9"/>
          <cell r="G9"/>
          <cell r="H9"/>
          <cell r="I9"/>
          <cell r="J9"/>
          <cell r="K9"/>
          <cell r="L9"/>
          <cell r="M9"/>
          <cell r="N9"/>
          <cell r="O9"/>
          <cell r="P9"/>
          <cell r="Q9"/>
          <cell r="R9"/>
          <cell r="S9"/>
          <cell r="T9"/>
          <cell r="U9"/>
          <cell r="V9"/>
          <cell r="W9"/>
          <cell r="X9">
            <v>127.446</v>
          </cell>
          <cell r="Y9"/>
          <cell r="Z9">
            <v>92.688000000000002</v>
          </cell>
          <cell r="AA9"/>
          <cell r="AB9" t="str">
            <v/>
          </cell>
          <cell r="AC9"/>
          <cell r="AD9" t="str">
            <v/>
          </cell>
          <cell r="AE9"/>
          <cell r="AF9" t="str">
            <v/>
          </cell>
          <cell r="AG9"/>
          <cell r="AH9" t="str">
            <v/>
          </cell>
          <cell r="AI9"/>
          <cell r="AJ9" t="str">
            <v/>
          </cell>
          <cell r="AK9"/>
          <cell r="AL9" t="str">
            <v/>
          </cell>
          <cell r="AM9"/>
          <cell r="AN9" t="str">
            <v/>
          </cell>
          <cell r="AO9"/>
          <cell r="AP9" t="str">
            <v/>
          </cell>
          <cell r="AQ9"/>
          <cell r="AR9" t="str">
            <v/>
          </cell>
          <cell r="AS9"/>
          <cell r="AT9" t="str">
            <v/>
          </cell>
          <cell r="AU9"/>
          <cell r="AV9" t="str">
            <v/>
          </cell>
          <cell r="AW9"/>
          <cell r="AX9" t="str">
            <v/>
          </cell>
          <cell r="AY9"/>
          <cell r="AZ9" t="str">
            <v/>
          </cell>
          <cell r="BA9"/>
          <cell r="BB9"/>
          <cell r="BC9"/>
          <cell r="BD9"/>
          <cell r="BE9"/>
          <cell r="BF9"/>
          <cell r="BG9"/>
          <cell r="BH9"/>
          <cell r="BI9"/>
          <cell r="BJ9"/>
          <cell r="BL9" t="str">
            <v/>
          </cell>
          <cell r="BM9"/>
          <cell r="BN9"/>
          <cell r="BO9" t="str">
            <v/>
          </cell>
          <cell r="BP9"/>
          <cell r="BQ9"/>
          <cell r="BR9"/>
          <cell r="BS9"/>
          <cell r="BT9"/>
          <cell r="BU9"/>
          <cell r="BV9"/>
          <cell r="BW9"/>
          <cell r="BX9"/>
        </row>
        <row r="10">
          <cell r="D10" t="str">
            <v>8102</v>
          </cell>
          <cell r="E10"/>
          <cell r="F10"/>
          <cell r="G10" t="str">
            <v>SC</v>
          </cell>
          <cell r="H10"/>
          <cell r="I10"/>
          <cell r="J10"/>
          <cell r="K10"/>
          <cell r="L10">
            <v>2</v>
          </cell>
          <cell r="M10"/>
          <cell r="N10"/>
          <cell r="O10">
            <v>3</v>
          </cell>
          <cell r="P10"/>
          <cell r="Q10"/>
          <cell r="R10">
            <v>9</v>
          </cell>
          <cell r="S10"/>
          <cell r="T10"/>
          <cell r="U10">
            <v>11</v>
          </cell>
          <cell r="V10"/>
          <cell r="W10"/>
          <cell r="X10" t="str">
            <v/>
          </cell>
          <cell r="Y10"/>
          <cell r="Z10">
            <v>9</v>
          </cell>
          <cell r="AA10"/>
          <cell r="AB10">
            <v>22</v>
          </cell>
          <cell r="AC10"/>
          <cell r="AD10" t="str">
            <v/>
          </cell>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v>31</v>
          </cell>
          <cell r="BF10"/>
          <cell r="BG10"/>
          <cell r="BH10">
            <v>179.583</v>
          </cell>
          <cell r="BI10"/>
          <cell r="BJ10"/>
          <cell r="BL10" t="str">
            <v/>
          </cell>
          <cell r="BM10"/>
          <cell r="BN10"/>
          <cell r="BO10" t="str">
            <v/>
          </cell>
          <cell r="BP10"/>
          <cell r="BQ10"/>
          <cell r="BR10"/>
          <cell r="BS10"/>
          <cell r="BT10"/>
          <cell r="BU10"/>
          <cell r="BV10"/>
          <cell r="BW10"/>
          <cell r="BX10"/>
          <cell r="CB10">
            <v>0</v>
          </cell>
          <cell r="CC10">
            <v>52.137</v>
          </cell>
          <cell r="CD10">
            <v>179.583</v>
          </cell>
          <cell r="CE10">
            <v>179.583</v>
          </cell>
          <cell r="CF10">
            <v>179.583</v>
          </cell>
          <cell r="CG10">
            <v>179.583</v>
          </cell>
          <cell r="CH10">
            <v>179.583</v>
          </cell>
        </row>
        <row r="11">
          <cell r="D11"/>
          <cell r="E11"/>
          <cell r="F11"/>
          <cell r="G11"/>
          <cell r="H11"/>
          <cell r="I11"/>
          <cell r="J11"/>
          <cell r="K11"/>
          <cell r="L11"/>
          <cell r="M11"/>
          <cell r="N11"/>
          <cell r="O11"/>
          <cell r="P11"/>
          <cell r="Q11"/>
          <cell r="R11"/>
          <cell r="S11"/>
          <cell r="T11"/>
          <cell r="U11"/>
          <cell r="V11"/>
          <cell r="W11"/>
          <cell r="X11" t="str">
            <v/>
          </cell>
          <cell r="Y11"/>
          <cell r="Z11">
            <v>52.137</v>
          </cell>
          <cell r="AA11"/>
          <cell r="AB11">
            <v>127.446</v>
          </cell>
          <cell r="AC11"/>
          <cell r="AD11" t="str">
            <v/>
          </cell>
          <cell r="AE11"/>
          <cell r="AF11" t="str">
            <v/>
          </cell>
          <cell r="AG11"/>
          <cell r="AH11" t="str">
            <v/>
          </cell>
          <cell r="AI11"/>
          <cell r="AJ11" t="str">
            <v/>
          </cell>
          <cell r="AK11"/>
          <cell r="AL11" t="str">
            <v/>
          </cell>
          <cell r="AM11"/>
          <cell r="AN11" t="str">
            <v/>
          </cell>
          <cell r="AO11"/>
          <cell r="AP11" t="str">
            <v/>
          </cell>
          <cell r="AQ11"/>
          <cell r="AR11" t="str">
            <v/>
          </cell>
          <cell r="AS11"/>
          <cell r="AT11" t="str">
            <v/>
          </cell>
          <cell r="AU11"/>
          <cell r="AV11" t="str">
            <v/>
          </cell>
          <cell r="AW11"/>
          <cell r="AX11" t="str">
            <v/>
          </cell>
          <cell r="AY11"/>
          <cell r="AZ11" t="str">
            <v/>
          </cell>
          <cell r="BA11"/>
          <cell r="BB11"/>
          <cell r="BC11"/>
          <cell r="BD11"/>
          <cell r="BE11"/>
          <cell r="BF11"/>
          <cell r="BG11"/>
          <cell r="BH11"/>
          <cell r="BI11"/>
          <cell r="BJ11"/>
          <cell r="BL11" t="str">
            <v/>
          </cell>
          <cell r="BM11"/>
          <cell r="BN11"/>
          <cell r="BO11" t="str">
            <v/>
          </cell>
          <cell r="BP11"/>
          <cell r="BQ11"/>
          <cell r="BR11"/>
          <cell r="BS11"/>
          <cell r="BT11"/>
          <cell r="BU11"/>
          <cell r="BV11"/>
          <cell r="BW11"/>
          <cell r="BX11"/>
        </row>
        <row r="12">
          <cell r="D12" t="str">
            <v>8103</v>
          </cell>
          <cell r="E12"/>
          <cell r="F12"/>
          <cell r="G12" t="str">
            <v>SC</v>
          </cell>
          <cell r="H12"/>
          <cell r="I12"/>
          <cell r="J12"/>
          <cell r="K12"/>
          <cell r="L12">
            <v>6</v>
          </cell>
          <cell r="M12"/>
          <cell r="N12"/>
          <cell r="O12">
            <v>4</v>
          </cell>
          <cell r="P12"/>
          <cell r="Q12"/>
          <cell r="R12">
            <v>3</v>
          </cell>
          <cell r="S12"/>
          <cell r="T12"/>
          <cell r="U12">
            <v>6</v>
          </cell>
          <cell r="V12"/>
          <cell r="W12"/>
          <cell r="X12" t="str">
            <v/>
          </cell>
          <cell r="Y12"/>
          <cell r="Z12" t="str">
            <v/>
          </cell>
          <cell r="AA12"/>
          <cell r="AB12">
            <v>19</v>
          </cell>
          <cell r="AC12"/>
          <cell r="AD12" t="str">
            <v/>
          </cell>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v>19</v>
          </cell>
          <cell r="BF12"/>
          <cell r="BG12"/>
          <cell r="BH12">
            <v>110.06700000000001</v>
          </cell>
          <cell r="BI12"/>
          <cell r="BJ12"/>
          <cell r="BL12" t="str">
            <v/>
          </cell>
          <cell r="BM12"/>
          <cell r="BN12"/>
          <cell r="BO12" t="str">
            <v/>
          </cell>
          <cell r="BP12"/>
          <cell r="BQ12"/>
          <cell r="BR12"/>
          <cell r="BS12"/>
          <cell r="BT12"/>
          <cell r="BU12"/>
          <cell r="BV12"/>
          <cell r="BW12"/>
          <cell r="BX12"/>
          <cell r="CB12">
            <v>0</v>
          </cell>
          <cell r="CC12">
            <v>0</v>
          </cell>
          <cell r="CD12">
            <v>110.06700000000001</v>
          </cell>
          <cell r="CE12">
            <v>110.06700000000001</v>
          </cell>
          <cell r="CF12">
            <v>110.06700000000001</v>
          </cell>
          <cell r="CG12">
            <v>110.06700000000001</v>
          </cell>
          <cell r="CH12">
            <v>110.06700000000001</v>
          </cell>
        </row>
        <row r="13">
          <cell r="D13"/>
          <cell r="E13"/>
          <cell r="F13"/>
          <cell r="G13"/>
          <cell r="H13"/>
          <cell r="I13"/>
          <cell r="J13"/>
          <cell r="K13"/>
          <cell r="L13"/>
          <cell r="M13"/>
          <cell r="N13"/>
          <cell r="O13"/>
          <cell r="P13"/>
          <cell r="Q13"/>
          <cell r="R13"/>
          <cell r="S13"/>
          <cell r="T13"/>
          <cell r="U13"/>
          <cell r="V13"/>
          <cell r="W13"/>
          <cell r="X13" t="str">
            <v/>
          </cell>
          <cell r="Y13"/>
          <cell r="Z13" t="str">
            <v/>
          </cell>
          <cell r="AA13"/>
          <cell r="AB13">
            <v>110.06700000000001</v>
          </cell>
          <cell r="AC13"/>
          <cell r="AD13" t="str">
            <v/>
          </cell>
          <cell r="AE13"/>
          <cell r="AF13" t="str">
            <v/>
          </cell>
          <cell r="AG13"/>
          <cell r="AH13" t="str">
            <v/>
          </cell>
          <cell r="AI13"/>
          <cell r="AJ13" t="str">
            <v/>
          </cell>
          <cell r="AK13"/>
          <cell r="AL13" t="str">
            <v/>
          </cell>
          <cell r="AM13"/>
          <cell r="AN13" t="str">
            <v/>
          </cell>
          <cell r="AO13"/>
          <cell r="AP13" t="str">
            <v/>
          </cell>
          <cell r="AQ13"/>
          <cell r="AR13" t="str">
            <v/>
          </cell>
          <cell r="AS13"/>
          <cell r="AT13" t="str">
            <v/>
          </cell>
          <cell r="AU13"/>
          <cell r="AV13" t="str">
            <v/>
          </cell>
          <cell r="AW13"/>
          <cell r="AX13" t="str">
            <v/>
          </cell>
          <cell r="AY13"/>
          <cell r="AZ13" t="str">
            <v/>
          </cell>
          <cell r="BA13"/>
          <cell r="BB13"/>
          <cell r="BC13"/>
          <cell r="BD13"/>
          <cell r="BE13"/>
          <cell r="BF13"/>
          <cell r="BG13"/>
          <cell r="BH13"/>
          <cell r="BI13"/>
          <cell r="BJ13"/>
          <cell r="BL13" t="str">
            <v/>
          </cell>
          <cell r="BM13"/>
          <cell r="BN13"/>
          <cell r="BO13" t="str">
            <v/>
          </cell>
          <cell r="BP13"/>
          <cell r="BQ13"/>
          <cell r="BR13"/>
          <cell r="BS13"/>
          <cell r="BT13"/>
          <cell r="BU13"/>
          <cell r="BV13"/>
          <cell r="BW13"/>
          <cell r="BX13"/>
        </row>
        <row r="14">
          <cell r="D14" t="str">
            <v>8104</v>
          </cell>
          <cell r="E14"/>
          <cell r="F14"/>
          <cell r="G14" t="str">
            <v>SC</v>
          </cell>
          <cell r="H14"/>
          <cell r="I14"/>
          <cell r="J14"/>
          <cell r="K14"/>
          <cell r="L14" t="str">
            <v>8003FL</v>
          </cell>
          <cell r="M14"/>
          <cell r="N14"/>
          <cell r="O14" t="str">
            <v>8003FR</v>
          </cell>
          <cell r="P14"/>
          <cell r="Q14"/>
          <cell r="R14" t="str">
            <v>8003RL</v>
          </cell>
          <cell r="S14"/>
          <cell r="T14"/>
          <cell r="U14" t="str">
            <v>8003RR</v>
          </cell>
          <cell r="V14"/>
          <cell r="W14"/>
          <cell r="X14" t="str">
            <v/>
          </cell>
          <cell r="Y14"/>
          <cell r="Z14" t="str">
            <v/>
          </cell>
          <cell r="AA14"/>
          <cell r="AB14" t="str">
            <v/>
          </cell>
          <cell r="AC14"/>
          <cell r="AD14" t="str">
            <v/>
          </cell>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v>0</v>
          </cell>
          <cell r="BF14"/>
          <cell r="BG14"/>
          <cell r="BH14">
            <v>0</v>
          </cell>
          <cell r="BI14"/>
          <cell r="BJ14"/>
          <cell r="BL14" t="str">
            <v/>
          </cell>
          <cell r="BM14"/>
          <cell r="BN14"/>
          <cell r="BO14" t="str">
            <v/>
          </cell>
          <cell r="BP14"/>
          <cell r="BQ14"/>
          <cell r="BR14"/>
          <cell r="BS14"/>
          <cell r="BT14"/>
          <cell r="BU14"/>
          <cell r="BV14"/>
          <cell r="BW14"/>
          <cell r="BX14"/>
          <cell r="CB14">
            <v>0</v>
          </cell>
          <cell r="CC14">
            <v>0</v>
          </cell>
          <cell r="CD14">
            <v>0</v>
          </cell>
          <cell r="CE14">
            <v>0</v>
          </cell>
          <cell r="CF14">
            <v>0</v>
          </cell>
          <cell r="CG14">
            <v>0</v>
          </cell>
          <cell r="CH14">
            <v>0</v>
          </cell>
        </row>
        <row r="15">
          <cell r="D15"/>
          <cell r="E15"/>
          <cell r="F15"/>
          <cell r="G15"/>
          <cell r="H15"/>
          <cell r="I15"/>
          <cell r="J15"/>
          <cell r="K15"/>
          <cell r="L15"/>
          <cell r="M15"/>
          <cell r="N15"/>
          <cell r="O15"/>
          <cell r="P15"/>
          <cell r="Q15"/>
          <cell r="R15"/>
          <cell r="S15"/>
          <cell r="T15"/>
          <cell r="U15"/>
          <cell r="V15"/>
          <cell r="W15"/>
          <cell r="X15" t="str">
            <v/>
          </cell>
          <cell r="Y15"/>
          <cell r="Z15" t="str">
            <v/>
          </cell>
          <cell r="AA15"/>
          <cell r="AB15" t="str">
            <v/>
          </cell>
          <cell r="AC15"/>
          <cell r="AD15" t="str">
            <v/>
          </cell>
          <cell r="AE15"/>
          <cell r="AF15" t="str">
            <v/>
          </cell>
          <cell r="AG15"/>
          <cell r="AH15" t="str">
            <v/>
          </cell>
          <cell r="AI15"/>
          <cell r="AJ15" t="str">
            <v/>
          </cell>
          <cell r="AK15"/>
          <cell r="AL15" t="str">
            <v/>
          </cell>
          <cell r="AM15"/>
          <cell r="AN15" t="str">
            <v/>
          </cell>
          <cell r="AO15"/>
          <cell r="AP15" t="str">
            <v/>
          </cell>
          <cell r="AQ15"/>
          <cell r="AR15" t="str">
            <v/>
          </cell>
          <cell r="AS15"/>
          <cell r="AT15" t="str">
            <v/>
          </cell>
          <cell r="AU15"/>
          <cell r="AV15" t="str">
            <v/>
          </cell>
          <cell r="AW15"/>
          <cell r="AX15" t="str">
            <v/>
          </cell>
          <cell r="AY15"/>
          <cell r="AZ15" t="str">
            <v/>
          </cell>
          <cell r="BA15"/>
          <cell r="BB15"/>
          <cell r="BC15"/>
          <cell r="BD15"/>
          <cell r="BE15"/>
          <cell r="BF15"/>
          <cell r="BG15"/>
          <cell r="BH15"/>
          <cell r="BI15"/>
          <cell r="BJ15"/>
          <cell r="BL15" t="str">
            <v/>
          </cell>
          <cell r="BM15"/>
          <cell r="BN15"/>
          <cell r="BO15" t="str">
            <v/>
          </cell>
          <cell r="BP15"/>
          <cell r="BQ15"/>
          <cell r="BR15"/>
          <cell r="BS15"/>
          <cell r="BT15"/>
          <cell r="BU15"/>
          <cell r="BV15"/>
          <cell r="BW15"/>
          <cell r="BX15"/>
        </row>
        <row r="16">
          <cell r="D16" t="str">
            <v>8201</v>
          </cell>
          <cell r="E16"/>
          <cell r="F16"/>
          <cell r="G16" t="str">
            <v>SH</v>
          </cell>
          <cell r="H16"/>
          <cell r="I16"/>
          <cell r="J16"/>
          <cell r="K16"/>
          <cell r="L16">
            <v>12</v>
          </cell>
          <cell r="M16"/>
          <cell r="N16"/>
          <cell r="O16">
            <v>8</v>
          </cell>
          <cell r="P16"/>
          <cell r="Q16"/>
          <cell r="R16">
            <v>5</v>
          </cell>
          <cell r="S16"/>
          <cell r="T16"/>
          <cell r="U16">
            <v>2</v>
          </cell>
          <cell r="V16"/>
          <cell r="W16"/>
          <cell r="X16" t="str">
            <v/>
          </cell>
          <cell r="Y16"/>
          <cell r="Z16" t="str">
            <v/>
          </cell>
          <cell r="AA16"/>
          <cell r="AB16" t="str">
            <v/>
          </cell>
          <cell r="AC16"/>
          <cell r="AD16">
            <v>16</v>
          </cell>
          <cell r="AE16"/>
          <cell r="AF16"/>
          <cell r="AG16"/>
          <cell r="AH16"/>
          <cell r="AI16"/>
          <cell r="AJ16"/>
          <cell r="AK16"/>
          <cell r="AL16"/>
          <cell r="AM16"/>
          <cell r="AN16"/>
          <cell r="AO16"/>
          <cell r="AP16"/>
          <cell r="AQ16"/>
          <cell r="AR16"/>
          <cell r="AS16"/>
          <cell r="AT16"/>
          <cell r="AU16"/>
          <cell r="AV16"/>
          <cell r="AW16"/>
          <cell r="AX16"/>
          <cell r="AY16"/>
          <cell r="AZ16"/>
          <cell r="BA16"/>
          <cell r="BB16">
            <v>44</v>
          </cell>
          <cell r="BC16"/>
          <cell r="BD16"/>
          <cell r="BE16">
            <v>16</v>
          </cell>
          <cell r="BF16"/>
          <cell r="BG16"/>
          <cell r="BH16">
            <v>136.68799999999999</v>
          </cell>
          <cell r="BI16"/>
          <cell r="BJ16"/>
          <cell r="BL16" t="str">
            <v/>
          </cell>
          <cell r="BM16"/>
          <cell r="BN16"/>
          <cell r="BO16" t="str">
            <v/>
          </cell>
          <cell r="BP16"/>
          <cell r="BQ16"/>
          <cell r="BR16"/>
          <cell r="BS16"/>
          <cell r="BT16"/>
          <cell r="BU16"/>
          <cell r="BV16"/>
          <cell r="BW16"/>
          <cell r="BX16"/>
          <cell r="CB16">
            <v>44</v>
          </cell>
          <cell r="CC16">
            <v>44</v>
          </cell>
          <cell r="CD16">
            <v>44</v>
          </cell>
          <cell r="CE16">
            <v>136.68799999999999</v>
          </cell>
          <cell r="CF16">
            <v>136.68799999999999</v>
          </cell>
          <cell r="CG16">
            <v>136.68799999999999</v>
          </cell>
          <cell r="CH16">
            <v>136.68799999999999</v>
          </cell>
        </row>
        <row r="17">
          <cell r="D17"/>
          <cell r="E17"/>
          <cell r="F17"/>
          <cell r="G17"/>
          <cell r="H17"/>
          <cell r="I17"/>
          <cell r="J17"/>
          <cell r="K17"/>
          <cell r="L17"/>
          <cell r="M17"/>
          <cell r="N17"/>
          <cell r="O17"/>
          <cell r="P17"/>
          <cell r="Q17"/>
          <cell r="R17"/>
          <cell r="S17"/>
          <cell r="T17"/>
          <cell r="U17"/>
          <cell r="V17"/>
          <cell r="W17"/>
          <cell r="X17" t="str">
            <v/>
          </cell>
          <cell r="Y17"/>
          <cell r="Z17" t="str">
            <v/>
          </cell>
          <cell r="AA17"/>
          <cell r="AB17" t="str">
            <v/>
          </cell>
          <cell r="AC17"/>
          <cell r="AD17">
            <v>92.688000000000002</v>
          </cell>
          <cell r="AE17"/>
          <cell r="AF17" t="str">
            <v/>
          </cell>
          <cell r="AG17"/>
          <cell r="AH17" t="str">
            <v/>
          </cell>
          <cell r="AI17"/>
          <cell r="AJ17" t="str">
            <v/>
          </cell>
          <cell r="AK17"/>
          <cell r="AL17" t="str">
            <v/>
          </cell>
          <cell r="AM17"/>
          <cell r="AN17" t="str">
            <v/>
          </cell>
          <cell r="AO17"/>
          <cell r="AP17" t="str">
            <v/>
          </cell>
          <cell r="AQ17"/>
          <cell r="AR17" t="str">
            <v/>
          </cell>
          <cell r="AS17"/>
          <cell r="AT17" t="str">
            <v/>
          </cell>
          <cell r="AU17"/>
          <cell r="AV17" t="str">
            <v/>
          </cell>
          <cell r="AW17"/>
          <cell r="AX17" t="str">
            <v/>
          </cell>
          <cell r="AY17"/>
          <cell r="AZ17" t="str">
            <v/>
          </cell>
          <cell r="BA17"/>
          <cell r="BB17"/>
          <cell r="BC17"/>
          <cell r="BD17"/>
          <cell r="BE17"/>
          <cell r="BF17"/>
          <cell r="BG17"/>
          <cell r="BH17"/>
          <cell r="BI17"/>
          <cell r="BJ17"/>
          <cell r="BL17" t="str">
            <v/>
          </cell>
          <cell r="BM17"/>
          <cell r="BN17"/>
          <cell r="BO17" t="str">
            <v/>
          </cell>
          <cell r="BP17"/>
          <cell r="BQ17"/>
          <cell r="BR17"/>
          <cell r="BS17"/>
          <cell r="BT17"/>
          <cell r="BU17"/>
          <cell r="BV17"/>
          <cell r="BW17"/>
          <cell r="BX17"/>
        </row>
        <row r="18">
          <cell r="D18" t="str">
            <v>8202</v>
          </cell>
          <cell r="E18"/>
          <cell r="F18"/>
          <cell r="G18" t="str">
            <v>SH</v>
          </cell>
          <cell r="H18"/>
          <cell r="I18"/>
          <cell r="J18"/>
          <cell r="K18"/>
          <cell r="L18">
            <v>2</v>
          </cell>
          <cell r="M18"/>
          <cell r="N18"/>
          <cell r="O18">
            <v>3</v>
          </cell>
          <cell r="P18"/>
          <cell r="Q18"/>
          <cell r="R18">
            <v>9</v>
          </cell>
          <cell r="S18"/>
          <cell r="T18"/>
          <cell r="U18">
            <v>11</v>
          </cell>
          <cell r="V18"/>
          <cell r="W18"/>
          <cell r="X18" t="str">
            <v/>
          </cell>
          <cell r="Y18"/>
          <cell r="Z18" t="str">
            <v/>
          </cell>
          <cell r="AA18"/>
          <cell r="AB18" t="str">
            <v/>
          </cell>
          <cell r="AC18"/>
          <cell r="AD18">
            <v>18</v>
          </cell>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v>18</v>
          </cell>
          <cell r="BF18"/>
          <cell r="BG18"/>
          <cell r="BH18">
            <v>104.274</v>
          </cell>
          <cell r="BI18"/>
          <cell r="BJ18"/>
          <cell r="BL18"/>
          <cell r="BM18"/>
          <cell r="BN18"/>
          <cell r="BO18"/>
          <cell r="BP18"/>
          <cell r="BQ18"/>
          <cell r="BR18"/>
          <cell r="BS18"/>
          <cell r="CB18">
            <v>0</v>
          </cell>
          <cell r="CC18">
            <v>0</v>
          </cell>
          <cell r="CD18">
            <v>0</v>
          </cell>
          <cell r="CE18">
            <v>104.274</v>
          </cell>
          <cell r="CF18">
            <v>104.274</v>
          </cell>
          <cell r="CG18">
            <v>104.274</v>
          </cell>
          <cell r="CH18">
            <v>104.274</v>
          </cell>
        </row>
        <row r="19">
          <cell r="D19"/>
          <cell r="E19"/>
          <cell r="F19"/>
          <cell r="G19"/>
          <cell r="H19"/>
          <cell r="I19"/>
          <cell r="J19"/>
          <cell r="K19"/>
          <cell r="L19"/>
          <cell r="M19"/>
          <cell r="N19"/>
          <cell r="O19"/>
          <cell r="P19"/>
          <cell r="Q19"/>
          <cell r="R19"/>
          <cell r="S19"/>
          <cell r="T19"/>
          <cell r="U19"/>
          <cell r="V19"/>
          <cell r="W19"/>
          <cell r="X19" t="str">
            <v/>
          </cell>
          <cell r="Y19"/>
          <cell r="Z19" t="str">
            <v/>
          </cell>
          <cell r="AA19"/>
          <cell r="AB19" t="str">
            <v/>
          </cell>
          <cell r="AC19"/>
          <cell r="AD19">
            <v>104.274</v>
          </cell>
          <cell r="AE19"/>
          <cell r="AF19" t="str">
            <v/>
          </cell>
          <cell r="AG19"/>
          <cell r="AH19" t="str">
            <v/>
          </cell>
          <cell r="AI19"/>
          <cell r="AJ19" t="str">
            <v/>
          </cell>
          <cell r="AK19"/>
          <cell r="AL19" t="str">
            <v/>
          </cell>
          <cell r="AM19"/>
          <cell r="AN19" t="str">
            <v/>
          </cell>
          <cell r="AO19"/>
          <cell r="AP19" t="str">
            <v/>
          </cell>
          <cell r="AQ19"/>
          <cell r="AR19" t="str">
            <v/>
          </cell>
          <cell r="AS19"/>
          <cell r="AT19" t="str">
            <v/>
          </cell>
          <cell r="AU19"/>
          <cell r="AV19" t="str">
            <v/>
          </cell>
          <cell r="AW19"/>
          <cell r="AX19" t="str">
            <v/>
          </cell>
          <cell r="AY19"/>
          <cell r="AZ19" t="str">
            <v/>
          </cell>
          <cell r="BA19"/>
          <cell r="BB19"/>
          <cell r="BC19"/>
          <cell r="BD19"/>
          <cell r="BE19"/>
          <cell r="BF19"/>
          <cell r="BG19"/>
          <cell r="BH19"/>
          <cell r="BI19"/>
          <cell r="BJ19"/>
          <cell r="BL19" t="str">
            <v>Rims</v>
          </cell>
          <cell r="BM19"/>
          <cell r="BN19"/>
          <cell r="BO19" t="str">
            <v>FL</v>
          </cell>
          <cell r="BP19"/>
          <cell r="BQ19"/>
          <cell r="BR19" t="str">
            <v>FR</v>
          </cell>
          <cell r="BS19"/>
          <cell r="BT19"/>
          <cell r="BU19" t="str">
            <v>RL</v>
          </cell>
          <cell r="BV19"/>
          <cell r="BW19"/>
          <cell r="BX19" t="str">
            <v>RR</v>
          </cell>
          <cell r="BY19"/>
          <cell r="BZ19"/>
        </row>
        <row r="20">
          <cell r="D20" t="str">
            <v>8251</v>
          </cell>
          <cell r="E20"/>
          <cell r="F20"/>
          <cell r="G20" t="str">
            <v>SH+</v>
          </cell>
          <cell r="H20"/>
          <cell r="I20"/>
          <cell r="J20"/>
          <cell r="K20"/>
          <cell r="L20"/>
          <cell r="M20"/>
          <cell r="N20"/>
          <cell r="O20" t="str">
            <v/>
          </cell>
          <cell r="P20"/>
          <cell r="Q20"/>
          <cell r="R20" t="str">
            <v/>
          </cell>
          <cell r="S20"/>
          <cell r="T20"/>
          <cell r="U20" t="str">
            <v/>
          </cell>
          <cell r="V20"/>
          <cell r="W20"/>
          <cell r="X20" t="str">
            <v/>
          </cell>
          <cell r="Y20"/>
          <cell r="Z20" t="str">
            <v/>
          </cell>
          <cell r="AA20"/>
          <cell r="AB20" t="str">
            <v/>
          </cell>
          <cell r="AC20"/>
          <cell r="AD20" t="str">
            <v/>
          </cell>
          <cell r="AE20"/>
          <cell r="AF20"/>
          <cell r="AG20"/>
          <cell r="AH20"/>
          <cell r="AI20"/>
          <cell r="AJ20"/>
          <cell r="AK20"/>
          <cell r="AL20"/>
          <cell r="AM20"/>
          <cell r="AN20"/>
          <cell r="AO20"/>
          <cell r="AP20"/>
          <cell r="AQ20"/>
          <cell r="AR20"/>
          <cell r="AS20"/>
          <cell r="AT20"/>
          <cell r="AU20"/>
          <cell r="AV20"/>
          <cell r="AW20"/>
          <cell r="AX20"/>
          <cell r="AY20"/>
          <cell r="AZ20"/>
          <cell r="BA20"/>
          <cell r="BB20">
            <v>21</v>
          </cell>
          <cell r="BC20"/>
          <cell r="BD20"/>
          <cell r="BE20" t="str">
            <v/>
          </cell>
          <cell r="BF20"/>
          <cell r="BG20"/>
          <cell r="BH20" t="str">
            <v/>
          </cell>
          <cell r="BI20"/>
          <cell r="BJ20"/>
          <cell r="BL20">
            <v>1</v>
          </cell>
          <cell r="BM20"/>
          <cell r="BN20"/>
          <cell r="BO20" t="str">
            <v/>
          </cell>
          <cell r="BP20"/>
          <cell r="BQ20"/>
          <cell r="BR20" t="str">
            <v/>
          </cell>
          <cell r="BS20"/>
          <cell r="BT20"/>
          <cell r="BU20" t="str">
            <v/>
          </cell>
          <cell r="BV20"/>
          <cell r="BW20"/>
          <cell r="BX20" t="str">
            <v/>
          </cell>
          <cell r="BY20"/>
          <cell r="BZ20"/>
          <cell r="CB20">
            <v>21</v>
          </cell>
          <cell r="CC20">
            <v>21</v>
          </cell>
          <cell r="CD20">
            <v>21</v>
          </cell>
          <cell r="CE20">
            <v>21</v>
          </cell>
          <cell r="CF20">
            <v>21</v>
          </cell>
          <cell r="CG20">
            <v>21</v>
          </cell>
          <cell r="CH20">
            <v>21</v>
          </cell>
        </row>
        <row r="21">
          <cell r="D21"/>
          <cell r="E21"/>
          <cell r="F21"/>
          <cell r="G21"/>
          <cell r="H21"/>
          <cell r="I21"/>
          <cell r="J21"/>
          <cell r="K21"/>
          <cell r="L21"/>
          <cell r="M21"/>
          <cell r="N21"/>
          <cell r="O21"/>
          <cell r="P21"/>
          <cell r="Q21"/>
          <cell r="R21"/>
          <cell r="S21"/>
          <cell r="T21"/>
          <cell r="U21"/>
          <cell r="V21"/>
          <cell r="W21"/>
          <cell r="X21" t="str">
            <v/>
          </cell>
          <cell r="Y21"/>
          <cell r="Z21" t="str">
            <v/>
          </cell>
          <cell r="AA21"/>
          <cell r="AB21" t="str">
            <v/>
          </cell>
          <cell r="AC21"/>
          <cell r="AD21" t="str">
            <v/>
          </cell>
          <cell r="AE21"/>
          <cell r="AF21" t="str">
            <v/>
          </cell>
          <cell r="AG21"/>
          <cell r="AH21" t="str">
            <v/>
          </cell>
          <cell r="AI21"/>
          <cell r="AJ21" t="str">
            <v/>
          </cell>
          <cell r="AK21"/>
          <cell r="AL21" t="str">
            <v/>
          </cell>
          <cell r="AM21"/>
          <cell r="AN21" t="str">
            <v/>
          </cell>
          <cell r="AO21"/>
          <cell r="AP21" t="str">
            <v/>
          </cell>
          <cell r="AQ21"/>
          <cell r="AR21" t="str">
            <v/>
          </cell>
          <cell r="AS21"/>
          <cell r="AT21" t="str">
            <v/>
          </cell>
          <cell r="AU21"/>
          <cell r="AV21" t="str">
            <v/>
          </cell>
          <cell r="AW21"/>
          <cell r="AX21" t="str">
            <v/>
          </cell>
          <cell r="AY21"/>
          <cell r="AZ21" t="str">
            <v/>
          </cell>
          <cell r="BA21"/>
          <cell r="BB21"/>
          <cell r="BC21"/>
          <cell r="BD21"/>
          <cell r="BE21"/>
          <cell r="BF21"/>
          <cell r="BG21"/>
          <cell r="BH21"/>
          <cell r="BI21"/>
          <cell r="BJ21"/>
          <cell r="BL21">
            <v>2</v>
          </cell>
          <cell r="BM21"/>
          <cell r="BN21"/>
          <cell r="BO21">
            <v>284</v>
          </cell>
          <cell r="BP21"/>
          <cell r="BQ21"/>
          <cell r="BR21" t="str">
            <v/>
          </cell>
          <cell r="BS21"/>
          <cell r="BT21"/>
          <cell r="BU21" t="str">
            <v/>
          </cell>
          <cell r="BV21"/>
          <cell r="BW21"/>
          <cell r="BX21">
            <v>313</v>
          </cell>
          <cell r="BY21"/>
          <cell r="BZ21"/>
        </row>
        <row r="22">
          <cell r="D22" t="str">
            <v>8252</v>
          </cell>
          <cell r="E22"/>
          <cell r="F22"/>
          <cell r="G22" t="str">
            <v>SH+</v>
          </cell>
          <cell r="H22"/>
          <cell r="I22"/>
          <cell r="J22"/>
          <cell r="K22"/>
          <cell r="L22">
            <v>6</v>
          </cell>
          <cell r="M22"/>
          <cell r="N22"/>
          <cell r="O22">
            <v>4</v>
          </cell>
          <cell r="P22"/>
          <cell r="Q22"/>
          <cell r="R22">
            <v>3</v>
          </cell>
          <cell r="S22"/>
          <cell r="T22"/>
          <cell r="U22">
            <v>6</v>
          </cell>
          <cell r="V22"/>
          <cell r="W22"/>
          <cell r="X22" t="str">
            <v/>
          </cell>
          <cell r="Y22"/>
          <cell r="Z22" t="str">
            <v/>
          </cell>
          <cell r="AA22"/>
          <cell r="AB22" t="str">
            <v/>
          </cell>
          <cell r="AC22"/>
          <cell r="AD22">
            <v>23</v>
          </cell>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v>23</v>
          </cell>
          <cell r="BF22"/>
          <cell r="BG22"/>
          <cell r="BH22">
            <v>133.239</v>
          </cell>
          <cell r="BI22"/>
          <cell r="BJ22"/>
          <cell r="BL22">
            <v>3</v>
          </cell>
          <cell r="BM22"/>
          <cell r="BN22"/>
          <cell r="BO22" t="str">
            <v/>
          </cell>
          <cell r="BP22"/>
          <cell r="BQ22"/>
          <cell r="BR22">
            <v>284</v>
          </cell>
          <cell r="BS22"/>
          <cell r="BT22"/>
          <cell r="BU22">
            <v>243</v>
          </cell>
          <cell r="BV22"/>
          <cell r="BW22"/>
          <cell r="BX22" t="str">
            <v/>
          </cell>
          <cell r="BY22"/>
          <cell r="BZ22"/>
          <cell r="CB22">
            <v>0</v>
          </cell>
          <cell r="CC22">
            <v>0</v>
          </cell>
          <cell r="CD22">
            <v>0</v>
          </cell>
          <cell r="CE22">
            <v>133.239</v>
          </cell>
          <cell r="CF22">
            <v>133.239</v>
          </cell>
          <cell r="CG22">
            <v>133.239</v>
          </cell>
          <cell r="CH22">
            <v>133.239</v>
          </cell>
        </row>
        <row r="23">
          <cell r="D23"/>
          <cell r="E23"/>
          <cell r="F23"/>
          <cell r="G23"/>
          <cell r="H23"/>
          <cell r="I23"/>
          <cell r="J23"/>
          <cell r="K23"/>
          <cell r="L23"/>
          <cell r="M23"/>
          <cell r="N23"/>
          <cell r="O23"/>
          <cell r="P23"/>
          <cell r="Q23"/>
          <cell r="R23"/>
          <cell r="S23"/>
          <cell r="T23"/>
          <cell r="U23"/>
          <cell r="V23"/>
          <cell r="W23"/>
          <cell r="X23" t="str">
            <v/>
          </cell>
          <cell r="Y23"/>
          <cell r="Z23" t="str">
            <v/>
          </cell>
          <cell r="AA23"/>
          <cell r="AB23" t="str">
            <v/>
          </cell>
          <cell r="AC23"/>
          <cell r="AD23">
            <v>133.239</v>
          </cell>
          <cell r="AE23"/>
          <cell r="AF23" t="str">
            <v/>
          </cell>
          <cell r="AG23"/>
          <cell r="AH23" t="str">
            <v/>
          </cell>
          <cell r="AI23"/>
          <cell r="AJ23" t="str">
            <v/>
          </cell>
          <cell r="AK23"/>
          <cell r="AL23" t="str">
            <v/>
          </cell>
          <cell r="AM23"/>
          <cell r="AN23" t="str">
            <v/>
          </cell>
          <cell r="AO23"/>
          <cell r="AP23" t="str">
            <v/>
          </cell>
          <cell r="AQ23"/>
          <cell r="AR23" t="str">
            <v/>
          </cell>
          <cell r="AS23"/>
          <cell r="AT23" t="str">
            <v/>
          </cell>
          <cell r="AU23"/>
          <cell r="AV23" t="str">
            <v/>
          </cell>
          <cell r="AW23"/>
          <cell r="AX23" t="str">
            <v/>
          </cell>
          <cell r="AY23"/>
          <cell r="AZ23" t="str">
            <v/>
          </cell>
          <cell r="BA23"/>
          <cell r="BB23"/>
          <cell r="BC23"/>
          <cell r="BD23"/>
          <cell r="BE23"/>
          <cell r="BF23"/>
          <cell r="BG23"/>
          <cell r="BH23"/>
          <cell r="BI23"/>
          <cell r="BJ23"/>
          <cell r="BL23">
            <v>4</v>
          </cell>
          <cell r="BM23"/>
          <cell r="BN23"/>
          <cell r="BO23" t="str">
            <v/>
          </cell>
          <cell r="BP23"/>
          <cell r="BQ23"/>
          <cell r="BR23">
            <v>243</v>
          </cell>
          <cell r="BS23"/>
          <cell r="BT23"/>
          <cell r="BU23" t="str">
            <v/>
          </cell>
          <cell r="BV23"/>
          <cell r="BW23"/>
          <cell r="BX23" t="str">
            <v/>
          </cell>
          <cell r="BY23"/>
          <cell r="BZ23"/>
        </row>
        <row r="24">
          <cell r="D24"/>
          <cell r="E24"/>
          <cell r="F24"/>
          <cell r="G24"/>
          <cell r="H24"/>
          <cell r="I24"/>
          <cell r="J24"/>
          <cell r="K24"/>
          <cell r="L24" t="str">
            <v/>
          </cell>
          <cell r="M24"/>
          <cell r="N24"/>
          <cell r="O24" t="str">
            <v/>
          </cell>
          <cell r="P24"/>
          <cell r="Q24"/>
          <cell r="R24" t="str">
            <v/>
          </cell>
          <cell r="S24"/>
          <cell r="T24"/>
          <cell r="U24" t="str">
            <v/>
          </cell>
          <cell r="V24"/>
          <cell r="W24"/>
          <cell r="X24" t="str">
            <v/>
          </cell>
          <cell r="Y24"/>
          <cell r="Z24" t="str">
            <v/>
          </cell>
          <cell r="AA24"/>
          <cell r="AB24" t="str">
            <v/>
          </cell>
          <cell r="AC24"/>
          <cell r="AD24" t="str">
            <v/>
          </cell>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t="str">
            <v/>
          </cell>
          <cell r="BF24"/>
          <cell r="BG24"/>
          <cell r="BH24" t="str">
            <v/>
          </cell>
          <cell r="BI24"/>
          <cell r="BJ24"/>
          <cell r="BL24">
            <v>5</v>
          </cell>
          <cell r="BM24"/>
          <cell r="BN24"/>
          <cell r="BO24" t="str">
            <v/>
          </cell>
          <cell r="BP24"/>
          <cell r="BQ24"/>
          <cell r="BR24" t="str">
            <v/>
          </cell>
          <cell r="BS24"/>
          <cell r="BT24"/>
          <cell r="BU24">
            <v>313</v>
          </cell>
          <cell r="BV24"/>
          <cell r="BW24"/>
          <cell r="BX24" t="str">
            <v/>
          </cell>
          <cell r="BY24"/>
          <cell r="BZ24"/>
          <cell r="CB24">
            <v>0</v>
          </cell>
          <cell r="CC24">
            <v>0</v>
          </cell>
          <cell r="CD24">
            <v>0</v>
          </cell>
          <cell r="CE24">
            <v>0</v>
          </cell>
          <cell r="CF24">
            <v>0</v>
          </cell>
          <cell r="CG24">
            <v>0</v>
          </cell>
          <cell r="CH24">
            <v>0</v>
          </cell>
        </row>
        <row r="25">
          <cell r="D25"/>
          <cell r="E25"/>
          <cell r="F25"/>
          <cell r="G25"/>
          <cell r="H25"/>
          <cell r="I25"/>
          <cell r="J25"/>
          <cell r="K25"/>
          <cell r="L25"/>
          <cell r="M25"/>
          <cell r="N25"/>
          <cell r="O25"/>
          <cell r="P25"/>
          <cell r="Q25"/>
          <cell r="R25"/>
          <cell r="S25"/>
          <cell r="T25"/>
          <cell r="U25"/>
          <cell r="V25"/>
          <cell r="W25"/>
          <cell r="X25" t="str">
            <v/>
          </cell>
          <cell r="Y25"/>
          <cell r="Z25" t="str">
            <v/>
          </cell>
          <cell r="AA25"/>
          <cell r="AB25" t="str">
            <v/>
          </cell>
          <cell r="AC25"/>
          <cell r="AD25" t="str">
            <v/>
          </cell>
          <cell r="AE25"/>
          <cell r="AF25" t="str">
            <v/>
          </cell>
          <cell r="AG25"/>
          <cell r="AH25" t="str">
            <v/>
          </cell>
          <cell r="AI25"/>
          <cell r="AJ25" t="str">
            <v/>
          </cell>
          <cell r="AK25"/>
          <cell r="AL25" t="str">
            <v/>
          </cell>
          <cell r="AM25"/>
          <cell r="AN25" t="str">
            <v/>
          </cell>
          <cell r="AO25"/>
          <cell r="AP25" t="str">
            <v/>
          </cell>
          <cell r="AQ25"/>
          <cell r="AR25" t="str">
            <v/>
          </cell>
          <cell r="AS25"/>
          <cell r="AT25" t="str">
            <v/>
          </cell>
          <cell r="AU25"/>
          <cell r="AV25" t="str">
            <v/>
          </cell>
          <cell r="AW25"/>
          <cell r="AX25" t="str">
            <v/>
          </cell>
          <cell r="AY25"/>
          <cell r="AZ25" t="str">
            <v/>
          </cell>
          <cell r="BA25"/>
          <cell r="BB25"/>
          <cell r="BC25"/>
          <cell r="BD25"/>
          <cell r="BE25"/>
          <cell r="BF25"/>
          <cell r="BG25"/>
          <cell r="BH25"/>
          <cell r="BI25"/>
          <cell r="BJ25"/>
          <cell r="BL25">
            <v>6</v>
          </cell>
          <cell r="BM25"/>
          <cell r="BN25"/>
          <cell r="BO25">
            <v>243</v>
          </cell>
          <cell r="BP25"/>
          <cell r="BQ25"/>
          <cell r="BR25" t="str">
            <v/>
          </cell>
          <cell r="BS25"/>
          <cell r="BT25"/>
          <cell r="BU25" t="str">
            <v/>
          </cell>
          <cell r="BV25"/>
          <cell r="BW25"/>
          <cell r="BX25">
            <v>243</v>
          </cell>
          <cell r="BY25"/>
          <cell r="BZ25"/>
        </row>
        <row r="26">
          <cell r="D26"/>
          <cell r="E26"/>
          <cell r="F26"/>
          <cell r="G26"/>
          <cell r="H26"/>
          <cell r="I26"/>
          <cell r="J26"/>
          <cell r="K26"/>
          <cell r="L26" t="str">
            <v/>
          </cell>
          <cell r="M26"/>
          <cell r="N26"/>
          <cell r="O26" t="str">
            <v/>
          </cell>
          <cell r="P26"/>
          <cell r="Q26"/>
          <cell r="R26" t="str">
            <v/>
          </cell>
          <cell r="S26"/>
          <cell r="T26"/>
          <cell r="U26" t="str">
            <v/>
          </cell>
          <cell r="V26"/>
          <cell r="W26"/>
          <cell r="X26" t="str">
            <v/>
          </cell>
          <cell r="Y26"/>
          <cell r="Z26" t="str">
            <v/>
          </cell>
          <cell r="AA26"/>
          <cell r="AB26" t="str">
            <v/>
          </cell>
          <cell r="AC26"/>
          <cell r="AD26" t="str">
            <v/>
          </cell>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t="str">
            <v/>
          </cell>
          <cell r="BF26"/>
          <cell r="BG26"/>
          <cell r="BH26" t="str">
            <v/>
          </cell>
          <cell r="BI26"/>
          <cell r="BJ26"/>
          <cell r="BL26">
            <v>7</v>
          </cell>
          <cell r="BM26"/>
          <cell r="BN26"/>
          <cell r="BO26" t="str">
            <v/>
          </cell>
          <cell r="BP26"/>
          <cell r="BQ26"/>
          <cell r="BR26" t="str">
            <v/>
          </cell>
          <cell r="BS26"/>
          <cell r="BT26"/>
          <cell r="BU26" t="str">
            <v/>
          </cell>
          <cell r="BV26"/>
          <cell r="BW26"/>
          <cell r="BX26" t="str">
            <v/>
          </cell>
          <cell r="BY26"/>
          <cell r="BZ26"/>
          <cell r="CB26">
            <v>0</v>
          </cell>
          <cell r="CC26">
            <v>0</v>
          </cell>
          <cell r="CD26">
            <v>0</v>
          </cell>
          <cell r="CE26">
            <v>0</v>
          </cell>
          <cell r="CF26">
            <v>0</v>
          </cell>
          <cell r="CG26">
            <v>0</v>
          </cell>
          <cell r="CH26">
            <v>0</v>
          </cell>
        </row>
        <row r="27">
          <cell r="D27"/>
          <cell r="E27"/>
          <cell r="F27"/>
          <cell r="G27"/>
          <cell r="H27"/>
          <cell r="I27"/>
          <cell r="J27"/>
          <cell r="K27"/>
          <cell r="L27"/>
          <cell r="M27"/>
          <cell r="N27"/>
          <cell r="O27"/>
          <cell r="P27"/>
          <cell r="Q27"/>
          <cell r="R27"/>
          <cell r="S27"/>
          <cell r="T27"/>
          <cell r="U27"/>
          <cell r="V27"/>
          <cell r="W27"/>
          <cell r="X27" t="str">
            <v/>
          </cell>
          <cell r="Y27"/>
          <cell r="Z27" t="str">
            <v/>
          </cell>
          <cell r="AA27"/>
          <cell r="AB27" t="str">
            <v/>
          </cell>
          <cell r="AC27"/>
          <cell r="AD27" t="str">
            <v/>
          </cell>
          <cell r="AE27"/>
          <cell r="AF27" t="str">
            <v/>
          </cell>
          <cell r="AG27"/>
          <cell r="AH27" t="str">
            <v/>
          </cell>
          <cell r="AI27"/>
          <cell r="AJ27" t="str">
            <v/>
          </cell>
          <cell r="AK27"/>
          <cell r="AL27" t="str">
            <v/>
          </cell>
          <cell r="AM27"/>
          <cell r="AN27" t="str">
            <v/>
          </cell>
          <cell r="AO27"/>
          <cell r="AP27" t="str">
            <v/>
          </cell>
          <cell r="AQ27"/>
          <cell r="AR27" t="str">
            <v/>
          </cell>
          <cell r="AS27"/>
          <cell r="AT27" t="str">
            <v/>
          </cell>
          <cell r="AU27"/>
          <cell r="AV27" t="str">
            <v/>
          </cell>
          <cell r="AW27"/>
          <cell r="AX27" t="str">
            <v/>
          </cell>
          <cell r="AY27"/>
          <cell r="AZ27" t="str">
            <v/>
          </cell>
          <cell r="BA27"/>
          <cell r="BB27"/>
          <cell r="BC27"/>
          <cell r="BD27"/>
          <cell r="BE27"/>
          <cell r="BF27"/>
          <cell r="BG27"/>
          <cell r="BH27"/>
          <cell r="BI27"/>
          <cell r="BJ27"/>
          <cell r="BL27">
            <v>8</v>
          </cell>
          <cell r="BM27"/>
          <cell r="BN27"/>
          <cell r="BO27" t="str">
            <v/>
          </cell>
          <cell r="BP27"/>
          <cell r="BQ27"/>
          <cell r="BR27">
            <v>313</v>
          </cell>
          <cell r="BS27"/>
          <cell r="BT27"/>
          <cell r="BU27" t="str">
            <v/>
          </cell>
          <cell r="BV27"/>
          <cell r="BW27"/>
          <cell r="BX27"/>
          <cell r="BY27"/>
          <cell r="BZ27"/>
        </row>
        <row r="28">
          <cell r="D28"/>
          <cell r="E28"/>
          <cell r="F28"/>
          <cell r="G28"/>
          <cell r="H28"/>
          <cell r="I28"/>
          <cell r="J28"/>
          <cell r="K28"/>
          <cell r="L28" t="str">
            <v/>
          </cell>
          <cell r="M28"/>
          <cell r="N28"/>
          <cell r="O28" t="str">
            <v/>
          </cell>
          <cell r="P28"/>
          <cell r="Q28"/>
          <cell r="R28" t="str">
            <v/>
          </cell>
          <cell r="S28"/>
          <cell r="T28"/>
          <cell r="U28" t="str">
            <v/>
          </cell>
          <cell r="V28"/>
          <cell r="W28"/>
          <cell r="X28" t="str">
            <v/>
          </cell>
          <cell r="Y28"/>
          <cell r="Z28" t="str">
            <v/>
          </cell>
          <cell r="AA28"/>
          <cell r="AB28" t="str">
            <v/>
          </cell>
          <cell r="AC28"/>
          <cell r="AD28" t="str">
            <v/>
          </cell>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t="str">
            <v/>
          </cell>
          <cell r="BF28"/>
          <cell r="BG28"/>
          <cell r="BH28" t="str">
            <v/>
          </cell>
          <cell r="BI28"/>
          <cell r="BJ28"/>
          <cell r="BL28">
            <v>9</v>
          </cell>
          <cell r="BM28"/>
          <cell r="BN28"/>
          <cell r="BO28" t="str">
            <v/>
          </cell>
          <cell r="BP28"/>
          <cell r="BQ28"/>
          <cell r="BR28" t="str">
            <v/>
          </cell>
          <cell r="BS28"/>
          <cell r="BT28"/>
          <cell r="BU28">
            <v>284</v>
          </cell>
          <cell r="BV28"/>
          <cell r="BW28"/>
          <cell r="BX28" t="str">
            <v/>
          </cell>
          <cell r="BY28"/>
          <cell r="BZ28"/>
          <cell r="CB28">
            <v>0</v>
          </cell>
          <cell r="CC28">
            <v>0</v>
          </cell>
          <cell r="CD28">
            <v>0</v>
          </cell>
          <cell r="CE28">
            <v>0</v>
          </cell>
          <cell r="CF28">
            <v>0</v>
          </cell>
          <cell r="CG28">
            <v>0</v>
          </cell>
          <cell r="CH28">
            <v>0</v>
          </cell>
        </row>
        <row r="29">
          <cell r="D29"/>
          <cell r="E29"/>
          <cell r="F29"/>
          <cell r="G29"/>
          <cell r="H29"/>
          <cell r="I29"/>
          <cell r="J29"/>
          <cell r="K29"/>
          <cell r="L29"/>
          <cell r="M29"/>
          <cell r="N29"/>
          <cell r="O29"/>
          <cell r="P29"/>
          <cell r="Q29"/>
          <cell r="R29"/>
          <cell r="S29"/>
          <cell r="T29"/>
          <cell r="U29"/>
          <cell r="V29"/>
          <cell r="W29"/>
          <cell r="X29" t="str">
            <v/>
          </cell>
          <cell r="Y29"/>
          <cell r="Z29" t="str">
            <v/>
          </cell>
          <cell r="AA29"/>
          <cell r="AB29" t="str">
            <v/>
          </cell>
          <cell r="AC29"/>
          <cell r="AD29" t="str">
            <v/>
          </cell>
          <cell r="AE29"/>
          <cell r="AF29" t="str">
            <v/>
          </cell>
          <cell r="AG29"/>
          <cell r="AH29" t="str">
            <v/>
          </cell>
          <cell r="AI29"/>
          <cell r="AJ29" t="str">
            <v/>
          </cell>
          <cell r="AK29"/>
          <cell r="AL29" t="str">
            <v/>
          </cell>
          <cell r="AM29"/>
          <cell r="AN29" t="str">
            <v/>
          </cell>
          <cell r="AO29"/>
          <cell r="AP29" t="str">
            <v/>
          </cell>
          <cell r="AQ29"/>
          <cell r="AR29" t="str">
            <v/>
          </cell>
          <cell r="AS29"/>
          <cell r="AT29" t="str">
            <v/>
          </cell>
          <cell r="AU29"/>
          <cell r="AV29" t="str">
            <v/>
          </cell>
          <cell r="AW29"/>
          <cell r="AX29" t="str">
            <v/>
          </cell>
          <cell r="AY29"/>
          <cell r="AZ29" t="str">
            <v/>
          </cell>
          <cell r="BA29"/>
          <cell r="BB29"/>
          <cell r="BC29"/>
          <cell r="BD29"/>
          <cell r="BE29"/>
          <cell r="BF29"/>
          <cell r="BG29"/>
          <cell r="BH29"/>
          <cell r="BI29"/>
          <cell r="BJ29"/>
          <cell r="BL29">
            <v>10</v>
          </cell>
          <cell r="BM29"/>
          <cell r="BN29"/>
          <cell r="BO29" t="str">
            <v/>
          </cell>
          <cell r="BP29"/>
          <cell r="BQ29"/>
          <cell r="BR29" t="str">
            <v/>
          </cell>
          <cell r="BS29"/>
          <cell r="BT29"/>
          <cell r="BU29" t="str">
            <v/>
          </cell>
          <cell r="BV29"/>
          <cell r="BW29"/>
          <cell r="BX29" t="str">
            <v/>
          </cell>
          <cell r="BY29"/>
          <cell r="BZ29"/>
        </row>
        <row r="30">
          <cell r="D30"/>
          <cell r="E30"/>
          <cell r="F30"/>
          <cell r="G30"/>
          <cell r="H30"/>
          <cell r="I30"/>
          <cell r="J30"/>
          <cell r="K30"/>
          <cell r="L30" t="str">
            <v/>
          </cell>
          <cell r="M30"/>
          <cell r="N30"/>
          <cell r="O30" t="str">
            <v/>
          </cell>
          <cell r="P30"/>
          <cell r="Q30"/>
          <cell r="R30" t="str">
            <v/>
          </cell>
          <cell r="S30"/>
          <cell r="T30"/>
          <cell r="U30" t="str">
            <v/>
          </cell>
          <cell r="V30"/>
          <cell r="W30"/>
          <cell r="X30" t="str">
            <v/>
          </cell>
          <cell r="Y30"/>
          <cell r="Z30" t="str">
            <v/>
          </cell>
          <cell r="AA30"/>
          <cell r="AB30" t="str">
            <v/>
          </cell>
          <cell r="AC30"/>
          <cell r="AD30" t="str">
            <v/>
          </cell>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t="str">
            <v/>
          </cell>
          <cell r="BF30"/>
          <cell r="BG30"/>
          <cell r="BH30" t="str">
            <v/>
          </cell>
          <cell r="BI30"/>
          <cell r="BJ30"/>
          <cell r="BL30">
            <v>11</v>
          </cell>
          <cell r="BM30"/>
          <cell r="BN30"/>
          <cell r="BO30" t="str">
            <v/>
          </cell>
          <cell r="BP30"/>
          <cell r="BQ30"/>
          <cell r="BR30" t="str">
            <v/>
          </cell>
          <cell r="BS30"/>
          <cell r="BT30"/>
          <cell r="BU30" t="str">
            <v/>
          </cell>
          <cell r="BV30"/>
          <cell r="BW30"/>
          <cell r="BX30">
            <v>284</v>
          </cell>
          <cell r="BY30"/>
          <cell r="BZ30"/>
          <cell r="CB30">
            <v>0</v>
          </cell>
          <cell r="CC30">
            <v>0</v>
          </cell>
          <cell r="CD30">
            <v>0</v>
          </cell>
          <cell r="CE30">
            <v>0</v>
          </cell>
          <cell r="CF30">
            <v>0</v>
          </cell>
          <cell r="CG30">
            <v>0</v>
          </cell>
          <cell r="CH30">
            <v>0</v>
          </cell>
        </row>
        <row r="31">
          <cell r="D31"/>
          <cell r="E31"/>
          <cell r="F31"/>
          <cell r="G31"/>
          <cell r="H31"/>
          <cell r="I31"/>
          <cell r="J31"/>
          <cell r="K31"/>
          <cell r="L31"/>
          <cell r="M31"/>
          <cell r="N31"/>
          <cell r="O31"/>
          <cell r="P31"/>
          <cell r="Q31"/>
          <cell r="R31"/>
          <cell r="S31"/>
          <cell r="T31"/>
          <cell r="U31"/>
          <cell r="V31"/>
          <cell r="W31"/>
          <cell r="X31" t="str">
            <v/>
          </cell>
          <cell r="Y31"/>
          <cell r="Z31" t="str">
            <v/>
          </cell>
          <cell r="AA31"/>
          <cell r="AB31" t="str">
            <v/>
          </cell>
          <cell r="AC31"/>
          <cell r="AD31" t="str">
            <v/>
          </cell>
          <cell r="AE31"/>
          <cell r="AF31" t="str">
            <v/>
          </cell>
          <cell r="AG31"/>
          <cell r="AH31" t="str">
            <v/>
          </cell>
          <cell r="AI31"/>
          <cell r="AJ31" t="str">
            <v/>
          </cell>
          <cell r="AK31"/>
          <cell r="AL31" t="str">
            <v/>
          </cell>
          <cell r="AM31"/>
          <cell r="AN31" t="str">
            <v/>
          </cell>
          <cell r="AO31"/>
          <cell r="AP31" t="str">
            <v/>
          </cell>
          <cell r="AQ31"/>
          <cell r="AR31" t="str">
            <v/>
          </cell>
          <cell r="AS31"/>
          <cell r="AT31" t="str">
            <v/>
          </cell>
          <cell r="AU31"/>
          <cell r="AV31" t="str">
            <v/>
          </cell>
          <cell r="AW31"/>
          <cell r="AX31" t="str">
            <v/>
          </cell>
          <cell r="AY31"/>
          <cell r="AZ31" t="str">
            <v/>
          </cell>
          <cell r="BA31"/>
          <cell r="BB31"/>
          <cell r="BC31"/>
          <cell r="BD31"/>
          <cell r="BE31"/>
          <cell r="BF31"/>
          <cell r="BG31"/>
          <cell r="BH31"/>
          <cell r="BI31"/>
          <cell r="BJ31"/>
          <cell r="BL31">
            <v>12</v>
          </cell>
          <cell r="BM31"/>
          <cell r="BN31"/>
          <cell r="BO31">
            <v>313</v>
          </cell>
          <cell r="BP31"/>
          <cell r="BQ31"/>
          <cell r="BR31" t="str">
            <v/>
          </cell>
          <cell r="BS31"/>
          <cell r="BT31"/>
          <cell r="BU31" t="str">
            <v/>
          </cell>
          <cell r="BV31"/>
          <cell r="BW31"/>
          <cell r="BX31" t="str">
            <v/>
          </cell>
          <cell r="BY31"/>
          <cell r="BZ31"/>
        </row>
        <row r="32">
          <cell r="D32"/>
          <cell r="E32"/>
          <cell r="F32"/>
          <cell r="G32"/>
          <cell r="H32"/>
          <cell r="I32"/>
          <cell r="J32"/>
          <cell r="K32"/>
          <cell r="L32" t="str">
            <v/>
          </cell>
          <cell r="M32"/>
          <cell r="N32"/>
          <cell r="O32" t="str">
            <v/>
          </cell>
          <cell r="P32"/>
          <cell r="Q32"/>
          <cell r="R32" t="str">
            <v/>
          </cell>
          <cell r="S32"/>
          <cell r="T32"/>
          <cell r="U32" t="str">
            <v/>
          </cell>
          <cell r="V32"/>
          <cell r="W32"/>
          <cell r="X32" t="str">
            <v/>
          </cell>
          <cell r="Y32"/>
          <cell r="Z32" t="str">
            <v/>
          </cell>
          <cell r="AA32"/>
          <cell r="AB32" t="str">
            <v/>
          </cell>
          <cell r="AC32"/>
          <cell r="AD32" t="str">
            <v/>
          </cell>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t="str">
            <v/>
          </cell>
          <cell r="BF32"/>
          <cell r="BG32"/>
          <cell r="BH32" t="str">
            <v/>
          </cell>
          <cell r="BI32"/>
          <cell r="BJ32"/>
          <cell r="BL32">
            <v>13</v>
          </cell>
          <cell r="BM32"/>
          <cell r="BN32"/>
          <cell r="BO32" t="str">
            <v/>
          </cell>
          <cell r="BP32"/>
          <cell r="BQ32"/>
          <cell r="BR32" t="str">
            <v/>
          </cell>
          <cell r="BS32"/>
          <cell r="BT32"/>
          <cell r="BU32" t="str">
            <v/>
          </cell>
          <cell r="BV32"/>
          <cell r="BW32"/>
          <cell r="BX32" t="str">
            <v/>
          </cell>
          <cell r="BY32"/>
          <cell r="BZ32"/>
          <cell r="CB32">
            <v>0</v>
          </cell>
          <cell r="CC32">
            <v>0</v>
          </cell>
          <cell r="CD32">
            <v>0</v>
          </cell>
          <cell r="CE32">
            <v>0</v>
          </cell>
          <cell r="CF32">
            <v>0</v>
          </cell>
          <cell r="CG32">
            <v>0</v>
          </cell>
          <cell r="CH32">
            <v>0</v>
          </cell>
        </row>
        <row r="33">
          <cell r="D33"/>
          <cell r="E33"/>
          <cell r="F33"/>
          <cell r="G33"/>
          <cell r="H33"/>
          <cell r="I33"/>
          <cell r="J33"/>
          <cell r="K33"/>
          <cell r="L33"/>
          <cell r="M33"/>
          <cell r="N33"/>
          <cell r="O33"/>
          <cell r="P33"/>
          <cell r="Q33"/>
          <cell r="R33"/>
          <cell r="S33"/>
          <cell r="T33"/>
          <cell r="U33"/>
          <cell r="V33"/>
          <cell r="W33"/>
          <cell r="X33" t="str">
            <v/>
          </cell>
          <cell r="Y33"/>
          <cell r="Z33" t="str">
            <v/>
          </cell>
          <cell r="AA33"/>
          <cell r="AB33" t="str">
            <v/>
          </cell>
          <cell r="AC33"/>
          <cell r="AD33" t="str">
            <v/>
          </cell>
          <cell r="AE33"/>
          <cell r="AF33" t="str">
            <v/>
          </cell>
          <cell r="AG33"/>
          <cell r="AH33" t="str">
            <v/>
          </cell>
          <cell r="AI33"/>
          <cell r="AJ33" t="str">
            <v/>
          </cell>
          <cell r="AK33"/>
          <cell r="AL33" t="str">
            <v/>
          </cell>
          <cell r="AM33"/>
          <cell r="AN33" t="str">
            <v/>
          </cell>
          <cell r="AO33"/>
          <cell r="AP33" t="str">
            <v/>
          </cell>
          <cell r="AQ33"/>
          <cell r="AR33" t="str">
            <v/>
          </cell>
          <cell r="AS33"/>
          <cell r="AT33" t="str">
            <v/>
          </cell>
          <cell r="AU33"/>
          <cell r="AV33" t="str">
            <v/>
          </cell>
          <cell r="AW33"/>
          <cell r="AX33" t="str">
            <v/>
          </cell>
          <cell r="AY33"/>
          <cell r="AZ33" t="str">
            <v/>
          </cell>
          <cell r="BA33"/>
          <cell r="BB33"/>
          <cell r="BC33"/>
          <cell r="BD33"/>
          <cell r="BE33"/>
          <cell r="BF33"/>
          <cell r="BG33"/>
          <cell r="BH33"/>
          <cell r="BI33"/>
          <cell r="BJ33"/>
          <cell r="BL33">
            <v>14</v>
          </cell>
          <cell r="BM33"/>
          <cell r="BN33"/>
          <cell r="BO33" t="str">
            <v/>
          </cell>
          <cell r="BP33"/>
          <cell r="BQ33"/>
          <cell r="BR33" t="str">
            <v/>
          </cell>
          <cell r="BS33"/>
          <cell r="BT33"/>
          <cell r="BU33" t="str">
            <v/>
          </cell>
          <cell r="BV33"/>
          <cell r="BW33"/>
          <cell r="BX33" t="str">
            <v/>
          </cell>
          <cell r="BY33"/>
          <cell r="BZ33"/>
        </row>
        <row r="34">
          <cell r="D34"/>
          <cell r="E34"/>
          <cell r="F34"/>
          <cell r="G34"/>
          <cell r="H34"/>
          <cell r="I34"/>
          <cell r="J34"/>
          <cell r="K34"/>
          <cell r="L34" t="str">
            <v/>
          </cell>
          <cell r="M34"/>
          <cell r="N34"/>
          <cell r="O34" t="str">
            <v/>
          </cell>
          <cell r="P34"/>
          <cell r="Q34"/>
          <cell r="R34" t="str">
            <v/>
          </cell>
          <cell r="S34"/>
          <cell r="T34"/>
          <cell r="U34" t="str">
            <v/>
          </cell>
          <cell r="V34"/>
          <cell r="W34"/>
          <cell r="X34" t="str">
            <v/>
          </cell>
          <cell r="Y34"/>
          <cell r="Z34" t="str">
            <v/>
          </cell>
          <cell r="AA34"/>
          <cell r="AB34" t="str">
            <v/>
          </cell>
          <cell r="AC34"/>
          <cell r="AD34" t="str">
            <v/>
          </cell>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t="str">
            <v/>
          </cell>
          <cell r="BF34"/>
          <cell r="BG34"/>
          <cell r="BH34" t="str">
            <v/>
          </cell>
          <cell r="BI34"/>
          <cell r="BJ34"/>
          <cell r="BL34">
            <v>15</v>
          </cell>
          <cell r="BM34"/>
          <cell r="BN34"/>
          <cell r="BO34" t="str">
            <v/>
          </cell>
          <cell r="BP34"/>
          <cell r="BQ34"/>
          <cell r="BR34" t="str">
            <v/>
          </cell>
          <cell r="BS34"/>
          <cell r="BT34"/>
          <cell r="BU34" t="str">
            <v/>
          </cell>
          <cell r="BV34"/>
          <cell r="BW34"/>
          <cell r="BX34" t="str">
            <v/>
          </cell>
          <cell r="BY34"/>
          <cell r="BZ34"/>
          <cell r="CB34">
            <v>0</v>
          </cell>
          <cell r="CC34">
            <v>0</v>
          </cell>
          <cell r="CD34">
            <v>0</v>
          </cell>
          <cell r="CE34">
            <v>0</v>
          </cell>
          <cell r="CF34">
            <v>0</v>
          </cell>
          <cell r="CG34">
            <v>0</v>
          </cell>
          <cell r="CH34">
            <v>0</v>
          </cell>
        </row>
        <row r="35">
          <cell r="D35"/>
          <cell r="E35"/>
          <cell r="F35"/>
          <cell r="G35"/>
          <cell r="H35"/>
          <cell r="I35"/>
          <cell r="J35"/>
          <cell r="K35"/>
          <cell r="L35"/>
          <cell r="M35"/>
          <cell r="N35"/>
          <cell r="O35"/>
          <cell r="P35"/>
          <cell r="Q35"/>
          <cell r="R35"/>
          <cell r="S35"/>
          <cell r="T35"/>
          <cell r="U35"/>
          <cell r="V35"/>
          <cell r="W35"/>
          <cell r="X35" t="str">
            <v/>
          </cell>
          <cell r="Y35"/>
          <cell r="Z35" t="str">
            <v/>
          </cell>
          <cell r="AA35"/>
          <cell r="AB35" t="str">
            <v/>
          </cell>
          <cell r="AC35"/>
          <cell r="AD35" t="str">
            <v/>
          </cell>
          <cell r="AE35"/>
          <cell r="AF35" t="str">
            <v/>
          </cell>
          <cell r="AG35"/>
          <cell r="AH35" t="str">
            <v/>
          </cell>
          <cell r="AI35"/>
          <cell r="AJ35" t="str">
            <v/>
          </cell>
          <cell r="AK35"/>
          <cell r="AL35" t="str">
            <v/>
          </cell>
          <cell r="AM35"/>
          <cell r="AN35" t="str">
            <v/>
          </cell>
          <cell r="AO35"/>
          <cell r="AP35" t="str">
            <v/>
          </cell>
          <cell r="AQ35"/>
          <cell r="AR35" t="str">
            <v/>
          </cell>
          <cell r="AS35"/>
          <cell r="AT35" t="str">
            <v/>
          </cell>
          <cell r="AU35"/>
          <cell r="AV35" t="str">
            <v/>
          </cell>
          <cell r="AW35"/>
          <cell r="AX35" t="str">
            <v/>
          </cell>
          <cell r="AY35"/>
          <cell r="AZ35" t="str">
            <v/>
          </cell>
          <cell r="BA35"/>
          <cell r="BB35"/>
          <cell r="BC35"/>
          <cell r="BD35"/>
          <cell r="BE35"/>
          <cell r="BF35"/>
          <cell r="BG35"/>
          <cell r="BH35"/>
          <cell r="BI35"/>
          <cell r="BJ35"/>
          <cell r="BL35">
            <v>16</v>
          </cell>
          <cell r="BM35"/>
          <cell r="BN35"/>
          <cell r="BO35" t="str">
            <v/>
          </cell>
          <cell r="BP35"/>
          <cell r="BQ35"/>
          <cell r="BR35" t="str">
            <v/>
          </cell>
          <cell r="BS35"/>
          <cell r="BT35"/>
          <cell r="BU35" t="str">
            <v/>
          </cell>
          <cell r="BV35"/>
          <cell r="BW35"/>
          <cell r="BX35" t="str">
            <v/>
          </cell>
          <cell r="BY35"/>
          <cell r="BZ35"/>
        </row>
        <row r="36">
          <cell r="D36"/>
          <cell r="E36"/>
          <cell r="F36"/>
          <cell r="G36"/>
          <cell r="H36"/>
          <cell r="I36"/>
          <cell r="J36"/>
          <cell r="K36"/>
          <cell r="L36" t="str">
            <v/>
          </cell>
          <cell r="M36"/>
          <cell r="N36"/>
          <cell r="O36" t="str">
            <v/>
          </cell>
          <cell r="P36"/>
          <cell r="Q36"/>
          <cell r="R36" t="str">
            <v/>
          </cell>
          <cell r="S36"/>
          <cell r="T36"/>
          <cell r="U36" t="str">
            <v/>
          </cell>
          <cell r="V36"/>
          <cell r="W36"/>
          <cell r="X36" t="str">
            <v/>
          </cell>
          <cell r="Y36"/>
          <cell r="Z36" t="str">
            <v/>
          </cell>
          <cell r="AA36"/>
          <cell r="AB36" t="str">
            <v/>
          </cell>
          <cell r="AC36"/>
          <cell r="AD36" t="str">
            <v/>
          </cell>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t="str">
            <v/>
          </cell>
          <cell r="BF36"/>
          <cell r="BG36"/>
          <cell r="BH36" t="str">
            <v/>
          </cell>
          <cell r="BI36"/>
          <cell r="BJ36"/>
          <cell r="BL36">
            <v>17</v>
          </cell>
          <cell r="BM36"/>
          <cell r="BN36"/>
          <cell r="BO36" t="str">
            <v/>
          </cell>
          <cell r="BP36"/>
          <cell r="BQ36"/>
          <cell r="BR36" t="str">
            <v/>
          </cell>
          <cell r="BS36"/>
          <cell r="BT36"/>
          <cell r="BU36" t="str">
            <v/>
          </cell>
          <cell r="BV36"/>
          <cell r="BW36"/>
          <cell r="BX36" t="str">
            <v/>
          </cell>
          <cell r="BY36"/>
          <cell r="BZ36"/>
          <cell r="CB36">
            <v>0</v>
          </cell>
          <cell r="CC36">
            <v>0</v>
          </cell>
          <cell r="CD36">
            <v>0</v>
          </cell>
          <cell r="CE36">
            <v>0</v>
          </cell>
          <cell r="CF36">
            <v>0</v>
          </cell>
          <cell r="CG36">
            <v>0</v>
          </cell>
          <cell r="CH36">
            <v>0</v>
          </cell>
        </row>
        <row r="37">
          <cell r="D37"/>
          <cell r="E37"/>
          <cell r="F37"/>
          <cell r="G37"/>
          <cell r="H37"/>
          <cell r="I37"/>
          <cell r="J37"/>
          <cell r="K37"/>
          <cell r="L37"/>
          <cell r="M37"/>
          <cell r="N37"/>
          <cell r="O37"/>
          <cell r="P37"/>
          <cell r="Q37"/>
          <cell r="R37"/>
          <cell r="S37"/>
          <cell r="T37"/>
          <cell r="U37"/>
          <cell r="V37"/>
          <cell r="W37"/>
          <cell r="X37" t="str">
            <v/>
          </cell>
          <cell r="Y37"/>
          <cell r="Z37" t="str">
            <v/>
          </cell>
          <cell r="AA37"/>
          <cell r="AB37" t="str">
            <v/>
          </cell>
          <cell r="AC37"/>
          <cell r="AD37" t="str">
            <v/>
          </cell>
          <cell r="AE37"/>
          <cell r="AF37" t="str">
            <v/>
          </cell>
          <cell r="AG37"/>
          <cell r="AH37" t="str">
            <v/>
          </cell>
          <cell r="AI37"/>
          <cell r="AJ37" t="str">
            <v/>
          </cell>
          <cell r="AK37"/>
          <cell r="AL37" t="str">
            <v/>
          </cell>
          <cell r="AM37"/>
          <cell r="AN37" t="str">
            <v/>
          </cell>
          <cell r="AO37"/>
          <cell r="AP37" t="str">
            <v/>
          </cell>
          <cell r="AQ37"/>
          <cell r="AR37" t="str">
            <v/>
          </cell>
          <cell r="AS37"/>
          <cell r="AT37" t="str">
            <v/>
          </cell>
          <cell r="AU37"/>
          <cell r="AV37" t="str">
            <v/>
          </cell>
          <cell r="AW37"/>
          <cell r="AX37" t="str">
            <v/>
          </cell>
          <cell r="AY37"/>
          <cell r="AZ37" t="str">
            <v/>
          </cell>
          <cell r="BA37"/>
          <cell r="BB37"/>
          <cell r="BC37"/>
          <cell r="BD37"/>
          <cell r="BE37"/>
          <cell r="BF37"/>
          <cell r="BG37"/>
          <cell r="BH37"/>
          <cell r="BI37"/>
          <cell r="BJ37"/>
          <cell r="BL37">
            <v>18</v>
          </cell>
          <cell r="BM37"/>
          <cell r="BN37"/>
          <cell r="BO37" t="str">
            <v/>
          </cell>
          <cell r="BP37"/>
          <cell r="BQ37"/>
          <cell r="BR37" t="str">
            <v/>
          </cell>
          <cell r="BS37"/>
          <cell r="BT37"/>
          <cell r="BU37" t="str">
            <v/>
          </cell>
          <cell r="BV37"/>
          <cell r="BW37"/>
          <cell r="BX37" t="str">
            <v/>
          </cell>
          <cell r="BY37"/>
          <cell r="BZ37"/>
        </row>
        <row r="38">
          <cell r="D38"/>
          <cell r="E38"/>
          <cell r="F38"/>
          <cell r="G38"/>
          <cell r="H38"/>
          <cell r="I38"/>
          <cell r="J38"/>
          <cell r="K38"/>
          <cell r="L38" t="str">
            <v/>
          </cell>
          <cell r="M38"/>
          <cell r="N38"/>
          <cell r="O38" t="str">
            <v/>
          </cell>
          <cell r="P38"/>
          <cell r="Q38"/>
          <cell r="R38" t="str">
            <v/>
          </cell>
          <cell r="S38"/>
          <cell r="T38"/>
          <cell r="U38" t="str">
            <v/>
          </cell>
          <cell r="V38"/>
          <cell r="W38"/>
          <cell r="X38" t="str">
            <v/>
          </cell>
          <cell r="Y38"/>
          <cell r="Z38" t="str">
            <v/>
          </cell>
          <cell r="AA38"/>
          <cell r="AB38" t="str">
            <v/>
          </cell>
          <cell r="AC38"/>
          <cell r="AD38" t="str">
            <v/>
          </cell>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t="str">
            <v/>
          </cell>
          <cell r="BF38"/>
          <cell r="BG38"/>
          <cell r="BH38" t="str">
            <v/>
          </cell>
          <cell r="BI38"/>
          <cell r="BJ38"/>
          <cell r="BL38">
            <v>19</v>
          </cell>
          <cell r="BM38"/>
          <cell r="BN38"/>
          <cell r="BO38" t="str">
            <v/>
          </cell>
          <cell r="BP38"/>
          <cell r="BQ38"/>
          <cell r="BR38" t="str">
            <v/>
          </cell>
          <cell r="BS38"/>
          <cell r="BT38"/>
          <cell r="BU38" t="str">
            <v/>
          </cell>
          <cell r="BV38"/>
          <cell r="BW38"/>
          <cell r="BX38" t="str">
            <v/>
          </cell>
          <cell r="BY38"/>
          <cell r="BZ38"/>
          <cell r="CB38">
            <v>0</v>
          </cell>
          <cell r="CC38">
            <v>0</v>
          </cell>
          <cell r="CD38">
            <v>0</v>
          </cell>
          <cell r="CE38">
            <v>0</v>
          </cell>
          <cell r="CF38">
            <v>0</v>
          </cell>
          <cell r="CG38">
            <v>0</v>
          </cell>
          <cell r="CH38">
            <v>0</v>
          </cell>
        </row>
        <row r="39">
          <cell r="D39"/>
          <cell r="E39"/>
          <cell r="F39"/>
          <cell r="G39"/>
          <cell r="H39"/>
          <cell r="I39"/>
          <cell r="J39"/>
          <cell r="K39"/>
          <cell r="L39"/>
          <cell r="M39"/>
          <cell r="N39"/>
          <cell r="O39"/>
          <cell r="P39"/>
          <cell r="Q39"/>
          <cell r="R39"/>
          <cell r="S39"/>
          <cell r="T39"/>
          <cell r="U39"/>
          <cell r="V39"/>
          <cell r="W39"/>
          <cell r="X39" t="str">
            <v/>
          </cell>
          <cell r="Y39"/>
          <cell r="Z39" t="str">
            <v/>
          </cell>
          <cell r="AA39"/>
          <cell r="AB39" t="str">
            <v/>
          </cell>
          <cell r="AC39"/>
          <cell r="AD39" t="str">
            <v/>
          </cell>
          <cell r="AE39"/>
          <cell r="AF39" t="str">
            <v/>
          </cell>
          <cell r="AG39"/>
          <cell r="AH39" t="str">
            <v/>
          </cell>
          <cell r="AI39"/>
          <cell r="AJ39" t="str">
            <v/>
          </cell>
          <cell r="AK39"/>
          <cell r="AL39" t="str">
            <v/>
          </cell>
          <cell r="AM39"/>
          <cell r="AN39" t="str">
            <v/>
          </cell>
          <cell r="AO39"/>
          <cell r="AP39" t="str">
            <v/>
          </cell>
          <cell r="AQ39"/>
          <cell r="AR39" t="str">
            <v/>
          </cell>
          <cell r="AS39"/>
          <cell r="AT39" t="str">
            <v/>
          </cell>
          <cell r="AU39"/>
          <cell r="AV39" t="str">
            <v/>
          </cell>
          <cell r="AW39"/>
          <cell r="AX39" t="str">
            <v/>
          </cell>
          <cell r="AY39"/>
          <cell r="AZ39" t="str">
            <v/>
          </cell>
          <cell r="BA39"/>
          <cell r="BB39"/>
          <cell r="BC39"/>
          <cell r="BD39"/>
          <cell r="BE39"/>
          <cell r="BF39"/>
          <cell r="BG39"/>
          <cell r="BH39"/>
          <cell r="BI39"/>
          <cell r="BJ39"/>
          <cell r="BL39">
            <v>20</v>
          </cell>
          <cell r="BM39"/>
          <cell r="BN39"/>
          <cell r="BO39" t="str">
            <v/>
          </cell>
          <cell r="BP39"/>
          <cell r="BQ39"/>
          <cell r="BR39" t="str">
            <v/>
          </cell>
          <cell r="BS39"/>
          <cell r="BT39"/>
          <cell r="BU39" t="str">
            <v/>
          </cell>
          <cell r="BV39"/>
          <cell r="BW39"/>
          <cell r="BX39" t="str">
            <v/>
          </cell>
          <cell r="BY39"/>
          <cell r="BZ39"/>
        </row>
        <row r="40">
          <cell r="D40"/>
          <cell r="E40"/>
          <cell r="F40"/>
          <cell r="G40"/>
          <cell r="H40"/>
          <cell r="I40"/>
          <cell r="J40"/>
          <cell r="K40"/>
          <cell r="L40" t="str">
            <v/>
          </cell>
          <cell r="M40"/>
          <cell r="N40"/>
          <cell r="O40" t="str">
            <v/>
          </cell>
          <cell r="P40"/>
          <cell r="Q40"/>
          <cell r="R40" t="str">
            <v/>
          </cell>
          <cell r="S40"/>
          <cell r="T40"/>
          <cell r="U40" t="str">
            <v/>
          </cell>
          <cell r="V40"/>
          <cell r="W40"/>
          <cell r="X40" t="str">
            <v/>
          </cell>
          <cell r="Y40"/>
          <cell r="Z40" t="str">
            <v/>
          </cell>
          <cell r="AA40"/>
          <cell r="AB40" t="str">
            <v/>
          </cell>
          <cell r="AC40"/>
          <cell r="AD40" t="str">
            <v/>
          </cell>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t="str">
            <v/>
          </cell>
          <cell r="BF40"/>
          <cell r="BG40"/>
          <cell r="BH40" t="str">
            <v/>
          </cell>
          <cell r="BI40"/>
          <cell r="BJ40"/>
          <cell r="BL40">
            <v>21</v>
          </cell>
          <cell r="BM40"/>
          <cell r="BN40"/>
          <cell r="BO40" t="str">
            <v/>
          </cell>
          <cell r="BP40"/>
          <cell r="BQ40"/>
          <cell r="BR40" t="str">
            <v/>
          </cell>
          <cell r="BS40"/>
          <cell r="BT40"/>
          <cell r="BU40" t="str">
            <v/>
          </cell>
          <cell r="BV40"/>
          <cell r="BW40"/>
          <cell r="BX40" t="str">
            <v/>
          </cell>
          <cell r="BY40"/>
          <cell r="BZ40"/>
          <cell r="CB40">
            <v>0</v>
          </cell>
          <cell r="CC40">
            <v>0</v>
          </cell>
          <cell r="CD40">
            <v>0</v>
          </cell>
          <cell r="CE40">
            <v>0</v>
          </cell>
          <cell r="CF40">
            <v>0</v>
          </cell>
          <cell r="CG40">
            <v>0</v>
          </cell>
          <cell r="CH40">
            <v>0</v>
          </cell>
        </row>
        <row r="41">
          <cell r="D41"/>
          <cell r="E41"/>
          <cell r="F41"/>
          <cell r="G41"/>
          <cell r="H41"/>
          <cell r="I41"/>
          <cell r="J41"/>
          <cell r="K41"/>
          <cell r="L41"/>
          <cell r="M41"/>
          <cell r="N41"/>
          <cell r="O41"/>
          <cell r="P41"/>
          <cell r="Q41"/>
          <cell r="R41"/>
          <cell r="S41"/>
          <cell r="T41"/>
          <cell r="U41"/>
          <cell r="V41"/>
          <cell r="W41"/>
          <cell r="X41" t="str">
            <v/>
          </cell>
          <cell r="Y41"/>
          <cell r="Z41" t="str">
            <v/>
          </cell>
          <cell r="AA41"/>
          <cell r="AB41" t="str">
            <v/>
          </cell>
          <cell r="AC41"/>
          <cell r="AD41" t="str">
            <v/>
          </cell>
          <cell r="AE41"/>
          <cell r="AF41" t="str">
            <v/>
          </cell>
          <cell r="AG41"/>
          <cell r="AH41" t="str">
            <v/>
          </cell>
          <cell r="AI41"/>
          <cell r="AJ41" t="str">
            <v/>
          </cell>
          <cell r="AK41"/>
          <cell r="AL41" t="str">
            <v/>
          </cell>
          <cell r="AM41"/>
          <cell r="AN41" t="str">
            <v/>
          </cell>
          <cell r="AO41"/>
          <cell r="AP41" t="str">
            <v/>
          </cell>
          <cell r="AQ41"/>
          <cell r="AR41" t="str">
            <v/>
          </cell>
          <cell r="AS41"/>
          <cell r="AT41" t="str">
            <v/>
          </cell>
          <cell r="AU41"/>
          <cell r="AV41" t="str">
            <v/>
          </cell>
          <cell r="AW41"/>
          <cell r="AX41" t="str">
            <v/>
          </cell>
          <cell r="AY41"/>
          <cell r="AZ41" t="str">
            <v/>
          </cell>
          <cell r="BA41"/>
          <cell r="BB41"/>
          <cell r="BC41"/>
          <cell r="BD41"/>
          <cell r="BE41"/>
          <cell r="BF41"/>
          <cell r="BG41"/>
          <cell r="BH41"/>
          <cell r="BI41"/>
          <cell r="BJ41"/>
          <cell r="BL41">
            <v>22</v>
          </cell>
          <cell r="BM41"/>
          <cell r="BN41"/>
          <cell r="BO41" t="str">
            <v/>
          </cell>
          <cell r="BP41"/>
          <cell r="BQ41"/>
          <cell r="BR41" t="str">
            <v/>
          </cell>
          <cell r="BS41"/>
          <cell r="BT41"/>
          <cell r="BU41" t="str">
            <v/>
          </cell>
          <cell r="BV41"/>
          <cell r="BW41"/>
          <cell r="BX41" t="str">
            <v/>
          </cell>
          <cell r="BY41"/>
          <cell r="BZ41"/>
        </row>
        <row r="42">
          <cell r="D42"/>
          <cell r="E42"/>
          <cell r="F42"/>
          <cell r="G42"/>
          <cell r="H42"/>
          <cell r="I42"/>
          <cell r="J42"/>
          <cell r="K42"/>
          <cell r="L42" t="str">
            <v/>
          </cell>
          <cell r="M42"/>
          <cell r="N42"/>
          <cell r="O42" t="str">
            <v/>
          </cell>
          <cell r="P42"/>
          <cell r="Q42"/>
          <cell r="R42" t="str">
            <v/>
          </cell>
          <cell r="S42"/>
          <cell r="T42"/>
          <cell r="U42" t="str">
            <v/>
          </cell>
          <cell r="V42"/>
          <cell r="W42"/>
          <cell r="X42" t="str">
            <v/>
          </cell>
          <cell r="Y42"/>
          <cell r="Z42" t="str">
            <v/>
          </cell>
          <cell r="AA42"/>
          <cell r="AB42" t="str">
            <v/>
          </cell>
          <cell r="AC42"/>
          <cell r="AD42" t="str">
            <v/>
          </cell>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t="str">
            <v/>
          </cell>
          <cell r="BF42"/>
          <cell r="BG42"/>
          <cell r="BH42" t="str">
            <v/>
          </cell>
          <cell r="BI42"/>
          <cell r="BJ42"/>
          <cell r="BL42">
            <v>23</v>
          </cell>
          <cell r="BM42"/>
          <cell r="BN42"/>
          <cell r="BO42" t="str">
            <v/>
          </cell>
          <cell r="BP42"/>
          <cell r="BQ42"/>
          <cell r="BR42" t="str">
            <v/>
          </cell>
          <cell r="BS42"/>
          <cell r="BT42"/>
          <cell r="BU42" t="str">
            <v/>
          </cell>
          <cell r="BV42"/>
          <cell r="BW42"/>
          <cell r="BX42" t="str">
            <v/>
          </cell>
          <cell r="BY42"/>
          <cell r="BZ42"/>
          <cell r="CB42">
            <v>0</v>
          </cell>
          <cell r="CC42">
            <v>0</v>
          </cell>
          <cell r="CD42">
            <v>0</v>
          </cell>
          <cell r="CE42">
            <v>0</v>
          </cell>
          <cell r="CF42">
            <v>0</v>
          </cell>
          <cell r="CG42">
            <v>0</v>
          </cell>
          <cell r="CH42">
            <v>0</v>
          </cell>
        </row>
        <row r="43">
          <cell r="D43"/>
          <cell r="E43"/>
          <cell r="F43"/>
          <cell r="G43"/>
          <cell r="H43"/>
          <cell r="I43"/>
          <cell r="J43"/>
          <cell r="K43"/>
          <cell r="L43"/>
          <cell r="M43"/>
          <cell r="N43"/>
          <cell r="O43"/>
          <cell r="P43"/>
          <cell r="Q43"/>
          <cell r="R43"/>
          <cell r="S43"/>
          <cell r="T43"/>
          <cell r="U43"/>
          <cell r="V43"/>
          <cell r="W43"/>
          <cell r="X43" t="str">
            <v/>
          </cell>
          <cell r="Y43"/>
          <cell r="Z43" t="str">
            <v/>
          </cell>
          <cell r="AA43"/>
          <cell r="AB43" t="str">
            <v/>
          </cell>
          <cell r="AC43"/>
          <cell r="AD43" t="str">
            <v/>
          </cell>
          <cell r="AE43"/>
          <cell r="AF43" t="str">
            <v/>
          </cell>
          <cell r="AG43"/>
          <cell r="AH43" t="str">
            <v/>
          </cell>
          <cell r="AI43"/>
          <cell r="AJ43" t="str">
            <v/>
          </cell>
          <cell r="AK43"/>
          <cell r="AL43" t="str">
            <v/>
          </cell>
          <cell r="AM43"/>
          <cell r="AN43" t="str">
            <v/>
          </cell>
          <cell r="AO43"/>
          <cell r="AP43" t="str">
            <v/>
          </cell>
          <cell r="AQ43"/>
          <cell r="AR43" t="str">
            <v/>
          </cell>
          <cell r="AS43"/>
          <cell r="AT43" t="str">
            <v/>
          </cell>
          <cell r="AU43"/>
          <cell r="AV43" t="str">
            <v/>
          </cell>
          <cell r="AW43"/>
          <cell r="AX43" t="str">
            <v/>
          </cell>
          <cell r="AY43"/>
          <cell r="AZ43" t="str">
            <v/>
          </cell>
          <cell r="BA43"/>
          <cell r="BB43"/>
          <cell r="BC43"/>
          <cell r="BD43"/>
          <cell r="BE43"/>
          <cell r="BF43"/>
          <cell r="BG43"/>
          <cell r="BH43"/>
          <cell r="BI43"/>
          <cell r="BJ43"/>
          <cell r="BL43">
            <v>24</v>
          </cell>
          <cell r="BM43"/>
          <cell r="BN43"/>
          <cell r="BO43" t="str">
            <v/>
          </cell>
          <cell r="BP43"/>
          <cell r="BQ43"/>
          <cell r="BR43" t="str">
            <v/>
          </cell>
          <cell r="BS43"/>
          <cell r="BT43"/>
          <cell r="BU43" t="str">
            <v/>
          </cell>
          <cell r="BV43"/>
          <cell r="BW43"/>
          <cell r="BX43" t="str">
            <v/>
          </cell>
          <cell r="BY43"/>
          <cell r="BZ43"/>
        </row>
        <row r="44">
          <cell r="D44"/>
          <cell r="E44"/>
          <cell r="F44"/>
          <cell r="G44"/>
          <cell r="H44"/>
          <cell r="I44"/>
          <cell r="J44"/>
          <cell r="K44"/>
          <cell r="L44"/>
          <cell r="M44"/>
          <cell r="N44"/>
          <cell r="O44" t="str">
            <v/>
          </cell>
          <cell r="P44"/>
          <cell r="Q44"/>
          <cell r="R44" t="str">
            <v/>
          </cell>
          <cell r="S44"/>
          <cell r="T44"/>
          <cell r="U44" t="str">
            <v/>
          </cell>
          <cell r="V44"/>
          <cell r="W44"/>
          <cell r="X44" t="str">
            <v/>
          </cell>
          <cell r="Y44"/>
          <cell r="Z44" t="str">
            <v/>
          </cell>
          <cell r="AA44"/>
          <cell r="AB44" t="str">
            <v/>
          </cell>
          <cell r="AC44"/>
          <cell r="AD44" t="str">
            <v/>
          </cell>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t="str">
            <v/>
          </cell>
          <cell r="BF44"/>
          <cell r="BG44"/>
          <cell r="BH44" t="str">
            <v/>
          </cell>
          <cell r="BI44"/>
          <cell r="BJ44"/>
          <cell r="CB44">
            <v>0</v>
          </cell>
          <cell r="CC44">
            <v>0</v>
          </cell>
          <cell r="CD44">
            <v>0</v>
          </cell>
          <cell r="CE44">
            <v>0</v>
          </cell>
          <cell r="CF44">
            <v>0</v>
          </cell>
          <cell r="CG44">
            <v>0</v>
          </cell>
          <cell r="CH44">
            <v>0</v>
          </cell>
        </row>
        <row r="45">
          <cell r="D45"/>
          <cell r="E45"/>
          <cell r="F45"/>
          <cell r="G45"/>
          <cell r="H45"/>
          <cell r="I45"/>
          <cell r="J45"/>
          <cell r="K45"/>
          <cell r="L45"/>
          <cell r="M45"/>
          <cell r="N45"/>
          <cell r="O45"/>
          <cell r="P45"/>
          <cell r="Q45"/>
          <cell r="R45"/>
          <cell r="S45"/>
          <cell r="T45"/>
          <cell r="U45"/>
          <cell r="V45"/>
          <cell r="W45"/>
          <cell r="X45" t="str">
            <v/>
          </cell>
          <cell r="Y45"/>
          <cell r="Z45" t="str">
            <v/>
          </cell>
          <cell r="AA45"/>
          <cell r="AB45" t="str">
            <v/>
          </cell>
          <cell r="AC45"/>
          <cell r="AD45" t="str">
            <v/>
          </cell>
          <cell r="AE45"/>
          <cell r="AF45" t="str">
            <v/>
          </cell>
          <cell r="AG45"/>
          <cell r="AH45" t="str">
            <v/>
          </cell>
          <cell r="AI45"/>
          <cell r="AJ45" t="str">
            <v/>
          </cell>
          <cell r="AK45"/>
          <cell r="AL45" t="str">
            <v/>
          </cell>
          <cell r="AM45"/>
          <cell r="AN45" t="str">
            <v/>
          </cell>
          <cell r="AO45"/>
          <cell r="AP45" t="str">
            <v/>
          </cell>
          <cell r="AQ45"/>
          <cell r="AR45" t="str">
            <v/>
          </cell>
          <cell r="AS45"/>
          <cell r="AT45" t="str">
            <v/>
          </cell>
          <cell r="AU45"/>
          <cell r="AV45" t="str">
            <v/>
          </cell>
          <cell r="AW45"/>
          <cell r="AX45" t="str">
            <v/>
          </cell>
          <cell r="AY45"/>
          <cell r="AZ45" t="str">
            <v/>
          </cell>
          <cell r="BA45"/>
          <cell r="BB45"/>
          <cell r="BC45"/>
          <cell r="BD45"/>
          <cell r="BE45"/>
          <cell r="BF45"/>
          <cell r="BG45"/>
          <cell r="BH45"/>
          <cell r="BI45"/>
          <cell r="BJ45"/>
        </row>
        <row r="46">
          <cell r="D46"/>
          <cell r="E46"/>
          <cell r="F46"/>
          <cell r="G46"/>
          <cell r="H46"/>
          <cell r="I46"/>
          <cell r="J46"/>
          <cell r="K46"/>
          <cell r="L46"/>
          <cell r="M46"/>
          <cell r="N46"/>
          <cell r="O46" t="str">
            <v/>
          </cell>
          <cell r="P46"/>
          <cell r="Q46"/>
          <cell r="R46" t="str">
            <v/>
          </cell>
          <cell r="S46"/>
          <cell r="T46"/>
          <cell r="U46" t="str">
            <v/>
          </cell>
          <cell r="V46"/>
          <cell r="W46"/>
          <cell r="X46" t="str">
            <v/>
          </cell>
          <cell r="Y46"/>
          <cell r="Z46" t="str">
            <v/>
          </cell>
          <cell r="AA46"/>
          <cell r="AB46" t="str">
            <v/>
          </cell>
          <cell r="AC46"/>
          <cell r="AD46" t="str">
            <v/>
          </cell>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t="str">
            <v/>
          </cell>
          <cell r="BF46"/>
          <cell r="BG46"/>
          <cell r="BH46" t="str">
            <v/>
          </cell>
          <cell r="BI46"/>
          <cell r="BJ46"/>
          <cell r="CB46">
            <v>0</v>
          </cell>
          <cell r="CC46">
            <v>0</v>
          </cell>
          <cell r="CD46">
            <v>0</v>
          </cell>
          <cell r="CE46">
            <v>0</v>
          </cell>
          <cell r="CF46">
            <v>0</v>
          </cell>
          <cell r="CG46">
            <v>0</v>
          </cell>
          <cell r="CH46">
            <v>0</v>
          </cell>
        </row>
        <row r="47">
          <cell r="D47"/>
          <cell r="E47"/>
          <cell r="F47"/>
          <cell r="G47"/>
          <cell r="H47"/>
          <cell r="I47"/>
          <cell r="J47"/>
          <cell r="K47"/>
          <cell r="L47"/>
          <cell r="M47"/>
          <cell r="N47"/>
          <cell r="O47"/>
          <cell r="P47"/>
          <cell r="Q47"/>
          <cell r="R47"/>
          <cell r="S47"/>
          <cell r="T47"/>
          <cell r="U47"/>
          <cell r="V47"/>
          <cell r="W47"/>
          <cell r="X47" t="str">
            <v/>
          </cell>
          <cell r="Y47"/>
          <cell r="Z47" t="str">
            <v/>
          </cell>
          <cell r="AA47"/>
          <cell r="AB47" t="str">
            <v/>
          </cell>
          <cell r="AC47"/>
          <cell r="AD47" t="str">
            <v/>
          </cell>
          <cell r="AE47"/>
          <cell r="AF47" t="str">
            <v/>
          </cell>
          <cell r="AG47"/>
          <cell r="AH47" t="str">
            <v/>
          </cell>
          <cell r="AI47"/>
          <cell r="AJ47" t="str">
            <v/>
          </cell>
          <cell r="AK47"/>
          <cell r="AL47" t="str">
            <v/>
          </cell>
          <cell r="AM47"/>
          <cell r="AN47" t="str">
            <v/>
          </cell>
          <cell r="AO47"/>
          <cell r="AP47" t="str">
            <v/>
          </cell>
          <cell r="AQ47"/>
          <cell r="AR47" t="str">
            <v/>
          </cell>
          <cell r="AS47"/>
          <cell r="AT47" t="str">
            <v/>
          </cell>
          <cell r="AU47"/>
          <cell r="AV47" t="str">
            <v/>
          </cell>
          <cell r="AW47"/>
          <cell r="AX47" t="str">
            <v/>
          </cell>
          <cell r="AY47"/>
          <cell r="AZ47" t="str">
            <v/>
          </cell>
          <cell r="BA47"/>
          <cell r="BB47"/>
          <cell r="BC47"/>
          <cell r="BD47"/>
          <cell r="BE47"/>
          <cell r="BF47"/>
          <cell r="BG47"/>
          <cell r="BH47"/>
          <cell r="BI47"/>
          <cell r="BJ47"/>
        </row>
        <row r="48">
          <cell r="D48"/>
          <cell r="E48"/>
          <cell r="F48"/>
          <cell r="G48"/>
          <cell r="H48"/>
          <cell r="I48"/>
          <cell r="J48"/>
          <cell r="K48"/>
          <cell r="L48"/>
          <cell r="M48"/>
          <cell r="N48"/>
          <cell r="O48" t="str">
            <v/>
          </cell>
          <cell r="P48"/>
          <cell r="Q48"/>
          <cell r="R48" t="str">
            <v/>
          </cell>
          <cell r="S48"/>
          <cell r="T48"/>
          <cell r="U48" t="str">
            <v/>
          </cell>
          <cell r="V48"/>
          <cell r="W48"/>
          <cell r="X48" t="str">
            <v/>
          </cell>
          <cell r="Y48"/>
          <cell r="Z48" t="str">
            <v/>
          </cell>
          <cell r="AA48"/>
          <cell r="AB48" t="str">
            <v/>
          </cell>
          <cell r="AC48"/>
          <cell r="AD48" t="str">
            <v/>
          </cell>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t="str">
            <v/>
          </cell>
          <cell r="BF48"/>
          <cell r="BG48"/>
          <cell r="BH48" t="str">
            <v/>
          </cell>
          <cell r="BI48"/>
          <cell r="BJ48"/>
          <cell r="CB48">
            <v>0</v>
          </cell>
          <cell r="CC48">
            <v>0</v>
          </cell>
          <cell r="CD48">
            <v>0</v>
          </cell>
          <cell r="CE48">
            <v>0</v>
          </cell>
          <cell r="CF48">
            <v>0</v>
          </cell>
          <cell r="CG48">
            <v>0</v>
          </cell>
          <cell r="CH48">
            <v>0</v>
          </cell>
        </row>
        <row r="49">
          <cell r="D49"/>
          <cell r="E49"/>
          <cell r="F49"/>
          <cell r="G49"/>
          <cell r="H49"/>
          <cell r="I49"/>
          <cell r="J49"/>
          <cell r="K49"/>
          <cell r="L49"/>
          <cell r="M49"/>
          <cell r="N49"/>
          <cell r="O49"/>
          <cell r="P49"/>
          <cell r="Q49"/>
          <cell r="R49"/>
          <cell r="S49"/>
          <cell r="T49"/>
          <cell r="U49"/>
          <cell r="V49"/>
          <cell r="W49"/>
          <cell r="X49" t="str">
            <v/>
          </cell>
          <cell r="Y49"/>
          <cell r="Z49" t="str">
            <v/>
          </cell>
          <cell r="AA49"/>
          <cell r="AB49" t="str">
            <v/>
          </cell>
          <cell r="AC49"/>
          <cell r="AD49" t="str">
            <v/>
          </cell>
          <cell r="AE49"/>
          <cell r="AF49" t="str">
            <v/>
          </cell>
          <cell r="AG49"/>
          <cell r="AH49" t="str">
            <v/>
          </cell>
          <cell r="AI49"/>
          <cell r="AJ49" t="str">
            <v/>
          </cell>
          <cell r="AK49"/>
          <cell r="AL49" t="str">
            <v/>
          </cell>
          <cell r="AM49"/>
          <cell r="AN49" t="str">
            <v/>
          </cell>
          <cell r="AO49"/>
          <cell r="AP49" t="str">
            <v/>
          </cell>
          <cell r="AQ49"/>
          <cell r="AR49" t="str">
            <v/>
          </cell>
          <cell r="AS49"/>
          <cell r="AT49" t="str">
            <v/>
          </cell>
          <cell r="AU49"/>
          <cell r="AV49" t="str">
            <v/>
          </cell>
          <cell r="AW49"/>
          <cell r="AX49" t="str">
            <v/>
          </cell>
          <cell r="AY49"/>
          <cell r="AZ49" t="str">
            <v/>
          </cell>
          <cell r="BA49"/>
          <cell r="BB49"/>
          <cell r="BC49"/>
          <cell r="BD49"/>
          <cell r="BE49"/>
          <cell r="BF49"/>
          <cell r="BG49"/>
          <cell r="BH49"/>
          <cell r="BI49"/>
          <cell r="BJ49"/>
        </row>
        <row r="50">
          <cell r="D50"/>
          <cell r="E50"/>
          <cell r="F50"/>
          <cell r="G50"/>
          <cell r="H50"/>
          <cell r="I50"/>
          <cell r="J50"/>
          <cell r="K50"/>
          <cell r="L50"/>
          <cell r="M50"/>
          <cell r="N50"/>
          <cell r="O50" t="str">
            <v/>
          </cell>
          <cell r="P50"/>
          <cell r="Q50"/>
          <cell r="R50" t="str">
            <v/>
          </cell>
          <cell r="S50"/>
          <cell r="T50"/>
          <cell r="U50" t="str">
            <v/>
          </cell>
          <cell r="V50"/>
          <cell r="W50"/>
          <cell r="X50" t="str">
            <v/>
          </cell>
          <cell r="Y50"/>
          <cell r="Z50" t="str">
            <v/>
          </cell>
          <cell r="AA50"/>
          <cell r="AB50" t="str">
            <v/>
          </cell>
          <cell r="AC50"/>
          <cell r="AD50" t="str">
            <v/>
          </cell>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t="str">
            <v/>
          </cell>
          <cell r="BF50"/>
          <cell r="BG50"/>
          <cell r="BH50" t="str">
            <v/>
          </cell>
          <cell r="BI50"/>
          <cell r="BJ50"/>
          <cell r="CB50">
            <v>0</v>
          </cell>
          <cell r="CC50">
            <v>0</v>
          </cell>
          <cell r="CD50">
            <v>0</v>
          </cell>
          <cell r="CE50">
            <v>0</v>
          </cell>
          <cell r="CF50">
            <v>0</v>
          </cell>
          <cell r="CG50">
            <v>0</v>
          </cell>
          <cell r="CH50">
            <v>0</v>
          </cell>
        </row>
        <row r="51">
          <cell r="D51"/>
          <cell r="E51"/>
          <cell r="F51"/>
          <cell r="G51"/>
          <cell r="H51"/>
          <cell r="I51"/>
          <cell r="J51"/>
          <cell r="K51"/>
          <cell r="L51"/>
          <cell r="M51"/>
          <cell r="N51"/>
          <cell r="O51"/>
          <cell r="P51"/>
          <cell r="Q51"/>
          <cell r="R51"/>
          <cell r="S51"/>
          <cell r="T51"/>
          <cell r="U51"/>
          <cell r="V51"/>
          <cell r="W51"/>
          <cell r="X51" t="str">
            <v/>
          </cell>
          <cell r="Y51"/>
          <cell r="Z51" t="str">
            <v/>
          </cell>
          <cell r="AA51"/>
          <cell r="AB51" t="str">
            <v/>
          </cell>
          <cell r="AC51"/>
          <cell r="AD51" t="str">
            <v/>
          </cell>
          <cell r="AE51"/>
          <cell r="AF51" t="str">
            <v/>
          </cell>
          <cell r="AG51"/>
          <cell r="AH51" t="str">
            <v/>
          </cell>
          <cell r="AI51"/>
          <cell r="AJ51" t="str">
            <v/>
          </cell>
          <cell r="AK51"/>
          <cell r="AL51" t="str">
            <v/>
          </cell>
          <cell r="AM51"/>
          <cell r="AN51" t="str">
            <v/>
          </cell>
          <cell r="AO51"/>
          <cell r="AP51" t="str">
            <v/>
          </cell>
          <cell r="AQ51"/>
          <cell r="AR51" t="str">
            <v/>
          </cell>
          <cell r="AS51"/>
          <cell r="AT51" t="str">
            <v/>
          </cell>
          <cell r="AU51"/>
          <cell r="AV51" t="str">
            <v/>
          </cell>
          <cell r="AW51"/>
          <cell r="AX51" t="str">
            <v/>
          </cell>
          <cell r="AY51"/>
          <cell r="AZ51" t="str">
            <v/>
          </cell>
          <cell r="BA51"/>
          <cell r="BB51"/>
          <cell r="BC51"/>
          <cell r="BD51"/>
          <cell r="BE51"/>
          <cell r="BF51"/>
          <cell r="BG51"/>
          <cell r="BH51"/>
          <cell r="BI51"/>
          <cell r="BJ51"/>
        </row>
        <row r="52">
          <cell r="D52"/>
          <cell r="E52"/>
          <cell r="F52"/>
          <cell r="G52"/>
          <cell r="H52"/>
          <cell r="I52"/>
          <cell r="J52"/>
          <cell r="K52"/>
          <cell r="L52"/>
          <cell r="M52"/>
          <cell r="N52"/>
          <cell r="O52" t="str">
            <v/>
          </cell>
          <cell r="P52"/>
          <cell r="Q52"/>
          <cell r="R52" t="str">
            <v/>
          </cell>
          <cell r="S52"/>
          <cell r="T52"/>
          <cell r="U52" t="str">
            <v/>
          </cell>
          <cell r="V52"/>
          <cell r="W52"/>
          <cell r="X52" t="str">
            <v/>
          </cell>
          <cell r="Y52"/>
          <cell r="Z52" t="str">
            <v/>
          </cell>
          <cell r="AA52"/>
          <cell r="AB52" t="str">
            <v/>
          </cell>
          <cell r="AC52"/>
          <cell r="AD52" t="str">
            <v/>
          </cell>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t="str">
            <v/>
          </cell>
          <cell r="BF52"/>
          <cell r="BG52"/>
          <cell r="BH52" t="str">
            <v/>
          </cell>
          <cell r="BI52"/>
          <cell r="BJ52"/>
          <cell r="CB52">
            <v>0</v>
          </cell>
          <cell r="CC52">
            <v>0</v>
          </cell>
          <cell r="CD52">
            <v>0</v>
          </cell>
          <cell r="CE52">
            <v>0</v>
          </cell>
          <cell r="CF52">
            <v>0</v>
          </cell>
          <cell r="CG52">
            <v>0</v>
          </cell>
          <cell r="CH52">
            <v>0</v>
          </cell>
        </row>
        <row r="53">
          <cell r="D53"/>
          <cell r="E53"/>
          <cell r="F53"/>
          <cell r="G53"/>
          <cell r="H53"/>
          <cell r="I53"/>
          <cell r="J53"/>
          <cell r="K53"/>
          <cell r="L53"/>
          <cell r="M53"/>
          <cell r="N53"/>
          <cell r="O53"/>
          <cell r="P53"/>
          <cell r="Q53"/>
          <cell r="R53"/>
          <cell r="S53"/>
          <cell r="T53"/>
          <cell r="U53"/>
          <cell r="V53"/>
          <cell r="W53"/>
          <cell r="X53" t="str">
            <v/>
          </cell>
          <cell r="Y53"/>
          <cell r="Z53" t="str">
            <v/>
          </cell>
          <cell r="AA53"/>
          <cell r="AB53" t="str">
            <v/>
          </cell>
          <cell r="AC53"/>
          <cell r="AD53" t="str">
            <v/>
          </cell>
          <cell r="AE53"/>
          <cell r="AF53" t="str">
            <v/>
          </cell>
          <cell r="AG53"/>
          <cell r="AH53" t="str">
            <v/>
          </cell>
          <cell r="AI53"/>
          <cell r="AJ53" t="str">
            <v/>
          </cell>
          <cell r="AK53"/>
          <cell r="AL53" t="str">
            <v/>
          </cell>
          <cell r="AM53"/>
          <cell r="AN53" t="str">
            <v/>
          </cell>
          <cell r="AO53"/>
          <cell r="AP53" t="str">
            <v/>
          </cell>
          <cell r="AQ53"/>
          <cell r="AR53" t="str">
            <v/>
          </cell>
          <cell r="AS53"/>
          <cell r="AT53" t="str">
            <v/>
          </cell>
          <cell r="AU53"/>
          <cell r="AV53" t="str">
            <v/>
          </cell>
          <cell r="AW53"/>
          <cell r="AX53" t="str">
            <v/>
          </cell>
          <cell r="AY53"/>
          <cell r="AZ53" t="str">
            <v/>
          </cell>
          <cell r="BA53"/>
          <cell r="BB53"/>
          <cell r="BC53"/>
          <cell r="BD53"/>
          <cell r="BE53"/>
          <cell r="BF53"/>
          <cell r="BG53"/>
          <cell r="BH53"/>
          <cell r="BI53"/>
          <cell r="BJ53"/>
        </row>
        <row r="54">
          <cell r="D54"/>
          <cell r="E54"/>
          <cell r="F54"/>
          <cell r="G54"/>
          <cell r="H54"/>
          <cell r="I54"/>
          <cell r="J54"/>
          <cell r="K54"/>
          <cell r="L54"/>
          <cell r="M54"/>
          <cell r="N54"/>
          <cell r="O54" t="str">
            <v/>
          </cell>
          <cell r="P54"/>
          <cell r="Q54"/>
          <cell r="R54" t="str">
            <v/>
          </cell>
          <cell r="S54"/>
          <cell r="T54"/>
          <cell r="U54" t="str">
            <v/>
          </cell>
          <cell r="V54"/>
          <cell r="W54"/>
          <cell r="X54" t="str">
            <v/>
          </cell>
          <cell r="Y54"/>
          <cell r="Z54" t="str">
            <v/>
          </cell>
          <cell r="AA54"/>
          <cell r="AB54" t="str">
            <v/>
          </cell>
          <cell r="AC54"/>
          <cell r="AD54" t="str">
            <v/>
          </cell>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t="str">
            <v/>
          </cell>
          <cell r="BF54"/>
          <cell r="BG54"/>
          <cell r="BH54" t="str">
            <v/>
          </cell>
          <cell r="BI54"/>
          <cell r="BJ54"/>
          <cell r="CB54">
            <v>0</v>
          </cell>
          <cell r="CC54">
            <v>0</v>
          </cell>
          <cell r="CD54">
            <v>0</v>
          </cell>
          <cell r="CE54">
            <v>0</v>
          </cell>
          <cell r="CF54">
            <v>0</v>
          </cell>
          <cell r="CG54">
            <v>0</v>
          </cell>
          <cell r="CH54">
            <v>0</v>
          </cell>
        </row>
        <row r="55">
          <cell r="D55"/>
          <cell r="E55"/>
          <cell r="F55"/>
          <cell r="G55"/>
          <cell r="H55"/>
          <cell r="I55"/>
          <cell r="J55"/>
          <cell r="K55"/>
          <cell r="L55"/>
          <cell r="M55"/>
          <cell r="N55"/>
          <cell r="O55"/>
          <cell r="P55"/>
          <cell r="Q55"/>
          <cell r="R55"/>
          <cell r="S55"/>
          <cell r="T55"/>
          <cell r="U55"/>
          <cell r="V55"/>
          <cell r="W55"/>
          <cell r="X55" t="str">
            <v/>
          </cell>
          <cell r="Y55"/>
          <cell r="Z55" t="str">
            <v/>
          </cell>
          <cell r="AA55"/>
          <cell r="AB55" t="str">
            <v/>
          </cell>
          <cell r="AC55"/>
          <cell r="AD55" t="str">
            <v/>
          </cell>
          <cell r="AE55"/>
          <cell r="AF55" t="str">
            <v/>
          </cell>
          <cell r="AG55"/>
          <cell r="AH55" t="str">
            <v/>
          </cell>
          <cell r="AI55"/>
          <cell r="AJ55" t="str">
            <v/>
          </cell>
          <cell r="AK55"/>
          <cell r="AL55" t="str">
            <v/>
          </cell>
          <cell r="AM55"/>
          <cell r="AN55" t="str">
            <v/>
          </cell>
          <cell r="AO55"/>
          <cell r="AP55" t="str">
            <v/>
          </cell>
          <cell r="AQ55"/>
          <cell r="AR55" t="str">
            <v/>
          </cell>
          <cell r="AS55"/>
          <cell r="AT55" t="str">
            <v/>
          </cell>
          <cell r="AU55"/>
          <cell r="AV55" t="str">
            <v/>
          </cell>
          <cell r="AW55"/>
          <cell r="AX55" t="str">
            <v/>
          </cell>
          <cell r="AY55"/>
          <cell r="AZ55" t="str">
            <v/>
          </cell>
          <cell r="BA55"/>
          <cell r="BB55"/>
          <cell r="BC55"/>
          <cell r="BD55"/>
          <cell r="BE55"/>
          <cell r="BF55"/>
          <cell r="BG55"/>
          <cell r="BH55"/>
          <cell r="BI55"/>
          <cell r="BJ55"/>
        </row>
        <row r="56">
          <cell r="D56"/>
          <cell r="E56"/>
          <cell r="F56"/>
          <cell r="G56"/>
          <cell r="H56"/>
          <cell r="I56"/>
          <cell r="J56"/>
          <cell r="K56"/>
          <cell r="L56"/>
          <cell r="M56"/>
          <cell r="N56"/>
          <cell r="O56" t="str">
            <v/>
          </cell>
          <cell r="P56"/>
          <cell r="Q56"/>
          <cell r="R56" t="str">
            <v/>
          </cell>
          <cell r="S56"/>
          <cell r="T56"/>
          <cell r="U56" t="str">
            <v/>
          </cell>
          <cell r="V56"/>
          <cell r="W56"/>
          <cell r="X56" t="str">
            <v/>
          </cell>
          <cell r="Y56"/>
          <cell r="Z56" t="str">
            <v/>
          </cell>
          <cell r="AA56"/>
          <cell r="AB56" t="str">
            <v/>
          </cell>
          <cell r="AC56"/>
          <cell r="AD56" t="str">
            <v/>
          </cell>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t="str">
            <v/>
          </cell>
          <cell r="BF56"/>
          <cell r="BG56"/>
          <cell r="BH56" t="str">
            <v/>
          </cell>
          <cell r="BI56"/>
          <cell r="BJ56"/>
          <cell r="CB56">
            <v>0</v>
          </cell>
          <cell r="CC56">
            <v>0</v>
          </cell>
          <cell r="CD56">
            <v>0</v>
          </cell>
          <cell r="CE56">
            <v>0</v>
          </cell>
          <cell r="CF56">
            <v>0</v>
          </cell>
          <cell r="CG56">
            <v>0</v>
          </cell>
          <cell r="CH56">
            <v>0</v>
          </cell>
        </row>
        <row r="57">
          <cell r="D57"/>
          <cell r="E57"/>
          <cell r="F57"/>
          <cell r="G57"/>
          <cell r="H57"/>
          <cell r="I57"/>
          <cell r="J57"/>
          <cell r="K57"/>
          <cell r="L57"/>
          <cell r="M57"/>
          <cell r="N57"/>
          <cell r="O57"/>
          <cell r="P57"/>
          <cell r="Q57"/>
          <cell r="R57"/>
          <cell r="S57"/>
          <cell r="T57"/>
          <cell r="U57"/>
          <cell r="V57"/>
          <cell r="W57"/>
          <cell r="X57" t="str">
            <v/>
          </cell>
          <cell r="Y57"/>
          <cell r="Z57" t="str">
            <v/>
          </cell>
          <cell r="AA57"/>
          <cell r="AB57" t="str">
            <v/>
          </cell>
          <cell r="AC57"/>
          <cell r="AD57" t="str">
            <v/>
          </cell>
          <cell r="AE57"/>
          <cell r="AF57" t="str">
            <v/>
          </cell>
          <cell r="AG57"/>
          <cell r="AH57" t="str">
            <v/>
          </cell>
          <cell r="AI57"/>
          <cell r="AJ57" t="str">
            <v/>
          </cell>
          <cell r="AK57"/>
          <cell r="AL57" t="str">
            <v/>
          </cell>
          <cell r="AM57"/>
          <cell r="AN57" t="str">
            <v/>
          </cell>
          <cell r="AO57"/>
          <cell r="AP57" t="str">
            <v/>
          </cell>
          <cell r="AQ57"/>
          <cell r="AR57" t="str">
            <v/>
          </cell>
          <cell r="AS57"/>
          <cell r="AT57" t="str">
            <v/>
          </cell>
          <cell r="AU57"/>
          <cell r="AV57" t="str">
            <v/>
          </cell>
          <cell r="AW57"/>
          <cell r="AX57" t="str">
            <v/>
          </cell>
          <cell r="AY57"/>
          <cell r="AZ57" t="str">
            <v/>
          </cell>
          <cell r="BA57"/>
          <cell r="BB57"/>
          <cell r="BC57"/>
          <cell r="BD57"/>
          <cell r="BE57"/>
          <cell r="BF57"/>
          <cell r="BG57"/>
          <cell r="BH57"/>
          <cell r="BI57"/>
          <cell r="BJ57"/>
        </row>
        <row r="58">
          <cell r="D58"/>
          <cell r="E58"/>
          <cell r="F58"/>
          <cell r="G58"/>
          <cell r="H58"/>
          <cell r="I58"/>
          <cell r="J58"/>
          <cell r="K58"/>
          <cell r="L58"/>
          <cell r="M58"/>
          <cell r="N58"/>
          <cell r="O58" t="str">
            <v/>
          </cell>
          <cell r="P58"/>
          <cell r="Q58"/>
          <cell r="R58" t="str">
            <v/>
          </cell>
          <cell r="S58"/>
          <cell r="T58"/>
          <cell r="U58" t="str">
            <v/>
          </cell>
          <cell r="V58"/>
          <cell r="W58"/>
          <cell r="X58" t="str">
            <v/>
          </cell>
          <cell r="Y58"/>
          <cell r="Z58" t="str">
            <v/>
          </cell>
          <cell r="AA58"/>
          <cell r="AB58" t="str">
            <v/>
          </cell>
          <cell r="AC58"/>
          <cell r="AD58" t="str">
            <v/>
          </cell>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t="str">
            <v/>
          </cell>
          <cell r="BF58"/>
          <cell r="BG58"/>
          <cell r="BH58" t="str">
            <v/>
          </cell>
          <cell r="BI58"/>
          <cell r="BJ58"/>
          <cell r="CB58">
            <v>0</v>
          </cell>
          <cell r="CC58">
            <v>0</v>
          </cell>
          <cell r="CD58">
            <v>0</v>
          </cell>
          <cell r="CE58">
            <v>0</v>
          </cell>
          <cell r="CF58">
            <v>0</v>
          </cell>
          <cell r="CG58">
            <v>0</v>
          </cell>
          <cell r="CH58">
            <v>0</v>
          </cell>
        </row>
        <row r="59">
          <cell r="D59"/>
          <cell r="E59"/>
          <cell r="F59"/>
          <cell r="G59"/>
          <cell r="H59"/>
          <cell r="I59"/>
          <cell r="J59"/>
          <cell r="K59"/>
          <cell r="L59"/>
          <cell r="M59"/>
          <cell r="N59"/>
          <cell r="O59"/>
          <cell r="P59"/>
          <cell r="Q59"/>
          <cell r="R59"/>
          <cell r="S59"/>
          <cell r="T59"/>
          <cell r="U59"/>
          <cell r="V59"/>
          <cell r="W59"/>
          <cell r="X59" t="str">
            <v/>
          </cell>
          <cell r="Y59"/>
          <cell r="Z59" t="str">
            <v/>
          </cell>
          <cell r="AA59"/>
          <cell r="AB59" t="str">
            <v/>
          </cell>
          <cell r="AC59"/>
          <cell r="AD59" t="str">
            <v/>
          </cell>
          <cell r="AE59"/>
          <cell r="AF59" t="str">
            <v/>
          </cell>
          <cell r="AG59"/>
          <cell r="AH59" t="str">
            <v/>
          </cell>
          <cell r="AI59"/>
          <cell r="AJ59" t="str">
            <v/>
          </cell>
          <cell r="AK59"/>
          <cell r="AL59" t="str">
            <v/>
          </cell>
          <cell r="AM59"/>
          <cell r="AN59" t="str">
            <v/>
          </cell>
          <cell r="AO59"/>
          <cell r="AP59" t="str">
            <v/>
          </cell>
          <cell r="AQ59"/>
          <cell r="AR59" t="str">
            <v/>
          </cell>
          <cell r="AS59"/>
          <cell r="AT59" t="str">
            <v/>
          </cell>
          <cell r="AU59"/>
          <cell r="AV59" t="str">
            <v/>
          </cell>
          <cell r="AW59"/>
          <cell r="AX59" t="str">
            <v/>
          </cell>
          <cell r="AY59"/>
          <cell r="AZ59" t="str">
            <v/>
          </cell>
          <cell r="BA59"/>
          <cell r="BB59"/>
          <cell r="BC59"/>
          <cell r="BD59"/>
          <cell r="BE59"/>
          <cell r="BF59"/>
          <cell r="BG59"/>
          <cell r="BH59"/>
          <cell r="BI59"/>
          <cell r="BJ59"/>
        </row>
        <row r="60">
          <cell r="D60"/>
          <cell r="E60"/>
          <cell r="F60"/>
          <cell r="G60"/>
          <cell r="H60"/>
          <cell r="I60"/>
          <cell r="J60"/>
          <cell r="K60"/>
          <cell r="L60"/>
          <cell r="M60"/>
          <cell r="N60"/>
          <cell r="O60" t="str">
            <v/>
          </cell>
          <cell r="P60"/>
          <cell r="Q60"/>
          <cell r="R60" t="str">
            <v/>
          </cell>
          <cell r="S60"/>
          <cell r="T60"/>
          <cell r="U60" t="str">
            <v/>
          </cell>
          <cell r="V60"/>
          <cell r="W60"/>
          <cell r="X60" t="str">
            <v/>
          </cell>
          <cell r="Y60"/>
          <cell r="Z60" t="str">
            <v/>
          </cell>
          <cell r="AA60"/>
          <cell r="AB60" t="str">
            <v/>
          </cell>
          <cell r="AC60"/>
          <cell r="AD60" t="str">
            <v/>
          </cell>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t="str">
            <v/>
          </cell>
          <cell r="BF60"/>
          <cell r="BG60"/>
          <cell r="BH60" t="str">
            <v/>
          </cell>
          <cell r="BI60"/>
          <cell r="BJ60"/>
          <cell r="CB60">
            <v>0</v>
          </cell>
          <cell r="CC60">
            <v>0</v>
          </cell>
          <cell r="CD60">
            <v>0</v>
          </cell>
          <cell r="CE60">
            <v>0</v>
          </cell>
          <cell r="CF60">
            <v>0</v>
          </cell>
          <cell r="CG60">
            <v>0</v>
          </cell>
          <cell r="CH60">
            <v>0</v>
          </cell>
        </row>
        <row r="61">
          <cell r="D61"/>
          <cell r="E61"/>
          <cell r="F61"/>
          <cell r="G61"/>
          <cell r="H61"/>
          <cell r="I61"/>
          <cell r="J61"/>
          <cell r="K61"/>
          <cell r="L61"/>
          <cell r="M61"/>
          <cell r="N61"/>
          <cell r="O61"/>
          <cell r="P61"/>
          <cell r="Q61"/>
          <cell r="R61"/>
          <cell r="S61"/>
          <cell r="T61"/>
          <cell r="U61"/>
          <cell r="V61"/>
          <cell r="W61"/>
          <cell r="X61" t="str">
            <v/>
          </cell>
          <cell r="Y61"/>
          <cell r="Z61" t="str">
            <v/>
          </cell>
          <cell r="AA61"/>
          <cell r="AB61" t="str">
            <v/>
          </cell>
          <cell r="AC61"/>
          <cell r="AD61" t="str">
            <v/>
          </cell>
          <cell r="AE61"/>
          <cell r="AF61" t="str">
            <v/>
          </cell>
          <cell r="AG61"/>
          <cell r="AH61" t="str">
            <v/>
          </cell>
          <cell r="AI61"/>
          <cell r="AJ61" t="str">
            <v/>
          </cell>
          <cell r="AK61"/>
          <cell r="AL61" t="str">
            <v/>
          </cell>
          <cell r="AM61"/>
          <cell r="AN61" t="str">
            <v/>
          </cell>
          <cell r="AO61"/>
          <cell r="AP61" t="str">
            <v/>
          </cell>
          <cell r="AQ61"/>
          <cell r="AR61" t="str">
            <v/>
          </cell>
          <cell r="AS61"/>
          <cell r="AT61" t="str">
            <v/>
          </cell>
          <cell r="AU61"/>
          <cell r="AV61" t="str">
            <v/>
          </cell>
          <cell r="AW61"/>
          <cell r="AX61" t="str">
            <v/>
          </cell>
          <cell r="AY61"/>
          <cell r="AZ61" t="str">
            <v/>
          </cell>
          <cell r="BA61"/>
          <cell r="BB61"/>
          <cell r="BC61"/>
          <cell r="BD61"/>
          <cell r="BE61"/>
          <cell r="BF61"/>
          <cell r="BG61"/>
          <cell r="BH61"/>
          <cell r="BI61"/>
          <cell r="BJ61"/>
        </row>
        <row r="62">
          <cell r="D62"/>
          <cell r="E62"/>
          <cell r="F62"/>
          <cell r="G62"/>
          <cell r="H62"/>
          <cell r="I62"/>
          <cell r="J62"/>
          <cell r="K62"/>
          <cell r="L62"/>
          <cell r="M62"/>
          <cell r="N62"/>
          <cell r="O62" t="str">
            <v/>
          </cell>
          <cell r="P62"/>
          <cell r="Q62"/>
          <cell r="R62" t="str">
            <v/>
          </cell>
          <cell r="S62"/>
          <cell r="T62"/>
          <cell r="U62" t="str">
            <v/>
          </cell>
          <cell r="V62"/>
          <cell r="W62"/>
          <cell r="X62" t="str">
            <v/>
          </cell>
          <cell r="Y62"/>
          <cell r="Z62" t="str">
            <v/>
          </cell>
          <cell r="AA62"/>
          <cell r="AB62" t="str">
            <v/>
          </cell>
          <cell r="AC62"/>
          <cell r="AD62" t="str">
            <v/>
          </cell>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t="str">
            <v/>
          </cell>
          <cell r="BF62"/>
          <cell r="BG62"/>
          <cell r="BH62" t="str">
            <v/>
          </cell>
          <cell r="BI62"/>
          <cell r="BJ62"/>
          <cell r="CB62">
            <v>0</v>
          </cell>
          <cell r="CC62">
            <v>0</v>
          </cell>
          <cell r="CD62">
            <v>0</v>
          </cell>
          <cell r="CE62">
            <v>0</v>
          </cell>
          <cell r="CF62">
            <v>0</v>
          </cell>
          <cell r="CG62">
            <v>0</v>
          </cell>
          <cell r="CH62">
            <v>0</v>
          </cell>
        </row>
        <row r="63">
          <cell r="D63"/>
          <cell r="E63"/>
          <cell r="F63"/>
          <cell r="G63"/>
          <cell r="H63"/>
          <cell r="I63"/>
          <cell r="J63"/>
          <cell r="K63"/>
          <cell r="L63"/>
          <cell r="M63"/>
          <cell r="N63"/>
          <cell r="O63"/>
          <cell r="P63"/>
          <cell r="Q63"/>
          <cell r="R63"/>
          <cell r="S63"/>
          <cell r="T63"/>
          <cell r="U63"/>
          <cell r="V63"/>
          <cell r="W63"/>
          <cell r="X63" t="str">
            <v/>
          </cell>
          <cell r="Y63"/>
          <cell r="Z63" t="str">
            <v/>
          </cell>
          <cell r="AA63"/>
          <cell r="AB63" t="str">
            <v/>
          </cell>
          <cell r="AC63"/>
          <cell r="AD63" t="str">
            <v/>
          </cell>
          <cell r="AE63"/>
          <cell r="AF63" t="str">
            <v/>
          </cell>
          <cell r="AG63"/>
          <cell r="AH63" t="str">
            <v/>
          </cell>
          <cell r="AI63"/>
          <cell r="AJ63" t="str">
            <v/>
          </cell>
          <cell r="AK63"/>
          <cell r="AL63" t="str">
            <v/>
          </cell>
          <cell r="AM63"/>
          <cell r="AN63" t="str">
            <v/>
          </cell>
          <cell r="AO63"/>
          <cell r="AP63" t="str">
            <v/>
          </cell>
          <cell r="AQ63"/>
          <cell r="AR63" t="str">
            <v/>
          </cell>
          <cell r="AS63"/>
          <cell r="AT63" t="str">
            <v/>
          </cell>
          <cell r="AU63"/>
          <cell r="AV63" t="str">
            <v/>
          </cell>
          <cell r="AW63"/>
          <cell r="AX63" t="str">
            <v/>
          </cell>
          <cell r="AY63"/>
          <cell r="AZ63" t="str">
            <v/>
          </cell>
          <cell r="BA63"/>
          <cell r="BB63"/>
          <cell r="BC63"/>
          <cell r="BD63"/>
          <cell r="BE63"/>
          <cell r="BF63"/>
          <cell r="BG63"/>
          <cell r="BH63"/>
          <cell r="BI63"/>
          <cell r="BJ63"/>
        </row>
        <row r="64">
          <cell r="D64"/>
          <cell r="E64"/>
          <cell r="F64"/>
          <cell r="G64"/>
          <cell r="H64"/>
          <cell r="I64"/>
          <cell r="J64"/>
          <cell r="K64"/>
          <cell r="L64"/>
          <cell r="M64"/>
          <cell r="N64"/>
          <cell r="O64" t="str">
            <v/>
          </cell>
          <cell r="P64"/>
          <cell r="Q64"/>
          <cell r="R64" t="str">
            <v/>
          </cell>
          <cell r="S64"/>
          <cell r="T64"/>
          <cell r="U64" t="str">
            <v/>
          </cell>
          <cell r="V64"/>
          <cell r="W64"/>
          <cell r="X64" t="str">
            <v/>
          </cell>
          <cell r="Y64"/>
          <cell r="Z64" t="str">
            <v/>
          </cell>
          <cell r="AA64"/>
          <cell r="AB64" t="str">
            <v/>
          </cell>
          <cell r="AC64"/>
          <cell r="AD64" t="str">
            <v/>
          </cell>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t="str">
            <v/>
          </cell>
          <cell r="BF64"/>
          <cell r="BG64"/>
          <cell r="BH64" t="str">
            <v/>
          </cell>
          <cell r="BI64"/>
          <cell r="BJ64"/>
          <cell r="CB64">
            <v>0</v>
          </cell>
          <cell r="CC64">
            <v>0</v>
          </cell>
          <cell r="CD64">
            <v>0</v>
          </cell>
          <cell r="CE64">
            <v>0</v>
          </cell>
          <cell r="CF64">
            <v>0</v>
          </cell>
          <cell r="CG64">
            <v>0</v>
          </cell>
          <cell r="CH64">
            <v>0</v>
          </cell>
        </row>
        <row r="65">
          <cell r="D65"/>
          <cell r="E65"/>
          <cell r="F65"/>
          <cell r="G65"/>
          <cell r="H65"/>
          <cell r="I65"/>
          <cell r="J65"/>
          <cell r="K65"/>
          <cell r="L65"/>
          <cell r="M65"/>
          <cell r="N65"/>
          <cell r="O65"/>
          <cell r="P65"/>
          <cell r="Q65"/>
          <cell r="R65"/>
          <cell r="S65"/>
          <cell r="T65"/>
          <cell r="U65"/>
          <cell r="V65"/>
          <cell r="W65"/>
          <cell r="X65" t="str">
            <v/>
          </cell>
          <cell r="Y65"/>
          <cell r="Z65" t="str">
            <v/>
          </cell>
          <cell r="AA65"/>
          <cell r="AB65" t="str">
            <v/>
          </cell>
          <cell r="AC65"/>
          <cell r="AD65" t="str">
            <v/>
          </cell>
          <cell r="AE65"/>
          <cell r="AF65" t="str">
            <v/>
          </cell>
          <cell r="AG65"/>
          <cell r="AH65" t="str">
            <v/>
          </cell>
          <cell r="AI65"/>
          <cell r="AJ65" t="str">
            <v/>
          </cell>
          <cell r="AK65"/>
          <cell r="AL65" t="str">
            <v/>
          </cell>
          <cell r="AM65"/>
          <cell r="AN65" t="str">
            <v/>
          </cell>
          <cell r="AO65"/>
          <cell r="AP65" t="str">
            <v/>
          </cell>
          <cell r="AQ65"/>
          <cell r="AR65" t="str">
            <v/>
          </cell>
          <cell r="AS65"/>
          <cell r="AT65" t="str">
            <v/>
          </cell>
          <cell r="AU65"/>
          <cell r="AV65" t="str">
            <v/>
          </cell>
          <cell r="AW65"/>
          <cell r="AX65" t="str">
            <v/>
          </cell>
          <cell r="AY65"/>
          <cell r="AZ65" t="str">
            <v/>
          </cell>
          <cell r="BA65"/>
          <cell r="BB65"/>
          <cell r="BC65"/>
          <cell r="BD65"/>
          <cell r="BE65"/>
          <cell r="BF65"/>
          <cell r="BG65"/>
          <cell r="BH65"/>
          <cell r="BI65"/>
          <cell r="BJ65"/>
        </row>
        <row r="66">
          <cell r="D66"/>
          <cell r="E66"/>
          <cell r="F66"/>
          <cell r="G66"/>
          <cell r="H66"/>
          <cell r="I66"/>
          <cell r="J66"/>
          <cell r="K66"/>
          <cell r="L66"/>
          <cell r="M66"/>
          <cell r="N66"/>
          <cell r="O66" t="str">
            <v/>
          </cell>
          <cell r="P66"/>
          <cell r="Q66"/>
          <cell r="R66" t="str">
            <v/>
          </cell>
          <cell r="S66"/>
          <cell r="T66"/>
          <cell r="U66" t="str">
            <v/>
          </cell>
          <cell r="V66"/>
          <cell r="W66"/>
          <cell r="X66" t="str">
            <v/>
          </cell>
          <cell r="Y66"/>
          <cell r="Z66" t="str">
            <v/>
          </cell>
          <cell r="AA66"/>
          <cell r="AB66" t="str">
            <v/>
          </cell>
          <cell r="AC66"/>
          <cell r="AD66" t="str">
            <v/>
          </cell>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t="str">
            <v/>
          </cell>
          <cell r="BF66"/>
          <cell r="BG66"/>
          <cell r="BH66" t="str">
            <v/>
          </cell>
          <cell r="BI66"/>
          <cell r="BJ66"/>
          <cell r="CB66">
            <v>0</v>
          </cell>
          <cell r="CC66">
            <v>0</v>
          </cell>
          <cell r="CD66">
            <v>0</v>
          </cell>
          <cell r="CE66">
            <v>0</v>
          </cell>
          <cell r="CF66">
            <v>0</v>
          </cell>
          <cell r="CG66">
            <v>0</v>
          </cell>
          <cell r="CH66">
            <v>0</v>
          </cell>
        </row>
        <row r="67">
          <cell r="D67"/>
          <cell r="E67"/>
          <cell r="F67"/>
          <cell r="G67"/>
          <cell r="H67"/>
          <cell r="I67"/>
          <cell r="J67"/>
          <cell r="K67"/>
          <cell r="L67"/>
          <cell r="M67"/>
          <cell r="N67"/>
          <cell r="O67"/>
          <cell r="P67"/>
          <cell r="Q67"/>
          <cell r="R67"/>
          <cell r="S67"/>
          <cell r="T67"/>
          <cell r="U67"/>
          <cell r="V67"/>
          <cell r="W67"/>
          <cell r="X67" t="str">
            <v/>
          </cell>
          <cell r="Y67"/>
          <cell r="Z67" t="str">
            <v/>
          </cell>
          <cell r="AA67"/>
          <cell r="AB67" t="str">
            <v/>
          </cell>
          <cell r="AC67"/>
          <cell r="AD67" t="str">
            <v/>
          </cell>
          <cell r="AE67"/>
          <cell r="AF67" t="str">
            <v/>
          </cell>
          <cell r="AG67"/>
          <cell r="AH67" t="str">
            <v/>
          </cell>
          <cell r="AI67"/>
          <cell r="AJ67" t="str">
            <v/>
          </cell>
          <cell r="AK67"/>
          <cell r="AL67" t="str">
            <v/>
          </cell>
          <cell r="AM67"/>
          <cell r="AN67" t="str">
            <v/>
          </cell>
          <cell r="AO67"/>
          <cell r="AP67" t="str">
            <v/>
          </cell>
          <cell r="AQ67"/>
          <cell r="AR67" t="str">
            <v/>
          </cell>
          <cell r="AS67"/>
          <cell r="AT67" t="str">
            <v/>
          </cell>
          <cell r="AU67"/>
          <cell r="AV67" t="str">
            <v/>
          </cell>
          <cell r="AW67"/>
          <cell r="AX67" t="str">
            <v/>
          </cell>
          <cell r="AY67"/>
          <cell r="AZ67" t="str">
            <v/>
          </cell>
          <cell r="BA67"/>
          <cell r="BB67"/>
          <cell r="BC67"/>
          <cell r="BD67"/>
          <cell r="BE67"/>
          <cell r="BF67"/>
          <cell r="BG67"/>
          <cell r="BH67"/>
          <cell r="BI67"/>
          <cell r="BJ67"/>
        </row>
        <row r="68">
          <cell r="D68"/>
          <cell r="E68"/>
          <cell r="F68"/>
          <cell r="G68"/>
          <cell r="H68"/>
          <cell r="I68"/>
          <cell r="J68"/>
          <cell r="K68"/>
          <cell r="L68"/>
          <cell r="M68"/>
          <cell r="N68"/>
          <cell r="O68" t="str">
            <v/>
          </cell>
          <cell r="P68"/>
          <cell r="Q68"/>
          <cell r="R68" t="str">
            <v/>
          </cell>
          <cell r="S68"/>
          <cell r="T68"/>
          <cell r="U68" t="str">
            <v/>
          </cell>
          <cell r="V68"/>
          <cell r="W68"/>
          <cell r="X68" t="str">
            <v/>
          </cell>
          <cell r="Y68"/>
          <cell r="Z68" t="str">
            <v/>
          </cell>
          <cell r="AA68"/>
          <cell r="AB68" t="str">
            <v/>
          </cell>
          <cell r="AC68"/>
          <cell r="AD68" t="str">
            <v/>
          </cell>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t="str">
            <v/>
          </cell>
          <cell r="BF68"/>
          <cell r="BG68"/>
          <cell r="BH68" t="str">
            <v/>
          </cell>
          <cell r="BI68"/>
          <cell r="BJ68"/>
          <cell r="CB68">
            <v>0</v>
          </cell>
          <cell r="CC68">
            <v>0</v>
          </cell>
          <cell r="CD68">
            <v>0</v>
          </cell>
          <cell r="CE68">
            <v>0</v>
          </cell>
          <cell r="CF68">
            <v>0</v>
          </cell>
          <cell r="CG68">
            <v>0</v>
          </cell>
          <cell r="CH68">
            <v>0</v>
          </cell>
        </row>
        <row r="69">
          <cell r="D69"/>
          <cell r="E69"/>
          <cell r="F69"/>
          <cell r="G69"/>
          <cell r="H69"/>
          <cell r="I69"/>
          <cell r="J69"/>
          <cell r="K69"/>
          <cell r="L69"/>
          <cell r="M69"/>
          <cell r="N69"/>
          <cell r="O69"/>
          <cell r="P69"/>
          <cell r="Q69"/>
          <cell r="R69"/>
          <cell r="S69"/>
          <cell r="T69"/>
          <cell r="U69"/>
          <cell r="V69"/>
          <cell r="W69"/>
          <cell r="X69" t="str">
            <v/>
          </cell>
          <cell r="Y69"/>
          <cell r="Z69" t="str">
            <v/>
          </cell>
          <cell r="AA69"/>
          <cell r="AB69" t="str">
            <v/>
          </cell>
          <cell r="AC69"/>
          <cell r="AD69" t="str">
            <v/>
          </cell>
          <cell r="AE69"/>
          <cell r="AF69" t="str">
            <v/>
          </cell>
          <cell r="AG69"/>
          <cell r="AH69" t="str">
            <v/>
          </cell>
          <cell r="AI69"/>
          <cell r="AJ69" t="str">
            <v/>
          </cell>
          <cell r="AK69"/>
          <cell r="AL69" t="str">
            <v/>
          </cell>
          <cell r="AM69"/>
          <cell r="AN69" t="str">
            <v/>
          </cell>
          <cell r="AO69"/>
          <cell r="AP69" t="str">
            <v/>
          </cell>
          <cell r="AQ69"/>
          <cell r="AR69" t="str">
            <v/>
          </cell>
          <cell r="AS69"/>
          <cell r="AT69" t="str">
            <v/>
          </cell>
          <cell r="AU69"/>
          <cell r="AV69" t="str">
            <v/>
          </cell>
          <cell r="AW69"/>
          <cell r="AX69" t="str">
            <v/>
          </cell>
          <cell r="AY69"/>
          <cell r="AZ69" t="str">
            <v/>
          </cell>
          <cell r="BA69"/>
          <cell r="BB69"/>
          <cell r="BC69"/>
          <cell r="BD69"/>
          <cell r="BE69"/>
          <cell r="BF69"/>
          <cell r="BG69"/>
          <cell r="BH69"/>
          <cell r="BI69"/>
          <cell r="BJ69"/>
        </row>
        <row r="70">
          <cell r="D70"/>
          <cell r="E70"/>
          <cell r="F70"/>
          <cell r="G70"/>
          <cell r="H70"/>
          <cell r="I70"/>
          <cell r="J70"/>
          <cell r="K70"/>
          <cell r="L70"/>
          <cell r="M70"/>
          <cell r="N70"/>
          <cell r="O70" t="str">
            <v/>
          </cell>
          <cell r="P70"/>
          <cell r="Q70"/>
          <cell r="R70" t="str">
            <v/>
          </cell>
          <cell r="S70"/>
          <cell r="T70"/>
          <cell r="U70" t="str">
            <v/>
          </cell>
          <cell r="V70"/>
          <cell r="W70"/>
          <cell r="X70" t="str">
            <v/>
          </cell>
          <cell r="Y70"/>
          <cell r="Z70" t="str">
            <v/>
          </cell>
          <cell r="AA70"/>
          <cell r="AB70" t="str">
            <v/>
          </cell>
          <cell r="AC70"/>
          <cell r="AD70" t="str">
            <v/>
          </cell>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t="str">
            <v/>
          </cell>
          <cell r="BF70"/>
          <cell r="BG70"/>
          <cell r="BH70" t="str">
            <v/>
          </cell>
          <cell r="BI70"/>
          <cell r="BJ70"/>
          <cell r="CB70">
            <v>0</v>
          </cell>
          <cell r="CC70">
            <v>0</v>
          </cell>
          <cell r="CD70">
            <v>0</v>
          </cell>
          <cell r="CE70">
            <v>0</v>
          </cell>
          <cell r="CF70">
            <v>0</v>
          </cell>
          <cell r="CG70">
            <v>0</v>
          </cell>
          <cell r="CH70">
            <v>0</v>
          </cell>
        </row>
        <row r="71">
          <cell r="D71"/>
          <cell r="E71"/>
          <cell r="F71"/>
          <cell r="G71"/>
          <cell r="H71"/>
          <cell r="I71"/>
          <cell r="J71"/>
          <cell r="K71"/>
          <cell r="L71"/>
          <cell r="M71"/>
          <cell r="N71"/>
          <cell r="O71"/>
          <cell r="P71"/>
          <cell r="Q71"/>
          <cell r="R71"/>
          <cell r="S71"/>
          <cell r="T71"/>
          <cell r="U71"/>
          <cell r="V71"/>
          <cell r="W71"/>
          <cell r="X71" t="str">
            <v/>
          </cell>
          <cell r="Y71"/>
          <cell r="Z71" t="str">
            <v/>
          </cell>
          <cell r="AA71"/>
          <cell r="AB71" t="str">
            <v/>
          </cell>
          <cell r="AC71"/>
          <cell r="AD71" t="str">
            <v/>
          </cell>
          <cell r="AE71"/>
          <cell r="AF71" t="str">
            <v/>
          </cell>
          <cell r="AG71"/>
          <cell r="AH71" t="str">
            <v/>
          </cell>
          <cell r="AI71"/>
          <cell r="AJ71" t="str">
            <v/>
          </cell>
          <cell r="AK71"/>
          <cell r="AL71" t="str">
            <v/>
          </cell>
          <cell r="AM71"/>
          <cell r="AN71" t="str">
            <v/>
          </cell>
          <cell r="AO71"/>
          <cell r="AP71" t="str">
            <v/>
          </cell>
          <cell r="AQ71"/>
          <cell r="AR71" t="str">
            <v/>
          </cell>
          <cell r="AS71"/>
          <cell r="AT71" t="str">
            <v/>
          </cell>
          <cell r="AU71"/>
          <cell r="AV71" t="str">
            <v/>
          </cell>
          <cell r="AW71"/>
          <cell r="AX71" t="str">
            <v/>
          </cell>
          <cell r="AY71"/>
          <cell r="AZ71" t="str">
            <v/>
          </cell>
          <cell r="BA71"/>
          <cell r="BB71"/>
          <cell r="BC71"/>
          <cell r="BD71"/>
          <cell r="BE71"/>
          <cell r="BF71"/>
          <cell r="BG71"/>
          <cell r="BH71"/>
          <cell r="BI71"/>
          <cell r="BJ71"/>
        </row>
        <row r="72">
          <cell r="D72"/>
          <cell r="E72"/>
          <cell r="F72"/>
          <cell r="G72"/>
          <cell r="H72"/>
          <cell r="I72"/>
          <cell r="J72"/>
          <cell r="K72"/>
          <cell r="L72"/>
          <cell r="M72"/>
          <cell r="N72"/>
          <cell r="O72" t="str">
            <v/>
          </cell>
          <cell r="P72"/>
          <cell r="Q72"/>
          <cell r="R72" t="str">
            <v/>
          </cell>
          <cell r="S72"/>
          <cell r="T72"/>
          <cell r="U72" t="str">
            <v/>
          </cell>
          <cell r="V72"/>
          <cell r="W72"/>
          <cell r="X72" t="str">
            <v/>
          </cell>
          <cell r="Y72"/>
          <cell r="Z72" t="str">
            <v/>
          </cell>
          <cell r="AA72"/>
          <cell r="AB72" t="str">
            <v/>
          </cell>
          <cell r="AC72"/>
          <cell r="AD72" t="str">
            <v/>
          </cell>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t="str">
            <v/>
          </cell>
          <cell r="BF72"/>
          <cell r="BG72"/>
          <cell r="BH72" t="str">
            <v/>
          </cell>
          <cell r="BI72"/>
          <cell r="BJ72"/>
          <cell r="CB72">
            <v>0</v>
          </cell>
          <cell r="CC72">
            <v>0</v>
          </cell>
          <cell r="CD72">
            <v>0</v>
          </cell>
          <cell r="CE72">
            <v>0</v>
          </cell>
          <cell r="CF72">
            <v>0</v>
          </cell>
          <cell r="CG72">
            <v>0</v>
          </cell>
          <cell r="CH72">
            <v>0</v>
          </cell>
        </row>
        <row r="73">
          <cell r="D73"/>
          <cell r="E73"/>
          <cell r="F73"/>
          <cell r="G73"/>
          <cell r="H73"/>
          <cell r="I73"/>
          <cell r="J73"/>
          <cell r="K73"/>
          <cell r="L73"/>
          <cell r="M73"/>
          <cell r="N73"/>
          <cell r="O73"/>
          <cell r="P73"/>
          <cell r="Q73"/>
          <cell r="R73"/>
          <cell r="S73"/>
          <cell r="T73"/>
          <cell r="U73"/>
          <cell r="V73"/>
          <cell r="W73"/>
          <cell r="X73" t="str">
            <v/>
          </cell>
          <cell r="Y73"/>
          <cell r="Z73" t="str">
            <v/>
          </cell>
          <cell r="AA73"/>
          <cell r="AB73" t="str">
            <v/>
          </cell>
          <cell r="AC73"/>
          <cell r="AD73" t="str">
            <v/>
          </cell>
          <cell r="AE73"/>
          <cell r="AF73" t="str">
            <v/>
          </cell>
          <cell r="AG73"/>
          <cell r="AH73" t="str">
            <v/>
          </cell>
          <cell r="AI73"/>
          <cell r="AJ73" t="str">
            <v/>
          </cell>
          <cell r="AK73"/>
          <cell r="AL73" t="str">
            <v/>
          </cell>
          <cell r="AM73"/>
          <cell r="AN73" t="str">
            <v/>
          </cell>
          <cell r="AO73"/>
          <cell r="AP73" t="str">
            <v/>
          </cell>
          <cell r="AQ73"/>
          <cell r="AR73" t="str">
            <v/>
          </cell>
          <cell r="AS73"/>
          <cell r="AT73" t="str">
            <v/>
          </cell>
          <cell r="AU73"/>
          <cell r="AV73" t="str">
            <v/>
          </cell>
          <cell r="AW73"/>
          <cell r="AX73" t="str">
            <v/>
          </cell>
          <cell r="AY73"/>
          <cell r="AZ73" t="str">
            <v/>
          </cell>
          <cell r="BA73"/>
          <cell r="BB73"/>
          <cell r="BC73"/>
          <cell r="BD73"/>
          <cell r="BE73"/>
          <cell r="BF73"/>
          <cell r="BG73"/>
          <cell r="BH73"/>
          <cell r="BI73"/>
          <cell r="BJ73"/>
        </row>
        <row r="74">
          <cell r="D74"/>
          <cell r="E74"/>
          <cell r="F74"/>
          <cell r="G74"/>
          <cell r="H74"/>
          <cell r="I74"/>
          <cell r="J74"/>
          <cell r="K74"/>
          <cell r="L74"/>
          <cell r="M74"/>
          <cell r="N74"/>
          <cell r="O74" t="str">
            <v/>
          </cell>
          <cell r="P74"/>
          <cell r="Q74"/>
          <cell r="R74" t="str">
            <v/>
          </cell>
          <cell r="S74"/>
          <cell r="T74"/>
          <cell r="U74" t="str">
            <v/>
          </cell>
          <cell r="V74"/>
          <cell r="W74"/>
          <cell r="X74" t="str">
            <v/>
          </cell>
          <cell r="Y74"/>
          <cell r="Z74" t="str">
            <v/>
          </cell>
          <cell r="AA74"/>
          <cell r="AB74" t="str">
            <v/>
          </cell>
          <cell r="AC74"/>
          <cell r="AD74" t="str">
            <v/>
          </cell>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t="str">
            <v/>
          </cell>
          <cell r="BF74"/>
          <cell r="BG74"/>
          <cell r="BH74" t="str">
            <v/>
          </cell>
          <cell r="BI74"/>
          <cell r="BJ74"/>
          <cell r="CB74">
            <v>0</v>
          </cell>
          <cell r="CC74">
            <v>0</v>
          </cell>
          <cell r="CD74">
            <v>0</v>
          </cell>
          <cell r="CE74">
            <v>0</v>
          </cell>
          <cell r="CF74">
            <v>0</v>
          </cell>
          <cell r="CG74">
            <v>0</v>
          </cell>
          <cell r="CH74">
            <v>0</v>
          </cell>
        </row>
        <row r="75">
          <cell r="D75"/>
          <cell r="E75"/>
          <cell r="F75"/>
          <cell r="G75"/>
          <cell r="H75"/>
          <cell r="I75"/>
          <cell r="J75"/>
          <cell r="K75"/>
          <cell r="L75"/>
          <cell r="M75"/>
          <cell r="N75"/>
          <cell r="O75"/>
          <cell r="P75"/>
          <cell r="Q75"/>
          <cell r="R75"/>
          <cell r="S75"/>
          <cell r="T75"/>
          <cell r="U75"/>
          <cell r="V75"/>
          <cell r="W75"/>
          <cell r="X75" t="str">
            <v/>
          </cell>
          <cell r="Y75"/>
          <cell r="Z75" t="str">
            <v/>
          </cell>
          <cell r="AA75"/>
          <cell r="AB75" t="str">
            <v/>
          </cell>
          <cell r="AC75"/>
          <cell r="AD75" t="str">
            <v/>
          </cell>
          <cell r="AE75"/>
          <cell r="AF75" t="str">
            <v/>
          </cell>
          <cell r="AG75"/>
          <cell r="AH75" t="str">
            <v/>
          </cell>
          <cell r="AI75"/>
          <cell r="AJ75" t="str">
            <v/>
          </cell>
          <cell r="AK75"/>
          <cell r="AL75" t="str">
            <v/>
          </cell>
          <cell r="AM75"/>
          <cell r="AN75" t="str">
            <v/>
          </cell>
          <cell r="AO75"/>
          <cell r="AP75" t="str">
            <v/>
          </cell>
          <cell r="AQ75"/>
          <cell r="AR75" t="str">
            <v/>
          </cell>
          <cell r="AS75"/>
          <cell r="AT75" t="str">
            <v/>
          </cell>
          <cell r="AU75"/>
          <cell r="AV75" t="str">
            <v/>
          </cell>
          <cell r="AW75"/>
          <cell r="AX75" t="str">
            <v/>
          </cell>
          <cell r="AY75"/>
          <cell r="AZ75" t="str">
            <v/>
          </cell>
          <cell r="BA75"/>
          <cell r="BB75"/>
          <cell r="BC75"/>
          <cell r="BD75"/>
          <cell r="BE75"/>
          <cell r="BF75"/>
          <cell r="BG75"/>
          <cell r="BH75"/>
          <cell r="BI75"/>
          <cell r="BJ75"/>
        </row>
      </sheetData>
      <sheetData sheetId="2"/>
      <sheetData sheetId="3"/>
      <sheetData sheetId="4"/>
      <sheetData sheetId="5"/>
      <sheetData sheetId="6"/>
      <sheetData sheetId="7"/>
      <sheetData sheetId="8">
        <row r="4">
          <cell r="B4" t="str">
            <v>Algarve</v>
          </cell>
          <cell r="C4" t="str">
            <v>Austin</v>
          </cell>
          <cell r="D4" t="str">
            <v>Bahrain</v>
          </cell>
          <cell r="E4" t="str">
            <v>Barcelone</v>
          </cell>
          <cell r="F4" t="str">
            <v>Brno</v>
          </cell>
          <cell r="G4" t="str">
            <v>Bugatti</v>
          </cell>
          <cell r="H4" t="str">
            <v>Buriram</v>
          </cell>
          <cell r="I4" t="str">
            <v>Daytona</v>
          </cell>
          <cell r="J4" t="str">
            <v>Detroit</v>
          </cell>
          <cell r="K4" t="str">
            <v>Donington</v>
          </cell>
          <cell r="L4" t="str">
            <v>Fuji</v>
          </cell>
          <cell r="M4" t="str">
            <v>HTTT S1AV2</v>
          </cell>
          <cell r="N4" t="str">
            <v>Imola</v>
          </cell>
          <cell r="O4" t="str">
            <v>Indianapolis</v>
          </cell>
          <cell r="P4" t="str">
            <v>Inje</v>
          </cell>
          <cell r="Q4" t="str">
            <v>Interlagos</v>
          </cell>
          <cell r="R4" t="str">
            <v>Laguna Seca</v>
          </cell>
          <cell r="S4" t="str">
            <v>Le Mans</v>
          </cell>
          <cell r="T4" t="str">
            <v>Long Beach</v>
          </cell>
          <cell r="U4" t="str">
            <v>Magny Club</v>
          </cell>
          <cell r="V4" t="str">
            <v>Magny-Cours</v>
          </cell>
          <cell r="W4" t="str">
            <v>Maison Blanche</v>
          </cell>
          <cell r="X4" t="str">
            <v>Mexico</v>
          </cell>
          <cell r="Y4" t="str">
            <v>Mid Ohio</v>
          </cell>
          <cell r="Z4" t="str">
            <v>Monza</v>
          </cell>
          <cell r="AA4" t="str">
            <v>Mosport</v>
          </cell>
          <cell r="AB4" t="str">
            <v>Motorland</v>
          </cell>
          <cell r="AC4" t="str">
            <v>Motorland Dunlop</v>
          </cell>
          <cell r="AD4" t="str">
            <v>New Orleans</v>
          </cell>
          <cell r="AE4" t="str">
            <v>Nürburgring</v>
          </cell>
          <cell r="AF4" t="str">
            <v>Palm Beach</v>
          </cell>
          <cell r="AG4" t="str">
            <v>Portimao</v>
          </cell>
          <cell r="AH4" t="str">
            <v>Red Bull Ring</v>
          </cell>
          <cell r="AI4" t="str">
            <v>Road America</v>
          </cell>
          <cell r="AJ4" t="str">
            <v>Road Atlanta</v>
          </cell>
          <cell r="AK4" t="str">
            <v>Sebring</v>
          </cell>
          <cell r="AL4" t="str">
            <v>Sebring North</v>
          </cell>
          <cell r="AM4" t="str">
            <v>Sepang</v>
          </cell>
          <cell r="AN4" t="str">
            <v>Shanghai</v>
          </cell>
          <cell r="AO4" t="str">
            <v>Silverstone</v>
          </cell>
          <cell r="AP4" t="str">
            <v>Snetterton</v>
          </cell>
          <cell r="AQ4" t="str">
            <v>Spa</v>
          </cell>
          <cell r="AR4" t="str">
            <v>Val de Vienne</v>
          </cell>
          <cell r="AS4" t="str">
            <v>Vallelunga</v>
          </cell>
          <cell r="AT4" t="str">
            <v>Watkins Glen</v>
          </cell>
          <cell r="AU4" t="str">
            <v>Zhuhaï</v>
          </cell>
        </row>
        <row r="7">
          <cell r="B7" t="str">
            <v>A</v>
          </cell>
          <cell r="C7" t="str">
            <v>B</v>
          </cell>
          <cell r="D7" t="str">
            <v>C</v>
          </cell>
          <cell r="E7" t="str">
            <v>INTER</v>
          </cell>
          <cell r="F7" t="str">
            <v>WET</v>
          </cell>
          <cell r="G7" t="str">
            <v>FULL WET</v>
          </cell>
          <cell r="H7" t="str">
            <v>SC</v>
          </cell>
          <cell r="I7" t="str">
            <v>SH</v>
          </cell>
          <cell r="J7" t="str">
            <v>SH+</v>
          </cell>
          <cell r="K7" t="str">
            <v>MH+</v>
          </cell>
          <cell r="L7" t="str">
            <v>P2700</v>
          </cell>
          <cell r="M7" t="str">
            <v>W3</v>
          </cell>
        </row>
        <row r="9">
          <cell r="B9" t="str">
            <v>Õ</v>
          </cell>
          <cell r="C9" t="str">
            <v>Ö</v>
          </cell>
          <cell r="D9" t="str">
            <v>Ù</v>
          </cell>
          <cell r="E9" t="str">
            <v>Û</v>
          </cell>
        </row>
        <row r="10">
          <cell r="B10" t="str">
            <v>Dry</v>
          </cell>
          <cell r="C10" t="str">
            <v>Damp</v>
          </cell>
          <cell r="D10" t="str">
            <v>Wet</v>
          </cell>
        </row>
        <row r="11">
          <cell r="B11">
            <v>120.26143790849673</v>
          </cell>
        </row>
        <row r="14">
          <cell r="B14">
            <v>4</v>
          </cell>
        </row>
        <row r="15">
          <cell r="B15" t="str">
            <v>Qualy</v>
          </cell>
          <cell r="C15" t="str">
            <v>Race</v>
          </cell>
        </row>
        <row r="18">
          <cell r="B18">
            <v>2400</v>
          </cell>
        </row>
        <row r="23">
          <cell r="B23">
            <v>0.76500000000000001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
      <sheetName val="Tires"/>
      <sheetName val="Test Plan"/>
      <sheetName val="Strategie "/>
      <sheetName val="RS FP1"/>
      <sheetName val="RS FP2"/>
      <sheetName val="RS FP3"/>
      <sheetName val="RS FP4"/>
      <sheetName val="Data"/>
    </sheetNames>
    <sheetDataSet>
      <sheetData sheetId="0">
        <row r="5">
          <cell r="AS5">
            <v>0</v>
          </cell>
        </row>
        <row r="12">
          <cell r="K12">
            <v>4.085</v>
          </cell>
        </row>
      </sheetData>
      <sheetData sheetId="1">
        <row r="6">
          <cell r="D6" t="str">
            <v>8154</v>
          </cell>
          <cell r="G6" t="str">
            <v>SC+</v>
          </cell>
          <cell r="L6">
            <v>15</v>
          </cell>
          <cell r="O6">
            <v>16</v>
          </cell>
          <cell r="R6">
            <v>58</v>
          </cell>
          <cell r="U6">
            <v>61</v>
          </cell>
          <cell r="X6">
            <v>44</v>
          </cell>
          <cell r="Z6">
            <v>12</v>
          </cell>
          <cell r="AB6" t="str">
            <v/>
          </cell>
          <cell r="AD6">
            <v>29</v>
          </cell>
          <cell r="BE6">
            <v>85</v>
          </cell>
          <cell r="BH6">
            <v>347.22500000000002</v>
          </cell>
          <cell r="BL6" t="str">
            <v>8154</v>
          </cell>
          <cell r="BO6" t="str">
            <v>SC+</v>
          </cell>
          <cell r="CB6">
            <v>179.74</v>
          </cell>
          <cell r="CC6">
            <v>228.76</v>
          </cell>
          <cell r="CD6">
            <v>228.76</v>
          </cell>
          <cell r="CE6">
            <v>347.22500000000002</v>
          </cell>
          <cell r="CF6">
            <v>347.22500000000002</v>
          </cell>
          <cell r="CG6">
            <v>347.22500000000002</v>
          </cell>
          <cell r="CH6">
            <v>347.22500000000002</v>
          </cell>
        </row>
        <row r="7">
          <cell r="X7">
            <v>179.74</v>
          </cell>
          <cell r="Z7">
            <v>49.019999999999996</v>
          </cell>
          <cell r="AB7" t="str">
            <v/>
          </cell>
          <cell r="AD7">
            <v>118.465</v>
          </cell>
          <cell r="AF7" t="str">
            <v/>
          </cell>
          <cell r="AH7" t="str">
            <v/>
          </cell>
          <cell r="AJ7" t="str">
            <v/>
          </cell>
          <cell r="AL7" t="str">
            <v/>
          </cell>
          <cell r="AN7" t="str">
            <v/>
          </cell>
          <cell r="AP7" t="str">
            <v/>
          </cell>
          <cell r="AR7" t="str">
            <v/>
          </cell>
          <cell r="AT7" t="str">
            <v/>
          </cell>
          <cell r="AV7" t="str">
            <v/>
          </cell>
          <cell r="AX7" t="str">
            <v/>
          </cell>
          <cell r="AZ7" t="str">
            <v/>
          </cell>
          <cell r="BL7" t="str">
            <v>8155</v>
          </cell>
          <cell r="BO7" t="str">
            <v>SC+</v>
          </cell>
        </row>
        <row r="8">
          <cell r="D8" t="str">
            <v>8155</v>
          </cell>
          <cell r="G8" t="str">
            <v>SC+</v>
          </cell>
          <cell r="L8" t="str">
            <v>8155FL</v>
          </cell>
          <cell r="O8" t="str">
            <v>8155FR</v>
          </cell>
          <cell r="R8" t="str">
            <v>8155RL</v>
          </cell>
          <cell r="U8" t="str">
            <v>8155RR</v>
          </cell>
          <cell r="X8" t="str">
            <v/>
          </cell>
          <cell r="Z8" t="str">
            <v/>
          </cell>
          <cell r="AB8" t="str">
            <v/>
          </cell>
          <cell r="AD8" t="str">
            <v/>
          </cell>
          <cell r="BE8">
            <v>0</v>
          </cell>
          <cell r="BH8">
            <v>0</v>
          </cell>
          <cell r="BL8" t="str">
            <v>8252</v>
          </cell>
          <cell r="BO8" t="str">
            <v>SH+</v>
          </cell>
          <cell r="CB8">
            <v>0</v>
          </cell>
          <cell r="CC8">
            <v>0</v>
          </cell>
          <cell r="CD8">
            <v>0</v>
          </cell>
          <cell r="CE8">
            <v>0</v>
          </cell>
          <cell r="CF8">
            <v>0</v>
          </cell>
          <cell r="CG8">
            <v>0</v>
          </cell>
          <cell r="CH8">
            <v>0</v>
          </cell>
        </row>
        <row r="9">
          <cell r="X9" t="str">
            <v/>
          </cell>
          <cell r="Z9" t="str">
            <v/>
          </cell>
          <cell r="AB9" t="str">
            <v/>
          </cell>
          <cell r="AD9" t="str">
            <v/>
          </cell>
          <cell r="AF9" t="str">
            <v/>
          </cell>
          <cell r="AH9" t="str">
            <v/>
          </cell>
          <cell r="AJ9" t="str">
            <v/>
          </cell>
          <cell r="AL9" t="str">
            <v/>
          </cell>
          <cell r="AN9" t="str">
            <v/>
          </cell>
          <cell r="AP9" t="str">
            <v/>
          </cell>
          <cell r="AR9" t="str">
            <v/>
          </cell>
          <cell r="AT9" t="str">
            <v/>
          </cell>
          <cell r="AV9" t="str">
            <v/>
          </cell>
          <cell r="AX9" t="str">
            <v/>
          </cell>
          <cell r="AZ9" t="str">
            <v/>
          </cell>
          <cell r="BL9" t="str">
            <v>8256</v>
          </cell>
          <cell r="BO9" t="str">
            <v>SH+</v>
          </cell>
        </row>
        <row r="10">
          <cell r="D10" t="str">
            <v>8252</v>
          </cell>
          <cell r="G10" t="str">
            <v>SH+</v>
          </cell>
          <cell r="L10">
            <v>39</v>
          </cell>
          <cell r="O10">
            <v>18</v>
          </cell>
          <cell r="R10">
            <v>49</v>
          </cell>
          <cell r="U10">
            <v>57</v>
          </cell>
          <cell r="X10" t="str">
            <v/>
          </cell>
          <cell r="Z10" t="str">
            <v/>
          </cell>
          <cell r="AB10" t="str">
            <v/>
          </cell>
          <cell r="AD10" t="str">
            <v/>
          </cell>
          <cell r="BB10">
            <v>133</v>
          </cell>
          <cell r="BE10">
            <v>0</v>
          </cell>
          <cell r="BH10">
            <v>133</v>
          </cell>
          <cell r="BL10" t="str">
            <v>8257</v>
          </cell>
          <cell r="BO10" t="str">
            <v>SH+</v>
          </cell>
          <cell r="CB10">
            <v>133</v>
          </cell>
          <cell r="CC10">
            <v>133</v>
          </cell>
          <cell r="CD10">
            <v>133</v>
          </cell>
          <cell r="CE10">
            <v>133</v>
          </cell>
          <cell r="CF10">
            <v>133</v>
          </cell>
          <cell r="CG10">
            <v>133</v>
          </cell>
          <cell r="CH10">
            <v>133</v>
          </cell>
        </row>
        <row r="11">
          <cell r="X11" t="str">
            <v/>
          </cell>
          <cell r="Z11" t="str">
            <v/>
          </cell>
          <cell r="AB11" t="str">
            <v/>
          </cell>
          <cell r="AD11" t="str">
            <v/>
          </cell>
          <cell r="AF11" t="str">
            <v/>
          </cell>
          <cell r="AH11" t="str">
            <v/>
          </cell>
          <cell r="AJ11" t="str">
            <v/>
          </cell>
          <cell r="AL11" t="str">
            <v/>
          </cell>
          <cell r="AN11" t="str">
            <v/>
          </cell>
          <cell r="AP11" t="str">
            <v/>
          </cell>
          <cell r="AR11" t="str">
            <v/>
          </cell>
          <cell r="AT11" t="str">
            <v/>
          </cell>
          <cell r="AV11" t="str">
            <v/>
          </cell>
          <cell r="AX11" t="str">
            <v/>
          </cell>
          <cell r="AZ11" t="str">
            <v/>
          </cell>
          <cell r="BL11" t="str">
            <v>8258</v>
          </cell>
          <cell r="BO11" t="str">
            <v>SH+</v>
          </cell>
        </row>
        <row r="12">
          <cell r="D12" t="str">
            <v>8256</v>
          </cell>
          <cell r="G12" t="str">
            <v>SH+</v>
          </cell>
          <cell r="L12" t="str">
            <v>8256FL</v>
          </cell>
          <cell r="O12" t="str">
            <v>8256FR</v>
          </cell>
          <cell r="R12" t="str">
            <v>8256RL</v>
          </cell>
          <cell r="U12" t="str">
            <v>8256RR</v>
          </cell>
          <cell r="X12" t="str">
            <v/>
          </cell>
          <cell r="Z12" t="str">
            <v/>
          </cell>
          <cell r="AB12" t="str">
            <v/>
          </cell>
          <cell r="AD12" t="str">
            <v/>
          </cell>
          <cell r="BB12">
            <v>110</v>
          </cell>
          <cell r="BE12">
            <v>0</v>
          </cell>
          <cell r="BH12">
            <v>110</v>
          </cell>
          <cell r="BL12" t="str">
            <v>8301</v>
          </cell>
          <cell r="BO12" t="str">
            <v>MH+</v>
          </cell>
          <cell r="CB12">
            <v>110</v>
          </cell>
          <cell r="CC12">
            <v>110</v>
          </cell>
          <cell r="CD12">
            <v>110</v>
          </cell>
          <cell r="CE12">
            <v>110</v>
          </cell>
          <cell r="CF12">
            <v>110</v>
          </cell>
          <cell r="CG12">
            <v>110</v>
          </cell>
          <cell r="CH12">
            <v>110</v>
          </cell>
        </row>
        <row r="13">
          <cell r="X13" t="str">
            <v/>
          </cell>
          <cell r="Z13" t="str">
            <v/>
          </cell>
          <cell r="AB13" t="str">
            <v/>
          </cell>
          <cell r="AD13" t="str">
            <v/>
          </cell>
          <cell r="AF13" t="str">
            <v/>
          </cell>
          <cell r="AH13" t="str">
            <v/>
          </cell>
          <cell r="AJ13" t="str">
            <v/>
          </cell>
          <cell r="AL13" t="str">
            <v/>
          </cell>
          <cell r="AN13" t="str">
            <v/>
          </cell>
          <cell r="AP13" t="str">
            <v/>
          </cell>
          <cell r="AR13" t="str">
            <v/>
          </cell>
          <cell r="AT13" t="str">
            <v/>
          </cell>
          <cell r="AV13" t="str">
            <v/>
          </cell>
          <cell r="AX13" t="str">
            <v/>
          </cell>
          <cell r="AZ13" t="str">
            <v/>
          </cell>
          <cell r="BL13" t="str">
            <v>8451</v>
          </cell>
          <cell r="BO13" t="str">
            <v>SC+/SH+</v>
          </cell>
        </row>
        <row r="14">
          <cell r="D14" t="str">
            <v>8257</v>
          </cell>
          <cell r="G14" t="str">
            <v>SH+</v>
          </cell>
          <cell r="L14">
            <v>39</v>
          </cell>
          <cell r="O14">
            <v>18</v>
          </cell>
          <cell r="R14">
            <v>49</v>
          </cell>
          <cell r="U14">
            <v>57</v>
          </cell>
          <cell r="X14" t="str">
            <v/>
          </cell>
          <cell r="Z14" t="str">
            <v/>
          </cell>
          <cell r="AB14" t="str">
            <v/>
          </cell>
          <cell r="AD14">
            <v>32</v>
          </cell>
          <cell r="BE14">
            <v>32</v>
          </cell>
          <cell r="BH14">
            <v>130.72</v>
          </cell>
          <cell r="BL14" t="str">
            <v>8551</v>
          </cell>
          <cell r="BO14" t="str">
            <v>SH+/MH+</v>
          </cell>
          <cell r="CB14">
            <v>0</v>
          </cell>
          <cell r="CC14">
            <v>0</v>
          </cell>
          <cell r="CD14">
            <v>0</v>
          </cell>
          <cell r="CE14">
            <v>130.72</v>
          </cell>
          <cell r="CF14">
            <v>130.72</v>
          </cell>
          <cell r="CG14">
            <v>130.72</v>
          </cell>
          <cell r="CH14">
            <v>130.72</v>
          </cell>
        </row>
        <row r="15">
          <cell r="X15" t="str">
            <v/>
          </cell>
          <cell r="Z15" t="str">
            <v/>
          </cell>
          <cell r="AB15" t="str">
            <v/>
          </cell>
          <cell r="AD15">
            <v>130.72</v>
          </cell>
          <cell r="AF15" t="str">
            <v/>
          </cell>
          <cell r="AH15" t="str">
            <v/>
          </cell>
          <cell r="AJ15" t="str">
            <v/>
          </cell>
          <cell r="AL15" t="str">
            <v/>
          </cell>
          <cell r="AN15" t="str">
            <v/>
          </cell>
          <cell r="AP15" t="str">
            <v/>
          </cell>
          <cell r="AR15" t="str">
            <v/>
          </cell>
          <cell r="AT15" t="str">
            <v/>
          </cell>
          <cell r="AV15" t="str">
            <v/>
          </cell>
          <cell r="AX15" t="str">
            <v/>
          </cell>
          <cell r="AZ15" t="str">
            <v/>
          </cell>
          <cell r="BL15" t="str">
            <v>8602</v>
          </cell>
          <cell r="BO15" t="str">
            <v>SHV1</v>
          </cell>
        </row>
        <row r="16">
          <cell r="D16" t="str">
            <v>8258</v>
          </cell>
          <cell r="G16" t="str">
            <v>SH+</v>
          </cell>
          <cell r="L16" t="str">
            <v>8258FL</v>
          </cell>
          <cell r="O16" t="str">
            <v>8258FR</v>
          </cell>
          <cell r="R16" t="str">
            <v>8258RL</v>
          </cell>
          <cell r="U16" t="str">
            <v>8258RR</v>
          </cell>
          <cell r="X16" t="str">
            <v/>
          </cell>
          <cell r="Z16" t="str">
            <v/>
          </cell>
          <cell r="AB16" t="str">
            <v/>
          </cell>
          <cell r="AD16" t="str">
            <v/>
          </cell>
          <cell r="BE16">
            <v>0</v>
          </cell>
          <cell r="BH16">
            <v>0</v>
          </cell>
          <cell r="BL16" t="str">
            <v>8601</v>
          </cell>
          <cell r="BO16" t="str">
            <v>WET</v>
          </cell>
          <cell r="CB16">
            <v>0</v>
          </cell>
          <cell r="CC16">
            <v>0</v>
          </cell>
          <cell r="CD16">
            <v>0</v>
          </cell>
          <cell r="CE16">
            <v>0</v>
          </cell>
          <cell r="CF16">
            <v>0</v>
          </cell>
          <cell r="CG16">
            <v>0</v>
          </cell>
          <cell r="CH16">
            <v>0</v>
          </cell>
        </row>
        <row r="17">
          <cell r="X17" t="str">
            <v/>
          </cell>
          <cell r="Z17" t="str">
            <v/>
          </cell>
          <cell r="AB17" t="str">
            <v/>
          </cell>
          <cell r="AD17" t="str">
            <v/>
          </cell>
          <cell r="AF17" t="str">
            <v/>
          </cell>
          <cell r="AH17" t="str">
            <v/>
          </cell>
          <cell r="AJ17" t="str">
            <v/>
          </cell>
          <cell r="AL17" t="str">
            <v/>
          </cell>
          <cell r="AN17" t="str">
            <v/>
          </cell>
          <cell r="AP17" t="str">
            <v/>
          </cell>
          <cell r="AR17" t="str">
            <v/>
          </cell>
          <cell r="AT17" t="str">
            <v/>
          </cell>
          <cell r="AV17" t="str">
            <v/>
          </cell>
          <cell r="AX17" t="str">
            <v/>
          </cell>
          <cell r="AZ17" t="str">
            <v/>
          </cell>
          <cell r="BL17" t="str">
            <v>8002</v>
          </cell>
          <cell r="BO17" t="str">
            <v>travel</v>
          </cell>
        </row>
        <row r="18">
          <cell r="D18" t="str">
            <v>8301</v>
          </cell>
          <cell r="G18" t="str">
            <v>MH+</v>
          </cell>
          <cell r="L18" t="str">
            <v>8301FL</v>
          </cell>
          <cell r="O18" t="str">
            <v>8301FR</v>
          </cell>
          <cell r="R18" t="str">
            <v>8301RL</v>
          </cell>
          <cell r="U18" t="str">
            <v>8301RR</v>
          </cell>
          <cell r="X18" t="str">
            <v/>
          </cell>
          <cell r="Z18" t="str">
            <v/>
          </cell>
          <cell r="AB18" t="str">
            <v/>
          </cell>
          <cell r="AD18" t="str">
            <v/>
          </cell>
          <cell r="BB18">
            <v>29</v>
          </cell>
          <cell r="BE18">
            <v>0</v>
          </cell>
          <cell r="BH18">
            <v>29</v>
          </cell>
          <cell r="CB18">
            <v>29</v>
          </cell>
          <cell r="CC18">
            <v>29</v>
          </cell>
          <cell r="CD18">
            <v>29</v>
          </cell>
          <cell r="CE18">
            <v>29</v>
          </cell>
          <cell r="CF18">
            <v>29</v>
          </cell>
          <cell r="CG18">
            <v>29</v>
          </cell>
          <cell r="CH18">
            <v>29</v>
          </cell>
        </row>
        <row r="19">
          <cell r="X19" t="str">
            <v/>
          </cell>
          <cell r="Z19" t="str">
            <v/>
          </cell>
          <cell r="AB19" t="str">
            <v/>
          </cell>
          <cell r="AD19" t="str">
            <v/>
          </cell>
          <cell r="AF19" t="str">
            <v/>
          </cell>
          <cell r="AH19" t="str">
            <v/>
          </cell>
          <cell r="AJ19" t="str">
            <v/>
          </cell>
          <cell r="AL19" t="str">
            <v/>
          </cell>
          <cell r="AN19" t="str">
            <v/>
          </cell>
          <cell r="AP19" t="str">
            <v/>
          </cell>
          <cell r="AR19" t="str">
            <v/>
          </cell>
          <cell r="AT19" t="str">
            <v/>
          </cell>
          <cell r="AV19" t="str">
            <v/>
          </cell>
          <cell r="AX19" t="str">
            <v/>
          </cell>
          <cell r="AZ19" t="str">
            <v/>
          </cell>
          <cell r="BL19" t="str">
            <v>Rims</v>
          </cell>
          <cell r="BO19" t="str">
            <v>FL</v>
          </cell>
          <cell r="BR19" t="str">
            <v>FR</v>
          </cell>
          <cell r="BU19" t="str">
            <v>RL</v>
          </cell>
          <cell r="BX19" t="str">
            <v>RR</v>
          </cell>
        </row>
        <row r="20">
          <cell r="D20" t="str">
            <v>8451</v>
          </cell>
          <cell r="G20" t="str">
            <v>SC+/SH+</v>
          </cell>
          <cell r="L20">
            <v>47</v>
          </cell>
          <cell r="O20">
            <v>37</v>
          </cell>
          <cell r="R20">
            <v>55</v>
          </cell>
          <cell r="U20">
            <v>54</v>
          </cell>
          <cell r="X20" t="str">
            <v/>
          </cell>
          <cell r="Z20" t="str">
            <v/>
          </cell>
          <cell r="AB20" t="str">
            <v/>
          </cell>
          <cell r="AD20">
            <v>39</v>
          </cell>
          <cell r="BE20">
            <v>39</v>
          </cell>
          <cell r="BH20">
            <v>159.315</v>
          </cell>
          <cell r="BL20">
            <v>1</v>
          </cell>
          <cell r="BO20" t="str">
            <v/>
          </cell>
          <cell r="BR20" t="str">
            <v/>
          </cell>
          <cell r="BU20" t="str">
            <v/>
          </cell>
          <cell r="BX20" t="str">
            <v/>
          </cell>
          <cell r="CB20">
            <v>0</v>
          </cell>
          <cell r="CC20">
            <v>0</v>
          </cell>
          <cell r="CD20">
            <v>0</v>
          </cell>
          <cell r="CE20">
            <v>159.315</v>
          </cell>
          <cell r="CF20">
            <v>159.315</v>
          </cell>
          <cell r="CG20">
            <v>159.315</v>
          </cell>
          <cell r="CH20">
            <v>159.315</v>
          </cell>
        </row>
        <row r="21">
          <cell r="X21" t="str">
            <v/>
          </cell>
          <cell r="Z21" t="str">
            <v/>
          </cell>
          <cell r="AB21" t="str">
            <v/>
          </cell>
          <cell r="AD21">
            <v>159.315</v>
          </cell>
          <cell r="AF21" t="str">
            <v/>
          </cell>
          <cell r="AH21" t="str">
            <v/>
          </cell>
          <cell r="AJ21" t="str">
            <v/>
          </cell>
          <cell r="AL21" t="str">
            <v/>
          </cell>
          <cell r="AN21" t="str">
            <v/>
          </cell>
          <cell r="AP21" t="str">
            <v/>
          </cell>
          <cell r="AR21" t="str">
            <v/>
          </cell>
          <cell r="AT21" t="str">
            <v/>
          </cell>
          <cell r="AV21" t="str">
            <v/>
          </cell>
          <cell r="AX21" t="str">
            <v/>
          </cell>
          <cell r="AZ21" t="str">
            <v/>
          </cell>
          <cell r="BL21">
            <v>2</v>
          </cell>
          <cell r="BO21" t="str">
            <v/>
          </cell>
          <cell r="BR21" t="str">
            <v/>
          </cell>
          <cell r="BU21" t="str">
            <v/>
          </cell>
          <cell r="BX21">
            <v>4.085</v>
          </cell>
        </row>
        <row r="22">
          <cell r="D22" t="str">
            <v>8551</v>
          </cell>
          <cell r="G22" t="str">
            <v>SH+/MH+</v>
          </cell>
          <cell r="L22" t="str">
            <v>8551FL</v>
          </cell>
          <cell r="O22" t="str">
            <v>8551FR</v>
          </cell>
          <cell r="R22" t="str">
            <v>8551RL</v>
          </cell>
          <cell r="U22" t="str">
            <v>8551RR</v>
          </cell>
          <cell r="X22" t="str">
            <v/>
          </cell>
          <cell r="Z22" t="str">
            <v/>
          </cell>
          <cell r="AB22" t="str">
            <v/>
          </cell>
          <cell r="AD22" t="str">
            <v/>
          </cell>
          <cell r="BE22">
            <v>0</v>
          </cell>
          <cell r="BH22">
            <v>0</v>
          </cell>
          <cell r="BL22">
            <v>4</v>
          </cell>
          <cell r="BO22">
            <v>4.085</v>
          </cell>
          <cell r="BR22" t="str">
            <v/>
          </cell>
          <cell r="BU22" t="str">
            <v/>
          </cell>
          <cell r="BX22" t="str">
            <v/>
          </cell>
          <cell r="CB22">
            <v>0</v>
          </cell>
          <cell r="CC22">
            <v>0</v>
          </cell>
          <cell r="CD22">
            <v>0</v>
          </cell>
          <cell r="CE22">
            <v>0</v>
          </cell>
          <cell r="CF22">
            <v>0</v>
          </cell>
          <cell r="CG22">
            <v>0</v>
          </cell>
          <cell r="CH22">
            <v>0</v>
          </cell>
        </row>
        <row r="23">
          <cell r="X23" t="str">
            <v/>
          </cell>
          <cell r="Z23" t="str">
            <v/>
          </cell>
          <cell r="AB23" t="str">
            <v/>
          </cell>
          <cell r="AD23" t="str">
            <v/>
          </cell>
          <cell r="AF23" t="str">
            <v/>
          </cell>
          <cell r="AH23" t="str">
            <v/>
          </cell>
          <cell r="AJ23" t="str">
            <v/>
          </cell>
          <cell r="AL23" t="str">
            <v/>
          </cell>
          <cell r="AN23" t="str">
            <v/>
          </cell>
          <cell r="AP23" t="str">
            <v/>
          </cell>
          <cell r="AR23" t="str">
            <v/>
          </cell>
          <cell r="AT23" t="str">
            <v/>
          </cell>
          <cell r="AV23" t="str">
            <v/>
          </cell>
          <cell r="AX23" t="str">
            <v/>
          </cell>
          <cell r="AZ23" t="str">
            <v/>
          </cell>
          <cell r="BL23">
            <v>5</v>
          </cell>
          <cell r="BO23" t="str">
            <v/>
          </cell>
          <cell r="BR23">
            <v>4.085</v>
          </cell>
          <cell r="BU23">
            <v>4.085</v>
          </cell>
          <cell r="BX23" t="str">
            <v/>
          </cell>
        </row>
        <row r="24">
          <cell r="D24" t="str">
            <v>8801</v>
          </cell>
          <cell r="G24" t="str">
            <v>SHV1</v>
          </cell>
          <cell r="L24" t="str">
            <v>8801FL</v>
          </cell>
          <cell r="O24" t="str">
            <v>8801FR</v>
          </cell>
          <cell r="R24" t="str">
            <v>8801RL</v>
          </cell>
          <cell r="U24" t="str">
            <v>8801RR</v>
          </cell>
          <cell r="X24" t="str">
            <v/>
          </cell>
          <cell r="Z24" t="str">
            <v/>
          </cell>
          <cell r="AB24" t="str">
            <v/>
          </cell>
          <cell r="AD24" t="str">
            <v/>
          </cell>
          <cell r="BE24">
            <v>0</v>
          </cell>
          <cell r="BH24">
            <v>0</v>
          </cell>
          <cell r="BL24">
            <v>15</v>
          </cell>
          <cell r="BO24">
            <v>347.22500000000002</v>
          </cell>
          <cell r="BR24" t="str">
            <v/>
          </cell>
          <cell r="BU24" t="str">
            <v/>
          </cell>
          <cell r="BX24" t="str">
            <v/>
          </cell>
          <cell r="CB24">
            <v>0</v>
          </cell>
          <cell r="CC24">
            <v>0</v>
          </cell>
          <cell r="CD24">
            <v>0</v>
          </cell>
          <cell r="CE24">
            <v>0</v>
          </cell>
          <cell r="CF24">
            <v>0</v>
          </cell>
          <cell r="CG24">
            <v>0</v>
          </cell>
          <cell r="CH24">
            <v>0</v>
          </cell>
        </row>
        <row r="25">
          <cell r="X25" t="str">
            <v/>
          </cell>
          <cell r="Z25" t="str">
            <v/>
          </cell>
          <cell r="AB25" t="str">
            <v/>
          </cell>
          <cell r="AD25" t="str">
            <v/>
          </cell>
          <cell r="AF25" t="str">
            <v/>
          </cell>
          <cell r="AH25" t="str">
            <v/>
          </cell>
          <cell r="AJ25" t="str">
            <v/>
          </cell>
          <cell r="AL25" t="str">
            <v/>
          </cell>
          <cell r="AN25" t="str">
            <v/>
          </cell>
          <cell r="AP25" t="str">
            <v/>
          </cell>
          <cell r="AR25" t="str">
            <v/>
          </cell>
          <cell r="AT25" t="str">
            <v/>
          </cell>
          <cell r="AV25" t="str">
            <v/>
          </cell>
          <cell r="AX25" t="str">
            <v/>
          </cell>
          <cell r="AZ25" t="str">
            <v/>
          </cell>
          <cell r="BL25">
            <v>16</v>
          </cell>
          <cell r="BO25" t="str">
            <v/>
          </cell>
          <cell r="BR25">
            <v>347.22500000000002</v>
          </cell>
          <cell r="BU25" t="str">
            <v/>
          </cell>
          <cell r="BX25" t="str">
            <v/>
          </cell>
        </row>
        <row r="26">
          <cell r="D26" t="str">
            <v>8802</v>
          </cell>
          <cell r="G26" t="str">
            <v>SHV1</v>
          </cell>
          <cell r="L26" t="str">
            <v>8802FL</v>
          </cell>
          <cell r="O26" t="str">
            <v>8802FR</v>
          </cell>
          <cell r="R26" t="str">
            <v>8802RL</v>
          </cell>
          <cell r="U26" t="str">
            <v>8802RR</v>
          </cell>
          <cell r="X26" t="str">
            <v/>
          </cell>
          <cell r="Z26" t="str">
            <v/>
          </cell>
          <cell r="AB26" t="str">
            <v/>
          </cell>
          <cell r="AD26" t="str">
            <v/>
          </cell>
          <cell r="BE26">
            <v>0</v>
          </cell>
          <cell r="BH26">
            <v>0</v>
          </cell>
          <cell r="BL26">
            <v>18</v>
          </cell>
          <cell r="BO26" t="str">
            <v/>
          </cell>
          <cell r="BR26">
            <v>208.33499999999998</v>
          </cell>
          <cell r="BU26" t="str">
            <v/>
          </cell>
          <cell r="BX26" t="str">
            <v/>
          </cell>
          <cell r="CB26">
            <v>0</v>
          </cell>
          <cell r="CC26">
            <v>0</v>
          </cell>
          <cell r="CD26">
            <v>0</v>
          </cell>
          <cell r="CE26">
            <v>0</v>
          </cell>
          <cell r="CF26">
            <v>0</v>
          </cell>
          <cell r="CG26">
            <v>0</v>
          </cell>
          <cell r="CH26">
            <v>0</v>
          </cell>
        </row>
        <row r="27">
          <cell r="X27" t="str">
            <v/>
          </cell>
          <cell r="Z27" t="str">
            <v/>
          </cell>
          <cell r="AB27" t="str">
            <v/>
          </cell>
          <cell r="AD27" t="str">
            <v/>
          </cell>
          <cell r="AF27" t="str">
            <v/>
          </cell>
          <cell r="AH27" t="str">
            <v/>
          </cell>
          <cell r="AJ27" t="str">
            <v/>
          </cell>
          <cell r="AL27" t="str">
            <v/>
          </cell>
          <cell r="AN27" t="str">
            <v/>
          </cell>
          <cell r="AP27" t="str">
            <v/>
          </cell>
          <cell r="AR27" t="str">
            <v/>
          </cell>
          <cell r="AT27" t="str">
            <v/>
          </cell>
          <cell r="AV27" t="str">
            <v/>
          </cell>
          <cell r="AX27" t="str">
            <v/>
          </cell>
          <cell r="AZ27" t="str">
            <v/>
          </cell>
          <cell r="BL27">
            <v>37</v>
          </cell>
          <cell r="BO27" t="str">
            <v/>
          </cell>
          <cell r="BR27">
            <v>159.315</v>
          </cell>
          <cell r="BU27" t="str">
            <v/>
          </cell>
          <cell r="BX27" t="str">
            <v/>
          </cell>
        </row>
        <row r="28">
          <cell r="D28" t="str">
            <v>8901</v>
          </cell>
          <cell r="G28" t="str">
            <v>SHV2</v>
          </cell>
          <cell r="L28" t="str">
            <v>8901FL</v>
          </cell>
          <cell r="O28" t="str">
            <v>8901FR</v>
          </cell>
          <cell r="R28" t="str">
            <v>8901RL</v>
          </cell>
          <cell r="U28" t="str">
            <v>8901RR</v>
          </cell>
          <cell r="X28" t="str">
            <v/>
          </cell>
          <cell r="Z28" t="str">
            <v/>
          </cell>
          <cell r="AB28" t="str">
            <v/>
          </cell>
          <cell r="AD28" t="str">
            <v/>
          </cell>
          <cell r="BE28">
            <v>0</v>
          </cell>
          <cell r="BH28">
            <v>0</v>
          </cell>
          <cell r="BL28">
            <v>39</v>
          </cell>
          <cell r="BO28">
            <v>208.33499999999998</v>
          </cell>
          <cell r="BR28" t="str">
            <v/>
          </cell>
          <cell r="BU28" t="str">
            <v/>
          </cell>
          <cell r="BX28" t="str">
            <v/>
          </cell>
          <cell r="CB28">
            <v>0</v>
          </cell>
          <cell r="CC28">
            <v>0</v>
          </cell>
          <cell r="CD28">
            <v>0</v>
          </cell>
          <cell r="CE28">
            <v>0</v>
          </cell>
          <cell r="CF28">
            <v>0</v>
          </cell>
          <cell r="CG28">
            <v>0</v>
          </cell>
          <cell r="CH28">
            <v>0</v>
          </cell>
        </row>
        <row r="29">
          <cell r="X29" t="str">
            <v/>
          </cell>
          <cell r="Z29" t="str">
            <v/>
          </cell>
          <cell r="AB29" t="str">
            <v/>
          </cell>
          <cell r="AD29" t="str">
            <v/>
          </cell>
          <cell r="AF29" t="str">
            <v/>
          </cell>
          <cell r="AH29" t="str">
            <v/>
          </cell>
          <cell r="AJ29" t="str">
            <v/>
          </cell>
          <cell r="AL29" t="str">
            <v/>
          </cell>
          <cell r="AN29" t="str">
            <v/>
          </cell>
          <cell r="AP29" t="str">
            <v/>
          </cell>
          <cell r="AR29" t="str">
            <v/>
          </cell>
          <cell r="AT29" t="str">
            <v/>
          </cell>
          <cell r="AV29" t="str">
            <v/>
          </cell>
          <cell r="AX29" t="str">
            <v/>
          </cell>
          <cell r="AZ29" t="str">
            <v/>
          </cell>
          <cell r="BL29">
            <v>47</v>
          </cell>
          <cell r="BO29">
            <v>159.315</v>
          </cell>
          <cell r="BR29" t="str">
            <v/>
          </cell>
          <cell r="BU29" t="str">
            <v/>
          </cell>
          <cell r="BX29" t="str">
            <v/>
          </cell>
        </row>
        <row r="30">
          <cell r="D30" t="str">
            <v>8902</v>
          </cell>
          <cell r="G30" t="str">
            <v>SHV2</v>
          </cell>
          <cell r="L30" t="str">
            <v>8902FL</v>
          </cell>
          <cell r="O30" t="str">
            <v>8902FR</v>
          </cell>
          <cell r="R30" t="str">
            <v>8902RL</v>
          </cell>
          <cell r="U30" t="str">
            <v>8902RR</v>
          </cell>
          <cell r="X30" t="str">
            <v/>
          </cell>
          <cell r="Z30" t="str">
            <v/>
          </cell>
          <cell r="AB30" t="str">
            <v/>
          </cell>
          <cell r="AD30" t="str">
            <v/>
          </cell>
          <cell r="BE30">
            <v>0</v>
          </cell>
          <cell r="BH30">
            <v>0</v>
          </cell>
          <cell r="BL30">
            <v>49</v>
          </cell>
          <cell r="BO30" t="str">
            <v/>
          </cell>
          <cell r="BR30" t="str">
            <v/>
          </cell>
          <cell r="BU30">
            <v>208.33499999999998</v>
          </cell>
          <cell r="BX30" t="str">
            <v/>
          </cell>
          <cell r="CB30">
            <v>0</v>
          </cell>
          <cell r="CC30">
            <v>0</v>
          </cell>
          <cell r="CD30">
            <v>0</v>
          </cell>
          <cell r="CE30">
            <v>0</v>
          </cell>
          <cell r="CF30">
            <v>0</v>
          </cell>
          <cell r="CG30">
            <v>0</v>
          </cell>
          <cell r="CH30">
            <v>0</v>
          </cell>
        </row>
        <row r="31">
          <cell r="X31" t="str">
            <v/>
          </cell>
          <cell r="Z31" t="str">
            <v/>
          </cell>
          <cell r="AB31" t="str">
            <v/>
          </cell>
          <cell r="AD31" t="str">
            <v/>
          </cell>
          <cell r="AF31" t="str">
            <v/>
          </cell>
          <cell r="AH31" t="str">
            <v/>
          </cell>
          <cell r="AJ31" t="str">
            <v/>
          </cell>
          <cell r="AL31" t="str">
            <v/>
          </cell>
          <cell r="AN31" t="str">
            <v/>
          </cell>
          <cell r="AP31" t="str">
            <v/>
          </cell>
          <cell r="AR31" t="str">
            <v/>
          </cell>
          <cell r="AT31" t="str">
            <v/>
          </cell>
          <cell r="AV31" t="str">
            <v/>
          </cell>
          <cell r="AX31" t="str">
            <v/>
          </cell>
          <cell r="AZ31" t="str">
            <v/>
          </cell>
          <cell r="BL31">
            <v>54</v>
          </cell>
          <cell r="BO31" t="str">
            <v/>
          </cell>
          <cell r="BR31">
            <v>506.54</v>
          </cell>
          <cell r="BU31" t="str">
            <v/>
          </cell>
          <cell r="BX31">
            <v>159.315</v>
          </cell>
        </row>
        <row r="32">
          <cell r="D32" t="str">
            <v>8601</v>
          </cell>
          <cell r="G32" t="str">
            <v>WET</v>
          </cell>
          <cell r="L32">
            <v>55</v>
          </cell>
          <cell r="O32">
            <v>54</v>
          </cell>
          <cell r="R32">
            <v>52</v>
          </cell>
          <cell r="U32">
            <v>28</v>
          </cell>
          <cell r="X32" t="str">
            <v/>
          </cell>
          <cell r="Z32">
            <v>54</v>
          </cell>
          <cell r="AB32">
            <v>69</v>
          </cell>
          <cell r="AD32">
            <v>1</v>
          </cell>
          <cell r="BE32">
            <v>124</v>
          </cell>
          <cell r="BH32">
            <v>506.54</v>
          </cell>
          <cell r="BL32">
            <v>55</v>
          </cell>
          <cell r="BO32">
            <v>506.54</v>
          </cell>
          <cell r="BR32" t="str">
            <v/>
          </cell>
          <cell r="BU32">
            <v>159.315</v>
          </cell>
          <cell r="BX32" t="str">
            <v/>
          </cell>
          <cell r="CB32">
            <v>0</v>
          </cell>
          <cell r="CC32">
            <v>220.59</v>
          </cell>
          <cell r="CD32">
            <v>502.45500000000004</v>
          </cell>
          <cell r="CE32">
            <v>506.54</v>
          </cell>
          <cell r="CF32">
            <v>506.54</v>
          </cell>
          <cell r="CG32">
            <v>506.54</v>
          </cell>
          <cell r="CH32">
            <v>506.54</v>
          </cell>
        </row>
        <row r="33">
          <cell r="X33" t="str">
            <v/>
          </cell>
          <cell r="Z33">
            <v>220.59</v>
          </cell>
          <cell r="AB33">
            <v>281.86500000000001</v>
          </cell>
          <cell r="AD33">
            <v>4.085</v>
          </cell>
          <cell r="AF33" t="str">
            <v/>
          </cell>
          <cell r="AH33" t="str">
            <v/>
          </cell>
          <cell r="AJ33" t="str">
            <v/>
          </cell>
          <cell r="AL33" t="str">
            <v/>
          </cell>
          <cell r="AN33" t="str">
            <v/>
          </cell>
          <cell r="AP33" t="str">
            <v/>
          </cell>
          <cell r="AR33" t="str">
            <v/>
          </cell>
          <cell r="AT33" t="str">
            <v/>
          </cell>
          <cell r="AV33" t="str">
            <v/>
          </cell>
          <cell r="AX33" t="str">
            <v/>
          </cell>
          <cell r="AZ33" t="str">
            <v/>
          </cell>
          <cell r="BL33">
            <v>57</v>
          </cell>
          <cell r="BO33" t="str">
            <v/>
          </cell>
          <cell r="BR33" t="str">
            <v/>
          </cell>
          <cell r="BU33" t="str">
            <v/>
          </cell>
          <cell r="BX33">
            <v>208.33499999999998</v>
          </cell>
        </row>
        <row r="34">
          <cell r="D34" t="str">
            <v>8002</v>
          </cell>
          <cell r="G34" t="str">
            <v>MEDIUM</v>
          </cell>
          <cell r="L34">
            <v>4</v>
          </cell>
          <cell r="O34">
            <v>5</v>
          </cell>
          <cell r="R34">
            <v>5</v>
          </cell>
          <cell r="U34">
            <v>2</v>
          </cell>
          <cell r="X34">
            <v>1</v>
          </cell>
          <cell r="Z34" t="str">
            <v/>
          </cell>
          <cell r="AB34" t="str">
            <v/>
          </cell>
          <cell r="AD34" t="str">
            <v/>
          </cell>
          <cell r="BE34">
            <v>1</v>
          </cell>
          <cell r="BH34">
            <v>4.085</v>
          </cell>
          <cell r="BL34">
            <v>58</v>
          </cell>
          <cell r="BO34" t="str">
            <v/>
          </cell>
          <cell r="BR34" t="str">
            <v/>
          </cell>
          <cell r="BU34">
            <v>347.22500000000002</v>
          </cell>
          <cell r="BX34" t="str">
            <v/>
          </cell>
          <cell r="CB34">
            <v>4.085</v>
          </cell>
          <cell r="CC34">
            <v>4.085</v>
          </cell>
          <cell r="CD34">
            <v>4.085</v>
          </cell>
          <cell r="CE34">
            <v>4.085</v>
          </cell>
          <cell r="CF34">
            <v>4.085</v>
          </cell>
          <cell r="CG34">
            <v>4.085</v>
          </cell>
          <cell r="CH34">
            <v>4.085</v>
          </cell>
        </row>
        <row r="35">
          <cell r="X35">
            <v>4.085</v>
          </cell>
          <cell r="Z35" t="str">
            <v/>
          </cell>
          <cell r="AB35" t="str">
            <v/>
          </cell>
          <cell r="AD35" t="str">
            <v/>
          </cell>
          <cell r="AF35" t="str">
            <v/>
          </cell>
          <cell r="AH35" t="str">
            <v/>
          </cell>
          <cell r="AJ35" t="str">
            <v/>
          </cell>
          <cell r="AL35" t="str">
            <v/>
          </cell>
          <cell r="AN35" t="str">
            <v/>
          </cell>
          <cell r="AP35" t="str">
            <v/>
          </cell>
          <cell r="AR35" t="str">
            <v/>
          </cell>
          <cell r="AT35" t="str">
            <v/>
          </cell>
          <cell r="AV35" t="str">
            <v/>
          </cell>
          <cell r="AX35" t="str">
            <v/>
          </cell>
          <cell r="AZ35" t="str">
            <v/>
          </cell>
          <cell r="BL35">
            <v>61</v>
          </cell>
          <cell r="BO35" t="str">
            <v/>
          </cell>
          <cell r="BR35" t="str">
            <v/>
          </cell>
          <cell r="BU35" t="str">
            <v/>
          </cell>
          <cell r="BX35">
            <v>347.22500000000002</v>
          </cell>
        </row>
        <row r="36">
          <cell r="D36" t="str">
            <v>8602</v>
          </cell>
          <cell r="G36" t="str">
            <v>WET</v>
          </cell>
          <cell r="L36">
            <v>39</v>
          </cell>
          <cell r="O36">
            <v>18</v>
          </cell>
          <cell r="R36">
            <v>49</v>
          </cell>
          <cell r="U36">
            <v>57</v>
          </cell>
          <cell r="X36" t="str">
            <v/>
          </cell>
          <cell r="Z36" t="str">
            <v/>
          </cell>
          <cell r="AB36">
            <v>19</v>
          </cell>
          <cell r="AD36" t="str">
            <v/>
          </cell>
          <cell r="BE36">
            <v>19</v>
          </cell>
          <cell r="BH36">
            <v>77.614999999999995</v>
          </cell>
          <cell r="BL36">
            <v>52</v>
          </cell>
          <cell r="BO36" t="str">
            <v/>
          </cell>
          <cell r="BR36" t="str">
            <v/>
          </cell>
          <cell r="BU36">
            <v>506.54</v>
          </cell>
          <cell r="BX36" t="str">
            <v/>
          </cell>
          <cell r="CB36">
            <v>0</v>
          </cell>
          <cell r="CC36">
            <v>0</v>
          </cell>
          <cell r="CD36">
            <v>77.614999999999995</v>
          </cell>
          <cell r="CE36">
            <v>77.614999999999995</v>
          </cell>
          <cell r="CF36">
            <v>77.614999999999995</v>
          </cell>
          <cell r="CG36">
            <v>77.614999999999995</v>
          </cell>
          <cell r="CH36">
            <v>77.614999999999995</v>
          </cell>
        </row>
        <row r="37">
          <cell r="X37" t="str">
            <v/>
          </cell>
          <cell r="Z37" t="str">
            <v/>
          </cell>
          <cell r="AB37">
            <v>77.614999999999995</v>
          </cell>
          <cell r="AD37" t="str">
            <v/>
          </cell>
          <cell r="AF37" t="str">
            <v/>
          </cell>
          <cell r="AH37" t="str">
            <v/>
          </cell>
          <cell r="AJ37" t="str">
            <v/>
          </cell>
          <cell r="AL37" t="str">
            <v/>
          </cell>
          <cell r="AN37" t="str">
            <v/>
          </cell>
          <cell r="AP37" t="str">
            <v/>
          </cell>
          <cell r="AR37" t="str">
            <v/>
          </cell>
          <cell r="AT37" t="str">
            <v/>
          </cell>
          <cell r="AV37" t="str">
            <v/>
          </cell>
          <cell r="AX37" t="str">
            <v/>
          </cell>
          <cell r="AZ37" t="str">
            <v/>
          </cell>
          <cell r="BL37">
            <v>28</v>
          </cell>
          <cell r="BO37" t="str">
            <v/>
          </cell>
          <cell r="BR37" t="str">
            <v/>
          </cell>
          <cell r="BU37" t="str">
            <v/>
          </cell>
          <cell r="BX37">
            <v>506.54</v>
          </cell>
        </row>
        <row r="38">
          <cell r="L38" t="str">
            <v/>
          </cell>
          <cell r="O38" t="str">
            <v/>
          </cell>
          <cell r="R38" t="str">
            <v/>
          </cell>
          <cell r="U38" t="str">
            <v/>
          </cell>
          <cell r="X38" t="str">
            <v/>
          </cell>
          <cell r="Z38" t="str">
            <v/>
          </cell>
          <cell r="AB38" t="str">
            <v/>
          </cell>
          <cell r="AD38" t="str">
            <v/>
          </cell>
          <cell r="BE38" t="str">
            <v/>
          </cell>
          <cell r="BH38" t="str">
            <v/>
          </cell>
          <cell r="BL38">
            <v>19</v>
          </cell>
          <cell r="BO38" t="str">
            <v/>
          </cell>
          <cell r="BR38" t="str">
            <v/>
          </cell>
          <cell r="BU38" t="str">
            <v/>
          </cell>
          <cell r="BX38" t="str">
            <v/>
          </cell>
          <cell r="CB38">
            <v>0</v>
          </cell>
          <cell r="CC38">
            <v>0</v>
          </cell>
          <cell r="CD38">
            <v>0</v>
          </cell>
          <cell r="CE38">
            <v>0</v>
          </cell>
          <cell r="CF38">
            <v>0</v>
          </cell>
          <cell r="CG38">
            <v>0</v>
          </cell>
          <cell r="CH38">
            <v>0</v>
          </cell>
        </row>
        <row r="39">
          <cell r="X39" t="str">
            <v/>
          </cell>
          <cell r="Z39" t="str">
            <v/>
          </cell>
          <cell r="AB39" t="str">
            <v/>
          </cell>
          <cell r="AD39" t="str">
            <v/>
          </cell>
          <cell r="AF39" t="str">
            <v/>
          </cell>
          <cell r="AH39" t="str">
            <v/>
          </cell>
          <cell r="AJ39" t="str">
            <v/>
          </cell>
          <cell r="AL39" t="str">
            <v/>
          </cell>
          <cell r="AN39" t="str">
            <v/>
          </cell>
          <cell r="AP39" t="str">
            <v/>
          </cell>
          <cell r="AR39" t="str">
            <v/>
          </cell>
          <cell r="AT39" t="str">
            <v/>
          </cell>
          <cell r="AV39" t="str">
            <v/>
          </cell>
          <cell r="AX39" t="str">
            <v/>
          </cell>
          <cell r="AZ39" t="str">
            <v/>
          </cell>
          <cell r="BL39">
            <v>20</v>
          </cell>
          <cell r="BO39" t="str">
            <v/>
          </cell>
          <cell r="BR39" t="str">
            <v/>
          </cell>
          <cell r="BU39" t="str">
            <v/>
          </cell>
          <cell r="BX39" t="str">
            <v/>
          </cell>
        </row>
        <row r="40">
          <cell r="L40" t="str">
            <v/>
          </cell>
          <cell r="O40" t="str">
            <v/>
          </cell>
          <cell r="R40" t="str">
            <v/>
          </cell>
          <cell r="U40" t="str">
            <v/>
          </cell>
          <cell r="X40" t="str">
            <v/>
          </cell>
          <cell r="Z40" t="str">
            <v/>
          </cell>
          <cell r="AB40" t="str">
            <v/>
          </cell>
          <cell r="AD40" t="str">
            <v/>
          </cell>
          <cell r="BE40" t="str">
            <v/>
          </cell>
          <cell r="BH40" t="str">
            <v/>
          </cell>
          <cell r="BL40">
            <v>21</v>
          </cell>
          <cell r="BO40" t="str">
            <v/>
          </cell>
          <cell r="BR40" t="str">
            <v/>
          </cell>
          <cell r="BU40" t="str">
            <v/>
          </cell>
          <cell r="BX40" t="str">
            <v/>
          </cell>
          <cell r="CB40">
            <v>0</v>
          </cell>
          <cell r="CC40">
            <v>0</v>
          </cell>
          <cell r="CD40">
            <v>0</v>
          </cell>
          <cell r="CE40">
            <v>0</v>
          </cell>
          <cell r="CF40">
            <v>0</v>
          </cell>
          <cell r="CG40">
            <v>0</v>
          </cell>
          <cell r="CH40">
            <v>0</v>
          </cell>
        </row>
        <row r="41">
          <cell r="X41" t="str">
            <v/>
          </cell>
          <cell r="Z41" t="str">
            <v/>
          </cell>
          <cell r="AB41" t="str">
            <v/>
          </cell>
          <cell r="AD41" t="str">
            <v/>
          </cell>
          <cell r="AF41" t="str">
            <v/>
          </cell>
          <cell r="AH41" t="str">
            <v/>
          </cell>
          <cell r="AJ41" t="str">
            <v/>
          </cell>
          <cell r="AL41" t="str">
            <v/>
          </cell>
          <cell r="AN41" t="str">
            <v/>
          </cell>
          <cell r="AP41" t="str">
            <v/>
          </cell>
          <cell r="AR41" t="str">
            <v/>
          </cell>
          <cell r="AT41" t="str">
            <v/>
          </cell>
          <cell r="AV41" t="str">
            <v/>
          </cell>
          <cell r="AX41" t="str">
            <v/>
          </cell>
          <cell r="AZ41" t="str">
            <v/>
          </cell>
          <cell r="BL41">
            <v>22</v>
          </cell>
          <cell r="BO41" t="str">
            <v/>
          </cell>
          <cell r="BR41" t="str">
            <v/>
          </cell>
          <cell r="BU41" t="str">
            <v/>
          </cell>
          <cell r="BX41" t="str">
            <v/>
          </cell>
        </row>
        <row r="42">
          <cell r="L42" t="str">
            <v/>
          </cell>
          <cell r="O42" t="str">
            <v/>
          </cell>
          <cell r="R42" t="str">
            <v/>
          </cell>
          <cell r="U42" t="str">
            <v/>
          </cell>
          <cell r="X42" t="str">
            <v/>
          </cell>
          <cell r="Z42" t="str">
            <v/>
          </cell>
          <cell r="AB42" t="str">
            <v/>
          </cell>
          <cell r="AD42" t="str">
            <v/>
          </cell>
          <cell r="BE42" t="str">
            <v/>
          </cell>
          <cell r="BH42" t="str">
            <v/>
          </cell>
          <cell r="BL42">
            <v>23</v>
          </cell>
          <cell r="BO42" t="str">
            <v/>
          </cell>
          <cell r="BR42" t="str">
            <v/>
          </cell>
          <cell r="BU42" t="str">
            <v/>
          </cell>
          <cell r="BX42" t="str">
            <v/>
          </cell>
          <cell r="CB42">
            <v>0</v>
          </cell>
          <cell r="CC42">
            <v>0</v>
          </cell>
          <cell r="CD42">
            <v>0</v>
          </cell>
          <cell r="CE42">
            <v>0</v>
          </cell>
          <cell r="CF42">
            <v>0</v>
          </cell>
          <cell r="CG42">
            <v>0</v>
          </cell>
          <cell r="CH42">
            <v>0</v>
          </cell>
        </row>
        <row r="43">
          <cell r="X43" t="str">
            <v/>
          </cell>
          <cell r="Z43" t="str">
            <v/>
          </cell>
          <cell r="AB43" t="str">
            <v/>
          </cell>
          <cell r="AD43" t="str">
            <v/>
          </cell>
          <cell r="AF43" t="str">
            <v/>
          </cell>
          <cell r="AH43" t="str">
            <v/>
          </cell>
          <cell r="AJ43" t="str">
            <v/>
          </cell>
          <cell r="AL43" t="str">
            <v/>
          </cell>
          <cell r="AN43" t="str">
            <v/>
          </cell>
          <cell r="AP43" t="str">
            <v/>
          </cell>
          <cell r="AR43" t="str">
            <v/>
          </cell>
          <cell r="AT43" t="str">
            <v/>
          </cell>
          <cell r="AV43" t="str">
            <v/>
          </cell>
          <cell r="AX43" t="str">
            <v/>
          </cell>
          <cell r="AZ43" t="str">
            <v/>
          </cell>
          <cell r="BL43">
            <v>24</v>
          </cell>
          <cell r="BO43" t="str">
            <v/>
          </cell>
          <cell r="BR43" t="str">
            <v/>
          </cell>
          <cell r="BU43" t="str">
            <v/>
          </cell>
          <cell r="BX43" t="str">
            <v/>
          </cell>
        </row>
        <row r="44">
          <cell r="O44" t="str">
            <v/>
          </cell>
          <cell r="R44" t="str">
            <v/>
          </cell>
          <cell r="U44" t="str">
            <v/>
          </cell>
          <cell r="X44" t="str">
            <v/>
          </cell>
          <cell r="Z44" t="str">
            <v/>
          </cell>
          <cell r="AB44" t="str">
            <v/>
          </cell>
          <cell r="AD44" t="str">
            <v/>
          </cell>
          <cell r="BE44" t="str">
            <v/>
          </cell>
          <cell r="BH44" t="str">
            <v/>
          </cell>
          <cell r="CB44">
            <v>0</v>
          </cell>
          <cell r="CC44">
            <v>0</v>
          </cell>
          <cell r="CD44">
            <v>0</v>
          </cell>
          <cell r="CE44">
            <v>0</v>
          </cell>
          <cell r="CF44">
            <v>0</v>
          </cell>
          <cell r="CG44">
            <v>0</v>
          </cell>
          <cell r="CH44">
            <v>0</v>
          </cell>
        </row>
        <row r="45">
          <cell r="X45" t="str">
            <v/>
          </cell>
          <cell r="Z45" t="str">
            <v/>
          </cell>
          <cell r="AB45" t="str">
            <v/>
          </cell>
          <cell r="AD45" t="str">
            <v/>
          </cell>
          <cell r="AF45" t="str">
            <v/>
          </cell>
          <cell r="AH45" t="str">
            <v/>
          </cell>
          <cell r="AJ45" t="str">
            <v/>
          </cell>
          <cell r="AL45" t="str">
            <v/>
          </cell>
          <cell r="AN45" t="str">
            <v/>
          </cell>
          <cell r="AP45" t="str">
            <v/>
          </cell>
          <cell r="AR45" t="str">
            <v/>
          </cell>
          <cell r="AT45" t="str">
            <v/>
          </cell>
          <cell r="AV45" t="str">
            <v/>
          </cell>
          <cell r="AX45" t="str">
            <v/>
          </cell>
          <cell r="AZ45" t="str">
            <v/>
          </cell>
        </row>
        <row r="46">
          <cell r="O46" t="str">
            <v/>
          </cell>
          <cell r="R46" t="str">
            <v/>
          </cell>
          <cell r="U46" t="str">
            <v/>
          </cell>
          <cell r="X46" t="str">
            <v/>
          </cell>
          <cell r="Z46" t="str">
            <v/>
          </cell>
          <cell r="AB46" t="str">
            <v/>
          </cell>
          <cell r="AD46" t="str">
            <v/>
          </cell>
          <cell r="BE46" t="str">
            <v/>
          </cell>
          <cell r="BH46" t="str">
            <v/>
          </cell>
          <cell r="CB46">
            <v>0</v>
          </cell>
          <cell r="CC46">
            <v>0</v>
          </cell>
          <cell r="CD46">
            <v>0</v>
          </cell>
          <cell r="CE46">
            <v>0</v>
          </cell>
          <cell r="CF46">
            <v>0</v>
          </cell>
          <cell r="CG46">
            <v>0</v>
          </cell>
          <cell r="CH46">
            <v>0</v>
          </cell>
        </row>
        <row r="47">
          <cell r="X47" t="str">
            <v/>
          </cell>
          <cell r="Z47" t="str">
            <v/>
          </cell>
          <cell r="AB47" t="str">
            <v/>
          </cell>
          <cell r="AD47" t="str">
            <v/>
          </cell>
          <cell r="AF47" t="str">
            <v/>
          </cell>
          <cell r="AH47" t="str">
            <v/>
          </cell>
          <cell r="AJ47" t="str">
            <v/>
          </cell>
          <cell r="AL47" t="str">
            <v/>
          </cell>
          <cell r="AN47" t="str">
            <v/>
          </cell>
          <cell r="AP47" t="str">
            <v/>
          </cell>
          <cell r="AR47" t="str">
            <v/>
          </cell>
          <cell r="AT47" t="str">
            <v/>
          </cell>
          <cell r="AV47" t="str">
            <v/>
          </cell>
          <cell r="AX47" t="str">
            <v/>
          </cell>
          <cell r="AZ47" t="str">
            <v/>
          </cell>
        </row>
        <row r="48">
          <cell r="O48" t="str">
            <v/>
          </cell>
          <cell r="R48" t="str">
            <v/>
          </cell>
          <cell r="U48" t="str">
            <v/>
          </cell>
          <cell r="X48" t="str">
            <v/>
          </cell>
          <cell r="Z48" t="str">
            <v/>
          </cell>
          <cell r="AB48" t="str">
            <v/>
          </cell>
          <cell r="AD48" t="str">
            <v/>
          </cell>
          <cell r="BE48" t="str">
            <v/>
          </cell>
          <cell r="BH48" t="str">
            <v/>
          </cell>
          <cell r="CB48">
            <v>0</v>
          </cell>
          <cell r="CC48">
            <v>0</v>
          </cell>
          <cell r="CD48">
            <v>0</v>
          </cell>
          <cell r="CE48">
            <v>0</v>
          </cell>
          <cell r="CF48">
            <v>0</v>
          </cell>
          <cell r="CG48">
            <v>0</v>
          </cell>
          <cell r="CH48">
            <v>0</v>
          </cell>
        </row>
        <row r="49">
          <cell r="X49" t="str">
            <v/>
          </cell>
          <cell r="Z49" t="str">
            <v/>
          </cell>
          <cell r="AB49" t="str">
            <v/>
          </cell>
          <cell r="AD49" t="str">
            <v/>
          </cell>
          <cell r="AF49" t="str">
            <v/>
          </cell>
          <cell r="AH49" t="str">
            <v/>
          </cell>
          <cell r="AJ49" t="str">
            <v/>
          </cell>
          <cell r="AL49" t="str">
            <v/>
          </cell>
          <cell r="AN49" t="str">
            <v/>
          </cell>
          <cell r="AP49" t="str">
            <v/>
          </cell>
          <cell r="AR49" t="str">
            <v/>
          </cell>
          <cell r="AT49" t="str">
            <v/>
          </cell>
          <cell r="AV49" t="str">
            <v/>
          </cell>
          <cell r="AX49" t="str">
            <v/>
          </cell>
          <cell r="AZ49" t="str">
            <v/>
          </cell>
        </row>
        <row r="50">
          <cell r="O50" t="str">
            <v/>
          </cell>
          <cell r="R50" t="str">
            <v/>
          </cell>
          <cell r="U50" t="str">
            <v/>
          </cell>
          <cell r="X50" t="str">
            <v/>
          </cell>
          <cell r="Z50" t="str">
            <v/>
          </cell>
          <cell r="AB50" t="str">
            <v/>
          </cell>
          <cell r="AD50" t="str">
            <v/>
          </cell>
          <cell r="BE50" t="str">
            <v/>
          </cell>
          <cell r="BH50" t="str">
            <v/>
          </cell>
          <cell r="CB50">
            <v>0</v>
          </cell>
          <cell r="CC50">
            <v>0</v>
          </cell>
          <cell r="CD50">
            <v>0</v>
          </cell>
          <cell r="CE50">
            <v>0</v>
          </cell>
          <cell r="CF50">
            <v>0</v>
          </cell>
          <cell r="CG50">
            <v>0</v>
          </cell>
          <cell r="CH50">
            <v>0</v>
          </cell>
        </row>
        <row r="51">
          <cell r="X51" t="str">
            <v/>
          </cell>
          <cell r="Z51" t="str">
            <v/>
          </cell>
          <cell r="AB51" t="str">
            <v/>
          </cell>
          <cell r="AD51" t="str">
            <v/>
          </cell>
          <cell r="AF51" t="str">
            <v/>
          </cell>
          <cell r="AH51" t="str">
            <v/>
          </cell>
          <cell r="AJ51" t="str">
            <v/>
          </cell>
          <cell r="AL51" t="str">
            <v/>
          </cell>
          <cell r="AN51" t="str">
            <v/>
          </cell>
          <cell r="AP51" t="str">
            <v/>
          </cell>
          <cell r="AR51" t="str">
            <v/>
          </cell>
          <cell r="AT51" t="str">
            <v/>
          </cell>
          <cell r="AV51" t="str">
            <v/>
          </cell>
          <cell r="AX51" t="str">
            <v/>
          </cell>
          <cell r="AZ51" t="str">
            <v/>
          </cell>
        </row>
        <row r="52">
          <cell r="O52" t="str">
            <v/>
          </cell>
          <cell r="R52" t="str">
            <v/>
          </cell>
          <cell r="U52" t="str">
            <v/>
          </cell>
          <cell r="X52" t="str">
            <v/>
          </cell>
          <cell r="Z52" t="str">
            <v/>
          </cell>
          <cell r="AB52" t="str">
            <v/>
          </cell>
          <cell r="AD52" t="str">
            <v/>
          </cell>
          <cell r="BE52" t="str">
            <v/>
          </cell>
          <cell r="BH52" t="str">
            <v/>
          </cell>
          <cell r="CB52">
            <v>0</v>
          </cell>
          <cell r="CC52">
            <v>0</v>
          </cell>
          <cell r="CD52">
            <v>0</v>
          </cell>
          <cell r="CE52">
            <v>0</v>
          </cell>
          <cell r="CF52">
            <v>0</v>
          </cell>
          <cell r="CG52">
            <v>0</v>
          </cell>
          <cell r="CH52">
            <v>0</v>
          </cell>
        </row>
        <row r="53">
          <cell r="X53" t="str">
            <v/>
          </cell>
          <cell r="Z53" t="str">
            <v/>
          </cell>
          <cell r="AB53" t="str">
            <v/>
          </cell>
          <cell r="AD53" t="str">
            <v/>
          </cell>
          <cell r="AF53" t="str">
            <v/>
          </cell>
          <cell r="AH53" t="str">
            <v/>
          </cell>
          <cell r="AJ53" t="str">
            <v/>
          </cell>
          <cell r="AL53" t="str">
            <v/>
          </cell>
          <cell r="AN53" t="str">
            <v/>
          </cell>
          <cell r="AP53" t="str">
            <v/>
          </cell>
          <cell r="AR53" t="str">
            <v/>
          </cell>
          <cell r="AT53" t="str">
            <v/>
          </cell>
          <cell r="AV53" t="str">
            <v/>
          </cell>
          <cell r="AX53" t="str">
            <v/>
          </cell>
          <cell r="AZ53" t="str">
            <v/>
          </cell>
        </row>
        <row r="54">
          <cell r="O54" t="str">
            <v/>
          </cell>
          <cell r="R54" t="str">
            <v/>
          </cell>
          <cell r="U54" t="str">
            <v/>
          </cell>
          <cell r="X54" t="str">
            <v/>
          </cell>
          <cell r="Z54" t="str">
            <v/>
          </cell>
          <cell r="AB54" t="str">
            <v/>
          </cell>
          <cell r="AD54" t="str">
            <v/>
          </cell>
          <cell r="BE54" t="str">
            <v/>
          </cell>
          <cell r="BH54" t="str">
            <v/>
          </cell>
          <cell r="CB54">
            <v>0</v>
          </cell>
          <cell r="CC54">
            <v>0</v>
          </cell>
          <cell r="CD54">
            <v>0</v>
          </cell>
          <cell r="CE54">
            <v>0</v>
          </cell>
          <cell r="CF54">
            <v>0</v>
          </cell>
          <cell r="CG54">
            <v>0</v>
          </cell>
          <cell r="CH54">
            <v>0</v>
          </cell>
        </row>
        <row r="55">
          <cell r="X55" t="str">
            <v/>
          </cell>
          <cell r="Z55" t="str">
            <v/>
          </cell>
          <cell r="AB55" t="str">
            <v/>
          </cell>
          <cell r="AD55" t="str">
            <v/>
          </cell>
          <cell r="AF55" t="str">
            <v/>
          </cell>
          <cell r="AH55" t="str">
            <v/>
          </cell>
          <cell r="AJ55" t="str">
            <v/>
          </cell>
          <cell r="AL55" t="str">
            <v/>
          </cell>
          <cell r="AN55" t="str">
            <v/>
          </cell>
          <cell r="AP55" t="str">
            <v/>
          </cell>
          <cell r="AR55" t="str">
            <v/>
          </cell>
          <cell r="AT55" t="str">
            <v/>
          </cell>
          <cell r="AV55" t="str">
            <v/>
          </cell>
          <cell r="AX55" t="str">
            <v/>
          </cell>
          <cell r="AZ55" t="str">
            <v/>
          </cell>
        </row>
        <row r="56">
          <cell r="O56" t="str">
            <v/>
          </cell>
          <cell r="R56" t="str">
            <v/>
          </cell>
          <cell r="U56" t="str">
            <v/>
          </cell>
          <cell r="X56" t="str">
            <v/>
          </cell>
          <cell r="Z56" t="str">
            <v/>
          </cell>
          <cell r="AB56" t="str">
            <v/>
          </cell>
          <cell r="AD56" t="str">
            <v/>
          </cell>
          <cell r="BE56" t="str">
            <v/>
          </cell>
          <cell r="BH56" t="str">
            <v/>
          </cell>
          <cell r="CB56">
            <v>0</v>
          </cell>
          <cell r="CC56">
            <v>0</v>
          </cell>
          <cell r="CD56">
            <v>0</v>
          </cell>
          <cell r="CE56">
            <v>0</v>
          </cell>
          <cell r="CF56">
            <v>0</v>
          </cell>
          <cell r="CG56">
            <v>0</v>
          </cell>
          <cell r="CH56">
            <v>0</v>
          </cell>
        </row>
        <row r="57">
          <cell r="X57" t="str">
            <v/>
          </cell>
          <cell r="Z57" t="str">
            <v/>
          </cell>
          <cell r="AB57" t="str">
            <v/>
          </cell>
          <cell r="AD57" t="str">
            <v/>
          </cell>
          <cell r="AF57" t="str">
            <v/>
          </cell>
          <cell r="AH57" t="str">
            <v/>
          </cell>
          <cell r="AJ57" t="str">
            <v/>
          </cell>
          <cell r="AL57" t="str">
            <v/>
          </cell>
          <cell r="AN57" t="str">
            <v/>
          </cell>
          <cell r="AP57" t="str">
            <v/>
          </cell>
          <cell r="AR57" t="str">
            <v/>
          </cell>
          <cell r="AT57" t="str">
            <v/>
          </cell>
          <cell r="AV57" t="str">
            <v/>
          </cell>
          <cell r="AX57" t="str">
            <v/>
          </cell>
          <cell r="AZ57" t="str">
            <v/>
          </cell>
        </row>
        <row r="58">
          <cell r="O58" t="str">
            <v/>
          </cell>
          <cell r="R58" t="str">
            <v/>
          </cell>
          <cell r="U58" t="str">
            <v/>
          </cell>
          <cell r="X58" t="str">
            <v/>
          </cell>
          <cell r="Z58" t="str">
            <v/>
          </cell>
          <cell r="AB58" t="str">
            <v/>
          </cell>
          <cell r="AD58" t="str">
            <v/>
          </cell>
          <cell r="BE58" t="str">
            <v/>
          </cell>
          <cell r="BH58" t="str">
            <v/>
          </cell>
          <cell r="CB58">
            <v>0</v>
          </cell>
          <cell r="CC58">
            <v>0</v>
          </cell>
          <cell r="CD58">
            <v>0</v>
          </cell>
          <cell r="CE58">
            <v>0</v>
          </cell>
          <cell r="CF58">
            <v>0</v>
          </cell>
          <cell r="CG58">
            <v>0</v>
          </cell>
          <cell r="CH58">
            <v>0</v>
          </cell>
        </row>
        <row r="59">
          <cell r="X59" t="str">
            <v/>
          </cell>
          <cell r="Z59" t="str">
            <v/>
          </cell>
          <cell r="AB59" t="str">
            <v/>
          </cell>
          <cell r="AD59" t="str">
            <v/>
          </cell>
          <cell r="AF59" t="str">
            <v/>
          </cell>
          <cell r="AH59" t="str">
            <v/>
          </cell>
          <cell r="AJ59" t="str">
            <v/>
          </cell>
          <cell r="AL59" t="str">
            <v/>
          </cell>
          <cell r="AN59" t="str">
            <v/>
          </cell>
          <cell r="AP59" t="str">
            <v/>
          </cell>
          <cell r="AR59" t="str">
            <v/>
          </cell>
          <cell r="AT59" t="str">
            <v/>
          </cell>
          <cell r="AV59" t="str">
            <v/>
          </cell>
          <cell r="AX59" t="str">
            <v/>
          </cell>
          <cell r="AZ59" t="str">
            <v/>
          </cell>
        </row>
        <row r="60">
          <cell r="O60" t="str">
            <v/>
          </cell>
          <cell r="R60" t="str">
            <v/>
          </cell>
          <cell r="U60" t="str">
            <v/>
          </cell>
          <cell r="X60" t="str">
            <v/>
          </cell>
          <cell r="Z60" t="str">
            <v/>
          </cell>
          <cell r="AB60" t="str">
            <v/>
          </cell>
          <cell r="AD60" t="str">
            <v/>
          </cell>
          <cell r="BE60" t="str">
            <v/>
          </cell>
          <cell r="BH60" t="str">
            <v/>
          </cell>
          <cell r="CB60">
            <v>0</v>
          </cell>
          <cell r="CC60">
            <v>0</v>
          </cell>
          <cell r="CD60">
            <v>0</v>
          </cell>
          <cell r="CE60">
            <v>0</v>
          </cell>
          <cell r="CF60">
            <v>0</v>
          </cell>
          <cell r="CG60">
            <v>0</v>
          </cell>
          <cell r="CH60">
            <v>0</v>
          </cell>
        </row>
        <row r="61">
          <cell r="X61" t="str">
            <v/>
          </cell>
          <cell r="Z61" t="str">
            <v/>
          </cell>
          <cell r="AB61" t="str">
            <v/>
          </cell>
          <cell r="AD61" t="str">
            <v/>
          </cell>
          <cell r="AF61" t="str">
            <v/>
          </cell>
          <cell r="AH61" t="str">
            <v/>
          </cell>
          <cell r="AJ61" t="str">
            <v/>
          </cell>
          <cell r="AL61" t="str">
            <v/>
          </cell>
          <cell r="AN61" t="str">
            <v/>
          </cell>
          <cell r="AP61" t="str">
            <v/>
          </cell>
          <cell r="AR61" t="str">
            <v/>
          </cell>
          <cell r="AT61" t="str">
            <v/>
          </cell>
          <cell r="AV61" t="str">
            <v/>
          </cell>
          <cell r="AX61" t="str">
            <v/>
          </cell>
          <cell r="AZ61" t="str">
            <v/>
          </cell>
        </row>
        <row r="62">
          <cell r="O62" t="str">
            <v/>
          </cell>
          <cell r="R62" t="str">
            <v/>
          </cell>
          <cell r="U62" t="str">
            <v/>
          </cell>
          <cell r="X62" t="str">
            <v/>
          </cell>
          <cell r="Z62" t="str">
            <v/>
          </cell>
          <cell r="AB62" t="str">
            <v/>
          </cell>
          <cell r="AD62" t="str">
            <v/>
          </cell>
          <cell r="BE62" t="str">
            <v/>
          </cell>
          <cell r="BH62" t="str">
            <v/>
          </cell>
          <cell r="CB62">
            <v>0</v>
          </cell>
          <cell r="CC62">
            <v>0</v>
          </cell>
          <cell r="CD62">
            <v>0</v>
          </cell>
          <cell r="CE62">
            <v>0</v>
          </cell>
          <cell r="CF62">
            <v>0</v>
          </cell>
          <cell r="CG62">
            <v>0</v>
          </cell>
          <cell r="CH62">
            <v>0</v>
          </cell>
        </row>
        <row r="63">
          <cell r="X63" t="str">
            <v/>
          </cell>
          <cell r="Z63" t="str">
            <v/>
          </cell>
          <cell r="AB63" t="str">
            <v/>
          </cell>
          <cell r="AD63" t="str">
            <v/>
          </cell>
          <cell r="AF63" t="str">
            <v/>
          </cell>
          <cell r="AH63" t="str">
            <v/>
          </cell>
          <cell r="AJ63" t="str">
            <v/>
          </cell>
          <cell r="AL63" t="str">
            <v/>
          </cell>
          <cell r="AN63" t="str">
            <v/>
          </cell>
          <cell r="AP63" t="str">
            <v/>
          </cell>
          <cell r="AR63" t="str">
            <v/>
          </cell>
          <cell r="AT63" t="str">
            <v/>
          </cell>
          <cell r="AV63" t="str">
            <v/>
          </cell>
          <cell r="AX63" t="str">
            <v/>
          </cell>
          <cell r="AZ63" t="str">
            <v/>
          </cell>
        </row>
        <row r="64">
          <cell r="O64" t="str">
            <v/>
          </cell>
          <cell r="R64" t="str">
            <v/>
          </cell>
          <cell r="U64" t="str">
            <v/>
          </cell>
          <cell r="X64" t="str">
            <v/>
          </cell>
          <cell r="Z64" t="str">
            <v/>
          </cell>
          <cell r="AB64" t="str">
            <v/>
          </cell>
          <cell r="AD64" t="str">
            <v/>
          </cell>
          <cell r="BE64" t="str">
            <v/>
          </cell>
          <cell r="BH64" t="str">
            <v/>
          </cell>
          <cell r="CB64">
            <v>0</v>
          </cell>
          <cell r="CC64">
            <v>0</v>
          </cell>
          <cell r="CD64">
            <v>0</v>
          </cell>
          <cell r="CE64">
            <v>0</v>
          </cell>
          <cell r="CF64">
            <v>0</v>
          </cell>
          <cell r="CG64">
            <v>0</v>
          </cell>
          <cell r="CH64">
            <v>0</v>
          </cell>
        </row>
        <row r="65">
          <cell r="X65" t="str">
            <v/>
          </cell>
          <cell r="Z65" t="str">
            <v/>
          </cell>
          <cell r="AB65" t="str">
            <v/>
          </cell>
          <cell r="AD65" t="str">
            <v/>
          </cell>
          <cell r="AF65" t="str">
            <v/>
          </cell>
          <cell r="AH65" t="str">
            <v/>
          </cell>
          <cell r="AJ65" t="str">
            <v/>
          </cell>
          <cell r="AL65" t="str">
            <v/>
          </cell>
          <cell r="AN65" t="str">
            <v/>
          </cell>
          <cell r="AP65" t="str">
            <v/>
          </cell>
          <cell r="AR65" t="str">
            <v/>
          </cell>
          <cell r="AT65" t="str">
            <v/>
          </cell>
          <cell r="AV65" t="str">
            <v/>
          </cell>
          <cell r="AX65" t="str">
            <v/>
          </cell>
          <cell r="AZ65" t="str">
            <v/>
          </cell>
        </row>
        <row r="66">
          <cell r="O66" t="str">
            <v/>
          </cell>
          <cell r="R66" t="str">
            <v/>
          </cell>
          <cell r="U66" t="str">
            <v/>
          </cell>
          <cell r="X66" t="str">
            <v/>
          </cell>
          <cell r="Z66" t="str">
            <v/>
          </cell>
          <cell r="AB66" t="str">
            <v/>
          </cell>
          <cell r="AD66" t="str">
            <v/>
          </cell>
          <cell r="BE66" t="str">
            <v/>
          </cell>
          <cell r="BH66" t="str">
            <v/>
          </cell>
          <cell r="CB66">
            <v>0</v>
          </cell>
          <cell r="CC66">
            <v>0</v>
          </cell>
          <cell r="CD66">
            <v>0</v>
          </cell>
          <cell r="CE66">
            <v>0</v>
          </cell>
          <cell r="CF66">
            <v>0</v>
          </cell>
          <cell r="CG66">
            <v>0</v>
          </cell>
          <cell r="CH66">
            <v>0</v>
          </cell>
        </row>
        <row r="67">
          <cell r="X67" t="str">
            <v/>
          </cell>
          <cell r="Z67" t="str">
            <v/>
          </cell>
          <cell r="AB67" t="str">
            <v/>
          </cell>
          <cell r="AD67" t="str">
            <v/>
          </cell>
          <cell r="AF67" t="str">
            <v/>
          </cell>
          <cell r="AH67" t="str">
            <v/>
          </cell>
          <cell r="AJ67" t="str">
            <v/>
          </cell>
          <cell r="AL67" t="str">
            <v/>
          </cell>
          <cell r="AN67" t="str">
            <v/>
          </cell>
          <cell r="AP67" t="str">
            <v/>
          </cell>
          <cell r="AR67" t="str">
            <v/>
          </cell>
          <cell r="AT67" t="str">
            <v/>
          </cell>
          <cell r="AV67" t="str">
            <v/>
          </cell>
          <cell r="AX67" t="str">
            <v/>
          </cell>
          <cell r="AZ67" t="str">
            <v/>
          </cell>
        </row>
        <row r="68">
          <cell r="O68" t="str">
            <v/>
          </cell>
          <cell r="R68" t="str">
            <v/>
          </cell>
          <cell r="U68" t="str">
            <v/>
          </cell>
          <cell r="X68" t="str">
            <v/>
          </cell>
          <cell r="Z68" t="str">
            <v/>
          </cell>
          <cell r="AB68" t="str">
            <v/>
          </cell>
          <cell r="AD68" t="str">
            <v/>
          </cell>
          <cell r="BE68" t="str">
            <v/>
          </cell>
          <cell r="BH68" t="str">
            <v/>
          </cell>
          <cell r="CB68">
            <v>0</v>
          </cell>
          <cell r="CC68">
            <v>0</v>
          </cell>
          <cell r="CD68">
            <v>0</v>
          </cell>
          <cell r="CE68">
            <v>0</v>
          </cell>
          <cell r="CF68">
            <v>0</v>
          </cell>
          <cell r="CG68">
            <v>0</v>
          </cell>
          <cell r="CH68">
            <v>0</v>
          </cell>
        </row>
        <row r="69">
          <cell r="X69" t="str">
            <v/>
          </cell>
          <cell r="Z69" t="str">
            <v/>
          </cell>
          <cell r="AB69" t="str">
            <v/>
          </cell>
          <cell r="AD69" t="str">
            <v/>
          </cell>
          <cell r="AF69" t="str">
            <v/>
          </cell>
          <cell r="AH69" t="str">
            <v/>
          </cell>
          <cell r="AJ69" t="str">
            <v/>
          </cell>
          <cell r="AL69" t="str">
            <v/>
          </cell>
          <cell r="AN69" t="str">
            <v/>
          </cell>
          <cell r="AP69" t="str">
            <v/>
          </cell>
          <cell r="AR69" t="str">
            <v/>
          </cell>
          <cell r="AT69" t="str">
            <v/>
          </cell>
          <cell r="AV69" t="str">
            <v/>
          </cell>
          <cell r="AX69" t="str">
            <v/>
          </cell>
          <cell r="AZ69" t="str">
            <v/>
          </cell>
        </row>
        <row r="70">
          <cell r="O70" t="str">
            <v/>
          </cell>
          <cell r="R70" t="str">
            <v/>
          </cell>
          <cell r="U70" t="str">
            <v/>
          </cell>
          <cell r="X70" t="str">
            <v/>
          </cell>
          <cell r="Z70" t="str">
            <v/>
          </cell>
          <cell r="AB70" t="str">
            <v/>
          </cell>
          <cell r="AD70" t="str">
            <v/>
          </cell>
          <cell r="BE70" t="str">
            <v/>
          </cell>
          <cell r="BH70" t="str">
            <v/>
          </cell>
          <cell r="CB70">
            <v>0</v>
          </cell>
          <cell r="CC70">
            <v>0</v>
          </cell>
          <cell r="CD70">
            <v>0</v>
          </cell>
          <cell r="CE70">
            <v>0</v>
          </cell>
          <cell r="CF70">
            <v>0</v>
          </cell>
          <cell r="CG70">
            <v>0</v>
          </cell>
          <cell r="CH70">
            <v>0</v>
          </cell>
        </row>
        <row r="71">
          <cell r="X71" t="str">
            <v/>
          </cell>
          <cell r="Z71" t="str">
            <v/>
          </cell>
          <cell r="AB71" t="str">
            <v/>
          </cell>
          <cell r="AD71" t="str">
            <v/>
          </cell>
          <cell r="AF71" t="str">
            <v/>
          </cell>
          <cell r="AH71" t="str">
            <v/>
          </cell>
          <cell r="AJ71" t="str">
            <v/>
          </cell>
          <cell r="AL71" t="str">
            <v/>
          </cell>
          <cell r="AN71" t="str">
            <v/>
          </cell>
          <cell r="AP71" t="str">
            <v/>
          </cell>
          <cell r="AR71" t="str">
            <v/>
          </cell>
          <cell r="AT71" t="str">
            <v/>
          </cell>
          <cell r="AV71" t="str">
            <v/>
          </cell>
          <cell r="AX71" t="str">
            <v/>
          </cell>
          <cell r="AZ71" t="str">
            <v/>
          </cell>
        </row>
        <row r="72">
          <cell r="O72" t="str">
            <v/>
          </cell>
          <cell r="R72" t="str">
            <v/>
          </cell>
          <cell r="U72" t="str">
            <v/>
          </cell>
          <cell r="X72" t="str">
            <v/>
          </cell>
          <cell r="Z72" t="str">
            <v/>
          </cell>
          <cell r="AB72" t="str">
            <v/>
          </cell>
          <cell r="AD72" t="str">
            <v/>
          </cell>
          <cell r="BE72" t="str">
            <v/>
          </cell>
          <cell r="BH72" t="str">
            <v/>
          </cell>
          <cell r="CB72">
            <v>0</v>
          </cell>
          <cell r="CC72">
            <v>0</v>
          </cell>
          <cell r="CD72">
            <v>0</v>
          </cell>
          <cell r="CE72">
            <v>0</v>
          </cell>
          <cell r="CF72">
            <v>0</v>
          </cell>
          <cell r="CG72">
            <v>0</v>
          </cell>
          <cell r="CH72">
            <v>0</v>
          </cell>
        </row>
        <row r="73">
          <cell r="X73" t="str">
            <v/>
          </cell>
          <cell r="Z73" t="str">
            <v/>
          </cell>
          <cell r="AB73" t="str">
            <v/>
          </cell>
          <cell r="AD73" t="str">
            <v/>
          </cell>
          <cell r="AF73" t="str">
            <v/>
          </cell>
          <cell r="AH73" t="str">
            <v/>
          </cell>
          <cell r="AJ73" t="str">
            <v/>
          </cell>
          <cell r="AL73" t="str">
            <v/>
          </cell>
          <cell r="AN73" t="str">
            <v/>
          </cell>
          <cell r="AP73" t="str">
            <v/>
          </cell>
          <cell r="AR73" t="str">
            <v/>
          </cell>
          <cell r="AT73" t="str">
            <v/>
          </cell>
          <cell r="AV73" t="str">
            <v/>
          </cell>
          <cell r="AX73" t="str">
            <v/>
          </cell>
          <cell r="AZ73" t="str">
            <v/>
          </cell>
        </row>
        <row r="74">
          <cell r="O74" t="str">
            <v/>
          </cell>
          <cell r="R74" t="str">
            <v/>
          </cell>
          <cell r="U74" t="str">
            <v/>
          </cell>
          <cell r="X74" t="str">
            <v/>
          </cell>
          <cell r="Z74" t="str">
            <v/>
          </cell>
          <cell r="AB74" t="str">
            <v/>
          </cell>
          <cell r="AD74" t="str">
            <v/>
          </cell>
          <cell r="BE74" t="str">
            <v/>
          </cell>
          <cell r="BH74" t="str">
            <v/>
          </cell>
          <cell r="CB74">
            <v>0</v>
          </cell>
          <cell r="CC74">
            <v>0</v>
          </cell>
          <cell r="CD74">
            <v>0</v>
          </cell>
          <cell r="CE74">
            <v>0</v>
          </cell>
          <cell r="CF74">
            <v>0</v>
          </cell>
          <cell r="CG74">
            <v>0</v>
          </cell>
          <cell r="CH74">
            <v>0</v>
          </cell>
        </row>
        <row r="75">
          <cell r="X75" t="str">
            <v/>
          </cell>
          <cell r="Z75" t="str">
            <v/>
          </cell>
          <cell r="AB75" t="str">
            <v/>
          </cell>
          <cell r="AD75" t="str">
            <v/>
          </cell>
          <cell r="AF75" t="str">
            <v/>
          </cell>
          <cell r="AH75" t="str">
            <v/>
          </cell>
          <cell r="AJ75" t="str">
            <v/>
          </cell>
          <cell r="AL75" t="str">
            <v/>
          </cell>
          <cell r="AN75" t="str">
            <v/>
          </cell>
          <cell r="AP75" t="str">
            <v/>
          </cell>
          <cell r="AR75" t="str">
            <v/>
          </cell>
          <cell r="AT75" t="str">
            <v/>
          </cell>
          <cell r="AV75" t="str">
            <v/>
          </cell>
          <cell r="AX75" t="str">
            <v/>
          </cell>
          <cell r="AZ75" t="str">
            <v/>
          </cell>
        </row>
      </sheetData>
      <sheetData sheetId="2" refreshError="1"/>
      <sheetData sheetId="3" refreshError="1"/>
      <sheetData sheetId="4"/>
      <sheetData sheetId="5">
        <row r="2">
          <cell r="EH2">
            <v>12</v>
          </cell>
        </row>
      </sheetData>
      <sheetData sheetId="6">
        <row r="2">
          <cell r="EH2" t="str">
            <v/>
          </cell>
        </row>
      </sheetData>
      <sheetData sheetId="7">
        <row r="2">
          <cell r="EH2">
            <v>25</v>
          </cell>
        </row>
      </sheetData>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DK35"/>
  <sheetViews>
    <sheetView zoomScaleNormal="100" workbookViewId="0">
      <selection activeCell="AH12" sqref="AH12"/>
    </sheetView>
  </sheetViews>
  <sheetFormatPr defaultColWidth="2.5703125" defaultRowHeight="13.5" customHeight="1" x14ac:dyDescent="0.25"/>
  <cols>
    <col min="1" max="5" width="2.5703125" style="1"/>
    <col min="6" max="8" width="2.5703125" style="2"/>
    <col min="9" max="17" width="2.5703125" style="1"/>
    <col min="18" max="19" width="2.5703125" style="15"/>
    <col min="20" max="27" width="2.5703125" style="1"/>
    <col min="28" max="29" width="2.5703125" style="15"/>
    <col min="30" max="30" width="2.5703125" style="1"/>
    <col min="31" max="31" width="2.5703125" style="15"/>
    <col min="32" max="34" width="2.5703125" style="1"/>
    <col min="35" max="35" width="3.42578125" style="1" customWidth="1"/>
    <col min="36" max="42" width="2.5703125" style="1"/>
    <col min="43" max="44" width="2.5703125" style="15"/>
    <col min="45" max="69" width="2.5703125" style="1"/>
    <col min="70" max="70" width="2.5703125" style="15"/>
    <col min="71" max="71" width="2.5703125" style="15" customWidth="1"/>
    <col min="72" max="89" width="2.5703125" style="15"/>
    <col min="90" max="10569" width="2.5703125" style="1"/>
    <col min="10570" max="10570" width="2.5703125" style="1" customWidth="1"/>
    <col min="10571" max="16384" width="2.5703125" style="1"/>
  </cols>
  <sheetData>
    <row r="1" spans="1:115" ht="13.5" customHeight="1" x14ac:dyDescent="0.25">
      <c r="A1" s="479" t="s">
        <v>173</v>
      </c>
      <c r="B1" s="480"/>
      <c r="C1" s="480"/>
      <c r="D1" s="480"/>
      <c r="E1" s="480"/>
      <c r="F1" s="480"/>
      <c r="G1" s="480"/>
      <c r="H1" s="480"/>
      <c r="I1" s="480"/>
      <c r="J1" s="480"/>
      <c r="K1" s="480"/>
      <c r="L1" s="480" t="s">
        <v>174</v>
      </c>
      <c r="M1" s="480"/>
      <c r="N1" s="480"/>
      <c r="O1" s="480" t="s">
        <v>2</v>
      </c>
      <c r="P1" s="480"/>
      <c r="Q1" s="481"/>
      <c r="R1" s="545" t="s">
        <v>229</v>
      </c>
      <c r="S1" s="546"/>
      <c r="T1" s="546"/>
      <c r="U1" s="547"/>
      <c r="BL1" s="364"/>
      <c r="BM1" s="365"/>
      <c r="BN1" s="365"/>
      <c r="BO1" s="365"/>
      <c r="BP1" s="365"/>
      <c r="BQ1" s="366"/>
    </row>
    <row r="2" spans="1:115" ht="13.5" customHeight="1" x14ac:dyDescent="0.25">
      <c r="A2" s="482" t="s">
        <v>264</v>
      </c>
      <c r="B2" s="483"/>
      <c r="C2" s="483"/>
      <c r="D2" s="483"/>
      <c r="E2" s="483"/>
      <c r="F2" s="483"/>
      <c r="G2" s="483"/>
      <c r="H2" s="483"/>
      <c r="I2" s="483"/>
      <c r="J2" s="483"/>
      <c r="K2" s="483"/>
      <c r="L2" s="484" t="s">
        <v>274</v>
      </c>
      <c r="M2" s="484"/>
      <c r="N2" s="484"/>
      <c r="O2" s="485">
        <v>709</v>
      </c>
      <c r="P2" s="485"/>
      <c r="Q2" s="486"/>
      <c r="R2" s="548"/>
      <c r="S2" s="549"/>
      <c r="T2" s="549"/>
      <c r="U2" s="550"/>
      <c r="BL2" s="367"/>
      <c r="BM2" s="368"/>
      <c r="BN2" s="368"/>
      <c r="BO2" s="368"/>
      <c r="BP2" s="368"/>
      <c r="BQ2" s="369"/>
    </row>
    <row r="3" spans="1:115" ht="13.5" customHeight="1" x14ac:dyDescent="0.25">
      <c r="A3" s="498" t="s">
        <v>175</v>
      </c>
      <c r="B3" s="499"/>
      <c r="C3" s="499"/>
      <c r="D3" s="499"/>
      <c r="E3" s="499"/>
      <c r="F3" s="500"/>
      <c r="G3" s="488" t="s">
        <v>267</v>
      </c>
      <c r="H3" s="489"/>
      <c r="I3" s="489"/>
      <c r="J3" s="489"/>
      <c r="K3" s="489"/>
      <c r="L3" s="489"/>
      <c r="M3" s="489"/>
      <c r="N3" s="489"/>
      <c r="O3" s="490" t="s">
        <v>306</v>
      </c>
      <c r="P3" s="490"/>
      <c r="Q3" s="491"/>
      <c r="R3" s="425" t="str">
        <f>IF(G3 = ""," ",HLOOKUP(G3,Data!B$25:I$26,2))</f>
        <v>Gold</v>
      </c>
      <c r="S3" s="440"/>
      <c r="T3" s="440"/>
      <c r="U3" s="523"/>
      <c r="AA3" s="551" t="s">
        <v>230</v>
      </c>
      <c r="AB3" s="552"/>
      <c r="AC3" s="552"/>
      <c r="AD3" s="552"/>
      <c r="AE3" s="552"/>
      <c r="AF3" s="552"/>
      <c r="AG3" s="552"/>
      <c r="AH3" s="552"/>
      <c r="AI3" s="552"/>
      <c r="AJ3" s="552"/>
      <c r="AK3" s="552"/>
      <c r="AL3" s="552"/>
      <c r="AM3" s="552"/>
      <c r="AN3" s="552"/>
      <c r="AO3" s="552"/>
      <c r="AP3" s="552"/>
      <c r="AQ3" s="552"/>
      <c r="AR3" s="552"/>
      <c r="AS3" s="553"/>
      <c r="BS3" s="197" t="b">
        <v>1</v>
      </c>
    </row>
    <row r="4" spans="1:115" ht="13.5" customHeight="1" x14ac:dyDescent="0.25">
      <c r="A4" s="449"/>
      <c r="B4" s="450"/>
      <c r="C4" s="450"/>
      <c r="D4" s="450"/>
      <c r="E4" s="450"/>
      <c r="F4" s="451"/>
      <c r="G4" s="487" t="s">
        <v>268</v>
      </c>
      <c r="H4" s="453"/>
      <c r="I4" s="453"/>
      <c r="J4" s="453"/>
      <c r="K4" s="453"/>
      <c r="L4" s="453"/>
      <c r="M4" s="453"/>
      <c r="N4" s="453"/>
      <c r="O4" s="417" t="s">
        <v>307</v>
      </c>
      <c r="P4" s="446"/>
      <c r="Q4" s="446"/>
      <c r="R4" s="425" t="str">
        <f>IF(G4 = ""," ",HLOOKUP(G4,Data!B$25:I$26,2))</f>
        <v>Platinium</v>
      </c>
      <c r="S4" s="440"/>
      <c r="T4" s="440"/>
      <c r="U4" s="523"/>
      <c r="AA4" s="554" t="s">
        <v>98</v>
      </c>
      <c r="AB4" s="555"/>
      <c r="AC4" s="555"/>
      <c r="AD4" s="555"/>
      <c r="AE4" s="555"/>
      <c r="AF4" s="555"/>
      <c r="AG4" s="555"/>
      <c r="AH4" s="555"/>
      <c r="AI4" s="555"/>
      <c r="AJ4" s="555"/>
      <c r="AK4" s="555"/>
      <c r="AL4" s="555"/>
      <c r="AM4" s="555"/>
      <c r="AN4" s="555"/>
      <c r="AO4" s="555"/>
      <c r="AP4" s="555"/>
      <c r="AQ4" s="555"/>
      <c r="AR4" s="555"/>
      <c r="AS4" s="181">
        <v>0</v>
      </c>
    </row>
    <row r="5" spans="1:115" ht="13.5" customHeight="1" x14ac:dyDescent="0.25">
      <c r="A5" s="449"/>
      <c r="B5" s="450"/>
      <c r="C5" s="450"/>
      <c r="D5" s="450"/>
      <c r="E5" s="450"/>
      <c r="F5" s="451"/>
      <c r="G5" s="487" t="s">
        <v>270</v>
      </c>
      <c r="H5" s="453"/>
      <c r="I5" s="453"/>
      <c r="J5" s="453"/>
      <c r="K5" s="453"/>
      <c r="L5" s="453"/>
      <c r="M5" s="453"/>
      <c r="N5" s="453"/>
      <c r="O5" s="417" t="s">
        <v>308</v>
      </c>
      <c r="P5" s="446"/>
      <c r="Q5" s="446"/>
      <c r="R5" s="425" t="str">
        <f>IF(G5 = ""," ",HLOOKUP(G5,Data!B$25:I$26,2))</f>
        <v>Gold</v>
      </c>
      <c r="S5" s="440"/>
      <c r="T5" s="440"/>
      <c r="U5" s="523"/>
      <c r="AA5" s="542" t="s">
        <v>121</v>
      </c>
      <c r="AB5" s="543"/>
      <c r="AC5" s="543"/>
      <c r="AD5" s="543"/>
      <c r="AE5" s="543"/>
      <c r="AF5" s="543"/>
      <c r="AG5" s="543"/>
      <c r="AH5" s="543"/>
      <c r="AI5" s="543"/>
      <c r="AJ5" s="543"/>
      <c r="AK5" s="543"/>
      <c r="AL5" s="543"/>
      <c r="AM5" s="543"/>
      <c r="AN5" s="543"/>
      <c r="AO5" s="543"/>
      <c r="AP5" s="543"/>
      <c r="AQ5" s="543"/>
      <c r="AR5" s="543"/>
      <c r="AS5" s="139">
        <v>0</v>
      </c>
    </row>
    <row r="6" spans="1:115" ht="13.5" customHeight="1" x14ac:dyDescent="0.25">
      <c r="A6" s="449"/>
      <c r="B6" s="450"/>
      <c r="C6" s="450"/>
      <c r="D6" s="450"/>
      <c r="E6" s="450"/>
      <c r="F6" s="451"/>
      <c r="G6" s="487"/>
      <c r="H6" s="453"/>
      <c r="I6" s="453"/>
      <c r="J6" s="453"/>
      <c r="K6" s="453"/>
      <c r="L6" s="453"/>
      <c r="M6" s="453"/>
      <c r="N6" s="453"/>
      <c r="O6" s="417"/>
      <c r="P6" s="446"/>
      <c r="Q6" s="446"/>
      <c r="R6" s="425" t="str">
        <f>IF(G6 = ""," ",HLOOKUP(G6,Data!B$25:I$26,2))</f>
        <v xml:space="preserve"> </v>
      </c>
      <c r="S6" s="440"/>
      <c r="T6" s="440"/>
      <c r="U6" s="523"/>
      <c r="AA6" s="542" t="s">
        <v>168</v>
      </c>
      <c r="AB6" s="543"/>
      <c r="AC6" s="543"/>
      <c r="AD6" s="543"/>
      <c r="AE6" s="543"/>
      <c r="AF6" s="543"/>
      <c r="AG6" s="543"/>
      <c r="AH6" s="543"/>
      <c r="AI6" s="543"/>
      <c r="AJ6" s="543"/>
      <c r="AK6" s="543"/>
      <c r="AL6" s="543"/>
      <c r="AM6" s="543"/>
      <c r="AN6" s="543"/>
      <c r="AO6" s="543"/>
      <c r="AP6" s="543"/>
      <c r="AQ6" s="543"/>
      <c r="AR6" s="543"/>
      <c r="AS6" s="139">
        <v>0</v>
      </c>
      <c r="BS6" s="197" t="b">
        <v>0</v>
      </c>
    </row>
    <row r="7" spans="1:115" ht="13.5" customHeight="1" x14ac:dyDescent="0.25">
      <c r="A7" s="501"/>
      <c r="B7" s="502"/>
      <c r="C7" s="502"/>
      <c r="D7" s="502"/>
      <c r="E7" s="502"/>
      <c r="F7" s="503"/>
      <c r="G7" s="492"/>
      <c r="H7" s="493"/>
      <c r="I7" s="493"/>
      <c r="J7" s="493"/>
      <c r="K7" s="493"/>
      <c r="L7" s="493"/>
      <c r="M7" s="493"/>
      <c r="N7" s="493"/>
      <c r="O7" s="468"/>
      <c r="P7" s="469"/>
      <c r="Q7" s="469"/>
      <c r="R7" s="425" t="str">
        <f>IF(G7 = ""," ",HLOOKUP(G7,Data!B$25:I$26,2))</f>
        <v xml:space="preserve"> </v>
      </c>
      <c r="S7" s="440"/>
      <c r="T7" s="440"/>
      <c r="U7" s="523"/>
      <c r="AA7" s="542" t="s">
        <v>172</v>
      </c>
      <c r="AB7" s="543"/>
      <c r="AC7" s="543"/>
      <c r="AD7" s="543"/>
      <c r="AE7" s="543"/>
      <c r="AF7" s="543"/>
      <c r="AG7" s="543"/>
      <c r="AH7" s="543"/>
      <c r="AI7" s="543"/>
      <c r="AJ7" s="543"/>
      <c r="AK7" s="543"/>
      <c r="AL7" s="543"/>
      <c r="AM7" s="543"/>
      <c r="AN7" s="543"/>
      <c r="AO7" s="543"/>
      <c r="AP7" s="543"/>
      <c r="AQ7" s="543"/>
      <c r="AR7" s="543"/>
      <c r="AS7" s="139">
        <v>0</v>
      </c>
    </row>
    <row r="8" spans="1:115" ht="13.5" customHeight="1" x14ac:dyDescent="0.25">
      <c r="A8" s="498" t="s">
        <v>176</v>
      </c>
      <c r="B8" s="499"/>
      <c r="C8" s="499"/>
      <c r="D8" s="499"/>
      <c r="E8" s="499"/>
      <c r="F8" s="500"/>
      <c r="G8" s="504" t="s">
        <v>309</v>
      </c>
      <c r="H8" s="505"/>
      <c r="I8" s="505"/>
      <c r="J8" s="505"/>
      <c r="K8" s="505"/>
      <c r="L8" s="505"/>
      <c r="M8" s="505"/>
      <c r="N8" s="505"/>
      <c r="O8" s="491" t="s">
        <v>310</v>
      </c>
      <c r="P8" s="506"/>
      <c r="Q8" s="507"/>
      <c r="R8" s="178">
        <f>COUNTA(G3:N7)</f>
        <v>3</v>
      </c>
      <c r="S8" s="490" t="s">
        <v>175</v>
      </c>
      <c r="T8" s="490"/>
      <c r="U8" s="544"/>
      <c r="AA8" s="542" t="s">
        <v>231</v>
      </c>
      <c r="AB8" s="543"/>
      <c r="AC8" s="543"/>
      <c r="AD8" s="543"/>
      <c r="AE8" s="543"/>
      <c r="AF8" s="543"/>
      <c r="AG8" s="543"/>
      <c r="AH8" s="543"/>
      <c r="AI8" s="543"/>
      <c r="AJ8" s="543"/>
      <c r="AK8" s="543"/>
      <c r="AL8" s="543"/>
      <c r="AM8" s="543"/>
      <c r="AN8" s="543"/>
      <c r="AO8" s="543"/>
      <c r="AP8" s="543"/>
      <c r="AQ8" s="543"/>
      <c r="AR8" s="543"/>
      <c r="AS8" s="139">
        <v>0</v>
      </c>
    </row>
    <row r="9" spans="1:115" ht="13.5" customHeight="1" x14ac:dyDescent="0.25">
      <c r="A9" s="449" t="s">
        <v>177</v>
      </c>
      <c r="B9" s="450"/>
      <c r="C9" s="450"/>
      <c r="D9" s="450"/>
      <c r="E9" s="450"/>
      <c r="F9" s="451"/>
      <c r="G9" s="452" t="s">
        <v>311</v>
      </c>
      <c r="H9" s="453"/>
      <c r="I9" s="453"/>
      <c r="J9" s="453"/>
      <c r="K9" s="453"/>
      <c r="L9" s="453"/>
      <c r="M9" s="453"/>
      <c r="N9" s="453"/>
      <c r="O9" s="417" t="s">
        <v>312</v>
      </c>
      <c r="P9" s="446"/>
      <c r="Q9" s="454"/>
      <c r="R9" s="182">
        <f>COUNTIF($R$3:$U$7,Data!B24)</f>
        <v>0</v>
      </c>
      <c r="S9" s="183">
        <f>COUNTIF($R$3:$U$7,Data!C24)</f>
        <v>0</v>
      </c>
      <c r="T9" s="183">
        <f>COUNTIF($R$3:$U$7,Data!D24)</f>
        <v>2</v>
      </c>
      <c r="U9" s="184">
        <f>COUNTIF($R$3:$U$7,Data!E24)</f>
        <v>1</v>
      </c>
      <c r="AA9" s="540" t="s">
        <v>247</v>
      </c>
      <c r="AB9" s="541"/>
      <c r="AC9" s="541"/>
      <c r="AD9" s="541"/>
      <c r="AE9" s="541"/>
      <c r="AF9" s="541"/>
      <c r="AG9" s="541"/>
      <c r="AH9" s="541"/>
      <c r="AI9" s="541"/>
      <c r="AJ9" s="541"/>
      <c r="AK9" s="541"/>
      <c r="AL9" s="541"/>
      <c r="AM9" s="541"/>
      <c r="AN9" s="541"/>
      <c r="AO9" s="541"/>
      <c r="AP9" s="541"/>
      <c r="AQ9" s="541"/>
      <c r="AR9" s="541"/>
      <c r="AS9" s="211">
        <v>8</v>
      </c>
      <c r="BS9" s="197" t="b">
        <v>0</v>
      </c>
    </row>
    <row r="10" spans="1:115" ht="13.5" customHeight="1" x14ac:dyDescent="0.25">
      <c r="A10" s="471" t="s">
        <v>279</v>
      </c>
      <c r="B10" s="472"/>
      <c r="C10" s="472"/>
      <c r="D10" s="472"/>
      <c r="E10" s="472"/>
      <c r="F10" s="473"/>
      <c r="G10" s="474" t="s">
        <v>313</v>
      </c>
      <c r="H10" s="475"/>
      <c r="I10" s="475"/>
      <c r="J10" s="475"/>
      <c r="K10" s="475"/>
      <c r="L10" s="475"/>
      <c r="M10" s="475"/>
      <c r="N10" s="475"/>
      <c r="O10" s="468" t="s">
        <v>314</v>
      </c>
      <c r="P10" s="469"/>
      <c r="Q10" s="470"/>
      <c r="R10" s="205">
        <v>4.7140000000000004</v>
      </c>
      <c r="S10" s="194"/>
      <c r="T10" s="195"/>
      <c r="U10" s="196"/>
    </row>
    <row r="11" spans="1:115" ht="13.5" customHeight="1" x14ac:dyDescent="0.25">
      <c r="A11" s="34"/>
      <c r="B11" s="7"/>
      <c r="C11" s="7"/>
      <c r="D11" s="7"/>
      <c r="E11" s="7"/>
      <c r="F11" s="7"/>
      <c r="G11" s="5"/>
      <c r="H11" s="5"/>
      <c r="I11" s="5"/>
      <c r="J11" s="5"/>
      <c r="K11" s="5"/>
      <c r="L11" s="5"/>
      <c r="M11" s="5"/>
      <c r="N11" s="5"/>
      <c r="O11" s="179"/>
      <c r="P11" s="179"/>
      <c r="Q11" s="180"/>
      <c r="R11" s="197"/>
      <c r="S11" s="204"/>
      <c r="T11" s="198"/>
      <c r="U11" s="199"/>
    </row>
    <row r="12" spans="1:115" ht="13.5" customHeight="1" x14ac:dyDescent="0.25">
      <c r="A12" s="458" t="s">
        <v>43</v>
      </c>
      <c r="B12" s="459"/>
      <c r="C12" s="460" t="s">
        <v>129</v>
      </c>
      <c r="D12" s="460"/>
      <c r="E12" s="460"/>
      <c r="F12" s="460"/>
      <c r="G12" s="459" t="s">
        <v>169</v>
      </c>
      <c r="H12" s="459"/>
      <c r="I12" s="459"/>
      <c r="J12" s="459"/>
      <c r="K12" s="494">
        <f>IF(C12&lt;&gt;"",HLOOKUP(C12,Data!B4:CX5,2),"")</f>
        <v>4.9260000000000002</v>
      </c>
      <c r="L12" s="494"/>
      <c r="M12" s="494"/>
      <c r="N12" s="494"/>
      <c r="O12" s="461" t="str">
        <f>IF(C12&lt;&gt;"",HLOOKUP(C12,Data!B4:CX6,3),"")</f>
        <v>MD</v>
      </c>
      <c r="P12" s="461"/>
      <c r="Q12" s="462"/>
      <c r="R12" s="193"/>
      <c r="S12" s="194"/>
      <c r="T12" s="195"/>
      <c r="U12" s="199"/>
      <c r="BS12" s="197" t="b">
        <v>0</v>
      </c>
    </row>
    <row r="13" spans="1:115" ht="13.5" customHeight="1" thickBot="1" x14ac:dyDescent="0.3">
      <c r="A13" s="35"/>
      <c r="B13" s="33"/>
      <c r="C13" s="33"/>
      <c r="D13" s="33"/>
      <c r="E13" s="33"/>
      <c r="F13" s="33"/>
      <c r="G13" s="5"/>
      <c r="H13" s="5"/>
      <c r="I13" s="5"/>
      <c r="J13" s="5"/>
      <c r="K13" s="5"/>
      <c r="L13" s="5"/>
      <c r="M13" s="5"/>
      <c r="N13" s="5"/>
      <c r="O13" s="179"/>
      <c r="P13" s="179"/>
      <c r="Q13" s="180"/>
      <c r="R13" s="200"/>
      <c r="S13" s="201"/>
      <c r="T13" s="202"/>
      <c r="U13" s="203"/>
    </row>
    <row r="14" spans="1:115" ht="13.5" customHeight="1" x14ac:dyDescent="0.25">
      <c r="A14" s="432" t="s">
        <v>1</v>
      </c>
      <c r="B14" s="433"/>
      <c r="C14" s="433"/>
      <c r="D14" s="433"/>
      <c r="E14" s="433" t="s">
        <v>179</v>
      </c>
      <c r="F14" s="433"/>
      <c r="G14" s="433"/>
      <c r="H14" s="433"/>
      <c r="I14" s="433" t="s">
        <v>0</v>
      </c>
      <c r="J14" s="433"/>
      <c r="K14" s="433"/>
      <c r="L14" s="433"/>
      <c r="M14" s="433"/>
      <c r="N14" s="433"/>
      <c r="O14" s="433" t="s">
        <v>180</v>
      </c>
      <c r="P14" s="433"/>
      <c r="Q14" s="433"/>
      <c r="R14" s="527" t="s">
        <v>77</v>
      </c>
      <c r="S14" s="528"/>
      <c r="T14" s="434" t="s">
        <v>181</v>
      </c>
      <c r="U14" s="371"/>
      <c r="V14" s="371" t="s">
        <v>43</v>
      </c>
      <c r="W14" s="371"/>
      <c r="X14" s="371" t="s">
        <v>61</v>
      </c>
      <c r="Y14" s="371"/>
      <c r="Z14" s="371" t="s">
        <v>182</v>
      </c>
      <c r="AA14" s="435"/>
      <c r="AB14" s="370" t="s">
        <v>63</v>
      </c>
      <c r="AC14" s="371"/>
      <c r="AD14" s="371" t="s">
        <v>53</v>
      </c>
      <c r="AE14" s="435"/>
      <c r="AF14" s="436"/>
      <c r="AG14" s="495" t="str">
        <f>IF(L2&lt;&gt;"",L2,"")</f>
        <v>#02</v>
      </c>
      <c r="AH14" s="496"/>
      <c r="AI14" s="496"/>
      <c r="AJ14" s="496"/>
      <c r="AK14" s="497"/>
      <c r="AL14" s="390" t="str">
        <f>IF(O3&lt;&gt;"",O3,"")</f>
        <v>FM</v>
      </c>
      <c r="AM14" s="391"/>
      <c r="AN14" s="392">
        <f>IF(AL29&lt;&gt;"",AL29*$K12,"")</f>
        <v>49.260000000000005</v>
      </c>
      <c r="AO14" s="393"/>
      <c r="AP14" s="394"/>
      <c r="AQ14" s="390" t="str">
        <f>IF(O4&lt;&gt;"",O4,"")</f>
        <v>OP</v>
      </c>
      <c r="AR14" s="391"/>
      <c r="AS14" s="392">
        <f>IF(AQ29&lt;&gt;"",AQ29*$K12,"")</f>
        <v>44.334000000000003</v>
      </c>
      <c r="AT14" s="393"/>
      <c r="AU14" s="394"/>
      <c r="AV14" s="390" t="str">
        <f>IF(O5&lt;&gt;"",O5,"")</f>
        <v>PD</v>
      </c>
      <c r="AW14" s="391"/>
      <c r="AX14" s="392">
        <f>IF(AV29&lt;&gt;"",AV29*$K12,"")</f>
        <v>34.481999999999999</v>
      </c>
      <c r="AY14" s="393"/>
      <c r="AZ14" s="394"/>
      <c r="BA14" s="390" t="str">
        <f>IF(O6&lt;&gt;"",O6,"")</f>
        <v/>
      </c>
      <c r="BB14" s="391"/>
      <c r="BC14" s="392" t="str">
        <f>IF(BA29&lt;&gt;"",BA29*$K12,"")</f>
        <v/>
      </c>
      <c r="BD14" s="393"/>
      <c r="BE14" s="394"/>
      <c r="BF14" s="390" t="str">
        <f>IF(O7&lt;&gt;"",O7,"")</f>
        <v/>
      </c>
      <c r="BG14" s="391"/>
      <c r="BH14" s="392" t="str">
        <f>IF(BF29&lt;&gt;"",BF29*$K12,"")</f>
        <v/>
      </c>
      <c r="BI14" s="393"/>
      <c r="BJ14" s="394"/>
      <c r="BK14" s="520" t="s">
        <v>183</v>
      </c>
      <c r="BL14" s="521"/>
      <c r="BM14" s="521"/>
      <c r="BN14" s="521"/>
      <c r="BO14" s="522"/>
      <c r="BP14" s="436" t="s">
        <v>75</v>
      </c>
      <c r="BQ14" s="512"/>
      <c r="DB14" s="434" t="str">
        <f>IF(O3&lt;&gt;"",O3,"")</f>
        <v>FM</v>
      </c>
      <c r="DC14" s="371"/>
      <c r="DD14" s="371" t="str">
        <f>IF(O4&lt;&gt;"",O4,"")</f>
        <v>OP</v>
      </c>
      <c r="DE14" s="371"/>
      <c r="DF14" s="371" t="str">
        <f>IF(O5&lt;&gt;"",O5,"")</f>
        <v>PD</v>
      </c>
      <c r="DG14" s="371"/>
      <c r="DH14" s="371" t="str">
        <f>IF(O6&lt;&gt;"",O6,"")</f>
        <v/>
      </c>
      <c r="DI14" s="435"/>
      <c r="DJ14" s="371" t="str">
        <f>IF(O7&lt;&gt;"",O7,"")</f>
        <v/>
      </c>
      <c r="DK14" s="532"/>
    </row>
    <row r="15" spans="1:115" ht="13.5" customHeight="1" x14ac:dyDescent="0.25">
      <c r="A15" s="441">
        <v>44344</v>
      </c>
      <c r="B15" s="442"/>
      <c r="C15" s="442"/>
      <c r="D15" s="442"/>
      <c r="E15" s="447">
        <v>0.45833333333333331</v>
      </c>
      <c r="F15" s="447"/>
      <c r="G15" s="447">
        <v>0.625</v>
      </c>
      <c r="H15" s="447"/>
      <c r="I15" s="448" t="s">
        <v>315</v>
      </c>
      <c r="J15" s="448"/>
      <c r="K15" s="448"/>
      <c r="L15" s="448"/>
      <c r="M15" s="448"/>
      <c r="N15" s="448"/>
      <c r="O15" s="448" t="str">
        <f>IF(I15&lt;&gt;"",I15,"")</f>
        <v>SHK-DWN</v>
      </c>
      <c r="P15" s="448"/>
      <c r="Q15" s="448"/>
      <c r="R15" s="529"/>
      <c r="S15" s="530"/>
      <c r="T15" s="426" t="str">
        <f>'RS SHK-DWN'!$A$5</f>
        <v>Õ</v>
      </c>
      <c r="U15" s="427"/>
      <c r="V15" s="383" t="str">
        <f>'RS SHK-DWN'!$A$6</f>
        <v>Dry</v>
      </c>
      <c r="W15" s="383"/>
      <c r="X15" s="383">
        <f>'RS SHK-DWN'!$C$5</f>
        <v>25</v>
      </c>
      <c r="Y15" s="383"/>
      <c r="Z15" s="383">
        <f>'RS SHK-DWN'!$C$6</f>
        <v>35</v>
      </c>
      <c r="AA15" s="428"/>
      <c r="AB15" s="372">
        <f>'RS SHK-DWN'!$EM$4</f>
        <v>6</v>
      </c>
      <c r="AC15" s="373"/>
      <c r="AD15" s="437">
        <f t="shared" ref="AD15:AD16" si="0">IF(AG15&lt;&gt;"",AG15*$K$12,"")</f>
        <v>128.07599999999999</v>
      </c>
      <c r="AE15" s="438"/>
      <c r="AF15" s="439"/>
      <c r="AG15" s="382">
        <f>'RS SHK-DWN'!$EG$2</f>
        <v>26</v>
      </c>
      <c r="AH15" s="383"/>
      <c r="AI15" s="38">
        <f>'RS SHK-DWN'!$CO$1</f>
        <v>1</v>
      </c>
      <c r="AJ15" s="78">
        <f>'RS SHK-DWN'!$CV$1</f>
        <v>28</v>
      </c>
      <c r="AK15" s="79">
        <f>'RS SHK-DWN'!$CW$1</f>
        <v>31.000000000000227</v>
      </c>
      <c r="AL15" s="382">
        <f>'RS SHK-DWN'!$EH$2</f>
        <v>10</v>
      </c>
      <c r="AM15" s="383"/>
      <c r="AN15" s="38">
        <f>'RS SHK-DWN'!$CN$2</f>
        <v>1</v>
      </c>
      <c r="AO15" s="78">
        <f>'RS SHK-DWN'!$CO$2</f>
        <v>28</v>
      </c>
      <c r="AP15" s="79">
        <f>'RS SHK-DWN'!$CO$3</f>
        <v>31.000000000000227</v>
      </c>
      <c r="AQ15" s="382">
        <f>'RS SHK-DWN'!$EI$2</f>
        <v>9</v>
      </c>
      <c r="AR15" s="383"/>
      <c r="AS15" s="38">
        <f>'RS SHK-DWN'!$CP$2</f>
        <v>1</v>
      </c>
      <c r="AT15" s="78">
        <f>'RS SHK-DWN'!$CQ$2</f>
        <v>28</v>
      </c>
      <c r="AU15" s="79">
        <f>'RS SHK-DWN'!$CQ$3</f>
        <v>70.999999999999375</v>
      </c>
      <c r="AV15" s="382">
        <f>'RS SHK-DWN'!$EJ$2</f>
        <v>7</v>
      </c>
      <c r="AW15" s="383"/>
      <c r="AX15" s="38">
        <f>'RS SHK-DWN'!$CR$2</f>
        <v>1</v>
      </c>
      <c r="AY15" s="78">
        <f>'RS SHK-DWN'!$CS$2</f>
        <v>29</v>
      </c>
      <c r="AZ15" s="79">
        <f>'RS SHK-DWN'!$CS$3</f>
        <v>26.000000000000512</v>
      </c>
      <c r="BA15" s="382" t="str">
        <f>'RS SHK-DWN'!$EK$2</f>
        <v/>
      </c>
      <c r="BB15" s="383"/>
      <c r="BC15" s="38" t="str">
        <f>'RS SHK-DWN'!$CT$2</f>
        <v/>
      </c>
      <c r="BD15" s="78" t="str">
        <f>'RS SHK-DWN'!$CU$2</f>
        <v/>
      </c>
      <c r="BE15" s="79" t="str">
        <f>'RS SHK-DWN'!$CU$3</f>
        <v/>
      </c>
      <c r="BF15" s="382" t="str">
        <f>'RS SHK-DWN'!$EL$2</f>
        <v/>
      </c>
      <c r="BG15" s="383"/>
      <c r="BH15" s="38" t="str">
        <f>'RS SHK-DWN'!$CV$2</f>
        <v/>
      </c>
      <c r="BI15" s="78" t="str">
        <f>'RS SHK-DWN'!$CW$2</f>
        <v/>
      </c>
      <c r="BJ15" s="79" t="str">
        <f>'RS SHK-DWN'!$CW$3</f>
        <v/>
      </c>
      <c r="BK15" s="384"/>
      <c r="BL15" s="385"/>
      <c r="BM15" s="74"/>
      <c r="BN15" s="86"/>
      <c r="BO15" s="87"/>
      <c r="BP15" s="383"/>
      <c r="BQ15" s="513"/>
      <c r="BS15" s="197" t="b">
        <v>0</v>
      </c>
      <c r="DB15" s="533">
        <f>IF(AN15&lt;&gt;"",AN15*60+AO15+AP15/100,"")</f>
        <v>88.31</v>
      </c>
      <c r="DC15" s="383"/>
      <c r="DD15" s="383">
        <f>IF(AS15&lt;&gt;"",AS15*60+AT15+AU15/100,"")</f>
        <v>88.71</v>
      </c>
      <c r="DE15" s="383"/>
      <c r="DF15" s="383">
        <f>IF(AX15&lt;&gt;"",AX15*60+AY15+AZ15/100,"")</f>
        <v>89.26</v>
      </c>
      <c r="DG15" s="383"/>
      <c r="DH15" s="383" t="str">
        <f>IF(BC15&lt;&gt;"",BC15*60+BD15+BE15/100,"")</f>
        <v/>
      </c>
      <c r="DI15" s="428"/>
      <c r="DJ15" s="383" t="str">
        <f>IF(BH15&lt;&gt;"",BH15*60+BI15+BJ15/100,"")</f>
        <v/>
      </c>
      <c r="DK15" s="513"/>
    </row>
    <row r="16" spans="1:115" ht="13.5" customHeight="1" x14ac:dyDescent="0.25">
      <c r="A16" s="443"/>
      <c r="B16" s="444"/>
      <c r="C16" s="444"/>
      <c r="D16" s="444"/>
      <c r="E16" s="445"/>
      <c r="F16" s="445"/>
      <c r="G16" s="445"/>
      <c r="H16" s="445"/>
      <c r="I16" s="446"/>
      <c r="J16" s="446"/>
      <c r="K16" s="446"/>
      <c r="L16" s="446"/>
      <c r="M16" s="446"/>
      <c r="N16" s="446"/>
      <c r="O16" s="446" t="str">
        <f t="shared" ref="O16:O28" si="1">IF(I16&lt;&gt;"",I16,"")</f>
        <v/>
      </c>
      <c r="P16" s="446"/>
      <c r="Q16" s="446"/>
      <c r="R16" s="446"/>
      <c r="S16" s="524"/>
      <c r="T16" s="421"/>
      <c r="U16" s="422"/>
      <c r="V16" s="379"/>
      <c r="W16" s="379"/>
      <c r="X16" s="379"/>
      <c r="Y16" s="379"/>
      <c r="Z16" s="379"/>
      <c r="AA16" s="417"/>
      <c r="AB16" s="374"/>
      <c r="AC16" s="375"/>
      <c r="AD16" s="429" t="str">
        <f t="shared" si="0"/>
        <v/>
      </c>
      <c r="AE16" s="430"/>
      <c r="AF16" s="431"/>
      <c r="AG16" s="378"/>
      <c r="AH16" s="379"/>
      <c r="AI16" s="36"/>
      <c r="AJ16" s="80"/>
      <c r="AK16" s="81"/>
      <c r="AL16" s="378"/>
      <c r="AM16" s="379"/>
      <c r="AN16" s="36"/>
      <c r="AO16" s="80"/>
      <c r="AP16" s="81"/>
      <c r="AQ16" s="378"/>
      <c r="AR16" s="379"/>
      <c r="AS16" s="36"/>
      <c r="AT16" s="80"/>
      <c r="AU16" s="81"/>
      <c r="AV16" s="378"/>
      <c r="AW16" s="379"/>
      <c r="AX16" s="36"/>
      <c r="AY16" s="80"/>
      <c r="AZ16" s="81"/>
      <c r="BA16" s="378"/>
      <c r="BB16" s="379"/>
      <c r="BC16" s="36"/>
      <c r="BD16" s="80"/>
      <c r="BE16" s="81"/>
      <c r="BF16" s="378"/>
      <c r="BG16" s="379"/>
      <c r="BH16" s="72"/>
      <c r="BI16" s="80"/>
      <c r="BJ16" s="81"/>
      <c r="BK16" s="386"/>
      <c r="BL16" s="387"/>
      <c r="BM16" s="75"/>
      <c r="BN16" s="88"/>
      <c r="BO16" s="89"/>
      <c r="BP16" s="379"/>
      <c r="BQ16" s="514"/>
      <c r="DB16" s="534" t="str">
        <f t="shared" ref="DB16:DB28" si="2">IF(AN16&lt;&gt;"",AN16*60+AO16+AP16/100,"")</f>
        <v/>
      </c>
      <c r="DC16" s="535"/>
      <c r="DD16" s="417" t="str">
        <f t="shared" ref="DD16:DD28" si="3">IF(AS16&lt;&gt;"",AS16*60+AT16+AU16/100,"")</f>
        <v/>
      </c>
      <c r="DE16" s="535"/>
      <c r="DF16" s="417" t="str">
        <f t="shared" ref="DF16:DF28" si="4">IF(AX16&lt;&gt;"",AX16*60+AY16+AZ16/100,"")</f>
        <v/>
      </c>
      <c r="DG16" s="535"/>
      <c r="DH16" s="417" t="str">
        <f t="shared" ref="DH16:DH28" si="5">IF(BC16&lt;&gt;"",BC16*60+BD16+BE16/100,"")</f>
        <v/>
      </c>
      <c r="DI16" s="535"/>
      <c r="DJ16" s="417" t="str">
        <f t="shared" ref="DJ16:DJ28" si="6">IF(BH16&lt;&gt;"",BH16*60+BI16+BJ16/100,"")</f>
        <v/>
      </c>
      <c r="DK16" s="524"/>
    </row>
    <row r="17" spans="1:115" ht="13.5" customHeight="1" x14ac:dyDescent="0.25">
      <c r="A17" s="456"/>
      <c r="B17" s="457"/>
      <c r="C17" s="457"/>
      <c r="D17" s="457"/>
      <c r="E17" s="455"/>
      <c r="F17" s="455"/>
      <c r="G17" s="455"/>
      <c r="H17" s="455"/>
      <c r="I17" s="440"/>
      <c r="J17" s="440"/>
      <c r="K17" s="440"/>
      <c r="L17" s="440"/>
      <c r="M17" s="440"/>
      <c r="N17" s="440"/>
      <c r="O17" s="440" t="str">
        <f t="shared" si="1"/>
        <v/>
      </c>
      <c r="P17" s="440"/>
      <c r="Q17" s="440"/>
      <c r="R17" s="440"/>
      <c r="S17" s="523"/>
      <c r="T17" s="423"/>
      <c r="U17" s="424"/>
      <c r="V17" s="381"/>
      <c r="W17" s="381"/>
      <c r="X17" s="381"/>
      <c r="Y17" s="381"/>
      <c r="Z17" s="381"/>
      <c r="AA17" s="425"/>
      <c r="AB17" s="376"/>
      <c r="AC17" s="377"/>
      <c r="AD17" s="418" t="str">
        <f t="shared" ref="AD17:AD28" si="7">IF(AG17&lt;&gt;"",AG17*$K$12,"")</f>
        <v/>
      </c>
      <c r="AE17" s="419"/>
      <c r="AF17" s="420"/>
      <c r="AG17" s="380"/>
      <c r="AH17" s="381"/>
      <c r="AI17" s="39"/>
      <c r="AJ17" s="82"/>
      <c r="AK17" s="83"/>
      <c r="AL17" s="380"/>
      <c r="AM17" s="381"/>
      <c r="AN17" s="39"/>
      <c r="AO17" s="82"/>
      <c r="AP17" s="83"/>
      <c r="AQ17" s="380"/>
      <c r="AR17" s="381"/>
      <c r="AS17" s="39"/>
      <c r="AT17" s="82"/>
      <c r="AU17" s="83"/>
      <c r="AV17" s="380"/>
      <c r="AW17" s="381"/>
      <c r="AX17" s="39"/>
      <c r="AY17" s="82"/>
      <c r="AZ17" s="83"/>
      <c r="BA17" s="380"/>
      <c r="BB17" s="381"/>
      <c r="BC17" s="39"/>
      <c r="BD17" s="82"/>
      <c r="BE17" s="83"/>
      <c r="BF17" s="380"/>
      <c r="BG17" s="381"/>
      <c r="BH17" s="39"/>
      <c r="BI17" s="82"/>
      <c r="BJ17" s="83"/>
      <c r="BK17" s="388"/>
      <c r="BL17" s="389"/>
      <c r="BM17" s="76"/>
      <c r="BN17" s="90"/>
      <c r="BO17" s="91"/>
      <c r="BP17" s="381"/>
      <c r="BQ17" s="515"/>
      <c r="DB17" s="536" t="str">
        <f t="shared" si="2"/>
        <v/>
      </c>
      <c r="DC17" s="537"/>
      <c r="DD17" s="425" t="str">
        <f t="shared" si="3"/>
        <v/>
      </c>
      <c r="DE17" s="537"/>
      <c r="DF17" s="425" t="str">
        <f t="shared" si="4"/>
        <v/>
      </c>
      <c r="DG17" s="537"/>
      <c r="DH17" s="425" t="str">
        <f t="shared" si="5"/>
        <v/>
      </c>
      <c r="DI17" s="537"/>
      <c r="DJ17" s="425" t="str">
        <f t="shared" si="6"/>
        <v/>
      </c>
      <c r="DK17" s="523"/>
    </row>
    <row r="18" spans="1:115" ht="13.5" customHeight="1" x14ac:dyDescent="0.25">
      <c r="A18" s="443"/>
      <c r="B18" s="444"/>
      <c r="C18" s="444"/>
      <c r="D18" s="444"/>
      <c r="E18" s="445"/>
      <c r="F18" s="445"/>
      <c r="G18" s="445"/>
      <c r="H18" s="445"/>
      <c r="I18" s="446"/>
      <c r="J18" s="446"/>
      <c r="K18" s="446"/>
      <c r="L18" s="446"/>
      <c r="M18" s="446"/>
      <c r="N18" s="446"/>
      <c r="O18" s="446" t="str">
        <f t="shared" si="1"/>
        <v/>
      </c>
      <c r="P18" s="446"/>
      <c r="Q18" s="446"/>
      <c r="R18" s="446"/>
      <c r="S18" s="524"/>
      <c r="T18" s="421"/>
      <c r="U18" s="422"/>
      <c r="V18" s="379"/>
      <c r="W18" s="379"/>
      <c r="X18" s="379"/>
      <c r="Y18" s="379"/>
      <c r="Z18" s="379"/>
      <c r="AA18" s="417"/>
      <c r="AB18" s="374"/>
      <c r="AC18" s="375"/>
      <c r="AD18" s="429" t="str">
        <f t="shared" si="7"/>
        <v/>
      </c>
      <c r="AE18" s="430"/>
      <c r="AF18" s="431"/>
      <c r="AG18" s="378"/>
      <c r="AH18" s="379"/>
      <c r="AI18" s="36"/>
      <c r="AJ18" s="80"/>
      <c r="AK18" s="81"/>
      <c r="AL18" s="378"/>
      <c r="AM18" s="379"/>
      <c r="AN18" s="36"/>
      <c r="AO18" s="80"/>
      <c r="AP18" s="81"/>
      <c r="AQ18" s="378"/>
      <c r="AR18" s="379"/>
      <c r="AS18" s="36"/>
      <c r="AT18" s="80"/>
      <c r="AU18" s="81"/>
      <c r="AV18" s="378"/>
      <c r="AW18" s="379"/>
      <c r="AX18" s="36"/>
      <c r="AY18" s="80"/>
      <c r="AZ18" s="81"/>
      <c r="BA18" s="378"/>
      <c r="BB18" s="379"/>
      <c r="BC18" s="36"/>
      <c r="BD18" s="80"/>
      <c r="BE18" s="81"/>
      <c r="BF18" s="378"/>
      <c r="BG18" s="379"/>
      <c r="BH18" s="72"/>
      <c r="BI18" s="80"/>
      <c r="BJ18" s="81"/>
      <c r="BK18" s="386"/>
      <c r="BL18" s="387"/>
      <c r="BM18" s="75"/>
      <c r="BN18" s="88"/>
      <c r="BO18" s="89"/>
      <c r="BP18" s="379"/>
      <c r="BQ18" s="514"/>
      <c r="DB18" s="534" t="str">
        <f t="shared" si="2"/>
        <v/>
      </c>
      <c r="DC18" s="535"/>
      <c r="DD18" s="417" t="str">
        <f t="shared" si="3"/>
        <v/>
      </c>
      <c r="DE18" s="535"/>
      <c r="DF18" s="417" t="str">
        <f t="shared" si="4"/>
        <v/>
      </c>
      <c r="DG18" s="535"/>
      <c r="DH18" s="417" t="str">
        <f t="shared" si="5"/>
        <v/>
      </c>
      <c r="DI18" s="535"/>
      <c r="DJ18" s="417" t="str">
        <f t="shared" si="6"/>
        <v/>
      </c>
      <c r="DK18" s="524"/>
    </row>
    <row r="19" spans="1:115" ht="13.5" customHeight="1" x14ac:dyDescent="0.25">
      <c r="A19" s="456"/>
      <c r="B19" s="457"/>
      <c r="C19" s="457"/>
      <c r="D19" s="457"/>
      <c r="E19" s="455"/>
      <c r="F19" s="455"/>
      <c r="G19" s="455"/>
      <c r="H19" s="455"/>
      <c r="I19" s="440"/>
      <c r="J19" s="440"/>
      <c r="K19" s="440"/>
      <c r="L19" s="440"/>
      <c r="M19" s="440"/>
      <c r="N19" s="440"/>
      <c r="O19" s="440" t="str">
        <f t="shared" si="1"/>
        <v/>
      </c>
      <c r="P19" s="440"/>
      <c r="Q19" s="440"/>
      <c r="R19" s="440"/>
      <c r="S19" s="523"/>
      <c r="T19" s="423"/>
      <c r="U19" s="424"/>
      <c r="V19" s="381"/>
      <c r="W19" s="381"/>
      <c r="X19" s="381"/>
      <c r="Y19" s="381"/>
      <c r="Z19" s="381"/>
      <c r="AA19" s="425"/>
      <c r="AB19" s="376"/>
      <c r="AC19" s="377"/>
      <c r="AD19" s="418" t="str">
        <f t="shared" si="7"/>
        <v/>
      </c>
      <c r="AE19" s="419"/>
      <c r="AF19" s="420"/>
      <c r="AG19" s="380"/>
      <c r="AH19" s="381"/>
      <c r="AI19" s="39"/>
      <c r="AJ19" s="82"/>
      <c r="AK19" s="83"/>
      <c r="AL19" s="380"/>
      <c r="AM19" s="381"/>
      <c r="AN19" s="39"/>
      <c r="AO19" s="82"/>
      <c r="AP19" s="83"/>
      <c r="AQ19" s="380"/>
      <c r="AR19" s="381"/>
      <c r="AS19" s="39"/>
      <c r="AT19" s="82"/>
      <c r="AU19" s="83"/>
      <c r="AV19" s="380"/>
      <c r="AW19" s="381"/>
      <c r="AX19" s="39"/>
      <c r="AY19" s="82"/>
      <c r="AZ19" s="83"/>
      <c r="BA19" s="380"/>
      <c r="BB19" s="381"/>
      <c r="BC19" s="39"/>
      <c r="BD19" s="82"/>
      <c r="BE19" s="83"/>
      <c r="BF19" s="380"/>
      <c r="BG19" s="381"/>
      <c r="BH19" s="39"/>
      <c r="BI19" s="82"/>
      <c r="BJ19" s="83"/>
      <c r="BK19" s="388"/>
      <c r="BL19" s="389"/>
      <c r="BM19" s="76"/>
      <c r="BN19" s="90"/>
      <c r="BO19" s="91"/>
      <c r="BP19" s="381"/>
      <c r="BQ19" s="515"/>
      <c r="DB19" s="536" t="str">
        <f t="shared" si="2"/>
        <v/>
      </c>
      <c r="DC19" s="537"/>
      <c r="DD19" s="425" t="str">
        <f t="shared" si="3"/>
        <v/>
      </c>
      <c r="DE19" s="537"/>
      <c r="DF19" s="425" t="str">
        <f t="shared" si="4"/>
        <v/>
      </c>
      <c r="DG19" s="537"/>
      <c r="DH19" s="425" t="str">
        <f t="shared" si="5"/>
        <v/>
      </c>
      <c r="DI19" s="537"/>
      <c r="DJ19" s="425" t="str">
        <f t="shared" si="6"/>
        <v/>
      </c>
      <c r="DK19" s="523"/>
    </row>
    <row r="20" spans="1:115" ht="13.5" customHeight="1" x14ac:dyDescent="0.25">
      <c r="A20" s="443"/>
      <c r="B20" s="444"/>
      <c r="C20" s="444"/>
      <c r="D20" s="444"/>
      <c r="E20" s="445"/>
      <c r="F20" s="445"/>
      <c r="G20" s="445"/>
      <c r="H20" s="445"/>
      <c r="I20" s="446"/>
      <c r="J20" s="446"/>
      <c r="K20" s="446"/>
      <c r="L20" s="446"/>
      <c r="M20" s="446"/>
      <c r="N20" s="446"/>
      <c r="O20" s="446" t="str">
        <f t="shared" si="1"/>
        <v/>
      </c>
      <c r="P20" s="446"/>
      <c r="Q20" s="446"/>
      <c r="R20" s="446"/>
      <c r="S20" s="524"/>
      <c r="T20" s="421"/>
      <c r="U20" s="422"/>
      <c r="V20" s="379"/>
      <c r="W20" s="379"/>
      <c r="X20" s="379"/>
      <c r="Y20" s="379"/>
      <c r="Z20" s="379"/>
      <c r="AA20" s="417"/>
      <c r="AB20" s="374"/>
      <c r="AC20" s="375"/>
      <c r="AD20" s="429" t="str">
        <f t="shared" si="7"/>
        <v/>
      </c>
      <c r="AE20" s="430"/>
      <c r="AF20" s="431"/>
      <c r="AG20" s="378"/>
      <c r="AH20" s="379"/>
      <c r="AI20" s="36"/>
      <c r="AJ20" s="80"/>
      <c r="AK20" s="81"/>
      <c r="AL20" s="378"/>
      <c r="AM20" s="379"/>
      <c r="AN20" s="36"/>
      <c r="AO20" s="80"/>
      <c r="AP20" s="81"/>
      <c r="AQ20" s="378"/>
      <c r="AR20" s="379"/>
      <c r="AS20" s="36"/>
      <c r="AT20" s="80"/>
      <c r="AU20" s="81"/>
      <c r="AV20" s="378"/>
      <c r="AW20" s="379"/>
      <c r="AX20" s="36"/>
      <c r="AY20" s="80"/>
      <c r="AZ20" s="81"/>
      <c r="BA20" s="378"/>
      <c r="BB20" s="379"/>
      <c r="BC20" s="36"/>
      <c r="BD20" s="80"/>
      <c r="BE20" s="81"/>
      <c r="BF20" s="378"/>
      <c r="BG20" s="379"/>
      <c r="BH20" s="72"/>
      <c r="BI20" s="80"/>
      <c r="BJ20" s="81"/>
      <c r="BK20" s="386"/>
      <c r="BL20" s="387"/>
      <c r="BM20" s="75"/>
      <c r="BN20" s="88"/>
      <c r="BO20" s="89"/>
      <c r="BP20" s="379"/>
      <c r="BQ20" s="514"/>
      <c r="DB20" s="534" t="str">
        <f t="shared" si="2"/>
        <v/>
      </c>
      <c r="DC20" s="535"/>
      <c r="DD20" s="417" t="str">
        <f t="shared" si="3"/>
        <v/>
      </c>
      <c r="DE20" s="535"/>
      <c r="DF20" s="417" t="str">
        <f t="shared" si="4"/>
        <v/>
      </c>
      <c r="DG20" s="535"/>
      <c r="DH20" s="417" t="str">
        <f t="shared" si="5"/>
        <v/>
      </c>
      <c r="DI20" s="535"/>
      <c r="DJ20" s="417" t="str">
        <f t="shared" si="6"/>
        <v/>
      </c>
      <c r="DK20" s="524"/>
    </row>
    <row r="21" spans="1:115" ht="13.5" customHeight="1" x14ac:dyDescent="0.25">
      <c r="A21" s="456"/>
      <c r="B21" s="457"/>
      <c r="C21" s="457"/>
      <c r="D21" s="457"/>
      <c r="E21" s="455"/>
      <c r="F21" s="455"/>
      <c r="G21" s="455"/>
      <c r="H21" s="455"/>
      <c r="I21" s="440"/>
      <c r="J21" s="440"/>
      <c r="K21" s="440"/>
      <c r="L21" s="440"/>
      <c r="M21" s="440"/>
      <c r="N21" s="440"/>
      <c r="O21" s="440" t="str">
        <f t="shared" si="1"/>
        <v/>
      </c>
      <c r="P21" s="440"/>
      <c r="Q21" s="440"/>
      <c r="R21" s="440"/>
      <c r="S21" s="523"/>
      <c r="T21" s="423"/>
      <c r="U21" s="424"/>
      <c r="V21" s="381"/>
      <c r="W21" s="381"/>
      <c r="X21" s="381"/>
      <c r="Y21" s="381"/>
      <c r="Z21" s="381"/>
      <c r="AA21" s="425"/>
      <c r="AB21" s="376"/>
      <c r="AC21" s="377"/>
      <c r="AD21" s="418" t="str">
        <f t="shared" si="7"/>
        <v/>
      </c>
      <c r="AE21" s="419"/>
      <c r="AF21" s="420"/>
      <c r="AG21" s="380"/>
      <c r="AH21" s="381"/>
      <c r="AI21" s="39"/>
      <c r="AJ21" s="82"/>
      <c r="AK21" s="83"/>
      <c r="AL21" s="380"/>
      <c r="AM21" s="381"/>
      <c r="AN21" s="39"/>
      <c r="AO21" s="82"/>
      <c r="AP21" s="83"/>
      <c r="AQ21" s="380"/>
      <c r="AR21" s="381"/>
      <c r="AS21" s="39"/>
      <c r="AT21" s="82"/>
      <c r="AU21" s="83"/>
      <c r="AV21" s="380"/>
      <c r="AW21" s="381"/>
      <c r="AX21" s="39"/>
      <c r="AY21" s="82"/>
      <c r="AZ21" s="83"/>
      <c r="BA21" s="380"/>
      <c r="BB21" s="381"/>
      <c r="BC21" s="39"/>
      <c r="BD21" s="82"/>
      <c r="BE21" s="83"/>
      <c r="BF21" s="380"/>
      <c r="BG21" s="381"/>
      <c r="BH21" s="39"/>
      <c r="BI21" s="82"/>
      <c r="BJ21" s="83"/>
      <c r="BK21" s="388"/>
      <c r="BL21" s="389"/>
      <c r="BM21" s="76"/>
      <c r="BN21" s="90"/>
      <c r="BO21" s="91"/>
      <c r="BP21" s="381"/>
      <c r="BQ21" s="515"/>
      <c r="DB21" s="536" t="str">
        <f t="shared" si="2"/>
        <v/>
      </c>
      <c r="DC21" s="537"/>
      <c r="DD21" s="425" t="str">
        <f t="shared" si="3"/>
        <v/>
      </c>
      <c r="DE21" s="537"/>
      <c r="DF21" s="425" t="str">
        <f t="shared" si="4"/>
        <v/>
      </c>
      <c r="DG21" s="537"/>
      <c r="DH21" s="425" t="str">
        <f t="shared" si="5"/>
        <v/>
      </c>
      <c r="DI21" s="537"/>
      <c r="DJ21" s="425" t="str">
        <f t="shared" si="6"/>
        <v/>
      </c>
      <c r="DK21" s="523"/>
    </row>
    <row r="22" spans="1:115" ht="13.5" customHeight="1" x14ac:dyDescent="0.25">
      <c r="A22" s="443"/>
      <c r="B22" s="444"/>
      <c r="C22" s="444"/>
      <c r="D22" s="444"/>
      <c r="E22" s="445"/>
      <c r="F22" s="445"/>
      <c r="G22" s="445"/>
      <c r="H22" s="445"/>
      <c r="I22" s="446"/>
      <c r="J22" s="446"/>
      <c r="K22" s="446"/>
      <c r="L22" s="446"/>
      <c r="M22" s="446"/>
      <c r="N22" s="446"/>
      <c r="O22" s="446" t="str">
        <f t="shared" si="1"/>
        <v/>
      </c>
      <c r="P22" s="446"/>
      <c r="Q22" s="446"/>
      <c r="R22" s="446"/>
      <c r="S22" s="524"/>
      <c r="T22" s="421"/>
      <c r="U22" s="422"/>
      <c r="V22" s="379"/>
      <c r="W22" s="379"/>
      <c r="X22" s="379"/>
      <c r="Y22" s="379"/>
      <c r="Z22" s="379"/>
      <c r="AA22" s="417"/>
      <c r="AB22" s="374"/>
      <c r="AC22" s="375"/>
      <c r="AD22" s="429" t="str">
        <f t="shared" si="7"/>
        <v/>
      </c>
      <c r="AE22" s="430"/>
      <c r="AF22" s="431"/>
      <c r="AG22" s="378"/>
      <c r="AH22" s="379"/>
      <c r="AI22" s="36"/>
      <c r="AJ22" s="80"/>
      <c r="AK22" s="81"/>
      <c r="AL22" s="378"/>
      <c r="AM22" s="379"/>
      <c r="AN22" s="36"/>
      <c r="AO22" s="80"/>
      <c r="AP22" s="81"/>
      <c r="AQ22" s="378"/>
      <c r="AR22" s="379"/>
      <c r="AS22" s="36"/>
      <c r="AT22" s="80"/>
      <c r="AU22" s="81"/>
      <c r="AV22" s="378"/>
      <c r="AW22" s="379"/>
      <c r="AX22" s="36"/>
      <c r="AY22" s="80"/>
      <c r="AZ22" s="81"/>
      <c r="BA22" s="378"/>
      <c r="BB22" s="379"/>
      <c r="BC22" s="36"/>
      <c r="BD22" s="80"/>
      <c r="BE22" s="81"/>
      <c r="BF22" s="378"/>
      <c r="BG22" s="379"/>
      <c r="BH22" s="72"/>
      <c r="BI22" s="80"/>
      <c r="BJ22" s="81"/>
      <c r="BK22" s="386"/>
      <c r="BL22" s="387"/>
      <c r="BM22" s="75"/>
      <c r="BN22" s="88"/>
      <c r="BO22" s="89"/>
      <c r="BP22" s="379"/>
      <c r="BQ22" s="514"/>
      <c r="DB22" s="534" t="str">
        <f t="shared" si="2"/>
        <v/>
      </c>
      <c r="DC22" s="535"/>
      <c r="DD22" s="417" t="str">
        <f t="shared" si="3"/>
        <v/>
      </c>
      <c r="DE22" s="535"/>
      <c r="DF22" s="417" t="str">
        <f t="shared" si="4"/>
        <v/>
      </c>
      <c r="DG22" s="535"/>
      <c r="DH22" s="417" t="str">
        <f t="shared" si="5"/>
        <v/>
      </c>
      <c r="DI22" s="535"/>
      <c r="DJ22" s="417" t="str">
        <f t="shared" si="6"/>
        <v/>
      </c>
      <c r="DK22" s="524"/>
    </row>
    <row r="23" spans="1:115" ht="13.5" customHeight="1" x14ac:dyDescent="0.25">
      <c r="A23" s="456"/>
      <c r="B23" s="457"/>
      <c r="C23" s="457"/>
      <c r="D23" s="457"/>
      <c r="E23" s="455"/>
      <c r="F23" s="455"/>
      <c r="G23" s="455"/>
      <c r="H23" s="455"/>
      <c r="I23" s="440"/>
      <c r="J23" s="440"/>
      <c r="K23" s="440"/>
      <c r="L23" s="440"/>
      <c r="M23" s="440"/>
      <c r="N23" s="440"/>
      <c r="O23" s="440" t="str">
        <f t="shared" si="1"/>
        <v/>
      </c>
      <c r="P23" s="440"/>
      <c r="Q23" s="440"/>
      <c r="R23" s="440"/>
      <c r="S23" s="523"/>
      <c r="T23" s="423"/>
      <c r="U23" s="424"/>
      <c r="V23" s="381"/>
      <c r="W23" s="381"/>
      <c r="X23" s="381"/>
      <c r="Y23" s="381"/>
      <c r="Z23" s="381"/>
      <c r="AA23" s="425"/>
      <c r="AB23" s="376"/>
      <c r="AC23" s="377"/>
      <c r="AD23" s="418" t="str">
        <f t="shared" si="7"/>
        <v/>
      </c>
      <c r="AE23" s="419"/>
      <c r="AF23" s="420"/>
      <c r="AG23" s="380"/>
      <c r="AH23" s="381"/>
      <c r="AI23" s="39"/>
      <c r="AJ23" s="82"/>
      <c r="AK23" s="83"/>
      <c r="AL23" s="380"/>
      <c r="AM23" s="381"/>
      <c r="AN23" s="39"/>
      <c r="AO23" s="82"/>
      <c r="AP23" s="83"/>
      <c r="AQ23" s="380"/>
      <c r="AR23" s="381"/>
      <c r="AS23" s="39"/>
      <c r="AT23" s="82"/>
      <c r="AU23" s="83"/>
      <c r="AV23" s="380"/>
      <c r="AW23" s="381"/>
      <c r="AX23" s="39"/>
      <c r="AY23" s="82"/>
      <c r="AZ23" s="83"/>
      <c r="BA23" s="380"/>
      <c r="BB23" s="381"/>
      <c r="BC23" s="39"/>
      <c r="BD23" s="82"/>
      <c r="BE23" s="83"/>
      <c r="BF23" s="380"/>
      <c r="BG23" s="381"/>
      <c r="BH23" s="39"/>
      <c r="BI23" s="82"/>
      <c r="BJ23" s="83"/>
      <c r="BK23" s="388"/>
      <c r="BL23" s="389"/>
      <c r="BM23" s="76"/>
      <c r="BN23" s="90"/>
      <c r="BO23" s="91"/>
      <c r="BP23" s="381"/>
      <c r="BQ23" s="515"/>
      <c r="DB23" s="536" t="str">
        <f t="shared" si="2"/>
        <v/>
      </c>
      <c r="DC23" s="537"/>
      <c r="DD23" s="425" t="str">
        <f t="shared" si="3"/>
        <v/>
      </c>
      <c r="DE23" s="537"/>
      <c r="DF23" s="425" t="str">
        <f t="shared" si="4"/>
        <v/>
      </c>
      <c r="DG23" s="537"/>
      <c r="DH23" s="425" t="str">
        <f t="shared" si="5"/>
        <v/>
      </c>
      <c r="DI23" s="537"/>
      <c r="DJ23" s="425" t="str">
        <f t="shared" si="6"/>
        <v/>
      </c>
      <c r="DK23" s="523"/>
    </row>
    <row r="24" spans="1:115" ht="13.5" customHeight="1" x14ac:dyDescent="0.25">
      <c r="A24" s="443"/>
      <c r="B24" s="444"/>
      <c r="C24" s="444"/>
      <c r="D24" s="444"/>
      <c r="E24" s="445"/>
      <c r="F24" s="445"/>
      <c r="G24" s="445"/>
      <c r="H24" s="445"/>
      <c r="I24" s="446"/>
      <c r="J24" s="446"/>
      <c r="K24" s="446"/>
      <c r="L24" s="446"/>
      <c r="M24" s="446"/>
      <c r="N24" s="446"/>
      <c r="O24" s="446" t="str">
        <f t="shared" si="1"/>
        <v/>
      </c>
      <c r="P24" s="446"/>
      <c r="Q24" s="446"/>
      <c r="R24" s="446"/>
      <c r="S24" s="524"/>
      <c r="T24" s="421"/>
      <c r="U24" s="422"/>
      <c r="V24" s="379"/>
      <c r="W24" s="379"/>
      <c r="X24" s="379"/>
      <c r="Y24" s="379"/>
      <c r="Z24" s="379"/>
      <c r="AA24" s="417"/>
      <c r="AB24" s="374"/>
      <c r="AC24" s="375"/>
      <c r="AD24" s="429" t="str">
        <f t="shared" si="7"/>
        <v/>
      </c>
      <c r="AE24" s="430"/>
      <c r="AF24" s="431"/>
      <c r="AG24" s="378"/>
      <c r="AH24" s="379"/>
      <c r="AI24" s="36"/>
      <c r="AJ24" s="80"/>
      <c r="AK24" s="81"/>
      <c r="AL24" s="378"/>
      <c r="AM24" s="379"/>
      <c r="AN24" s="36"/>
      <c r="AO24" s="80"/>
      <c r="AP24" s="81"/>
      <c r="AQ24" s="378"/>
      <c r="AR24" s="379"/>
      <c r="AS24" s="36"/>
      <c r="AT24" s="80"/>
      <c r="AU24" s="81"/>
      <c r="AV24" s="378"/>
      <c r="AW24" s="379"/>
      <c r="AX24" s="36"/>
      <c r="AY24" s="80"/>
      <c r="AZ24" s="81"/>
      <c r="BA24" s="378"/>
      <c r="BB24" s="379"/>
      <c r="BC24" s="36"/>
      <c r="BD24" s="80"/>
      <c r="BE24" s="81"/>
      <c r="BF24" s="378"/>
      <c r="BG24" s="379"/>
      <c r="BH24" s="72"/>
      <c r="BI24" s="80"/>
      <c r="BJ24" s="81"/>
      <c r="BK24" s="386"/>
      <c r="BL24" s="387"/>
      <c r="BM24" s="75"/>
      <c r="BN24" s="88"/>
      <c r="BO24" s="89"/>
      <c r="BP24" s="379"/>
      <c r="BQ24" s="514"/>
      <c r="DB24" s="534" t="str">
        <f t="shared" si="2"/>
        <v/>
      </c>
      <c r="DC24" s="535"/>
      <c r="DD24" s="417" t="str">
        <f t="shared" si="3"/>
        <v/>
      </c>
      <c r="DE24" s="535"/>
      <c r="DF24" s="417" t="str">
        <f t="shared" si="4"/>
        <v/>
      </c>
      <c r="DG24" s="535"/>
      <c r="DH24" s="417" t="str">
        <f t="shared" si="5"/>
        <v/>
      </c>
      <c r="DI24" s="535"/>
      <c r="DJ24" s="417" t="str">
        <f t="shared" si="6"/>
        <v/>
      </c>
      <c r="DK24" s="524"/>
    </row>
    <row r="25" spans="1:115" ht="13.5" customHeight="1" x14ac:dyDescent="0.25">
      <c r="A25" s="456"/>
      <c r="B25" s="457"/>
      <c r="C25" s="457"/>
      <c r="D25" s="457"/>
      <c r="E25" s="455"/>
      <c r="F25" s="455"/>
      <c r="G25" s="455"/>
      <c r="H25" s="455"/>
      <c r="I25" s="440"/>
      <c r="J25" s="440"/>
      <c r="K25" s="440"/>
      <c r="L25" s="440"/>
      <c r="M25" s="440"/>
      <c r="N25" s="440"/>
      <c r="O25" s="440" t="str">
        <f t="shared" si="1"/>
        <v/>
      </c>
      <c r="P25" s="440"/>
      <c r="Q25" s="440"/>
      <c r="R25" s="440"/>
      <c r="S25" s="523"/>
      <c r="T25" s="423"/>
      <c r="U25" s="424"/>
      <c r="V25" s="381"/>
      <c r="W25" s="381"/>
      <c r="X25" s="381"/>
      <c r="Y25" s="381"/>
      <c r="Z25" s="381"/>
      <c r="AA25" s="425"/>
      <c r="AB25" s="376"/>
      <c r="AC25" s="377"/>
      <c r="AD25" s="418" t="str">
        <f t="shared" si="7"/>
        <v/>
      </c>
      <c r="AE25" s="419"/>
      <c r="AF25" s="420"/>
      <c r="AG25" s="380"/>
      <c r="AH25" s="381"/>
      <c r="AI25" s="39"/>
      <c r="AJ25" s="82"/>
      <c r="AK25" s="83"/>
      <c r="AL25" s="380"/>
      <c r="AM25" s="381"/>
      <c r="AN25" s="39"/>
      <c r="AO25" s="82"/>
      <c r="AP25" s="83"/>
      <c r="AQ25" s="380"/>
      <c r="AR25" s="381"/>
      <c r="AS25" s="39"/>
      <c r="AT25" s="82"/>
      <c r="AU25" s="83"/>
      <c r="AV25" s="380"/>
      <c r="AW25" s="381"/>
      <c r="AX25" s="39"/>
      <c r="AY25" s="82"/>
      <c r="AZ25" s="83"/>
      <c r="BA25" s="380"/>
      <c r="BB25" s="381"/>
      <c r="BC25" s="39"/>
      <c r="BD25" s="82"/>
      <c r="BE25" s="83"/>
      <c r="BF25" s="380"/>
      <c r="BG25" s="381"/>
      <c r="BH25" s="39"/>
      <c r="BI25" s="82"/>
      <c r="BJ25" s="83"/>
      <c r="BK25" s="388"/>
      <c r="BL25" s="389"/>
      <c r="BM25" s="76"/>
      <c r="BN25" s="90"/>
      <c r="BO25" s="91"/>
      <c r="BP25" s="381"/>
      <c r="BQ25" s="515"/>
      <c r="DB25" s="536" t="str">
        <f t="shared" si="2"/>
        <v/>
      </c>
      <c r="DC25" s="537"/>
      <c r="DD25" s="425" t="str">
        <f t="shared" si="3"/>
        <v/>
      </c>
      <c r="DE25" s="537"/>
      <c r="DF25" s="425" t="str">
        <f t="shared" si="4"/>
        <v/>
      </c>
      <c r="DG25" s="537"/>
      <c r="DH25" s="425" t="str">
        <f t="shared" si="5"/>
        <v/>
      </c>
      <c r="DI25" s="537"/>
      <c r="DJ25" s="425" t="str">
        <f t="shared" si="6"/>
        <v/>
      </c>
      <c r="DK25" s="523"/>
    </row>
    <row r="26" spans="1:115" ht="13.5" customHeight="1" x14ac:dyDescent="0.25">
      <c r="A26" s="443"/>
      <c r="B26" s="444"/>
      <c r="C26" s="444"/>
      <c r="D26" s="444"/>
      <c r="E26" s="445"/>
      <c r="F26" s="445"/>
      <c r="G26" s="445"/>
      <c r="H26" s="445"/>
      <c r="I26" s="446"/>
      <c r="J26" s="446"/>
      <c r="K26" s="446"/>
      <c r="L26" s="446"/>
      <c r="M26" s="446"/>
      <c r="N26" s="446"/>
      <c r="O26" s="446" t="str">
        <f t="shared" si="1"/>
        <v/>
      </c>
      <c r="P26" s="446"/>
      <c r="Q26" s="446"/>
      <c r="R26" s="446"/>
      <c r="S26" s="524"/>
      <c r="T26" s="421"/>
      <c r="U26" s="422"/>
      <c r="V26" s="379"/>
      <c r="W26" s="379"/>
      <c r="X26" s="379"/>
      <c r="Y26" s="379"/>
      <c r="Z26" s="379"/>
      <c r="AA26" s="417"/>
      <c r="AB26" s="374"/>
      <c r="AC26" s="375"/>
      <c r="AD26" s="429" t="str">
        <f t="shared" si="7"/>
        <v/>
      </c>
      <c r="AE26" s="430"/>
      <c r="AF26" s="431"/>
      <c r="AG26" s="378"/>
      <c r="AH26" s="379"/>
      <c r="AI26" s="36"/>
      <c r="AJ26" s="80"/>
      <c r="AK26" s="81"/>
      <c r="AL26" s="378"/>
      <c r="AM26" s="379"/>
      <c r="AN26" s="36"/>
      <c r="AO26" s="80"/>
      <c r="AP26" s="81"/>
      <c r="AQ26" s="378"/>
      <c r="AR26" s="379"/>
      <c r="AS26" s="36"/>
      <c r="AT26" s="80"/>
      <c r="AU26" s="81"/>
      <c r="AV26" s="378"/>
      <c r="AW26" s="379"/>
      <c r="AX26" s="36"/>
      <c r="AY26" s="80"/>
      <c r="AZ26" s="81"/>
      <c r="BA26" s="378"/>
      <c r="BB26" s="379"/>
      <c r="BC26" s="36"/>
      <c r="BD26" s="80"/>
      <c r="BE26" s="81"/>
      <c r="BF26" s="378"/>
      <c r="BG26" s="379"/>
      <c r="BH26" s="72"/>
      <c r="BI26" s="80"/>
      <c r="BJ26" s="81"/>
      <c r="BK26" s="386"/>
      <c r="BL26" s="387"/>
      <c r="BM26" s="75"/>
      <c r="BN26" s="88"/>
      <c r="BO26" s="89"/>
      <c r="BP26" s="379"/>
      <c r="BQ26" s="514"/>
      <c r="DB26" s="534" t="str">
        <f t="shared" si="2"/>
        <v/>
      </c>
      <c r="DC26" s="535"/>
      <c r="DD26" s="417" t="str">
        <f t="shared" si="3"/>
        <v/>
      </c>
      <c r="DE26" s="535"/>
      <c r="DF26" s="417" t="str">
        <f t="shared" si="4"/>
        <v/>
      </c>
      <c r="DG26" s="535"/>
      <c r="DH26" s="417" t="str">
        <f t="shared" si="5"/>
        <v/>
      </c>
      <c r="DI26" s="535"/>
      <c r="DJ26" s="417" t="str">
        <f t="shared" si="6"/>
        <v/>
      </c>
      <c r="DK26" s="524"/>
    </row>
    <row r="27" spans="1:115" ht="13.5" customHeight="1" x14ac:dyDescent="0.25">
      <c r="A27" s="456"/>
      <c r="B27" s="457"/>
      <c r="C27" s="457"/>
      <c r="D27" s="457"/>
      <c r="E27" s="455"/>
      <c r="F27" s="455"/>
      <c r="G27" s="455"/>
      <c r="H27" s="455"/>
      <c r="I27" s="440"/>
      <c r="J27" s="440"/>
      <c r="K27" s="440"/>
      <c r="L27" s="440"/>
      <c r="M27" s="440"/>
      <c r="N27" s="440"/>
      <c r="O27" s="440" t="str">
        <f t="shared" si="1"/>
        <v/>
      </c>
      <c r="P27" s="440"/>
      <c r="Q27" s="440"/>
      <c r="R27" s="440"/>
      <c r="S27" s="523"/>
      <c r="T27" s="423"/>
      <c r="U27" s="424"/>
      <c r="V27" s="381"/>
      <c r="W27" s="381"/>
      <c r="X27" s="381"/>
      <c r="Y27" s="381"/>
      <c r="Z27" s="381"/>
      <c r="AA27" s="425"/>
      <c r="AB27" s="376"/>
      <c r="AC27" s="377"/>
      <c r="AD27" s="418" t="str">
        <f t="shared" si="7"/>
        <v/>
      </c>
      <c r="AE27" s="419"/>
      <c r="AF27" s="420"/>
      <c r="AG27" s="380"/>
      <c r="AH27" s="381"/>
      <c r="AI27" s="39"/>
      <c r="AJ27" s="82"/>
      <c r="AK27" s="83"/>
      <c r="AL27" s="380"/>
      <c r="AM27" s="381"/>
      <c r="AN27" s="39"/>
      <c r="AO27" s="82"/>
      <c r="AP27" s="83"/>
      <c r="AQ27" s="380"/>
      <c r="AR27" s="381"/>
      <c r="AS27" s="39"/>
      <c r="AT27" s="82"/>
      <c r="AU27" s="83"/>
      <c r="AV27" s="380"/>
      <c r="AW27" s="381"/>
      <c r="AX27" s="39"/>
      <c r="AY27" s="82"/>
      <c r="AZ27" s="83"/>
      <c r="BA27" s="380"/>
      <c r="BB27" s="381"/>
      <c r="BC27" s="39"/>
      <c r="BD27" s="82"/>
      <c r="BE27" s="83"/>
      <c r="BF27" s="380"/>
      <c r="BG27" s="381"/>
      <c r="BH27" s="39"/>
      <c r="BI27" s="82"/>
      <c r="BJ27" s="83"/>
      <c r="BK27" s="388"/>
      <c r="BL27" s="389"/>
      <c r="BM27" s="76"/>
      <c r="BN27" s="90"/>
      <c r="BO27" s="91"/>
      <c r="BP27" s="381"/>
      <c r="BQ27" s="515"/>
      <c r="DB27" s="536" t="str">
        <f t="shared" si="2"/>
        <v/>
      </c>
      <c r="DC27" s="537"/>
      <c r="DD27" s="425" t="str">
        <f t="shared" si="3"/>
        <v/>
      </c>
      <c r="DE27" s="537"/>
      <c r="DF27" s="425" t="str">
        <f t="shared" si="4"/>
        <v/>
      </c>
      <c r="DG27" s="537"/>
      <c r="DH27" s="425" t="str">
        <f t="shared" si="5"/>
        <v/>
      </c>
      <c r="DI27" s="537"/>
      <c r="DJ27" s="425" t="str">
        <f t="shared" si="6"/>
        <v/>
      </c>
      <c r="DK27" s="523"/>
    </row>
    <row r="28" spans="1:115" ht="13.5" customHeight="1" thickBot="1" x14ac:dyDescent="0.3">
      <c r="A28" s="476"/>
      <c r="B28" s="477"/>
      <c r="C28" s="477"/>
      <c r="D28" s="477"/>
      <c r="E28" s="478"/>
      <c r="F28" s="478"/>
      <c r="G28" s="478"/>
      <c r="H28" s="478"/>
      <c r="I28" s="469"/>
      <c r="J28" s="469"/>
      <c r="K28" s="469"/>
      <c r="L28" s="469"/>
      <c r="M28" s="469"/>
      <c r="N28" s="469"/>
      <c r="O28" s="469" t="str">
        <f t="shared" si="1"/>
        <v/>
      </c>
      <c r="P28" s="469"/>
      <c r="Q28" s="469"/>
      <c r="R28" s="525"/>
      <c r="S28" s="526"/>
      <c r="T28" s="413"/>
      <c r="U28" s="414"/>
      <c r="V28" s="415"/>
      <c r="W28" s="415"/>
      <c r="X28" s="415"/>
      <c r="Y28" s="415"/>
      <c r="Z28" s="415"/>
      <c r="AA28" s="416"/>
      <c r="AB28" s="406"/>
      <c r="AC28" s="407"/>
      <c r="AD28" s="410" t="str">
        <f t="shared" si="7"/>
        <v/>
      </c>
      <c r="AE28" s="411"/>
      <c r="AF28" s="412"/>
      <c r="AG28" s="395"/>
      <c r="AH28" s="396"/>
      <c r="AI28" s="37"/>
      <c r="AJ28" s="84"/>
      <c r="AK28" s="85"/>
      <c r="AL28" s="395"/>
      <c r="AM28" s="396"/>
      <c r="AN28" s="37"/>
      <c r="AO28" s="84"/>
      <c r="AP28" s="85"/>
      <c r="AQ28" s="395"/>
      <c r="AR28" s="396"/>
      <c r="AS28" s="37"/>
      <c r="AT28" s="84"/>
      <c r="AU28" s="85"/>
      <c r="AV28" s="395"/>
      <c r="AW28" s="396"/>
      <c r="AX28" s="37"/>
      <c r="AY28" s="84"/>
      <c r="AZ28" s="85"/>
      <c r="BA28" s="395"/>
      <c r="BB28" s="396"/>
      <c r="BC28" s="37"/>
      <c r="BD28" s="84"/>
      <c r="BE28" s="85"/>
      <c r="BF28" s="395"/>
      <c r="BG28" s="396"/>
      <c r="BH28" s="73"/>
      <c r="BI28" s="84"/>
      <c r="BJ28" s="85"/>
      <c r="BK28" s="508"/>
      <c r="BL28" s="509"/>
      <c r="BM28" s="132"/>
      <c r="BN28" s="133"/>
      <c r="BO28" s="134"/>
      <c r="BP28" s="516"/>
      <c r="BQ28" s="517"/>
      <c r="DB28" s="538" t="str">
        <f t="shared" si="2"/>
        <v/>
      </c>
      <c r="DC28" s="539"/>
      <c r="DD28" s="416" t="str">
        <f t="shared" si="3"/>
        <v/>
      </c>
      <c r="DE28" s="539"/>
      <c r="DF28" s="416" t="str">
        <f t="shared" si="4"/>
        <v/>
      </c>
      <c r="DG28" s="539"/>
      <c r="DH28" s="416" t="str">
        <f t="shared" si="5"/>
        <v/>
      </c>
      <c r="DI28" s="539"/>
      <c r="DJ28" s="416" t="str">
        <f t="shared" si="6"/>
        <v/>
      </c>
      <c r="DK28" s="526"/>
    </row>
    <row r="29" spans="1:115" ht="13.5" customHeight="1" thickBot="1" x14ac:dyDescent="0.3">
      <c r="A29" s="463"/>
      <c r="B29" s="464"/>
      <c r="C29" s="464"/>
      <c r="D29" s="464"/>
      <c r="E29" s="465"/>
      <c r="F29" s="465"/>
      <c r="G29" s="465"/>
      <c r="H29" s="465"/>
      <c r="I29" s="466"/>
      <c r="J29" s="466"/>
      <c r="K29" s="466"/>
      <c r="L29" s="466"/>
      <c r="M29" s="466"/>
      <c r="N29" s="466"/>
      <c r="O29" s="466"/>
      <c r="P29" s="466"/>
      <c r="Q29" s="467"/>
      <c r="R29" s="531"/>
      <c r="S29" s="398"/>
      <c r="T29" s="397"/>
      <c r="U29" s="397"/>
      <c r="V29" s="398"/>
      <c r="W29" s="398"/>
      <c r="X29" s="399"/>
      <c r="Y29" s="399"/>
      <c r="Z29" s="399"/>
      <c r="AA29" s="400"/>
      <c r="AB29" s="408">
        <f>IF(SUM(AB15:AC28)&lt;&gt;0,SUM(AB15:AC28),"")</f>
        <v>6</v>
      </c>
      <c r="AC29" s="409"/>
      <c r="AD29" s="401">
        <f>IF(AG29&lt;&gt;"",AG29*$K$12,"")</f>
        <v>128.07599999999999</v>
      </c>
      <c r="AE29" s="402"/>
      <c r="AF29" s="403"/>
      <c r="AG29" s="404">
        <f>IF(SUM(AG15:AH28)&lt;&gt;0,SUM(AG15:AH28),"")</f>
        <v>26</v>
      </c>
      <c r="AH29" s="405"/>
      <c r="AI29" s="40">
        <f>IF(MIN($DB$15:$DK$28)&lt;&gt;0,INT(MIN($DB$15:$DK$28)/60),"")</f>
        <v>1</v>
      </c>
      <c r="AJ29" s="110">
        <f>IF(MIN($DB$15:$DK$28)&lt;&gt;0,INT(MIN($DB$15:$DK$28)-AI29*60),"")</f>
        <v>28</v>
      </c>
      <c r="AK29" s="111">
        <f>IF(MIN($DB$15:$DK$28)&lt;&gt;0,(MIN($DB$15:$DK$28)-AI29*60-AJ29)*100,"")</f>
        <v>31.000000000000227</v>
      </c>
      <c r="AL29" s="404">
        <f>IF(SUM(AL15:AM28)&lt;&gt;0,SUM(AL15:AM28),"")</f>
        <v>10</v>
      </c>
      <c r="AM29" s="405"/>
      <c r="AN29" s="40">
        <f>IF(MIN($DB$15:$DC$28)&lt;&gt;0,INT(MIN($DB$15:$DC$28)/60),"")</f>
        <v>1</v>
      </c>
      <c r="AO29" s="110">
        <f>IF(MIN($DB$15:$DC$28)&lt;&gt;0,INT(MIN($DB$15:$DC$28)-AN29*60),"")</f>
        <v>28</v>
      </c>
      <c r="AP29" s="111">
        <f>IF(MIN($DB$15:$DC$28)&lt;&gt;0,(MIN($DB$15:$DC$28)-AN29*60-AO29)*100,"")</f>
        <v>31.000000000000227</v>
      </c>
      <c r="AQ29" s="404">
        <f>IF(SUM(AQ15:AR28)&lt;&gt;0,SUM(AQ15:AR28),"")</f>
        <v>9</v>
      </c>
      <c r="AR29" s="405"/>
      <c r="AS29" s="40">
        <f>IF(MIN($DD$15:$DE$28)&lt;&gt;0,INT(MIN($DD$15:$DE$28)/60),"")</f>
        <v>1</v>
      </c>
      <c r="AT29" s="110">
        <f>IF(MIN($DD$15:$DE$28)&lt;&gt;0,INT(MIN($DD$15:$DE$28)-AS29*60),"")</f>
        <v>28</v>
      </c>
      <c r="AU29" s="111">
        <f>IF(MIN($DD$15:$DE$28)&lt;&gt;0,(MIN($DD$15:$DE$28)-AS29*60-AT29)*100,"")</f>
        <v>70.999999999999375</v>
      </c>
      <c r="AV29" s="404">
        <f>IF(SUM(AV15:AW28)&lt;&gt;0,SUM(AV15:AW28),"")</f>
        <v>7</v>
      </c>
      <c r="AW29" s="405"/>
      <c r="AX29" s="40">
        <f>IF(MIN($DF$15:$DG$28)&lt;&gt;0,INT(MIN($DF$15:$DG$28)/60),"")</f>
        <v>1</v>
      </c>
      <c r="AY29" s="110">
        <f>IF(MIN($DF$15:$DG$28)&lt;&gt;0,INT(MIN($DF$15:$DG$28)-AX29*60),"")</f>
        <v>29</v>
      </c>
      <c r="AZ29" s="111">
        <f>IF(MIN($DF$15:$DG$28)&lt;&gt;0,(MIN($DF$15:$DG$28)-AX29*60-AY29)*100,"")</f>
        <v>26.000000000000512</v>
      </c>
      <c r="BA29" s="404" t="str">
        <f>IF(SUM(BA15:BB28)&lt;&gt;0,SUM(BA15:BB28),"")</f>
        <v/>
      </c>
      <c r="BB29" s="405"/>
      <c r="BC29" s="40" t="str">
        <f>IF(MIN($DH$15:$DI$28)&lt;&gt;0,INT(MIN($DH$15:$DI$28)/60),"")</f>
        <v/>
      </c>
      <c r="BD29" s="110" t="str">
        <f>IF(MIN($DH$15:$DI$28)&lt;&gt;0,INT(MIN($DH$15:$DI$28)-BC29*60),"")</f>
        <v/>
      </c>
      <c r="BE29" s="111" t="str">
        <f>IF(MIN($DH$15:$DI$28)&lt;&gt;0,(MIN($DH$15:$DI$28)-BC29*60-BD29)*100,"")</f>
        <v/>
      </c>
      <c r="BF29" s="404" t="str">
        <f>IF(SUM(BF15:BG28)&lt;&gt;0,SUM(BF15:BG28),"")</f>
        <v/>
      </c>
      <c r="BG29" s="405"/>
      <c r="BH29" s="40" t="str">
        <f>IF(MIN($DJ$15:$DK$28)&lt;&gt;0,INT(MIN($DJ$15:$DK$28)/60),"")</f>
        <v/>
      </c>
      <c r="BI29" s="110" t="str">
        <f>IF(MIN($DJ$15:$DK$28)&lt;&gt;0,INT(MIN($DJ$15:$DK$28)-BH29*60),"")</f>
        <v/>
      </c>
      <c r="BJ29" s="131" t="str">
        <f>IF(MIN($DJ$15:$DK$28)&lt;&gt;0,(MIN($DJ$15:$DK$28)-BH29*60-BI29)*100,"")</f>
        <v/>
      </c>
      <c r="BK29" s="510"/>
      <c r="BL29" s="511"/>
      <c r="BM29" s="135"/>
      <c r="BN29" s="136"/>
      <c r="BO29" s="136"/>
      <c r="BP29" s="518"/>
      <c r="BQ29" s="519"/>
    </row>
    <row r="32" spans="1:115" ht="13.5" customHeight="1" x14ac:dyDescent="0.25">
      <c r="AO32" s="15"/>
      <c r="AP32" s="15"/>
      <c r="AQ32" s="1"/>
      <c r="AR32" s="1"/>
    </row>
    <row r="33" spans="41:44" ht="13.5" customHeight="1" x14ac:dyDescent="0.25">
      <c r="AO33" s="15"/>
      <c r="AP33" s="15"/>
      <c r="AQ33" s="1"/>
      <c r="AR33" s="1"/>
    </row>
    <row r="34" spans="41:44" ht="13.5" customHeight="1" x14ac:dyDescent="0.25">
      <c r="AO34" s="15"/>
      <c r="AP34" s="15"/>
      <c r="AQ34" s="1"/>
      <c r="AR34" s="1"/>
    </row>
    <row r="35" spans="41:44" ht="13.5" customHeight="1" x14ac:dyDescent="0.25">
      <c r="AO35" s="15"/>
      <c r="AP35" s="15"/>
      <c r="AQ35" s="1"/>
      <c r="AR35" s="1"/>
    </row>
  </sheetData>
  <dataConsolidate/>
  <mergeCells count="445">
    <mergeCell ref="AA9:AR9"/>
    <mergeCell ref="AA8:AR8"/>
    <mergeCell ref="S8:U8"/>
    <mergeCell ref="R3:U3"/>
    <mergeCell ref="R4:U4"/>
    <mergeCell ref="R5:U5"/>
    <mergeCell ref="R6:U6"/>
    <mergeCell ref="R7:U7"/>
    <mergeCell ref="R1:U2"/>
    <mergeCell ref="AA3:AS3"/>
    <mergeCell ref="AA4:AR4"/>
    <mergeCell ref="AA5:AR5"/>
    <mergeCell ref="AA6:AR6"/>
    <mergeCell ref="AA7:AR7"/>
    <mergeCell ref="DB27:DC27"/>
    <mergeCell ref="DD27:DE27"/>
    <mergeCell ref="DF27:DG27"/>
    <mergeCell ref="DH27:DI27"/>
    <mergeCell ref="DJ27:DK27"/>
    <mergeCell ref="DB28:DC28"/>
    <mergeCell ref="DD28:DE28"/>
    <mergeCell ref="DF28:DG28"/>
    <mergeCell ref="DH28:DI28"/>
    <mergeCell ref="DJ28:DK28"/>
    <mergeCell ref="DB25:DC25"/>
    <mergeCell ref="DD25:DE25"/>
    <mergeCell ref="DF25:DG25"/>
    <mergeCell ref="DH25:DI25"/>
    <mergeCell ref="DJ25:DK25"/>
    <mergeCell ref="DB26:DC26"/>
    <mergeCell ref="DD26:DE26"/>
    <mergeCell ref="DF26:DG26"/>
    <mergeCell ref="DH26:DI26"/>
    <mergeCell ref="DJ26:DK26"/>
    <mergeCell ref="DB23:DC23"/>
    <mergeCell ref="DD23:DE23"/>
    <mergeCell ref="DF23:DG23"/>
    <mergeCell ref="DH23:DI23"/>
    <mergeCell ref="DJ23:DK23"/>
    <mergeCell ref="DB24:DC24"/>
    <mergeCell ref="DD24:DE24"/>
    <mergeCell ref="DF24:DG24"/>
    <mergeCell ref="DH24:DI24"/>
    <mergeCell ref="DJ24:DK24"/>
    <mergeCell ref="DB21:DC21"/>
    <mergeCell ref="DD21:DE21"/>
    <mergeCell ref="DF21:DG21"/>
    <mergeCell ref="DH21:DI21"/>
    <mergeCell ref="DJ21:DK21"/>
    <mergeCell ref="DB22:DC22"/>
    <mergeCell ref="DD22:DE22"/>
    <mergeCell ref="DF22:DG22"/>
    <mergeCell ref="DH22:DI22"/>
    <mergeCell ref="DJ22:DK22"/>
    <mergeCell ref="DH18:DI18"/>
    <mergeCell ref="DJ18:DK18"/>
    <mergeCell ref="DB19:DC19"/>
    <mergeCell ref="DD19:DE19"/>
    <mergeCell ref="DF19:DG19"/>
    <mergeCell ref="DH19:DI19"/>
    <mergeCell ref="DJ19:DK19"/>
    <mergeCell ref="DB20:DC20"/>
    <mergeCell ref="DD20:DE20"/>
    <mergeCell ref="DF20:DG20"/>
    <mergeCell ref="DH20:DI20"/>
    <mergeCell ref="DJ20:DK20"/>
    <mergeCell ref="R29:S29"/>
    <mergeCell ref="DB14:DC14"/>
    <mergeCell ref="DD14:DE14"/>
    <mergeCell ref="DF14:DG14"/>
    <mergeCell ref="DH14:DI14"/>
    <mergeCell ref="DJ14:DK14"/>
    <mergeCell ref="DB15:DC15"/>
    <mergeCell ref="DD15:DE15"/>
    <mergeCell ref="DF15:DG15"/>
    <mergeCell ref="DH15:DI15"/>
    <mergeCell ref="DJ15:DK15"/>
    <mergeCell ref="DB16:DC16"/>
    <mergeCell ref="DD16:DE16"/>
    <mergeCell ref="DF16:DG16"/>
    <mergeCell ref="DH16:DI16"/>
    <mergeCell ref="DJ16:DK16"/>
    <mergeCell ref="DB17:DC17"/>
    <mergeCell ref="DD17:DE17"/>
    <mergeCell ref="DF17:DG17"/>
    <mergeCell ref="DH17:DI17"/>
    <mergeCell ref="DJ17:DK17"/>
    <mergeCell ref="DB18:DC18"/>
    <mergeCell ref="DD18:DE18"/>
    <mergeCell ref="DF18:DG18"/>
    <mergeCell ref="R23:S23"/>
    <mergeCell ref="R24:S24"/>
    <mergeCell ref="R25:S25"/>
    <mergeCell ref="R26:S26"/>
    <mergeCell ref="R27:S27"/>
    <mergeCell ref="R28:S28"/>
    <mergeCell ref="R14:S14"/>
    <mergeCell ref="R15:S15"/>
    <mergeCell ref="R16:S16"/>
    <mergeCell ref="R17:S17"/>
    <mergeCell ref="R18:S18"/>
    <mergeCell ref="R19:S19"/>
    <mergeCell ref="R20:S20"/>
    <mergeCell ref="R21:S21"/>
    <mergeCell ref="R22:S22"/>
    <mergeCell ref="BK23:BL23"/>
    <mergeCell ref="BK24:BL24"/>
    <mergeCell ref="BK25:BL25"/>
    <mergeCell ref="BK26:BL26"/>
    <mergeCell ref="BK27:BL27"/>
    <mergeCell ref="BK28:BL28"/>
    <mergeCell ref="BK29:BL29"/>
    <mergeCell ref="BP14:BQ14"/>
    <mergeCell ref="BP15:BQ15"/>
    <mergeCell ref="BP16:BQ16"/>
    <mergeCell ref="BP17:BQ17"/>
    <mergeCell ref="BP18:BQ18"/>
    <mergeCell ref="BP19:BQ19"/>
    <mergeCell ref="BP20:BQ20"/>
    <mergeCell ref="BP21:BQ21"/>
    <mergeCell ref="BP22:BQ22"/>
    <mergeCell ref="BP23:BQ23"/>
    <mergeCell ref="BP24:BQ24"/>
    <mergeCell ref="BP25:BQ25"/>
    <mergeCell ref="BP26:BQ26"/>
    <mergeCell ref="BP27:BQ27"/>
    <mergeCell ref="BP28:BQ28"/>
    <mergeCell ref="BP29:BQ29"/>
    <mergeCell ref="BK14:BO14"/>
    <mergeCell ref="BK20:BL20"/>
    <mergeCell ref="BK21:BL21"/>
    <mergeCell ref="BK22:BL22"/>
    <mergeCell ref="G7:N7"/>
    <mergeCell ref="O7:Q7"/>
    <mergeCell ref="K12:N12"/>
    <mergeCell ref="G12:J12"/>
    <mergeCell ref="O14:Q14"/>
    <mergeCell ref="I14:N14"/>
    <mergeCell ref="E14:H14"/>
    <mergeCell ref="T22:U22"/>
    <mergeCell ref="V22:W22"/>
    <mergeCell ref="X22:Y22"/>
    <mergeCell ref="Z22:AA22"/>
    <mergeCell ref="AG14:AK14"/>
    <mergeCell ref="A3:F7"/>
    <mergeCell ref="A8:F8"/>
    <mergeCell ref="G8:N8"/>
    <mergeCell ref="O8:Q8"/>
    <mergeCell ref="BC14:BE14"/>
    <mergeCell ref="BF14:BG14"/>
    <mergeCell ref="BH14:BJ14"/>
    <mergeCell ref="AL14:AM14"/>
    <mergeCell ref="AN14:AP14"/>
    <mergeCell ref="A1:K1"/>
    <mergeCell ref="L1:N1"/>
    <mergeCell ref="O1:Q1"/>
    <mergeCell ref="A2:K2"/>
    <mergeCell ref="L2:N2"/>
    <mergeCell ref="O2:Q2"/>
    <mergeCell ref="G5:N5"/>
    <mergeCell ref="O5:Q5"/>
    <mergeCell ref="G6:N6"/>
    <mergeCell ref="O6:Q6"/>
    <mergeCell ref="G3:N3"/>
    <mergeCell ref="O3:Q3"/>
    <mergeCell ref="G4:N4"/>
    <mergeCell ref="O4:Q4"/>
    <mergeCell ref="A29:D29"/>
    <mergeCell ref="E29:F29"/>
    <mergeCell ref="G29:H29"/>
    <mergeCell ref="I29:N29"/>
    <mergeCell ref="O29:Q29"/>
    <mergeCell ref="O10:Q10"/>
    <mergeCell ref="A10:F10"/>
    <mergeCell ref="G10:N10"/>
    <mergeCell ref="A27:D27"/>
    <mergeCell ref="E27:F27"/>
    <mergeCell ref="G27:H27"/>
    <mergeCell ref="I27:N27"/>
    <mergeCell ref="O27:Q27"/>
    <mergeCell ref="A28:D28"/>
    <mergeCell ref="E28:F28"/>
    <mergeCell ref="G28:H28"/>
    <mergeCell ref="I28:N28"/>
    <mergeCell ref="O28:Q28"/>
    <mergeCell ref="A26:D26"/>
    <mergeCell ref="E26:F26"/>
    <mergeCell ref="G26:H26"/>
    <mergeCell ref="I26:N26"/>
    <mergeCell ref="O26:Q26"/>
    <mergeCell ref="A25:D25"/>
    <mergeCell ref="A24:D24"/>
    <mergeCell ref="E24:F24"/>
    <mergeCell ref="G24:H24"/>
    <mergeCell ref="I24:N24"/>
    <mergeCell ref="O24:Q24"/>
    <mergeCell ref="A20:D20"/>
    <mergeCell ref="E20:F20"/>
    <mergeCell ref="G20:H20"/>
    <mergeCell ref="I20:N20"/>
    <mergeCell ref="O20:Q20"/>
    <mergeCell ref="A21:D21"/>
    <mergeCell ref="E21:F21"/>
    <mergeCell ref="G21:H21"/>
    <mergeCell ref="I21:N21"/>
    <mergeCell ref="O21:Q21"/>
    <mergeCell ref="A18:D18"/>
    <mergeCell ref="E18:F18"/>
    <mergeCell ref="G18:H18"/>
    <mergeCell ref="I18:N18"/>
    <mergeCell ref="O18:Q18"/>
    <mergeCell ref="A19:D19"/>
    <mergeCell ref="E19:F19"/>
    <mergeCell ref="G19:H19"/>
    <mergeCell ref="I19:N19"/>
    <mergeCell ref="O19:Q19"/>
    <mergeCell ref="A9:F9"/>
    <mergeCell ref="G9:N9"/>
    <mergeCell ref="O9:Q9"/>
    <mergeCell ref="E25:F25"/>
    <mergeCell ref="G25:H25"/>
    <mergeCell ref="I25:N25"/>
    <mergeCell ref="O25:Q25"/>
    <mergeCell ref="A22:D22"/>
    <mergeCell ref="E22:F22"/>
    <mergeCell ref="G22:H22"/>
    <mergeCell ref="I22:N22"/>
    <mergeCell ref="O22:Q22"/>
    <mergeCell ref="A23:D23"/>
    <mergeCell ref="E23:F23"/>
    <mergeCell ref="G23:H23"/>
    <mergeCell ref="I23:N23"/>
    <mergeCell ref="O23:Q23"/>
    <mergeCell ref="A12:B12"/>
    <mergeCell ref="C12:F12"/>
    <mergeCell ref="O12:Q12"/>
    <mergeCell ref="A17:D17"/>
    <mergeCell ref="E17:F17"/>
    <mergeCell ref="G17:H17"/>
    <mergeCell ref="I17:N17"/>
    <mergeCell ref="O17:Q17"/>
    <mergeCell ref="A15:D15"/>
    <mergeCell ref="A16:D16"/>
    <mergeCell ref="E16:F16"/>
    <mergeCell ref="G16:H16"/>
    <mergeCell ref="I16:N16"/>
    <mergeCell ref="O16:Q16"/>
    <mergeCell ref="E15:F15"/>
    <mergeCell ref="G15:H15"/>
    <mergeCell ref="I15:N15"/>
    <mergeCell ref="O15:Q15"/>
    <mergeCell ref="A14:D14"/>
    <mergeCell ref="AD24:AF24"/>
    <mergeCell ref="AD25:AF25"/>
    <mergeCell ref="AD26:AF26"/>
    <mergeCell ref="AD17:AF17"/>
    <mergeCell ref="AD18:AF18"/>
    <mergeCell ref="AD19:AF19"/>
    <mergeCell ref="AD20:AF20"/>
    <mergeCell ref="AD21:AF21"/>
    <mergeCell ref="T14:U14"/>
    <mergeCell ref="V14:W14"/>
    <mergeCell ref="X14:Y14"/>
    <mergeCell ref="Z14:AA14"/>
    <mergeCell ref="AD14:AF14"/>
    <mergeCell ref="AD15:AF15"/>
    <mergeCell ref="AD16:AF16"/>
    <mergeCell ref="T20:U20"/>
    <mergeCell ref="V20:W20"/>
    <mergeCell ref="X20:Y20"/>
    <mergeCell ref="Z20:AA20"/>
    <mergeCell ref="T21:U21"/>
    <mergeCell ref="V21:W21"/>
    <mergeCell ref="X21:Y21"/>
    <mergeCell ref="Z21:AA21"/>
    <mergeCell ref="T18:U18"/>
    <mergeCell ref="V18:W18"/>
    <mergeCell ref="X18:Y18"/>
    <mergeCell ref="Z18:AA18"/>
    <mergeCell ref="T19:U19"/>
    <mergeCell ref="V19:W19"/>
    <mergeCell ref="X19:Y19"/>
    <mergeCell ref="Z19:AA19"/>
    <mergeCell ref="AD22:AF22"/>
    <mergeCell ref="AB22:AC22"/>
    <mergeCell ref="AB20:AC20"/>
    <mergeCell ref="AB21:AC21"/>
    <mergeCell ref="T15:U15"/>
    <mergeCell ref="V15:W15"/>
    <mergeCell ref="X15:Y15"/>
    <mergeCell ref="Z15:AA15"/>
    <mergeCell ref="T16:U16"/>
    <mergeCell ref="V16:W16"/>
    <mergeCell ref="X16:Y16"/>
    <mergeCell ref="Z16:AA16"/>
    <mergeCell ref="T17:U17"/>
    <mergeCell ref="V17:W17"/>
    <mergeCell ref="X17:Y17"/>
    <mergeCell ref="Z17:AA17"/>
    <mergeCell ref="T26:U26"/>
    <mergeCell ref="V26:W26"/>
    <mergeCell ref="X26:Y26"/>
    <mergeCell ref="AL27:AM27"/>
    <mergeCell ref="T23:U23"/>
    <mergeCell ref="V23:W23"/>
    <mergeCell ref="X23:Y23"/>
    <mergeCell ref="Z23:AA23"/>
    <mergeCell ref="T24:U24"/>
    <mergeCell ref="V24:W24"/>
    <mergeCell ref="X24:Y24"/>
    <mergeCell ref="Z24:AA24"/>
    <mergeCell ref="T25:U25"/>
    <mergeCell ref="V25:W25"/>
    <mergeCell ref="X25:Y25"/>
    <mergeCell ref="Z25:AA25"/>
    <mergeCell ref="T27:U27"/>
    <mergeCell ref="V27:W27"/>
    <mergeCell ref="X27:Y27"/>
    <mergeCell ref="Z27:AA27"/>
    <mergeCell ref="Z26:AA26"/>
    <mergeCell ref="AB23:AC23"/>
    <mergeCell ref="AB24:AC24"/>
    <mergeCell ref="AB25:AC25"/>
    <mergeCell ref="AB26:AC26"/>
    <mergeCell ref="AL24:AM24"/>
    <mergeCell ref="AD27:AF27"/>
    <mergeCell ref="AD23:AF23"/>
    <mergeCell ref="AL26:AM26"/>
    <mergeCell ref="BA27:BB27"/>
    <mergeCell ref="BA18:BB18"/>
    <mergeCell ref="BA19:BB19"/>
    <mergeCell ref="BA20:BB20"/>
    <mergeCell ref="BA21:BB21"/>
    <mergeCell ref="BA22:BB22"/>
    <mergeCell ref="BA23:BB23"/>
    <mergeCell ref="BA25:BB25"/>
    <mergeCell ref="BA26:BB26"/>
    <mergeCell ref="BF20:BG20"/>
    <mergeCell ref="BF21:BG21"/>
    <mergeCell ref="BF22:BG22"/>
    <mergeCell ref="BF23:BG23"/>
    <mergeCell ref="AB27:AC27"/>
    <mergeCell ref="BF24:BG24"/>
    <mergeCell ref="BF25:BG25"/>
    <mergeCell ref="BF26:BG26"/>
    <mergeCell ref="BF27:BG27"/>
    <mergeCell ref="AV25:AW25"/>
    <mergeCell ref="AV26:AW26"/>
    <mergeCell ref="AV27:AW27"/>
    <mergeCell ref="AG26:AH26"/>
    <mergeCell ref="AG27:AH27"/>
    <mergeCell ref="AL25:AM25"/>
    <mergeCell ref="AQ24:AR24"/>
    <mergeCell ref="AQ25:AR25"/>
    <mergeCell ref="AQ26:AR26"/>
    <mergeCell ref="AQ27:AR27"/>
    <mergeCell ref="AG20:AH20"/>
    <mergeCell ref="AG21:AH21"/>
    <mergeCell ref="AG22:AH22"/>
    <mergeCell ref="AG23:AH23"/>
    <mergeCell ref="AG24:AH24"/>
    <mergeCell ref="BF28:BG28"/>
    <mergeCell ref="T29:U29"/>
    <mergeCell ref="V29:W29"/>
    <mergeCell ref="X29:Y29"/>
    <mergeCell ref="Z29:AA29"/>
    <mergeCell ref="AD29:AF29"/>
    <mergeCell ref="AG29:AH29"/>
    <mergeCell ref="AL29:AM29"/>
    <mergeCell ref="AV29:AW29"/>
    <mergeCell ref="BA29:BB29"/>
    <mergeCell ref="BF29:BG29"/>
    <mergeCell ref="AV28:AW28"/>
    <mergeCell ref="AG28:AH28"/>
    <mergeCell ref="AB28:AC28"/>
    <mergeCell ref="AB29:AC29"/>
    <mergeCell ref="AQ28:AR28"/>
    <mergeCell ref="AQ29:AR29"/>
    <mergeCell ref="AD28:AF28"/>
    <mergeCell ref="AL28:AM28"/>
    <mergeCell ref="BA28:BB28"/>
    <mergeCell ref="T28:U28"/>
    <mergeCell ref="V28:W28"/>
    <mergeCell ref="X28:Y28"/>
    <mergeCell ref="Z28:AA28"/>
    <mergeCell ref="AG15:AH15"/>
    <mergeCell ref="AV15:AW15"/>
    <mergeCell ref="AV20:AW20"/>
    <mergeCell ref="AV21:AW21"/>
    <mergeCell ref="AV22:AW22"/>
    <mergeCell ref="AV23:AW23"/>
    <mergeCell ref="AV24:AW24"/>
    <mergeCell ref="BA17:BB17"/>
    <mergeCell ref="AL15:AM15"/>
    <mergeCell ref="AQ15:AR15"/>
    <mergeCell ref="AQ16:AR16"/>
    <mergeCell ref="AQ17:AR17"/>
    <mergeCell ref="AQ18:AR18"/>
    <mergeCell ref="AQ19:AR19"/>
    <mergeCell ref="AQ20:AR20"/>
    <mergeCell ref="AQ21:AR21"/>
    <mergeCell ref="AQ22:AR22"/>
    <mergeCell ref="AQ23:AR23"/>
    <mergeCell ref="AL23:AM23"/>
    <mergeCell ref="BA24:BB24"/>
    <mergeCell ref="AV16:AW16"/>
    <mergeCell ref="AV17:AW17"/>
    <mergeCell ref="AV18:AW18"/>
    <mergeCell ref="AV19:AW19"/>
    <mergeCell ref="AG16:AH16"/>
    <mergeCell ref="AG17:AH17"/>
    <mergeCell ref="AG18:AH18"/>
    <mergeCell ref="AG19:AH19"/>
    <mergeCell ref="AG25:AH25"/>
    <mergeCell ref="AL16:AM16"/>
    <mergeCell ref="AL17:AM17"/>
    <mergeCell ref="AL18:AM18"/>
    <mergeCell ref="AL19:AM19"/>
    <mergeCell ref="AL20:AM20"/>
    <mergeCell ref="AL21:AM21"/>
    <mergeCell ref="AL22:AM22"/>
    <mergeCell ref="BL1:BQ2"/>
    <mergeCell ref="AB14:AC14"/>
    <mergeCell ref="AB15:AC15"/>
    <mergeCell ref="AB16:AC16"/>
    <mergeCell ref="AB17:AC17"/>
    <mergeCell ref="AB18:AC18"/>
    <mergeCell ref="AB19:AC19"/>
    <mergeCell ref="BF16:BG16"/>
    <mergeCell ref="BF17:BG17"/>
    <mergeCell ref="BF18:BG18"/>
    <mergeCell ref="BF19:BG19"/>
    <mergeCell ref="BF15:BG15"/>
    <mergeCell ref="BK15:BL15"/>
    <mergeCell ref="BK16:BL16"/>
    <mergeCell ref="BK17:BL17"/>
    <mergeCell ref="BK18:BL18"/>
    <mergeCell ref="BK19:BL19"/>
    <mergeCell ref="AQ14:AR14"/>
    <mergeCell ref="AS14:AU14"/>
    <mergeCell ref="AV14:AW14"/>
    <mergeCell ref="AX14:AZ14"/>
    <mergeCell ref="BA14:BB14"/>
    <mergeCell ref="BA15:BB15"/>
    <mergeCell ref="BA16:BB16"/>
  </mergeCells>
  <conditionalFormatting sqref="V15:W15">
    <cfRule type="expression" dxfId="480" priority="72">
      <formula>V15=0</formula>
    </cfRule>
  </conditionalFormatting>
  <conditionalFormatting sqref="X15:AA15">
    <cfRule type="expression" dxfId="479" priority="71">
      <formula>X15=0</formula>
    </cfRule>
  </conditionalFormatting>
  <conditionalFormatting sqref="V17:W17">
    <cfRule type="expression" dxfId="478" priority="69">
      <formula>V17=0</formula>
    </cfRule>
  </conditionalFormatting>
  <conditionalFormatting sqref="X17:AA17">
    <cfRule type="expression" dxfId="477" priority="68">
      <formula>X17=0</formula>
    </cfRule>
  </conditionalFormatting>
  <conditionalFormatting sqref="V19:W19">
    <cfRule type="expression" dxfId="476" priority="67">
      <formula>V19=0</formula>
    </cfRule>
  </conditionalFormatting>
  <conditionalFormatting sqref="X19:AA19">
    <cfRule type="expression" dxfId="475" priority="66">
      <formula>X19=0</formula>
    </cfRule>
  </conditionalFormatting>
  <conditionalFormatting sqref="V21:W21">
    <cfRule type="expression" dxfId="474" priority="65">
      <formula>V21=0</formula>
    </cfRule>
  </conditionalFormatting>
  <conditionalFormatting sqref="X21:AA21">
    <cfRule type="expression" dxfId="473" priority="64">
      <formula>X21=0</formula>
    </cfRule>
  </conditionalFormatting>
  <conditionalFormatting sqref="V23:W23">
    <cfRule type="expression" dxfId="472" priority="63">
      <formula>V23=0</formula>
    </cfRule>
  </conditionalFormatting>
  <conditionalFormatting sqref="X23:AA23">
    <cfRule type="expression" dxfId="471" priority="62">
      <formula>X23=0</formula>
    </cfRule>
  </conditionalFormatting>
  <conditionalFormatting sqref="V25:W25">
    <cfRule type="expression" dxfId="470" priority="61">
      <formula>V25=0</formula>
    </cfRule>
  </conditionalFormatting>
  <conditionalFormatting sqref="X25:AA25">
    <cfRule type="expression" dxfId="469" priority="60">
      <formula>X25=0</formula>
    </cfRule>
  </conditionalFormatting>
  <conditionalFormatting sqref="V27:W27">
    <cfRule type="expression" dxfId="468" priority="59">
      <formula>V27=0</formula>
    </cfRule>
  </conditionalFormatting>
  <conditionalFormatting sqref="X27:AA27">
    <cfRule type="expression" dxfId="467" priority="58">
      <formula>X27=0</formula>
    </cfRule>
  </conditionalFormatting>
  <conditionalFormatting sqref="V16:W16">
    <cfRule type="expression" dxfId="466" priority="57">
      <formula>V16=0</formula>
    </cfRule>
  </conditionalFormatting>
  <conditionalFormatting sqref="X16:AA16">
    <cfRule type="expression" dxfId="465" priority="56">
      <formula>X16=0</formula>
    </cfRule>
  </conditionalFormatting>
  <conditionalFormatting sqref="V18:W18">
    <cfRule type="expression" dxfId="464" priority="55">
      <formula>V18=0</formula>
    </cfRule>
  </conditionalFormatting>
  <conditionalFormatting sqref="X18:AA18">
    <cfRule type="expression" dxfId="463" priority="54">
      <formula>X18=0</formula>
    </cfRule>
  </conditionalFormatting>
  <conditionalFormatting sqref="V20:W20">
    <cfRule type="expression" dxfId="462" priority="53">
      <formula>V20=0</formula>
    </cfRule>
  </conditionalFormatting>
  <conditionalFormatting sqref="X20:AA20">
    <cfRule type="expression" dxfId="461" priority="52">
      <formula>X20=0</formula>
    </cfRule>
  </conditionalFormatting>
  <conditionalFormatting sqref="V22:W22">
    <cfRule type="expression" dxfId="460" priority="51">
      <formula>V22=0</formula>
    </cfRule>
  </conditionalFormatting>
  <conditionalFormatting sqref="X22:AA22">
    <cfRule type="expression" dxfId="459" priority="50">
      <formula>X22=0</formula>
    </cfRule>
  </conditionalFormatting>
  <conditionalFormatting sqref="V24:W24">
    <cfRule type="expression" dxfId="458" priority="49">
      <formula>V24=0</formula>
    </cfRule>
  </conditionalFormatting>
  <conditionalFormatting sqref="X24:AA24">
    <cfRule type="expression" dxfId="457" priority="48">
      <formula>X24=0</formula>
    </cfRule>
  </conditionalFormatting>
  <conditionalFormatting sqref="V26:W26">
    <cfRule type="expression" dxfId="456" priority="47">
      <formula>V26=0</formula>
    </cfRule>
  </conditionalFormatting>
  <conditionalFormatting sqref="X26:AA26">
    <cfRule type="expression" dxfId="455" priority="46">
      <formula>X26=0</formula>
    </cfRule>
  </conditionalFormatting>
  <conditionalFormatting sqref="V28:W28">
    <cfRule type="expression" dxfId="454" priority="45">
      <formula>V28=0</formula>
    </cfRule>
  </conditionalFormatting>
  <conditionalFormatting sqref="X28:AA28">
    <cfRule type="expression" dxfId="453" priority="44">
      <formula>X28=0</formula>
    </cfRule>
  </conditionalFormatting>
  <conditionalFormatting sqref="DD15:DE15">
    <cfRule type="expression" dxfId="452" priority="43">
      <formula>DD15=0</formula>
    </cfRule>
  </conditionalFormatting>
  <conditionalFormatting sqref="DF15:DI15">
    <cfRule type="expression" dxfId="451" priority="42">
      <formula>DF15=0</formula>
    </cfRule>
  </conditionalFormatting>
  <conditionalFormatting sqref="DD17:DE17">
    <cfRule type="expression" dxfId="450" priority="41">
      <formula>DD17=0</formula>
    </cfRule>
  </conditionalFormatting>
  <conditionalFormatting sqref="DF17:DI17">
    <cfRule type="expression" dxfId="449" priority="40">
      <formula>DF17=0</formula>
    </cfRule>
  </conditionalFormatting>
  <conditionalFormatting sqref="DD19:DE19">
    <cfRule type="expression" dxfId="448" priority="39">
      <formula>DD19=0</formula>
    </cfRule>
  </conditionalFormatting>
  <conditionalFormatting sqref="DF19:DI19">
    <cfRule type="expression" dxfId="447" priority="38">
      <formula>DF19=0</formula>
    </cfRule>
  </conditionalFormatting>
  <conditionalFormatting sqref="DD21:DE21">
    <cfRule type="expression" dxfId="446" priority="37">
      <formula>DD21=0</formula>
    </cfRule>
  </conditionalFormatting>
  <conditionalFormatting sqref="DF21:DI21">
    <cfRule type="expression" dxfId="445" priority="36">
      <formula>DF21=0</formula>
    </cfRule>
  </conditionalFormatting>
  <conditionalFormatting sqref="DD23:DE23">
    <cfRule type="expression" dxfId="444" priority="35">
      <formula>DD23=0</formula>
    </cfRule>
  </conditionalFormatting>
  <conditionalFormatting sqref="DF23:DI23">
    <cfRule type="expression" dxfId="443" priority="34">
      <formula>DF23=0</formula>
    </cfRule>
  </conditionalFormatting>
  <conditionalFormatting sqref="DD25:DE25">
    <cfRule type="expression" dxfId="442" priority="33">
      <formula>DD25=0</formula>
    </cfRule>
  </conditionalFormatting>
  <conditionalFormatting sqref="DF25:DI25">
    <cfRule type="expression" dxfId="441" priority="32">
      <formula>DF25=0</formula>
    </cfRule>
  </conditionalFormatting>
  <conditionalFormatting sqref="DD27:DE27">
    <cfRule type="expression" dxfId="440" priority="31">
      <formula>DD27=0</formula>
    </cfRule>
  </conditionalFormatting>
  <conditionalFormatting sqref="DF27:DI27">
    <cfRule type="expression" dxfId="439" priority="30">
      <formula>DF27=0</formula>
    </cfRule>
  </conditionalFormatting>
  <conditionalFormatting sqref="DD16:DE16">
    <cfRule type="expression" dxfId="438" priority="29">
      <formula>DD16=0</formula>
    </cfRule>
  </conditionalFormatting>
  <conditionalFormatting sqref="DF16:DI16">
    <cfRule type="expression" dxfId="437" priority="28">
      <formula>DF16=0</formula>
    </cfRule>
  </conditionalFormatting>
  <conditionalFormatting sqref="DD18:DE18">
    <cfRule type="expression" dxfId="436" priority="27">
      <formula>DD18=0</formula>
    </cfRule>
  </conditionalFormatting>
  <conditionalFormatting sqref="DF18:DI18">
    <cfRule type="expression" dxfId="435" priority="26">
      <formula>DF18=0</formula>
    </cfRule>
  </conditionalFormatting>
  <conditionalFormatting sqref="DD20:DE20">
    <cfRule type="expression" dxfId="434" priority="25">
      <formula>DD20=0</formula>
    </cfRule>
  </conditionalFormatting>
  <conditionalFormatting sqref="DF20:DI20">
    <cfRule type="expression" dxfId="433" priority="24">
      <formula>DF20=0</formula>
    </cfRule>
  </conditionalFormatting>
  <conditionalFormatting sqref="DD22:DE22">
    <cfRule type="expression" dxfId="432" priority="23">
      <formula>DD22=0</formula>
    </cfRule>
  </conditionalFormatting>
  <conditionalFormatting sqref="DF22:DI22">
    <cfRule type="expression" dxfId="431" priority="22">
      <formula>DF22=0</formula>
    </cfRule>
  </conditionalFormatting>
  <conditionalFormatting sqref="DD24:DE24">
    <cfRule type="expression" dxfId="430" priority="21">
      <formula>DD24=0</formula>
    </cfRule>
  </conditionalFormatting>
  <conditionalFormatting sqref="DF24:DI24">
    <cfRule type="expression" dxfId="429" priority="20">
      <formula>DF24=0</formula>
    </cfRule>
  </conditionalFormatting>
  <conditionalFormatting sqref="DD26:DE26">
    <cfRule type="expression" dxfId="428" priority="19">
      <formula>DD26=0</formula>
    </cfRule>
  </conditionalFormatting>
  <conditionalFormatting sqref="DF26:DI26">
    <cfRule type="expression" dxfId="427" priority="18">
      <formula>DF26=0</formula>
    </cfRule>
  </conditionalFormatting>
  <conditionalFormatting sqref="DD28:DE28">
    <cfRule type="expression" dxfId="426" priority="17">
      <formula>DD28=0</formula>
    </cfRule>
  </conditionalFormatting>
  <conditionalFormatting sqref="DF28:DI28">
    <cfRule type="expression" dxfId="425" priority="16">
      <formula>DF28=0</formula>
    </cfRule>
  </conditionalFormatting>
  <conditionalFormatting sqref="DJ15:DK15">
    <cfRule type="expression" dxfId="424" priority="15">
      <formula>DJ15=0</formula>
    </cfRule>
  </conditionalFormatting>
  <conditionalFormatting sqref="DJ17:DK17">
    <cfRule type="expression" dxfId="423" priority="14">
      <formula>DJ17=0</formula>
    </cfRule>
  </conditionalFormatting>
  <conditionalFormatting sqref="DJ19:DK19">
    <cfRule type="expression" dxfId="422" priority="13">
      <formula>DJ19=0</formula>
    </cfRule>
  </conditionalFormatting>
  <conditionalFormatting sqref="DJ21:DK21">
    <cfRule type="expression" dxfId="421" priority="12">
      <formula>DJ21=0</formula>
    </cfRule>
  </conditionalFormatting>
  <conditionalFormatting sqref="DJ23:DK23">
    <cfRule type="expression" dxfId="420" priority="11">
      <formula>DJ23=0</formula>
    </cfRule>
  </conditionalFormatting>
  <conditionalFormatting sqref="DJ25:DK25">
    <cfRule type="expression" dxfId="419" priority="10">
      <formula>DJ25=0</formula>
    </cfRule>
  </conditionalFormatting>
  <conditionalFormatting sqref="DJ27:DK27">
    <cfRule type="expression" dxfId="418" priority="9">
      <formula>DJ27=0</formula>
    </cfRule>
  </conditionalFormatting>
  <conditionalFormatting sqref="DJ16:DK16">
    <cfRule type="expression" dxfId="417" priority="8">
      <formula>DJ16=0</formula>
    </cfRule>
  </conditionalFormatting>
  <conditionalFormatting sqref="DJ18:DK18">
    <cfRule type="expression" dxfId="416" priority="7">
      <formula>DJ18=0</formula>
    </cfRule>
  </conditionalFormatting>
  <conditionalFormatting sqref="DJ20:DK20">
    <cfRule type="expression" dxfId="415" priority="6">
      <formula>DJ20=0</formula>
    </cfRule>
  </conditionalFormatting>
  <conditionalFormatting sqref="DJ22:DK22">
    <cfRule type="expression" dxfId="414" priority="5">
      <formula>DJ22=0</formula>
    </cfRule>
  </conditionalFormatting>
  <conditionalFormatting sqref="DJ24:DK24">
    <cfRule type="expression" dxfId="413" priority="4">
      <formula>DJ24=0</formula>
    </cfRule>
  </conditionalFormatting>
  <conditionalFormatting sqref="DJ26:DK26">
    <cfRule type="expression" dxfId="412" priority="3">
      <formula>DJ26=0</formula>
    </cfRule>
  </conditionalFormatting>
  <conditionalFormatting sqref="DJ28:DK28">
    <cfRule type="expression" dxfId="411" priority="2">
      <formula>DJ28=0</formula>
    </cfRule>
  </conditionalFormatting>
  <dataValidations count="2">
    <dataValidation type="list" allowBlank="1" showInputMessage="1" showErrorMessage="1" sqref="C12:F12" xr:uid="{00000000-0002-0000-0100-000000000000}">
      <formula1>Venue</formula1>
    </dataValidation>
    <dataValidation type="list" allowBlank="1" showInputMessage="1" showErrorMessage="1" sqref="R15:S28" xr:uid="{00000000-0002-0000-0100-000001000000}">
      <formula1>Sim_Choice</formula1>
    </dataValidation>
  </dataValidations>
  <printOptions horizontalCentered="1" verticalCentered="1"/>
  <pageMargins left="0.31496062992125984" right="0.31496062992125984" top="0.31496062992125984" bottom="0.31496062992125984" header="0.31496062992125984" footer="0.31496062992125984"/>
  <pageSetup paperSize="9" scale="79" fitToHeight="0" orientation="landscape" r:id="rId1"/>
  <headerFooter differentFirst="1">
    <firstHeader>&amp;C&amp;"-,Gras"&amp;36&amp;F</first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Valid_Onglets">
                <anchor moveWithCells="1" sizeWithCells="1">
                  <from>
                    <xdr:col>4</xdr:col>
                    <xdr:colOff>0</xdr:colOff>
                    <xdr:row>28</xdr:row>
                    <xdr:rowOff>19050</xdr:rowOff>
                  </from>
                  <to>
                    <xdr:col>13</xdr:col>
                    <xdr:colOff>0</xdr:colOff>
                    <xdr:row>29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05AB6A-40A0-4CD9-A33E-4D6597DC1691}">
          <x14:formula1>
            <xm:f>Data!$B$27:$F$27</xm:f>
          </x14:formula1>
          <xm:sqref>L2:N2</xm:sqref>
        </x14:dataValidation>
        <x14:dataValidation type="list" allowBlank="1" showInputMessage="1" showErrorMessage="1" xr:uid="{D8C9A250-3C96-4152-A4EE-D2368B56C9C9}">
          <x14:formula1>
            <xm:f>Data!$B$25:$I$25</xm:f>
          </x14:formula1>
          <xm:sqref>G3:N7</xm:sqref>
        </x14:dataValidation>
        <x14:dataValidation type="list" allowBlank="1" showInputMessage="1" showErrorMessage="1" xr:uid="{CEE03B92-473E-4447-8F90-D061D2053726}">
          <x14:formula1>
            <xm:f>Data!$B$28:$E$28</xm:f>
          </x14:formula1>
          <xm:sqref>AS9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tabColor theme="0" tint="-0.249977111117893"/>
    <pageSetUpPr fitToPage="1"/>
  </sheetPr>
  <dimension ref="A1:GA77"/>
  <sheetViews>
    <sheetView topLeftCell="A10" workbookViewId="0">
      <selection activeCell="BL5" sqref="BL5:BN13"/>
    </sheetView>
  </sheetViews>
  <sheetFormatPr defaultColWidth="2.5703125" defaultRowHeight="13.5" customHeight="1" x14ac:dyDescent="0.25"/>
  <cols>
    <col min="1" max="6" width="2.5703125" style="175"/>
    <col min="7" max="11" width="2.5703125" style="176" customWidth="1"/>
    <col min="12" max="62" width="2.5703125" style="175" customWidth="1"/>
    <col min="63" max="78" width="2.5703125" style="175"/>
    <col min="79" max="79" width="11.140625" style="175" customWidth="1"/>
    <col min="80" max="87" width="7.7109375" style="175" customWidth="1"/>
    <col min="88" max="88" width="2.85546875" style="175" customWidth="1"/>
    <col min="89" max="116" width="2.5703125" style="175"/>
    <col min="117" max="117" width="2.5703125" style="175" customWidth="1"/>
    <col min="118" max="16384" width="2.5703125" style="175"/>
  </cols>
  <sheetData>
    <row r="1" spans="1:183" s="1" customFormat="1" ht="13.5" customHeight="1" x14ac:dyDescent="0.25">
      <c r="A1" s="364"/>
      <c r="B1" s="365"/>
      <c r="C1" s="365"/>
      <c r="D1" s="365"/>
      <c r="E1" s="365"/>
      <c r="F1" s="366"/>
      <c r="G1" s="640" t="str">
        <f>IF(Resume!A2&lt;&gt;"",Resume!A2,"")</f>
        <v>SCG007</v>
      </c>
      <c r="H1" s="641"/>
      <c r="I1" s="641"/>
      <c r="J1" s="641"/>
      <c r="K1" s="641"/>
      <c r="L1" s="642"/>
      <c r="M1" s="647">
        <f>IF(Resume!A15&lt;&gt;"",MIN(Resume!A15:D29),"")</f>
        <v>44344</v>
      </c>
      <c r="N1" s="648"/>
      <c r="O1" s="10" t="s">
        <v>184</v>
      </c>
      <c r="P1" s="636">
        <f>IF(Resume!A15&lt;&gt;"",MAX(Resume!A15:D29),"")</f>
        <v>44344</v>
      </c>
      <c r="Q1" s="636"/>
      <c r="R1" s="637"/>
      <c r="S1" s="649" t="str">
        <f>IF(Resume!C12&lt;&gt;"",Resume!C12,"")</f>
        <v>Motorland Dunlop</v>
      </c>
      <c r="T1" s="506"/>
      <c r="U1" s="506"/>
      <c r="V1" s="506"/>
      <c r="W1" s="506"/>
      <c r="X1" s="507"/>
      <c r="Y1" s="657" t="s">
        <v>175</v>
      </c>
      <c r="Z1" s="658"/>
      <c r="AA1" s="499" t="str">
        <f>IF(Resume!O3&lt;&gt;"",Resume!O3,"")</f>
        <v>FM</v>
      </c>
      <c r="AB1" s="499"/>
      <c r="AC1" s="499" t="str">
        <f>IF(Resume!O4&lt;&gt;"",Resume!O4,"")</f>
        <v>OP</v>
      </c>
      <c r="AD1" s="500"/>
      <c r="AE1" s="659" t="s">
        <v>178</v>
      </c>
      <c r="AF1" s="659"/>
      <c r="AG1" s="659"/>
      <c r="AH1" s="659" t="s">
        <v>30</v>
      </c>
      <c r="AI1" s="659"/>
      <c r="AJ1" s="659"/>
      <c r="AK1" s="188"/>
      <c r="AL1" s="186"/>
      <c r="AM1" s="13"/>
      <c r="AN1" s="13"/>
      <c r="AO1" s="186"/>
      <c r="CJ1" s="702">
        <f>IF(Data!B8&lt;&gt;"",Data!B8,"")</f>
        <v>1</v>
      </c>
      <c r="CK1" s="700"/>
      <c r="CL1" s="700"/>
      <c r="CM1" s="701"/>
      <c r="CN1" s="702">
        <f>IF(Data!C8&lt;&gt;"",Data!C8,"")</f>
        <v>2</v>
      </c>
      <c r="CO1" s="700"/>
      <c r="CP1" s="700"/>
      <c r="CQ1" s="701"/>
      <c r="CR1" s="702">
        <f>IF(Data!D8&lt;&gt;"",Data!D8,"")</f>
        <v>3</v>
      </c>
      <c r="CS1" s="700"/>
      <c r="CT1" s="700"/>
      <c r="CU1" s="701"/>
      <c r="CV1" s="702">
        <f>IF(Data!E8&lt;&gt;"",Data!E8,"")</f>
        <v>4</v>
      </c>
      <c r="CW1" s="700"/>
      <c r="CX1" s="700"/>
      <c r="CY1" s="701"/>
      <c r="CZ1" s="702">
        <f>IF(Data!F8&lt;&gt;"",Data!F8,"")</f>
        <v>5</v>
      </c>
      <c r="DA1" s="700"/>
      <c r="DB1" s="700"/>
      <c r="DC1" s="701"/>
      <c r="DD1" s="702">
        <f>IF(Data!G8&lt;&gt;"",Data!G8,"")</f>
        <v>6</v>
      </c>
      <c r="DE1" s="700"/>
      <c r="DF1" s="700"/>
      <c r="DG1" s="701"/>
      <c r="DH1" s="702">
        <f>IF(Data!H8&lt;&gt;"",Data!H8,"")</f>
        <v>7</v>
      </c>
      <c r="DI1" s="700"/>
      <c r="DJ1" s="700"/>
      <c r="DK1" s="701"/>
      <c r="DL1" s="702">
        <f>IF(Data!I8&lt;&gt;"",Data!I8,"")</f>
        <v>8</v>
      </c>
      <c r="DM1" s="700"/>
      <c r="DN1" s="700"/>
      <c r="DO1" s="701"/>
      <c r="DP1" s="702">
        <f>IF(Data!J8&lt;&gt;"",Data!J8,"")</f>
        <v>9</v>
      </c>
      <c r="DQ1" s="700"/>
      <c r="DR1" s="700"/>
      <c r="DS1" s="701"/>
      <c r="DT1" s="702">
        <f>IF(Data!K8&lt;&gt;"",Data!K8,"")</f>
        <v>10</v>
      </c>
      <c r="DU1" s="700"/>
      <c r="DV1" s="700"/>
      <c r="DW1" s="701"/>
      <c r="DX1" s="702">
        <f>IF(Data!L8&lt;&gt;"",Data!L8,"")</f>
        <v>11</v>
      </c>
      <c r="DY1" s="700"/>
      <c r="DZ1" s="700"/>
      <c r="EA1" s="701"/>
      <c r="EB1" s="702">
        <f>IF(Data!M8&lt;&gt;"",Data!M8,"")</f>
        <v>12</v>
      </c>
      <c r="EC1" s="700"/>
      <c r="ED1" s="700"/>
      <c r="EE1" s="701"/>
      <c r="EF1" s="702">
        <f>IF(Data!N8&lt;&gt;"",Data!N8,"")</f>
        <v>13</v>
      </c>
      <c r="EG1" s="700"/>
      <c r="EH1" s="700"/>
      <c r="EI1" s="701"/>
      <c r="EJ1" s="702">
        <f>IF(Data!O8&lt;&gt;"",Data!O8,"")</f>
        <v>14</v>
      </c>
      <c r="EK1" s="700"/>
      <c r="EL1" s="700"/>
      <c r="EM1" s="701"/>
      <c r="EN1" s="702">
        <f>IF(Data!P8&lt;&gt;"",Data!P8,"")</f>
        <v>15</v>
      </c>
      <c r="EO1" s="700"/>
      <c r="EP1" s="700"/>
      <c r="EQ1" s="701"/>
      <c r="ER1" s="702">
        <f>IF(Data!Q8&lt;&gt;"",Data!Q8,"")</f>
        <v>16</v>
      </c>
      <c r="ES1" s="700"/>
      <c r="ET1" s="700"/>
      <c r="EU1" s="701"/>
      <c r="EV1" s="702">
        <f>IF(Data!R8&lt;&gt;"",Data!R8,"")</f>
        <v>17</v>
      </c>
      <c r="EW1" s="700"/>
      <c r="EX1" s="700"/>
      <c r="EY1" s="701"/>
      <c r="EZ1" s="702">
        <f>IF(Data!S8&lt;&gt;"",Data!S8,"")</f>
        <v>18</v>
      </c>
      <c r="FA1" s="700"/>
      <c r="FB1" s="700"/>
      <c r="FC1" s="701"/>
      <c r="FD1" s="702">
        <f>IF(Data!T8&lt;&gt;"",Data!T8,"")</f>
        <v>19</v>
      </c>
      <c r="FE1" s="700"/>
      <c r="FF1" s="700"/>
      <c r="FG1" s="701"/>
      <c r="FH1" s="702">
        <f>IF(Data!U8&lt;&gt;"",Data!U8,"")</f>
        <v>20</v>
      </c>
      <c r="FI1" s="700"/>
      <c r="FJ1" s="700"/>
      <c r="FK1" s="701"/>
      <c r="FL1" s="702">
        <f>IF(Data!V8&lt;&gt;"",Data!V8,"")</f>
        <v>21</v>
      </c>
      <c r="FM1" s="700"/>
      <c r="FN1" s="700"/>
      <c r="FO1" s="701"/>
      <c r="FP1" s="702">
        <f>IF(Data!W8&lt;&gt;"",Data!W8,"")</f>
        <v>22</v>
      </c>
      <c r="FQ1" s="700"/>
      <c r="FR1" s="700"/>
      <c r="FS1" s="701"/>
      <c r="FT1" s="702">
        <f>IF(Data!X8&lt;&gt;"",Data!X8,"")</f>
        <v>23</v>
      </c>
      <c r="FU1" s="700"/>
      <c r="FV1" s="700"/>
      <c r="FW1" s="701"/>
      <c r="FX1" s="702">
        <f>IF(Data!Y8&lt;&gt;"",Data!Y8,"")</f>
        <v>24</v>
      </c>
      <c r="FY1" s="700"/>
      <c r="FZ1" s="700"/>
      <c r="GA1" s="701"/>
    </row>
    <row r="2" spans="1:183" s="1" customFormat="1" ht="13.5" customHeight="1" x14ac:dyDescent="0.25">
      <c r="A2" s="367"/>
      <c r="B2" s="368"/>
      <c r="C2" s="368"/>
      <c r="D2" s="368"/>
      <c r="E2" s="368"/>
      <c r="F2" s="369"/>
      <c r="G2" s="643" t="str">
        <f>IF(Resume!L2&lt;&gt;"",Resume!L2,"")</f>
        <v>#02</v>
      </c>
      <c r="H2" s="644"/>
      <c r="I2" s="644"/>
      <c r="J2" s="645">
        <f>IF(Resume!O2&lt;&gt;"",Resume!O2,"")</f>
        <v>709</v>
      </c>
      <c r="K2" s="645"/>
      <c r="L2" s="646"/>
      <c r="M2" s="653" t="s">
        <v>185</v>
      </c>
      <c r="N2" s="654"/>
      <c r="O2" s="654" t="str">
        <f>IF(Resume!O8&lt;&gt;"",Resume!O8,"")</f>
        <v>CB</v>
      </c>
      <c r="P2" s="654"/>
      <c r="Q2" s="654" t="str">
        <f>IF(Resume!O9&lt;&gt;"",Resume!O9,"")</f>
        <v>MP</v>
      </c>
      <c r="R2" s="655"/>
      <c r="S2" s="638" t="str">
        <f>IF(Resume!O12&lt;&gt;"",Resume!O12,"")</f>
        <v>MD</v>
      </c>
      <c r="T2" s="639"/>
      <c r="U2" s="650">
        <f>IF(Resume!K12&lt;&gt;"",Resume!K12,"")</f>
        <v>4.9260000000000002</v>
      </c>
      <c r="V2" s="651"/>
      <c r="W2" s="651"/>
      <c r="X2" s="652"/>
      <c r="Y2" s="656" t="str">
        <f>IF(Resume!O5&lt;&gt;"",Resume!O5,"")</f>
        <v>PD</v>
      </c>
      <c r="Z2" s="472"/>
      <c r="AA2" s="472" t="str">
        <f>IF(Resume!O6&lt;&gt;"",Resume!O6,"")</f>
        <v/>
      </c>
      <c r="AB2" s="472"/>
      <c r="AC2" s="472" t="str">
        <f>IF(Resume!O7&lt;&gt;"",Resume!O7,"")</f>
        <v/>
      </c>
      <c r="AD2" s="473"/>
      <c r="AE2" s="660" t="str">
        <f>IF(Resume!O10&lt;&gt;"",Resume!O10,"")</f>
        <v>SR</v>
      </c>
      <c r="AF2" s="660"/>
      <c r="AG2" s="660"/>
      <c r="AH2" s="661"/>
      <c r="AI2" s="661"/>
      <c r="AJ2" s="661"/>
      <c r="AK2" s="189"/>
      <c r="AL2" s="187"/>
      <c r="AM2" s="14"/>
      <c r="AN2" s="14"/>
      <c r="AO2" s="187"/>
      <c r="CJ2" s="702"/>
      <c r="CK2" s="700"/>
      <c r="CL2" s="700"/>
      <c r="CM2" s="701"/>
      <c r="CN2" s="702"/>
      <c r="CO2" s="700"/>
      <c r="CP2" s="700"/>
      <c r="CQ2" s="701"/>
      <c r="CR2" s="702"/>
      <c r="CS2" s="700"/>
      <c r="CT2" s="700"/>
      <c r="CU2" s="701"/>
      <c r="CV2" s="702"/>
      <c r="CW2" s="700"/>
      <c r="CX2" s="700"/>
      <c r="CY2" s="701"/>
      <c r="CZ2" s="702"/>
      <c r="DA2" s="700"/>
      <c r="DB2" s="700"/>
      <c r="DC2" s="701"/>
      <c r="DD2" s="702"/>
      <c r="DE2" s="700"/>
      <c r="DF2" s="700"/>
      <c r="DG2" s="701"/>
      <c r="DH2" s="702"/>
      <c r="DI2" s="700"/>
      <c r="DJ2" s="700"/>
      <c r="DK2" s="701"/>
      <c r="DL2" s="702"/>
      <c r="DM2" s="700"/>
      <c r="DN2" s="700"/>
      <c r="DO2" s="701"/>
      <c r="DP2" s="702"/>
      <c r="DQ2" s="700"/>
      <c r="DR2" s="700"/>
      <c r="DS2" s="701"/>
      <c r="DT2" s="702"/>
      <c r="DU2" s="700"/>
      <c r="DV2" s="700"/>
      <c r="DW2" s="701"/>
      <c r="DX2" s="702"/>
      <c r="DY2" s="700"/>
      <c r="DZ2" s="700"/>
      <c r="EA2" s="701"/>
      <c r="EB2" s="702"/>
      <c r="EC2" s="700"/>
      <c r="ED2" s="700"/>
      <c r="EE2" s="701"/>
      <c r="EF2" s="702"/>
      <c r="EG2" s="700"/>
      <c r="EH2" s="700"/>
      <c r="EI2" s="701"/>
      <c r="EJ2" s="702"/>
      <c r="EK2" s="700"/>
      <c r="EL2" s="700"/>
      <c r="EM2" s="701"/>
      <c r="EN2" s="702"/>
      <c r="EO2" s="700"/>
      <c r="EP2" s="700"/>
      <c r="EQ2" s="701"/>
      <c r="ER2" s="702"/>
      <c r="ES2" s="700"/>
      <c r="ET2" s="700"/>
      <c r="EU2" s="701"/>
      <c r="EV2" s="702"/>
      <c r="EW2" s="700"/>
      <c r="EX2" s="700"/>
      <c r="EY2" s="701"/>
      <c r="EZ2" s="702"/>
      <c r="FA2" s="700"/>
      <c r="FB2" s="700"/>
      <c r="FC2" s="701"/>
      <c r="FD2" s="702"/>
      <c r="FE2" s="700"/>
      <c r="FF2" s="700"/>
      <c r="FG2" s="701"/>
      <c r="FH2" s="702"/>
      <c r="FI2" s="700"/>
      <c r="FJ2" s="700"/>
      <c r="FK2" s="701"/>
      <c r="FL2" s="702"/>
      <c r="FM2" s="700"/>
      <c r="FN2" s="700"/>
      <c r="FO2" s="701"/>
      <c r="FP2" s="702"/>
      <c r="FQ2" s="700"/>
      <c r="FR2" s="700"/>
      <c r="FS2" s="701"/>
      <c r="FT2" s="702"/>
      <c r="FU2" s="700"/>
      <c r="FV2" s="700"/>
      <c r="FW2" s="701"/>
      <c r="FX2" s="702"/>
      <c r="FY2" s="700"/>
      <c r="FZ2" s="700"/>
      <c r="GA2" s="701"/>
    </row>
    <row r="3" spans="1:183" s="1" customFormat="1" ht="13.5" customHeight="1" x14ac:dyDescent="0.25">
      <c r="A3" s="667" t="s">
        <v>186</v>
      </c>
      <c r="B3" s="662"/>
      <c r="C3" s="662"/>
      <c r="D3" s="662" t="s">
        <v>187</v>
      </c>
      <c r="E3" s="662"/>
      <c r="F3" s="662"/>
      <c r="G3" s="664" t="s">
        <v>188</v>
      </c>
      <c r="H3" s="664"/>
      <c r="I3" s="664"/>
      <c r="J3" s="664"/>
      <c r="K3" s="664"/>
      <c r="L3" s="662" t="s">
        <v>189</v>
      </c>
      <c r="M3" s="662"/>
      <c r="N3" s="662"/>
      <c r="O3" s="662"/>
      <c r="P3" s="662"/>
      <c r="Q3" s="662"/>
      <c r="R3" s="662"/>
      <c r="S3" s="662"/>
      <c r="T3" s="662"/>
      <c r="U3" s="662"/>
      <c r="V3" s="662"/>
      <c r="W3" s="675"/>
      <c r="X3" s="671" t="s">
        <v>190</v>
      </c>
      <c r="Y3" s="662"/>
      <c r="Z3" s="662"/>
      <c r="AA3" s="662"/>
      <c r="AB3" s="662"/>
      <c r="AC3" s="662"/>
      <c r="AD3" s="662"/>
      <c r="AE3" s="662"/>
      <c r="AF3" s="662"/>
      <c r="AG3" s="662"/>
      <c r="AH3" s="662"/>
      <c r="AI3" s="662"/>
      <c r="AJ3" s="662"/>
      <c r="AK3" s="662"/>
      <c r="AL3" s="662"/>
      <c r="AM3" s="662"/>
      <c r="AN3" s="662"/>
      <c r="AO3" s="662"/>
      <c r="AP3" s="662"/>
      <c r="AQ3" s="662"/>
      <c r="AR3" s="662"/>
      <c r="AS3" s="662"/>
      <c r="AT3" s="662"/>
      <c r="AU3" s="662"/>
      <c r="AV3" s="662"/>
      <c r="AW3" s="662"/>
      <c r="AX3" s="662"/>
      <c r="AY3" s="662"/>
      <c r="AZ3" s="662"/>
      <c r="BA3" s="662"/>
      <c r="BB3" s="629" t="s">
        <v>192</v>
      </c>
      <c r="BC3" s="630"/>
      <c r="BD3" s="630"/>
      <c r="BE3" s="630"/>
      <c r="BF3" s="630"/>
      <c r="BG3" s="630"/>
      <c r="BH3" s="630"/>
      <c r="BI3" s="630"/>
      <c r="BJ3" s="631"/>
      <c r="BL3" s="64"/>
      <c r="BM3" s="65"/>
      <c r="BN3" s="66"/>
      <c r="BO3" s="709" t="s">
        <v>188</v>
      </c>
      <c r="BP3" s="710"/>
      <c r="BQ3" s="710"/>
      <c r="BR3" s="710"/>
      <c r="BS3" s="710"/>
      <c r="BT3" s="710"/>
      <c r="BU3" s="710"/>
      <c r="BV3" s="710"/>
      <c r="BW3" s="710"/>
      <c r="BX3" s="711"/>
      <c r="CJ3" s="702"/>
      <c r="CK3" s="700"/>
      <c r="CL3" s="700"/>
      <c r="CM3" s="701"/>
      <c r="CN3" s="702"/>
      <c r="CO3" s="700"/>
      <c r="CP3" s="700"/>
      <c r="CQ3" s="701"/>
      <c r="CR3" s="702"/>
      <c r="CS3" s="700"/>
      <c r="CT3" s="700"/>
      <c r="CU3" s="701"/>
      <c r="CV3" s="702"/>
      <c r="CW3" s="700"/>
      <c r="CX3" s="700"/>
      <c r="CY3" s="701"/>
      <c r="CZ3" s="702"/>
      <c r="DA3" s="700"/>
      <c r="DB3" s="700"/>
      <c r="DC3" s="701"/>
      <c r="DD3" s="702"/>
      <c r="DE3" s="700"/>
      <c r="DF3" s="700"/>
      <c r="DG3" s="701"/>
      <c r="DH3" s="702"/>
      <c r="DI3" s="700"/>
      <c r="DJ3" s="700"/>
      <c r="DK3" s="701"/>
      <c r="DL3" s="702"/>
      <c r="DM3" s="700"/>
      <c r="DN3" s="700"/>
      <c r="DO3" s="701"/>
      <c r="DP3" s="702"/>
      <c r="DQ3" s="700"/>
      <c r="DR3" s="700"/>
      <c r="DS3" s="701"/>
      <c r="DT3" s="702"/>
      <c r="DU3" s="700"/>
      <c r="DV3" s="700"/>
      <c r="DW3" s="701"/>
      <c r="DX3" s="702"/>
      <c r="DY3" s="700"/>
      <c r="DZ3" s="700"/>
      <c r="EA3" s="701"/>
      <c r="EB3" s="702"/>
      <c r="EC3" s="700"/>
      <c r="ED3" s="700"/>
      <c r="EE3" s="701"/>
      <c r="EF3" s="702"/>
      <c r="EG3" s="700"/>
      <c r="EH3" s="700"/>
      <c r="EI3" s="701"/>
      <c r="EJ3" s="702"/>
      <c r="EK3" s="700"/>
      <c r="EL3" s="700"/>
      <c r="EM3" s="701"/>
      <c r="EN3" s="702"/>
      <c r="EO3" s="700"/>
      <c r="EP3" s="700"/>
      <c r="EQ3" s="701"/>
      <c r="ER3" s="702"/>
      <c r="ES3" s="700"/>
      <c r="ET3" s="700"/>
      <c r="EU3" s="701"/>
      <c r="EV3" s="702"/>
      <c r="EW3" s="700"/>
      <c r="EX3" s="700"/>
      <c r="EY3" s="701"/>
      <c r="EZ3" s="702"/>
      <c r="FA3" s="700"/>
      <c r="FB3" s="700"/>
      <c r="FC3" s="701"/>
      <c r="FD3" s="702"/>
      <c r="FE3" s="700"/>
      <c r="FF3" s="700"/>
      <c r="FG3" s="701"/>
      <c r="FH3" s="702"/>
      <c r="FI3" s="700"/>
      <c r="FJ3" s="700"/>
      <c r="FK3" s="701"/>
      <c r="FL3" s="702"/>
      <c r="FM3" s="700"/>
      <c r="FN3" s="700"/>
      <c r="FO3" s="701"/>
      <c r="FP3" s="702"/>
      <c r="FQ3" s="700"/>
      <c r="FR3" s="700"/>
      <c r="FS3" s="701"/>
      <c r="FT3" s="702"/>
      <c r="FU3" s="700"/>
      <c r="FV3" s="700"/>
      <c r="FW3" s="701"/>
      <c r="FX3" s="702"/>
      <c r="FY3" s="700"/>
      <c r="FZ3" s="700"/>
      <c r="GA3" s="701"/>
    </row>
    <row r="4" spans="1:183" s="1" customFormat="1" ht="13.5" customHeight="1" x14ac:dyDescent="0.25">
      <c r="A4" s="668"/>
      <c r="B4" s="663"/>
      <c r="C4" s="663"/>
      <c r="D4" s="663"/>
      <c r="E4" s="663"/>
      <c r="F4" s="663"/>
      <c r="G4" s="665"/>
      <c r="H4" s="665"/>
      <c r="I4" s="665"/>
      <c r="J4" s="665"/>
      <c r="K4" s="665"/>
      <c r="L4" s="663"/>
      <c r="M4" s="663"/>
      <c r="N4" s="663"/>
      <c r="O4" s="663"/>
      <c r="P4" s="663"/>
      <c r="Q4" s="663"/>
      <c r="R4" s="663"/>
      <c r="S4" s="663"/>
      <c r="T4" s="663"/>
      <c r="U4" s="663"/>
      <c r="V4" s="663"/>
      <c r="W4" s="676"/>
      <c r="X4" s="672" t="s">
        <v>191</v>
      </c>
      <c r="Y4" s="673"/>
      <c r="Z4" s="673"/>
      <c r="AA4" s="673"/>
      <c r="AB4" s="673"/>
      <c r="AC4" s="673"/>
      <c r="AD4" s="673"/>
      <c r="AE4" s="673"/>
      <c r="AF4" s="673"/>
      <c r="AG4" s="673"/>
      <c r="AH4" s="673"/>
      <c r="AI4" s="673"/>
      <c r="AJ4" s="673"/>
      <c r="AK4" s="673"/>
      <c r="AL4" s="673"/>
      <c r="AM4" s="673"/>
      <c r="AN4" s="673"/>
      <c r="AO4" s="673"/>
      <c r="AP4" s="673"/>
      <c r="AQ4" s="673"/>
      <c r="AR4" s="673"/>
      <c r="AS4" s="673"/>
      <c r="AT4" s="673"/>
      <c r="AU4" s="673"/>
      <c r="AV4" s="673"/>
      <c r="AW4" s="673"/>
      <c r="AX4" s="673"/>
      <c r="AY4" s="673"/>
      <c r="AZ4" s="673"/>
      <c r="BA4" s="674"/>
      <c r="BB4" s="632"/>
      <c r="BC4" s="633"/>
      <c r="BD4" s="633"/>
      <c r="BE4" s="633"/>
      <c r="BF4" s="633"/>
      <c r="BG4" s="633"/>
      <c r="BH4" s="633"/>
      <c r="BI4" s="633"/>
      <c r="BJ4" s="634"/>
      <c r="BL4" s="67"/>
      <c r="BM4" s="68"/>
      <c r="BN4" s="69"/>
      <c r="BO4" s="712"/>
      <c r="BP4" s="713"/>
      <c r="BQ4" s="713"/>
      <c r="BR4" s="713"/>
      <c r="BS4" s="713"/>
      <c r="BT4" s="713"/>
      <c r="BU4" s="713"/>
      <c r="BV4" s="713"/>
      <c r="BW4" s="713"/>
      <c r="BX4" s="714"/>
      <c r="CJ4" s="702" t="s">
        <v>32</v>
      </c>
      <c r="CK4" s="700" t="s">
        <v>33</v>
      </c>
      <c r="CL4" s="700" t="s">
        <v>34</v>
      </c>
      <c r="CM4" s="701" t="s">
        <v>35</v>
      </c>
      <c r="CN4" s="702" t="s">
        <v>32</v>
      </c>
      <c r="CO4" s="700" t="s">
        <v>33</v>
      </c>
      <c r="CP4" s="700" t="s">
        <v>34</v>
      </c>
      <c r="CQ4" s="701" t="s">
        <v>35</v>
      </c>
      <c r="CR4" s="702" t="s">
        <v>32</v>
      </c>
      <c r="CS4" s="700" t="s">
        <v>33</v>
      </c>
      <c r="CT4" s="700" t="s">
        <v>34</v>
      </c>
      <c r="CU4" s="701" t="s">
        <v>35</v>
      </c>
      <c r="CV4" s="702" t="s">
        <v>32</v>
      </c>
      <c r="CW4" s="700" t="s">
        <v>33</v>
      </c>
      <c r="CX4" s="700" t="s">
        <v>34</v>
      </c>
      <c r="CY4" s="701" t="s">
        <v>35</v>
      </c>
      <c r="CZ4" s="702" t="s">
        <v>32</v>
      </c>
      <c r="DA4" s="700" t="s">
        <v>33</v>
      </c>
      <c r="DB4" s="700" t="s">
        <v>34</v>
      </c>
      <c r="DC4" s="701" t="s">
        <v>35</v>
      </c>
      <c r="DD4" s="702" t="s">
        <v>32</v>
      </c>
      <c r="DE4" s="700" t="s">
        <v>33</v>
      </c>
      <c r="DF4" s="700" t="s">
        <v>34</v>
      </c>
      <c r="DG4" s="701" t="s">
        <v>35</v>
      </c>
      <c r="DH4" s="702" t="s">
        <v>32</v>
      </c>
      <c r="DI4" s="700" t="s">
        <v>33</v>
      </c>
      <c r="DJ4" s="700" t="s">
        <v>34</v>
      </c>
      <c r="DK4" s="701" t="s">
        <v>35</v>
      </c>
      <c r="DL4" s="702" t="s">
        <v>32</v>
      </c>
      <c r="DM4" s="700" t="s">
        <v>33</v>
      </c>
      <c r="DN4" s="700" t="s">
        <v>34</v>
      </c>
      <c r="DO4" s="701" t="s">
        <v>35</v>
      </c>
      <c r="DP4" s="702" t="s">
        <v>32</v>
      </c>
      <c r="DQ4" s="700" t="s">
        <v>33</v>
      </c>
      <c r="DR4" s="700" t="s">
        <v>34</v>
      </c>
      <c r="DS4" s="701" t="s">
        <v>35</v>
      </c>
      <c r="DT4" s="702" t="s">
        <v>32</v>
      </c>
      <c r="DU4" s="700" t="s">
        <v>33</v>
      </c>
      <c r="DV4" s="700" t="s">
        <v>34</v>
      </c>
      <c r="DW4" s="701" t="s">
        <v>35</v>
      </c>
      <c r="DX4" s="702" t="s">
        <v>32</v>
      </c>
      <c r="DY4" s="700" t="s">
        <v>33</v>
      </c>
      <c r="DZ4" s="700" t="s">
        <v>34</v>
      </c>
      <c r="EA4" s="701" t="s">
        <v>35</v>
      </c>
      <c r="EB4" s="702" t="s">
        <v>32</v>
      </c>
      <c r="EC4" s="700" t="s">
        <v>33</v>
      </c>
      <c r="ED4" s="700" t="s">
        <v>34</v>
      </c>
      <c r="EE4" s="701" t="s">
        <v>35</v>
      </c>
      <c r="EF4" s="702" t="s">
        <v>32</v>
      </c>
      <c r="EG4" s="700" t="s">
        <v>33</v>
      </c>
      <c r="EH4" s="700" t="s">
        <v>34</v>
      </c>
      <c r="EI4" s="701" t="s">
        <v>35</v>
      </c>
      <c r="EJ4" s="702" t="s">
        <v>32</v>
      </c>
      <c r="EK4" s="700" t="s">
        <v>33</v>
      </c>
      <c r="EL4" s="700" t="s">
        <v>34</v>
      </c>
      <c r="EM4" s="701" t="s">
        <v>35</v>
      </c>
      <c r="EN4" s="702" t="s">
        <v>32</v>
      </c>
      <c r="EO4" s="700" t="s">
        <v>33</v>
      </c>
      <c r="EP4" s="700" t="s">
        <v>34</v>
      </c>
      <c r="EQ4" s="701" t="s">
        <v>35</v>
      </c>
      <c r="ER4" s="702" t="s">
        <v>32</v>
      </c>
      <c r="ES4" s="700" t="s">
        <v>33</v>
      </c>
      <c r="ET4" s="700" t="s">
        <v>34</v>
      </c>
      <c r="EU4" s="701" t="s">
        <v>35</v>
      </c>
      <c r="EV4" s="702" t="s">
        <v>32</v>
      </c>
      <c r="EW4" s="700" t="s">
        <v>33</v>
      </c>
      <c r="EX4" s="700" t="s">
        <v>34</v>
      </c>
      <c r="EY4" s="701" t="s">
        <v>35</v>
      </c>
      <c r="EZ4" s="702" t="s">
        <v>32</v>
      </c>
      <c r="FA4" s="700" t="s">
        <v>33</v>
      </c>
      <c r="FB4" s="700" t="s">
        <v>34</v>
      </c>
      <c r="FC4" s="701" t="s">
        <v>35</v>
      </c>
      <c r="FD4" s="702" t="s">
        <v>32</v>
      </c>
      <c r="FE4" s="700" t="s">
        <v>33</v>
      </c>
      <c r="FF4" s="700" t="s">
        <v>34</v>
      </c>
      <c r="FG4" s="701" t="s">
        <v>35</v>
      </c>
      <c r="FH4" s="702" t="s">
        <v>32</v>
      </c>
      <c r="FI4" s="700" t="s">
        <v>33</v>
      </c>
      <c r="FJ4" s="700" t="s">
        <v>34</v>
      </c>
      <c r="FK4" s="701" t="s">
        <v>35</v>
      </c>
      <c r="FL4" s="702" t="s">
        <v>32</v>
      </c>
      <c r="FM4" s="700" t="s">
        <v>33</v>
      </c>
      <c r="FN4" s="700" t="s">
        <v>34</v>
      </c>
      <c r="FO4" s="701" t="s">
        <v>35</v>
      </c>
      <c r="FP4" s="702" t="s">
        <v>32</v>
      </c>
      <c r="FQ4" s="700" t="s">
        <v>33</v>
      </c>
      <c r="FR4" s="700" t="s">
        <v>34</v>
      </c>
      <c r="FS4" s="701" t="s">
        <v>35</v>
      </c>
      <c r="FT4" s="702" t="s">
        <v>32</v>
      </c>
      <c r="FU4" s="700" t="s">
        <v>33</v>
      </c>
      <c r="FV4" s="700" t="s">
        <v>34</v>
      </c>
      <c r="FW4" s="701" t="s">
        <v>35</v>
      </c>
      <c r="FX4" s="702" t="s">
        <v>32</v>
      </c>
      <c r="FY4" s="700" t="s">
        <v>33</v>
      </c>
      <c r="FZ4" s="700" t="s">
        <v>34</v>
      </c>
      <c r="GA4" s="701" t="s">
        <v>35</v>
      </c>
    </row>
    <row r="5" spans="1:183" s="4" customFormat="1" ht="13.5" customHeight="1" x14ac:dyDescent="0.25">
      <c r="A5" s="669" t="s">
        <v>31</v>
      </c>
      <c r="B5" s="635"/>
      <c r="C5" s="635"/>
      <c r="D5" s="635"/>
      <c r="E5" s="635"/>
      <c r="F5" s="635"/>
      <c r="G5" s="666"/>
      <c r="H5" s="666"/>
      <c r="I5" s="666"/>
      <c r="J5" s="666"/>
      <c r="K5" s="666"/>
      <c r="L5" s="635" t="s">
        <v>32</v>
      </c>
      <c r="M5" s="635"/>
      <c r="N5" s="635"/>
      <c r="O5" s="635" t="s">
        <v>33</v>
      </c>
      <c r="P5" s="635"/>
      <c r="Q5" s="635"/>
      <c r="R5" s="635" t="s">
        <v>34</v>
      </c>
      <c r="S5" s="635"/>
      <c r="T5" s="635"/>
      <c r="U5" s="635" t="s">
        <v>35</v>
      </c>
      <c r="V5" s="635"/>
      <c r="W5" s="677"/>
      <c r="X5" s="670" t="str">
        <f>IF(Resume!O15&lt;&gt;"",Resume!O15,"")</f>
        <v>SHK-DWN</v>
      </c>
      <c r="Y5" s="635"/>
      <c r="Z5" s="635" t="str">
        <f>IF(Resume!O16&lt;&gt;"",Resume!O16,"")</f>
        <v/>
      </c>
      <c r="AA5" s="635"/>
      <c r="AB5" s="635" t="str">
        <f>IF(Resume!O17&lt;&gt;"",Resume!O17,"")</f>
        <v/>
      </c>
      <c r="AC5" s="635"/>
      <c r="AD5" s="635" t="str">
        <f>IF(Resume!O18&lt;&gt;"",Resume!O18,"")</f>
        <v/>
      </c>
      <c r="AE5" s="635"/>
      <c r="AF5" s="635" t="str">
        <f>IF(Resume!O19&lt;&gt;"",Resume!O19,"")</f>
        <v/>
      </c>
      <c r="AG5" s="635"/>
      <c r="AH5" s="635" t="str">
        <f>IF(Resume!O20&lt;&gt;"",Resume!O20,"")</f>
        <v/>
      </c>
      <c r="AI5" s="635"/>
      <c r="AJ5" s="635" t="str">
        <f>IF(Resume!O21&lt;&gt;"",Resume!O21,"")</f>
        <v/>
      </c>
      <c r="AK5" s="635"/>
      <c r="AL5" s="635" t="str">
        <f>IF(Resume!O22&lt;&gt;"",Resume!O22,"")</f>
        <v/>
      </c>
      <c r="AM5" s="635"/>
      <c r="AN5" s="635"/>
      <c r="AO5" s="635"/>
      <c r="AP5" s="635" t="str">
        <f>IF(Resume!O24&lt;&gt;"",Resume!O24,"")</f>
        <v/>
      </c>
      <c r="AQ5" s="635"/>
      <c r="AR5" s="635" t="str">
        <f>IF(Resume!O25&lt;&gt;"",Resume!O25,"")</f>
        <v/>
      </c>
      <c r="AS5" s="635"/>
      <c r="AT5" s="635" t="str">
        <f>IF(Resume!O26&lt;&gt;"",Resume!O26,"")</f>
        <v/>
      </c>
      <c r="AU5" s="635"/>
      <c r="AV5" s="635" t="str">
        <f>IF(Resume!O27&lt;&gt;"",Resume!O27,"")</f>
        <v/>
      </c>
      <c r="AW5" s="635"/>
      <c r="AX5" s="635" t="str">
        <f>IF(Resume!O28&lt;&gt;"",Resume!O28,"")</f>
        <v/>
      </c>
      <c r="AY5" s="635"/>
      <c r="AZ5" s="635" t="str">
        <f>IF(Resume!O29&lt;&gt;"",Resume!O29,"")</f>
        <v/>
      </c>
      <c r="BA5" s="635"/>
      <c r="BB5" s="690" t="s">
        <v>193</v>
      </c>
      <c r="BC5" s="635"/>
      <c r="BD5" s="635"/>
      <c r="BE5" s="635" t="s">
        <v>194</v>
      </c>
      <c r="BF5" s="635"/>
      <c r="BG5" s="635"/>
      <c r="BH5" s="635" t="s">
        <v>36</v>
      </c>
      <c r="BI5" s="635"/>
      <c r="BJ5" s="691"/>
      <c r="BL5" s="718" t="s">
        <v>195</v>
      </c>
      <c r="BM5" s="719"/>
      <c r="BN5" s="720"/>
      <c r="BO5" s="715"/>
      <c r="BP5" s="716"/>
      <c r="BQ5" s="716"/>
      <c r="BR5" s="716"/>
      <c r="BS5" s="716"/>
      <c r="BT5" s="716"/>
      <c r="BU5" s="716"/>
      <c r="BV5" s="716"/>
      <c r="BW5" s="716"/>
      <c r="BX5" s="717"/>
      <c r="BY5" s="185"/>
      <c r="BZ5" s="186"/>
      <c r="CJ5" s="702"/>
      <c r="CK5" s="700"/>
      <c r="CL5" s="700"/>
      <c r="CM5" s="701"/>
      <c r="CN5" s="702"/>
      <c r="CO5" s="700"/>
      <c r="CP5" s="700"/>
      <c r="CQ5" s="701"/>
      <c r="CR5" s="702"/>
      <c r="CS5" s="700"/>
      <c r="CT5" s="700"/>
      <c r="CU5" s="701"/>
      <c r="CV5" s="702"/>
      <c r="CW5" s="700"/>
      <c r="CX5" s="700"/>
      <c r="CY5" s="701"/>
      <c r="CZ5" s="702"/>
      <c r="DA5" s="700"/>
      <c r="DB5" s="700"/>
      <c r="DC5" s="701"/>
      <c r="DD5" s="702"/>
      <c r="DE5" s="700"/>
      <c r="DF5" s="700"/>
      <c r="DG5" s="701"/>
      <c r="DH5" s="702"/>
      <c r="DI5" s="700"/>
      <c r="DJ5" s="700"/>
      <c r="DK5" s="701"/>
      <c r="DL5" s="702"/>
      <c r="DM5" s="700"/>
      <c r="DN5" s="700"/>
      <c r="DO5" s="701"/>
      <c r="DP5" s="702"/>
      <c r="DQ5" s="700"/>
      <c r="DR5" s="700"/>
      <c r="DS5" s="701"/>
      <c r="DT5" s="702"/>
      <c r="DU5" s="700"/>
      <c r="DV5" s="700"/>
      <c r="DW5" s="701"/>
      <c r="DX5" s="702"/>
      <c r="DY5" s="700"/>
      <c r="DZ5" s="700"/>
      <c r="EA5" s="701"/>
      <c r="EB5" s="702"/>
      <c r="EC5" s="700"/>
      <c r="ED5" s="700"/>
      <c r="EE5" s="701"/>
      <c r="EF5" s="702"/>
      <c r="EG5" s="700"/>
      <c r="EH5" s="700"/>
      <c r="EI5" s="701"/>
      <c r="EJ5" s="702"/>
      <c r="EK5" s="700"/>
      <c r="EL5" s="700"/>
      <c r="EM5" s="701"/>
      <c r="EN5" s="702"/>
      <c r="EO5" s="700"/>
      <c r="EP5" s="700"/>
      <c r="EQ5" s="701"/>
      <c r="ER5" s="702"/>
      <c r="ES5" s="700"/>
      <c r="ET5" s="700"/>
      <c r="EU5" s="701"/>
      <c r="EV5" s="702"/>
      <c r="EW5" s="700"/>
      <c r="EX5" s="700"/>
      <c r="EY5" s="701"/>
      <c r="EZ5" s="702"/>
      <c r="FA5" s="700"/>
      <c r="FB5" s="700"/>
      <c r="FC5" s="701"/>
      <c r="FD5" s="702"/>
      <c r="FE5" s="700"/>
      <c r="FF5" s="700"/>
      <c r="FG5" s="701"/>
      <c r="FH5" s="702"/>
      <c r="FI5" s="700"/>
      <c r="FJ5" s="700"/>
      <c r="FK5" s="701"/>
      <c r="FL5" s="702"/>
      <c r="FM5" s="700"/>
      <c r="FN5" s="700"/>
      <c r="FO5" s="701"/>
      <c r="FP5" s="702"/>
      <c r="FQ5" s="700"/>
      <c r="FR5" s="700"/>
      <c r="FS5" s="701"/>
      <c r="FT5" s="702"/>
      <c r="FU5" s="700"/>
      <c r="FV5" s="700"/>
      <c r="FW5" s="701"/>
      <c r="FX5" s="702"/>
      <c r="FY5" s="700"/>
      <c r="FZ5" s="700"/>
      <c r="GA5" s="701"/>
    </row>
    <row r="6" spans="1:183" s="11" customFormat="1" ht="13.5" customHeight="1" x14ac:dyDescent="0.25">
      <c r="A6" s="582" t="s">
        <v>489</v>
      </c>
      <c r="B6" s="583"/>
      <c r="C6" s="583"/>
      <c r="D6" s="605" t="s">
        <v>316</v>
      </c>
      <c r="E6" s="606"/>
      <c r="F6" s="607"/>
      <c r="G6" s="611" t="s">
        <v>292</v>
      </c>
      <c r="H6" s="612"/>
      <c r="I6" s="612"/>
      <c r="J6" s="612"/>
      <c r="K6" s="613"/>
      <c r="L6" s="617" t="str">
        <f>IF($D6&lt;&gt;"",LEFT($D6,4)&amp;L$5,"")</f>
        <v>8105FL</v>
      </c>
      <c r="M6" s="618"/>
      <c r="N6" s="619"/>
      <c r="O6" s="678" t="str">
        <f t="shared" ref="O6:O14" si="0">IF($L6&lt;&gt;"",LEFT($L6,4)&amp;O$5,"")</f>
        <v>8105FR</v>
      </c>
      <c r="P6" s="679"/>
      <c r="Q6" s="680"/>
      <c r="R6" s="678" t="str">
        <f t="shared" ref="R6:R20" si="1">IF($L6&lt;&gt;"",LEFT($L6,4)&amp;R$5,"")</f>
        <v>8105RL</v>
      </c>
      <c r="S6" s="679"/>
      <c r="T6" s="680"/>
      <c r="U6" s="678" t="str">
        <f t="shared" ref="U6:U20" si="2">IF($L6&lt;&gt;"",LEFT($L6,4)&amp;U$5,"")</f>
        <v>8105RR</v>
      </c>
      <c r="V6" s="679"/>
      <c r="W6" s="684"/>
      <c r="X6" s="600" t="str">
        <f>'RS SHK-DWN'!$CX$5</f>
        <v/>
      </c>
      <c r="Y6" s="565"/>
      <c r="Z6" s="565"/>
      <c r="AA6" s="565"/>
      <c r="AB6" s="565"/>
      <c r="AC6" s="565"/>
      <c r="AD6" s="565"/>
      <c r="AE6" s="565"/>
      <c r="AF6" s="565"/>
      <c r="AG6" s="565"/>
      <c r="AH6" s="565"/>
      <c r="AI6" s="565"/>
      <c r="AJ6" s="565"/>
      <c r="AK6" s="565"/>
      <c r="AL6" s="565"/>
      <c r="AM6" s="565"/>
      <c r="AN6" s="565"/>
      <c r="AO6" s="565"/>
      <c r="AP6" s="565"/>
      <c r="AQ6" s="565"/>
      <c r="AR6" s="565"/>
      <c r="AS6" s="565"/>
      <c r="AT6" s="565"/>
      <c r="AU6" s="565"/>
      <c r="AV6" s="565"/>
      <c r="AW6" s="565"/>
      <c r="AX6" s="565"/>
      <c r="AY6" s="565"/>
      <c r="AZ6" s="565"/>
      <c r="BA6" s="566"/>
      <c r="BB6" s="601"/>
      <c r="BC6" s="602"/>
      <c r="BD6" s="602"/>
      <c r="BE6" s="571">
        <f>IF(AND(D6&lt;&gt;"",G6&lt;&gt;"",L6&lt;&gt;""),SUM(X6:BA6),"")</f>
        <v>0</v>
      </c>
      <c r="BF6" s="571"/>
      <c r="BG6" s="571"/>
      <c r="BH6" s="686">
        <f>IF(AND(D6&lt;&gt;"",G6&lt;&gt;"",L6&lt;&gt;""),SUM(X7:BA7,BB6),"")</f>
        <v>0</v>
      </c>
      <c r="BI6" s="686"/>
      <c r="BJ6" s="687"/>
      <c r="BL6" s="703" t="s">
        <v>327</v>
      </c>
      <c r="BM6" s="704"/>
      <c r="BN6" s="705"/>
      <c r="BO6" s="706" t="s">
        <v>87</v>
      </c>
      <c r="BP6" s="707"/>
      <c r="BQ6" s="707"/>
      <c r="BR6" s="707"/>
      <c r="BS6" s="707"/>
      <c r="BT6" s="707"/>
      <c r="BU6" s="707"/>
      <c r="BV6" s="707"/>
      <c r="BW6" s="707"/>
      <c r="BX6" s="708"/>
      <c r="BY6" s="190"/>
      <c r="BZ6" s="191"/>
      <c r="CB6" s="173">
        <f>BB6+SUM(X7:Y7)</f>
        <v>0</v>
      </c>
      <c r="CC6" s="173">
        <f>BB6+SUM(X7:AA7)</f>
        <v>0</v>
      </c>
      <c r="CD6" s="173">
        <f>BB6+SUM(X7:AC7)</f>
        <v>0</v>
      </c>
      <c r="CE6" s="173">
        <f>BB6+SUM(X7:AE7)</f>
        <v>0</v>
      </c>
      <c r="CF6" s="173">
        <f>BB6+SUM(X7:AG7)</f>
        <v>0</v>
      </c>
      <c r="CG6" s="173">
        <f>BB6+SUM(X7:AI7)</f>
        <v>0</v>
      </c>
      <c r="CH6" s="173">
        <f>BB6+SUM(X7:AK7)</f>
        <v>0</v>
      </c>
      <c r="CJ6" s="560" t="str">
        <f>IF(OR(TEXT(CJ$1,0)&amp;CJ$4=$L6,TEXT(CJ$1,0)&amp;CJ$4=$O6,TEXT(CJ$1,0)&amp;CJ$4=$R6,TEXT(CJ$1,0)&amp;CJ$4=$U6),$BE6*$U$2,"")</f>
        <v/>
      </c>
      <c r="CK6" s="556" t="str">
        <f>IF(OR(TEXT(CJ$1,0)&amp;CK$4=$L6,TEXT(CJ$1,0)&amp;CK$4=$O6,TEXT(CJ$1,0)&amp;CK$4=$R6,TEXT(CJ$1,0)&amp;CK$4=$U6),$BE6*$U$2,"")</f>
        <v/>
      </c>
      <c r="CL6" s="556" t="str">
        <f>IF(OR(TEXT(CJ$1,0)&amp;CL$4=$L6,TEXT(CJ$1,0)&amp;CL$4=$O6,TEXT(CJ$1,0)&amp;CL$4=$R6,TEXT(CJ$1,0)&amp;CL$4=$U6),$BE6*$U$2,"")</f>
        <v/>
      </c>
      <c r="CM6" s="558" t="str">
        <f>IF(OR(TEXT(CJ$1,0)&amp;CM$4=$L6,TEXT(CJ$1,0)&amp;CM$4=$O6,TEXT(CJ$1,0)&amp;CM$4=$R6,TEXT(CJ$1,0)&amp;CM$4=$U6),$BE6*$U$2,"")</f>
        <v/>
      </c>
      <c r="CN6" s="560" t="str">
        <f>IF(OR(TEXT(CN$1,0)&amp;CN$4=$L6,TEXT(CN$1,0)&amp;CN$4=$O6,TEXT(CN$1,0)&amp;CN$4=$R6,TEXT(CN$1,0)&amp;CN$4=$U6),$BE6*$U$2,"")</f>
        <v/>
      </c>
      <c r="CO6" s="556" t="str">
        <f>IF(OR(TEXT(CN$1,0)&amp;CO$4=$L6,TEXT(CN$1,0)&amp;CO$4=$O6,TEXT(CN$1,0)&amp;CO$4=$R6,TEXT(CN$1,0)&amp;CO$4=$U6),$BE6*$U$2,"")</f>
        <v/>
      </c>
      <c r="CP6" s="556" t="str">
        <f>IF(OR(TEXT(CN$1,0)&amp;CP$4=$L6,TEXT(CN$1,0)&amp;CP$4=$O6,TEXT(CN$1,0)&amp;CP$4=$R6,TEXT(CN$1,0)&amp;CP$4=$U6),$BE6*$U$2,"")</f>
        <v/>
      </c>
      <c r="CQ6" s="558" t="str">
        <f>IF(OR(TEXT(CN$1,0)&amp;CQ$4=$L6,TEXT(CN$1,0)&amp;CQ$4=$O6,TEXT(CN$1,0)&amp;CQ$4=$R6,TEXT(CN$1,0)&amp;CQ$4=$U6),$BE6*$U$2,"")</f>
        <v/>
      </c>
      <c r="CR6" s="560" t="str">
        <f>IF(OR(TEXT(CR$1,0)&amp;CR$4=$L6,TEXT(CR$1,0)&amp;CR$4=$O6,TEXT(CR$1,0)&amp;CR$4=$R6,TEXT(CR$1,0)&amp;CR$4=$U6),$BE6*$U$2,"")</f>
        <v/>
      </c>
      <c r="CS6" s="556" t="str">
        <f>IF(OR(TEXT(CR$1,0)&amp;CS$4=$L6,TEXT(CR$1,0)&amp;CS$4=$O6,TEXT(CR$1,0)&amp;CS$4=$R6,TEXT(CR$1,0)&amp;CS$4=$U6),$BE6*$U$2,"")</f>
        <v/>
      </c>
      <c r="CT6" s="556" t="str">
        <f>IF(OR(TEXT(CR$1,0)&amp;CT$4=$L6,TEXT(CR$1,0)&amp;CT$4=$O6,TEXT(CR$1,0)&amp;CT$4=$R6,TEXT(CR$1,0)&amp;CT$4=$U6),$BE6*$U$2,"")</f>
        <v/>
      </c>
      <c r="CU6" s="558" t="str">
        <f>IF(OR(TEXT(CR$1,0)&amp;CU$4=$L6,TEXT(CR$1,0)&amp;CU$4=$O6,TEXT(CR$1,0)&amp;CU$4=$R6,TEXT(CR$1,0)&amp;CU$4=$U6),$BE6*$U$2,"")</f>
        <v/>
      </c>
      <c r="CV6" s="560" t="str">
        <f>IF(OR(TEXT(CV$1,0)&amp;CV$4=$L6,TEXT(CV$1,0)&amp;CV$4=$O6,TEXT(CV$1,0)&amp;CV$4=$R6,TEXT(CV$1,0)&amp;CV$4=$U6),$BE6*$U$2,"")</f>
        <v/>
      </c>
      <c r="CW6" s="556" t="str">
        <f>IF(OR(TEXT(CV$1,0)&amp;CW$4=$L6,TEXT(CV$1,0)&amp;CW$4=$O6,TEXT(CV$1,0)&amp;CW$4=$R6,TEXT(CV$1,0)&amp;CW$4=$U6),$BE6*$U$2,"")</f>
        <v/>
      </c>
      <c r="CX6" s="556" t="str">
        <f>IF(OR(TEXT(CV$1,0)&amp;CX$4=$L6,TEXT(CV$1,0)&amp;CX$4=$O6,TEXT(CV$1,0)&amp;CX$4=$R6,TEXT(CV$1,0)&amp;CX$4=$U6),$BE6*$U$2,"")</f>
        <v/>
      </c>
      <c r="CY6" s="558" t="str">
        <f>IF(OR(TEXT(CV$1,0)&amp;CY$4=$L6,TEXT(CV$1,0)&amp;CY$4=$O6,TEXT(CV$1,0)&amp;CY$4=$R6,TEXT(CV$1,0)&amp;CY$4=$U6),$BE6*$U$2,"")</f>
        <v/>
      </c>
      <c r="CZ6" s="560" t="str">
        <f>IF(OR(TEXT(CZ$1,0)&amp;CZ$4=$L6,TEXT(CZ$1,0)&amp;CZ$4=$O6,TEXT(CZ$1,0)&amp;CZ$4=$R6,TEXT(CZ$1,0)&amp;CZ$4=$U6),$BE6*$U$2,"")</f>
        <v/>
      </c>
      <c r="DA6" s="556" t="str">
        <f>IF(OR(TEXT(CZ$1,0)&amp;DA$4=$L6,TEXT(CZ$1,0)&amp;DA$4=$O6,TEXT(CZ$1,0)&amp;DA$4=$R6,TEXT(CZ$1,0)&amp;DA$4=$U6),$BE6*$U$2,"")</f>
        <v/>
      </c>
      <c r="DB6" s="556" t="str">
        <f>IF(OR(TEXT(CZ$1,0)&amp;DB$4=$L6,TEXT(CZ$1,0)&amp;DB$4=$O6,TEXT(CZ$1,0)&amp;DB$4=$R6,TEXT(CZ$1,0)&amp;DB$4=$U6),$BE6*$U$2,"")</f>
        <v/>
      </c>
      <c r="DC6" s="558" t="str">
        <f>IF(OR(TEXT(CZ$1,0)&amp;DC$4=$L6,TEXT(CZ$1,0)&amp;DC$4=$O6,TEXT(CZ$1,0)&amp;DC$4=$R6,TEXT(CZ$1,0)&amp;DC$4=$U6),$BE6*$U$2,"")</f>
        <v/>
      </c>
      <c r="DD6" s="560" t="str">
        <f>IF(OR(TEXT(DD$1,0)&amp;DD$4=$L6,TEXT(DD$1,0)&amp;DD$4=$O6,TEXT(DD$1,0)&amp;DD$4=$R6,TEXT(DD$1,0)&amp;DD$4=$U6),$BE6*$U$2,"")</f>
        <v/>
      </c>
      <c r="DE6" s="556" t="str">
        <f>IF(OR(TEXT(DD$1,0)&amp;DE$4=$L6,TEXT(DD$1,0)&amp;DE$4=$O6,TEXT(DD$1,0)&amp;DE$4=$R6,TEXT(DD$1,0)&amp;DE$4=$U6),$BE6*$U$2,"")</f>
        <v/>
      </c>
      <c r="DF6" s="556" t="str">
        <f>IF(OR(TEXT(DD$1,0)&amp;DF$4=$L6,TEXT(DD$1,0)&amp;DF$4=$O6,TEXT(DD$1,0)&amp;DF$4=$R6,TEXT(DD$1,0)&amp;DF$4=$U6),$BE6*$U$2,"")</f>
        <v/>
      </c>
      <c r="DG6" s="558" t="str">
        <f>IF(OR(TEXT(DD$1,0)&amp;DG$4=$L6,TEXT(DD$1,0)&amp;DG$4=$O6,TEXT(DD$1,0)&amp;DG$4=$R6,TEXT(DD$1,0)&amp;DG$4=$U6),$BE6*$U$2,"")</f>
        <v/>
      </c>
      <c r="DH6" s="560" t="str">
        <f>IF(OR(TEXT(DH$1,0)&amp;DH$4=$L6,TEXT(DH$1,0)&amp;DH$4=$O6,TEXT(DH$1,0)&amp;DH$4=$R6,TEXT(DH$1,0)&amp;DH$4=$U6),$BE6*$U$2,"")</f>
        <v/>
      </c>
      <c r="DI6" s="556" t="str">
        <f>IF(OR(TEXT(DH$1,0)&amp;DI$4=$L6,TEXT(DH$1,0)&amp;DI$4=$O6,TEXT(DH$1,0)&amp;DI$4=$R6,TEXT(DH$1,0)&amp;DI$4=$U6),$BE6*$U$2,"")</f>
        <v/>
      </c>
      <c r="DJ6" s="556" t="str">
        <f>IF(OR(TEXT(DH$1,0)&amp;DJ$4=$L6,TEXT(DH$1,0)&amp;DJ$4=$O6,TEXT(DH$1,0)&amp;DJ$4=$R6,TEXT(DH$1,0)&amp;DJ$4=$U6),$BE6*$U$2,"")</f>
        <v/>
      </c>
      <c r="DK6" s="558" t="str">
        <f>IF(OR(TEXT(DH$1,0)&amp;DK$4=$L6,TEXT(DH$1,0)&amp;DK$4=$O6,TEXT(DH$1,0)&amp;DK$4=$R6,TEXT(DH$1,0)&amp;DK$4=$U6),$BE6*$U$2,"")</f>
        <v/>
      </c>
      <c r="DL6" s="560" t="str">
        <f>IF(OR(TEXT(DL$1,0)&amp;DL$4=$L6,TEXT(DL$1,0)&amp;DL$4=$O6,TEXT(DL$1,0)&amp;DL$4=$R6,TEXT(DL$1,0)&amp;DL$4=$U6),$BE6*$U$2,"")</f>
        <v/>
      </c>
      <c r="DM6" s="556" t="str">
        <f>IF(OR(TEXT(DL$1,0)&amp;DM$4=$L6,TEXT(DL$1,0)&amp;DM$4=$O6,TEXT(DL$1,0)&amp;DM$4=$R6,TEXT(DL$1,0)&amp;DM$4=$U6),$BE6*$U$2,"")</f>
        <v/>
      </c>
      <c r="DN6" s="556" t="str">
        <f>IF(OR(TEXT(DL$1,0)&amp;DN$4=$L6,TEXT(DL$1,0)&amp;DN$4=$O6,TEXT(DL$1,0)&amp;DN$4=$R6,TEXT(DL$1,0)&amp;DN$4=$U6),$BE6*$U$2,"")</f>
        <v/>
      </c>
      <c r="DO6" s="558" t="str">
        <f>IF(OR(TEXT(DL$1,0)&amp;DO$4=$L6,TEXT(DL$1,0)&amp;DO$4=$O6,TEXT(DL$1,0)&amp;DO$4=$R6,TEXT(DL$1,0)&amp;DO$4=$U6),$BE6*$U$2,"")</f>
        <v/>
      </c>
      <c r="DP6" s="560" t="str">
        <f>IF(OR(TEXT(DP$1,0)&amp;DP$4=$L6,TEXT(DP$1,0)&amp;DP$4=$O6,TEXT(DP$1,0)&amp;DP$4=$R6,TEXT(DP$1,0)&amp;DP$4=$U6),$BE6*$U$2,"")</f>
        <v/>
      </c>
      <c r="DQ6" s="556" t="str">
        <f>IF(OR(TEXT(DP$1,0)&amp;DQ$4=$L6,TEXT(DP$1,0)&amp;DQ$4=$O6,TEXT(DP$1,0)&amp;DQ$4=$R6,TEXT(DP$1,0)&amp;DQ$4=$U6),$BE6*$U$2,"")</f>
        <v/>
      </c>
      <c r="DR6" s="556" t="str">
        <f>IF(OR(TEXT(DP$1,0)&amp;DR$4=$L6,TEXT(DP$1,0)&amp;DR$4=$O6,TEXT(DP$1,0)&amp;DR$4=$R6,TEXT(DP$1,0)&amp;DR$4=$U6),$BE6*$U$2,"")</f>
        <v/>
      </c>
      <c r="DS6" s="558" t="str">
        <f>IF(OR(TEXT(DP$1,0)&amp;DS$4=$L6,TEXT(DP$1,0)&amp;DS$4=$O6,TEXT(DP$1,0)&amp;DS$4=$R6,TEXT(DP$1,0)&amp;DS$4=$U6),$BE6*$U$2,"")</f>
        <v/>
      </c>
      <c r="DT6" s="560" t="str">
        <f>IF(OR(TEXT(DT$1,0)&amp;DT$4=$L6,TEXT(DT$1,0)&amp;DT$4=$O6,TEXT(DT$1,0)&amp;DT$4=$R6,TEXT(DT$1,0)&amp;DT$4=$U6),$BE6*$U$2,"")</f>
        <v/>
      </c>
      <c r="DU6" s="556" t="str">
        <f>IF(OR(TEXT(DT$1,0)&amp;DU$4=$L6,TEXT(DT$1,0)&amp;DU$4=$O6,TEXT(DT$1,0)&amp;DU$4=$R6,TEXT(DT$1,0)&amp;DU$4=$U6),$BE6*$U$2,"")</f>
        <v/>
      </c>
      <c r="DV6" s="556" t="str">
        <f>IF(OR(TEXT(DT$1,0)&amp;DV$4=$L6,TEXT(DT$1,0)&amp;DV$4=$O6,TEXT(DT$1,0)&amp;DV$4=$R6,TEXT(DT$1,0)&amp;DV$4=$U6),$BE6*$U$2,"")</f>
        <v/>
      </c>
      <c r="DW6" s="558" t="str">
        <f>IF(OR(TEXT(DT$1,0)&amp;DW$4=$L6,TEXT(DT$1,0)&amp;DW$4=$O6,TEXT(DT$1,0)&amp;DW$4=$R6,TEXT(DT$1,0)&amp;DW$4=$U6),$BE6*$U$2,"")</f>
        <v/>
      </c>
      <c r="DX6" s="560" t="str">
        <f>IF(OR(TEXT(DX$1,0)&amp;DX$4=$L6,TEXT(DX$1,0)&amp;DX$4=$O6,TEXT(DX$1,0)&amp;DX$4=$R6,TEXT(DX$1,0)&amp;DX$4=$U6),$BE6*$U$2,"")</f>
        <v/>
      </c>
      <c r="DY6" s="556" t="str">
        <f>IF(OR(TEXT(DX$1,0)&amp;DY$4=$L6,TEXT(DX$1,0)&amp;DY$4=$O6,TEXT(DX$1,0)&amp;DY$4=$R6,TEXT(DX$1,0)&amp;DY$4=$U6),$BE6*$U$2,"")</f>
        <v/>
      </c>
      <c r="DZ6" s="556" t="str">
        <f>IF(OR(TEXT(DX$1,0)&amp;DZ$4=$L6,TEXT(DX$1,0)&amp;DZ$4=$O6,TEXT(DX$1,0)&amp;DZ$4=$R6,TEXT(DX$1,0)&amp;DZ$4=$U6),$BE6*$U$2,"")</f>
        <v/>
      </c>
      <c r="EA6" s="558" t="str">
        <f>IF(OR(TEXT(DX$1,0)&amp;EA$4=$L6,TEXT(DX$1,0)&amp;EA$4=$O6,TEXT(DX$1,0)&amp;EA$4=$R6,TEXT(DX$1,0)&amp;EA$4=$U6),$BE6*$U$2,"")</f>
        <v/>
      </c>
      <c r="EB6" s="560" t="str">
        <f>IF(OR(TEXT(EB$1,0)&amp;EB$4=$L6,TEXT(EB$1,0)&amp;EB$4=$O6,TEXT(EB$1,0)&amp;EB$4=$R6,TEXT(EB$1,0)&amp;EB$4=$U6),$BE6*$U$2,"")</f>
        <v/>
      </c>
      <c r="EC6" s="556" t="str">
        <f>IF(OR(TEXT(EB$1,0)&amp;EC$4=$L6,TEXT(EB$1,0)&amp;EC$4=$O6,TEXT(EB$1,0)&amp;EC$4=$R6,TEXT(EB$1,0)&amp;EC$4=$U6),$BE6*$U$2,"")</f>
        <v/>
      </c>
      <c r="ED6" s="556" t="str">
        <f>IF(OR(TEXT(EB$1,0)&amp;ED$4=$L6,TEXT(EB$1,0)&amp;ED$4=$O6,TEXT(EB$1,0)&amp;ED$4=$R6,TEXT(EB$1,0)&amp;ED$4=$U6),$BE6*$U$2,"")</f>
        <v/>
      </c>
      <c r="EE6" s="558" t="str">
        <f>IF(OR(TEXT(EB$1,0)&amp;EE$4=$L6,TEXT(EB$1,0)&amp;EE$4=$O6,TEXT(EB$1,0)&amp;EE$4=$R6,TEXT(EB$1,0)&amp;EE$4=$U6),$BE6*$U$2,"")</f>
        <v/>
      </c>
      <c r="EF6" s="560" t="str">
        <f>IF(OR(TEXT(EF$1,0)&amp;EF$4=$L6,TEXT(EF$1,0)&amp;EF$4=$O6,TEXT(EF$1,0)&amp;EF$4=$R6,TEXT(EF$1,0)&amp;EF$4=$U6),$BE6*$U$2,"")</f>
        <v/>
      </c>
      <c r="EG6" s="556" t="str">
        <f>IF(OR(TEXT(EF$1,0)&amp;EG$4=$L6,TEXT(EF$1,0)&amp;EG$4=$O6,TEXT(EF$1,0)&amp;EG$4=$R6,TEXT(EF$1,0)&amp;EG$4=$U6),$BE6*$U$2,"")</f>
        <v/>
      </c>
      <c r="EH6" s="556" t="str">
        <f>IF(OR(TEXT(EF$1,0)&amp;EH$4=$L6,TEXT(EF$1,0)&amp;EH$4=$O6,TEXT(EF$1,0)&amp;EH$4=$R6,TEXT(EF$1,0)&amp;EH$4=$U6),$BE6*$U$2,"")</f>
        <v/>
      </c>
      <c r="EI6" s="558" t="str">
        <f>IF(OR(TEXT(EF$1,0)&amp;EI$4=$L6,TEXT(EF$1,0)&amp;EI$4=$O6,TEXT(EF$1,0)&amp;EI$4=$R6,TEXT(EF$1,0)&amp;EI$4=$U6),$BE6*$U$2,"")</f>
        <v/>
      </c>
      <c r="EJ6" s="560" t="str">
        <f>IF(OR(TEXT(EJ$1,0)&amp;EJ$4=$L6,TEXT(EJ$1,0)&amp;EJ$4=$O6,TEXT(EJ$1,0)&amp;EJ$4=$R6,TEXT(EJ$1,0)&amp;EJ$4=$U6),$BE6*$U$2,"")</f>
        <v/>
      </c>
      <c r="EK6" s="556" t="str">
        <f>IF(OR(TEXT(EJ$1,0)&amp;EK$4=$L6,TEXT(EJ$1,0)&amp;EK$4=$O6,TEXT(EJ$1,0)&amp;EK$4=$R6,TEXT(EJ$1,0)&amp;EK$4=$U6),$BE6*$U$2,"")</f>
        <v/>
      </c>
      <c r="EL6" s="556" t="str">
        <f>IF(OR(TEXT(EJ$1,0)&amp;EL$4=$L6,TEXT(EJ$1,0)&amp;EL$4=$O6,TEXT(EJ$1,0)&amp;EL$4=$R6,TEXT(EJ$1,0)&amp;EL$4=$U6),$BE6*$U$2,"")</f>
        <v/>
      </c>
      <c r="EM6" s="558" t="str">
        <f>IF(OR(TEXT(EJ$1,0)&amp;EM$4=$L6,TEXT(EJ$1,0)&amp;EM$4=$O6,TEXT(EJ$1,0)&amp;EM$4=$R6,TEXT(EJ$1,0)&amp;EM$4=$U6),$BE6*$U$2,"")</f>
        <v/>
      </c>
      <c r="EN6" s="560" t="str">
        <f>IF(OR(TEXT(EN$1,0)&amp;EN$4=$L6,TEXT(EN$1,0)&amp;EN$4=$O6,TEXT(EN$1,0)&amp;EN$4=$R6,TEXT(EN$1,0)&amp;EN$4=$U6),$BE6*$U$2,"")</f>
        <v/>
      </c>
      <c r="EO6" s="556" t="str">
        <f>IF(OR(TEXT(EN$1,0)&amp;EO$4=$L6,TEXT(EN$1,0)&amp;EO$4=$O6,TEXT(EN$1,0)&amp;EO$4=$R6,TEXT(EN$1,0)&amp;EO$4=$U6),$BE6*$U$2,"")</f>
        <v/>
      </c>
      <c r="EP6" s="556" t="str">
        <f>IF(OR(TEXT(EN$1,0)&amp;EP$4=$L6,TEXT(EN$1,0)&amp;EP$4=$O6,TEXT(EN$1,0)&amp;EP$4=$R6,TEXT(EN$1,0)&amp;EP$4=$U6),$BE6*$U$2,"")</f>
        <v/>
      </c>
      <c r="EQ6" s="558" t="str">
        <f>IF(OR(TEXT(EN$1,0)&amp;EQ$4=$L6,TEXT(EN$1,0)&amp;EQ$4=$O6,TEXT(EN$1,0)&amp;EQ$4=$R6,TEXT(EN$1,0)&amp;EQ$4=$U6),$BE6*$U$2,"")</f>
        <v/>
      </c>
      <c r="ER6" s="560" t="str">
        <f>IF(OR(TEXT(ER$1,0)&amp;ER$4=$L6,TEXT(ER$1,0)&amp;ER$4=$O6,TEXT(ER$1,0)&amp;ER$4=$R6,TEXT(ER$1,0)&amp;ER$4=$U6),$BE6*$U$2,"")</f>
        <v/>
      </c>
      <c r="ES6" s="556" t="str">
        <f>IF(OR(TEXT(ER$1,0)&amp;ES$4=$L6,TEXT(ER$1,0)&amp;ES$4=$O6,TEXT(ER$1,0)&amp;ES$4=$R6,TEXT(ER$1,0)&amp;ES$4=$U6),$BE6*$U$2,"")</f>
        <v/>
      </c>
      <c r="ET6" s="556" t="str">
        <f>IF(OR(TEXT(ER$1,0)&amp;ET$4=$L6,TEXT(ER$1,0)&amp;ET$4=$O6,TEXT(ER$1,0)&amp;ET$4=$R6,TEXT(ER$1,0)&amp;ET$4=$U6),$BE6*$U$2,"")</f>
        <v/>
      </c>
      <c r="EU6" s="558" t="str">
        <f>IF(OR(TEXT(ER$1,0)&amp;EU$4=$L6,TEXT(ER$1,0)&amp;EU$4=$O6,TEXT(ER$1,0)&amp;EU$4=$R6,TEXT(ER$1,0)&amp;EU$4=$U6),$BE6*$U$2,"")</f>
        <v/>
      </c>
      <c r="EV6" s="560" t="str">
        <f>IF(OR(TEXT(EV$1,0)&amp;EV$4=$L6,TEXT(EV$1,0)&amp;EV$4=$O6,TEXT(EV$1,0)&amp;EV$4=$R6,TEXT(EV$1,0)&amp;EV$4=$U6),$BE6*$U$2,"")</f>
        <v/>
      </c>
      <c r="EW6" s="556" t="str">
        <f>IF(OR(TEXT(EV$1,0)&amp;EW$4=$L6,TEXT(EV$1,0)&amp;EW$4=$O6,TEXT(EV$1,0)&amp;EW$4=$R6,TEXT(EV$1,0)&amp;EW$4=$U6),$BE6*$U$2,"")</f>
        <v/>
      </c>
      <c r="EX6" s="556" t="str">
        <f>IF(OR(TEXT(EV$1,0)&amp;EX$4=$L6,TEXT(EV$1,0)&amp;EX$4=$O6,TEXT(EV$1,0)&amp;EX$4=$R6,TEXT(EV$1,0)&amp;EX$4=$U6),$BE6*$U$2,"")</f>
        <v/>
      </c>
      <c r="EY6" s="558" t="str">
        <f>IF(OR(TEXT(EV$1,0)&amp;EY$4=$L6,TEXT(EV$1,0)&amp;EY$4=$O6,TEXT(EV$1,0)&amp;EY$4=$R6,TEXT(EV$1,0)&amp;EY$4=$U6),$BE6*$U$2,"")</f>
        <v/>
      </c>
      <c r="EZ6" s="560" t="str">
        <f>IF(OR(TEXT(EZ$1,0)&amp;EZ$4=$L6,TEXT(EZ$1,0)&amp;EZ$4=$O6,TEXT(EZ$1,0)&amp;EZ$4=$R6,TEXT(EZ$1,0)&amp;EZ$4=$U6),$BE6*$U$2,"")</f>
        <v/>
      </c>
      <c r="FA6" s="556" t="str">
        <f>IF(OR(TEXT(EZ$1,0)&amp;FA$4=$L6,TEXT(EZ$1,0)&amp;FA$4=$O6,TEXT(EZ$1,0)&amp;FA$4=$R6,TEXT(EZ$1,0)&amp;FA$4=$U6),$BE6*$U$2,"")</f>
        <v/>
      </c>
      <c r="FB6" s="556" t="str">
        <f>IF(OR(TEXT(EZ$1,0)&amp;FB$4=$L6,TEXT(EZ$1,0)&amp;FB$4=$O6,TEXT(EZ$1,0)&amp;FB$4=$R6,TEXT(EZ$1,0)&amp;FB$4=$U6),$BE6*$U$2,"")</f>
        <v/>
      </c>
      <c r="FC6" s="558" t="str">
        <f>IF(OR(TEXT(EZ$1,0)&amp;FC$4=$L6,TEXT(EZ$1,0)&amp;FC$4=$O6,TEXT(EZ$1,0)&amp;FC$4=$R6,TEXT(EZ$1,0)&amp;FC$4=$U6),$BE6*$U$2,"")</f>
        <v/>
      </c>
      <c r="FD6" s="560" t="str">
        <f>IF(OR(TEXT(FD$1,0)&amp;FD$4=$L6,TEXT(FD$1,0)&amp;FD$4=$O6,TEXT(FD$1,0)&amp;FD$4=$R6,TEXT(FD$1,0)&amp;FD$4=$U6),$BE6*$U$2,"")</f>
        <v/>
      </c>
      <c r="FE6" s="556" t="str">
        <f>IF(OR(TEXT(FD$1,0)&amp;FE$4=$L6,TEXT(FD$1,0)&amp;FE$4=$O6,TEXT(FD$1,0)&amp;FE$4=$R6,TEXT(FD$1,0)&amp;FE$4=$U6),$BE6*$U$2,"")</f>
        <v/>
      </c>
      <c r="FF6" s="556" t="str">
        <f>IF(OR(TEXT(FD$1,0)&amp;FF$4=$L6,TEXT(FD$1,0)&amp;FF$4=$O6,TEXT(FD$1,0)&amp;FF$4=$R6,TEXT(FD$1,0)&amp;FF$4=$U6),$BE6*$U$2,"")</f>
        <v/>
      </c>
      <c r="FG6" s="558" t="str">
        <f>IF(OR(TEXT(FD$1,0)&amp;FG$4=$L6,TEXT(FD$1,0)&amp;FG$4=$O6,TEXT(FD$1,0)&amp;FG$4=$R6,TEXT(FD$1,0)&amp;FG$4=$U6),$BE6*$U$2,"")</f>
        <v/>
      </c>
      <c r="FH6" s="560" t="str">
        <f>IF(OR(TEXT(FH$1,0)&amp;FH$4=$L6,TEXT(FH$1,0)&amp;FH$4=$O6,TEXT(FH$1,0)&amp;FH$4=$R6,TEXT(FH$1,0)&amp;FH$4=$U6),$BE6*$U$2,"")</f>
        <v/>
      </c>
      <c r="FI6" s="556" t="str">
        <f>IF(OR(TEXT(FH$1,0)&amp;FI$4=$L6,TEXT(FH$1,0)&amp;FI$4=$O6,TEXT(FH$1,0)&amp;FI$4=$R6,TEXT(FH$1,0)&amp;FI$4=$U6),$BE6*$U$2,"")</f>
        <v/>
      </c>
      <c r="FJ6" s="556" t="str">
        <f>IF(OR(TEXT(FH$1,0)&amp;FJ$4=$L6,TEXT(FH$1,0)&amp;FJ$4=$O6,TEXT(FH$1,0)&amp;FJ$4=$R6,TEXT(FH$1,0)&amp;FJ$4=$U6),$BE6*$U$2,"")</f>
        <v/>
      </c>
      <c r="FK6" s="558" t="str">
        <f>IF(OR(TEXT(FH$1,0)&amp;FK$4=$L6,TEXT(FH$1,0)&amp;FK$4=$O6,TEXT(FH$1,0)&amp;FK$4=$R6,TEXT(FH$1,0)&amp;FK$4=$U6),$BE6*$U$2,"")</f>
        <v/>
      </c>
      <c r="FL6" s="560" t="str">
        <f>IF(OR(TEXT(FL$1,0)&amp;FL$4=$L6,TEXT(FL$1,0)&amp;FL$4=$O6,TEXT(FL$1,0)&amp;FL$4=$R6,TEXT(FL$1,0)&amp;FL$4=$U6),$BE6*$U$2,"")</f>
        <v/>
      </c>
      <c r="FM6" s="556" t="str">
        <f>IF(OR(TEXT(FL$1,0)&amp;FM$4=$L6,TEXT(FL$1,0)&amp;FM$4=$O6,TEXT(FL$1,0)&amp;FM$4=$R6,TEXT(FL$1,0)&amp;FM$4=$U6),$BE6*$U$2,"")</f>
        <v/>
      </c>
      <c r="FN6" s="556" t="str">
        <f>IF(OR(TEXT(FL$1,0)&amp;FN$4=$L6,TEXT(FL$1,0)&amp;FN$4=$O6,TEXT(FL$1,0)&amp;FN$4=$R6,TEXT(FL$1,0)&amp;FN$4=$U6),$BE6*$U$2,"")</f>
        <v/>
      </c>
      <c r="FO6" s="558" t="str">
        <f>IF(OR(TEXT(FL$1,0)&amp;FO$4=$L6,TEXT(FL$1,0)&amp;FO$4=$O6,TEXT(FL$1,0)&amp;FO$4=$R6,TEXT(FL$1,0)&amp;FO$4=$U6),$BE6*$U$2,"")</f>
        <v/>
      </c>
      <c r="FP6" s="560" t="str">
        <f>IF(OR(TEXT(FP$1,0)&amp;FP$4=$L6,TEXT(FP$1,0)&amp;FP$4=$O6,TEXT(FP$1,0)&amp;FP$4=$R6,TEXT(FP$1,0)&amp;FP$4=$U6),$BE6*$U$2,"")</f>
        <v/>
      </c>
      <c r="FQ6" s="556" t="str">
        <f>IF(OR(TEXT(FP$1,0)&amp;FQ$4=$L6,TEXT(FP$1,0)&amp;FQ$4=$O6,TEXT(FP$1,0)&amp;FQ$4=$R6,TEXT(FP$1,0)&amp;FQ$4=$U6),$BE6*$U$2,"")</f>
        <v/>
      </c>
      <c r="FR6" s="556" t="str">
        <f>IF(OR(TEXT(FP$1,0)&amp;FR$4=$L6,TEXT(FP$1,0)&amp;FR$4=$O6,TEXT(FP$1,0)&amp;FR$4=$R6,TEXT(FP$1,0)&amp;FR$4=$U6),$BE6*$U$2,"")</f>
        <v/>
      </c>
      <c r="FS6" s="558" t="str">
        <f>IF(OR(TEXT(FP$1,0)&amp;FS$4=$L6,TEXT(FP$1,0)&amp;FS$4=$O6,TEXT(FP$1,0)&amp;FS$4=$R6,TEXT(FP$1,0)&amp;FS$4=$U6),$BE6*$U$2,"")</f>
        <v/>
      </c>
      <c r="FT6" s="560" t="str">
        <f>IF(OR(TEXT(FT$1,0)&amp;FT$4=$L6,TEXT(FT$1,0)&amp;FT$4=$O6,TEXT(FT$1,0)&amp;FT$4=$R6,TEXT(FT$1,0)&amp;FT$4=$U6),$BE6*$U$2,"")</f>
        <v/>
      </c>
      <c r="FU6" s="556" t="str">
        <f>IF(OR(TEXT(FT$1,0)&amp;FU$4=$L6,TEXT(FT$1,0)&amp;FU$4=$O6,TEXT(FT$1,0)&amp;FU$4=$R6,TEXT(FT$1,0)&amp;FU$4=$U6),$BE6*$U$2,"")</f>
        <v/>
      </c>
      <c r="FV6" s="556" t="str">
        <f>IF(OR(TEXT(FT$1,0)&amp;FV$4=$L6,TEXT(FT$1,0)&amp;FV$4=$O6,TEXT(FT$1,0)&amp;FV$4=$R6,TEXT(FT$1,0)&amp;FV$4=$U6),$BE6*$U$2,"")</f>
        <v/>
      </c>
      <c r="FW6" s="558" t="str">
        <f>IF(OR(TEXT(FT$1,0)&amp;FW$4=$L6,TEXT(FT$1,0)&amp;FW$4=$O6,TEXT(FT$1,0)&amp;FW$4=$R6,TEXT(FT$1,0)&amp;FW$4=$U6),$BE6*$U$2,"")</f>
        <v/>
      </c>
      <c r="FX6" s="560" t="str">
        <f>IF(OR(TEXT(FX$1,0)&amp;FX$4=$L6,TEXT(FX$1,0)&amp;FX$4=$O6,TEXT(FX$1,0)&amp;FX$4=$R6,TEXT(FX$1,0)&amp;FX$4=$U6),$BE6*$U$2,"")</f>
        <v/>
      </c>
      <c r="FY6" s="556" t="str">
        <f>IF(OR(TEXT(FX$1,0)&amp;FY$4=$L6,TEXT(FX$1,0)&amp;FY$4=$O6,TEXT(FX$1,0)&amp;FY$4=$R6,TEXT(FX$1,0)&amp;FY$4=$U6),$BE6*$U$2,"")</f>
        <v/>
      </c>
      <c r="FZ6" s="556" t="str">
        <f>IF(OR(TEXT(FX$1,0)&amp;FZ$4=$L6,TEXT(FX$1,0)&amp;FZ$4=$O6,TEXT(FX$1,0)&amp;FZ$4=$R6,TEXT(FX$1,0)&amp;FZ$4=$U6),$BE6*$U$2,"")</f>
        <v/>
      </c>
      <c r="GA6" s="558" t="str">
        <f>IF(OR(TEXT(FX$1,0)&amp;GA$4=$L6,TEXT(FX$1,0)&amp;GA$4=$O6,TEXT(FX$1,0)&amp;GA$4=$R6,TEXT(FX$1,0)&amp;GA$4=$U6),$BE6*$U$2,"")</f>
        <v/>
      </c>
    </row>
    <row r="7" spans="1:183" s="11" customFormat="1" ht="13.5" customHeight="1" x14ac:dyDescent="0.25">
      <c r="A7" s="584"/>
      <c r="B7" s="585"/>
      <c r="C7" s="585"/>
      <c r="D7" s="608"/>
      <c r="E7" s="609"/>
      <c r="F7" s="610"/>
      <c r="G7" s="614"/>
      <c r="H7" s="615"/>
      <c r="I7" s="615"/>
      <c r="J7" s="615"/>
      <c r="K7" s="616"/>
      <c r="L7" s="620"/>
      <c r="M7" s="621"/>
      <c r="N7" s="622"/>
      <c r="O7" s="681"/>
      <c r="P7" s="682"/>
      <c r="Q7" s="683"/>
      <c r="R7" s="681"/>
      <c r="S7" s="682"/>
      <c r="T7" s="683"/>
      <c r="U7" s="681"/>
      <c r="V7" s="682"/>
      <c r="W7" s="685"/>
      <c r="X7" s="579" t="str">
        <f t="shared" ref="X7:X9" si="3">IF(X6&lt;&gt;"",X6*$U$2,"")</f>
        <v/>
      </c>
      <c r="Y7" s="580"/>
      <c r="Z7" s="580" t="str">
        <f t="shared" ref="Z7" si="4">IF(Z6&lt;&gt;"",Z6*$U$2,"")</f>
        <v/>
      </c>
      <c r="AA7" s="580"/>
      <c r="AB7" s="580" t="str">
        <f t="shared" ref="AB7" si="5">IF(AB6&lt;&gt;"",AB6*$U$2,"")</f>
        <v/>
      </c>
      <c r="AC7" s="580"/>
      <c r="AD7" s="580" t="str">
        <f t="shared" ref="AD7" si="6">IF(AD6&lt;&gt;"",AD6*$U$2,"")</f>
        <v/>
      </c>
      <c r="AE7" s="580"/>
      <c r="AF7" s="580" t="str">
        <f t="shared" ref="AF7" si="7">IF(AF6&lt;&gt;"",AF6*$U$2,"")</f>
        <v/>
      </c>
      <c r="AG7" s="580"/>
      <c r="AH7" s="580" t="str">
        <f t="shared" ref="AH7" si="8">IF(AH6&lt;&gt;"",AH6*$U$2,"")</f>
        <v/>
      </c>
      <c r="AI7" s="580"/>
      <c r="AJ7" s="580" t="str">
        <f t="shared" ref="AJ7" si="9">IF(AJ6&lt;&gt;"",AJ6*$U$2,"")</f>
        <v/>
      </c>
      <c r="AK7" s="580"/>
      <c r="AL7" s="580" t="str">
        <f t="shared" ref="AL7" si="10">IF(AL6&lt;&gt;"",AL6*$U$2,"")</f>
        <v/>
      </c>
      <c r="AM7" s="580"/>
      <c r="AN7" s="580" t="str">
        <f t="shared" ref="AN7" si="11">IF(AN6&lt;&gt;"",AN6*$U$2,"")</f>
        <v/>
      </c>
      <c r="AO7" s="580"/>
      <c r="AP7" s="580" t="str">
        <f t="shared" ref="AP7" si="12">IF(AP6&lt;&gt;"",AP6*$U$2,"")</f>
        <v/>
      </c>
      <c r="AQ7" s="580"/>
      <c r="AR7" s="580" t="str">
        <f t="shared" ref="AR7" si="13">IF(AR6&lt;&gt;"",AR6*$U$2,"")</f>
        <v/>
      </c>
      <c r="AS7" s="580"/>
      <c r="AT7" s="580" t="str">
        <f t="shared" ref="AT7" si="14">IF(AT6&lt;&gt;"",AT6*$U$2,"")</f>
        <v/>
      </c>
      <c r="AU7" s="580"/>
      <c r="AV7" s="580" t="str">
        <f t="shared" ref="AV7" si="15">IF(AV6&lt;&gt;"",AV6*$U$2,"")</f>
        <v/>
      </c>
      <c r="AW7" s="580"/>
      <c r="AX7" s="580" t="str">
        <f t="shared" ref="AX7" si="16">IF(AX6&lt;&gt;"",AX6*$U$2,"")</f>
        <v/>
      </c>
      <c r="AY7" s="580"/>
      <c r="AZ7" s="580" t="str">
        <f t="shared" ref="AZ7" si="17">IF(AZ6&lt;&gt;"",AZ6*$U$2,"")</f>
        <v/>
      </c>
      <c r="BA7" s="581"/>
      <c r="BB7" s="603"/>
      <c r="BC7" s="604"/>
      <c r="BD7" s="604"/>
      <c r="BE7" s="572"/>
      <c r="BF7" s="572"/>
      <c r="BG7" s="572"/>
      <c r="BH7" s="688"/>
      <c r="BI7" s="688"/>
      <c r="BJ7" s="689"/>
      <c r="BL7" s="703" t="s">
        <v>328</v>
      </c>
      <c r="BM7" s="704"/>
      <c r="BN7" s="705"/>
      <c r="BO7" s="706" t="s">
        <v>87</v>
      </c>
      <c r="BP7" s="707"/>
      <c r="BQ7" s="707"/>
      <c r="BR7" s="707"/>
      <c r="BS7" s="707"/>
      <c r="BT7" s="707"/>
      <c r="BU7" s="707"/>
      <c r="BV7" s="707"/>
      <c r="BW7" s="707"/>
      <c r="BX7" s="708"/>
      <c r="CB7" s="1"/>
      <c r="CC7" s="1"/>
      <c r="CD7" s="1"/>
      <c r="CE7" s="1"/>
      <c r="CF7" s="1"/>
      <c r="CG7" s="1"/>
      <c r="CH7" s="1"/>
      <c r="CJ7" s="561"/>
      <c r="CK7" s="557"/>
      <c r="CL7" s="557"/>
      <c r="CM7" s="559"/>
      <c r="CN7" s="561"/>
      <c r="CO7" s="557"/>
      <c r="CP7" s="557"/>
      <c r="CQ7" s="559"/>
      <c r="CR7" s="561"/>
      <c r="CS7" s="557"/>
      <c r="CT7" s="557"/>
      <c r="CU7" s="559"/>
      <c r="CV7" s="561"/>
      <c r="CW7" s="557"/>
      <c r="CX7" s="557"/>
      <c r="CY7" s="559"/>
      <c r="CZ7" s="561"/>
      <c r="DA7" s="557"/>
      <c r="DB7" s="557"/>
      <c r="DC7" s="559"/>
      <c r="DD7" s="561"/>
      <c r="DE7" s="557"/>
      <c r="DF7" s="557"/>
      <c r="DG7" s="559"/>
      <c r="DH7" s="561"/>
      <c r="DI7" s="557"/>
      <c r="DJ7" s="557"/>
      <c r="DK7" s="559"/>
      <c r="DL7" s="561"/>
      <c r="DM7" s="557"/>
      <c r="DN7" s="557"/>
      <c r="DO7" s="559"/>
      <c r="DP7" s="561"/>
      <c r="DQ7" s="557"/>
      <c r="DR7" s="557"/>
      <c r="DS7" s="559"/>
      <c r="DT7" s="561"/>
      <c r="DU7" s="557"/>
      <c r="DV7" s="557"/>
      <c r="DW7" s="559"/>
      <c r="DX7" s="561"/>
      <c r="DY7" s="557"/>
      <c r="DZ7" s="557"/>
      <c r="EA7" s="559"/>
      <c r="EB7" s="561"/>
      <c r="EC7" s="557"/>
      <c r="ED7" s="557"/>
      <c r="EE7" s="559"/>
      <c r="EF7" s="561"/>
      <c r="EG7" s="557"/>
      <c r="EH7" s="557"/>
      <c r="EI7" s="559"/>
      <c r="EJ7" s="561"/>
      <c r="EK7" s="557"/>
      <c r="EL7" s="557"/>
      <c r="EM7" s="559"/>
      <c r="EN7" s="561"/>
      <c r="EO7" s="557"/>
      <c r="EP7" s="557"/>
      <c r="EQ7" s="559"/>
      <c r="ER7" s="561"/>
      <c r="ES7" s="557"/>
      <c r="ET7" s="557"/>
      <c r="EU7" s="559"/>
      <c r="EV7" s="561"/>
      <c r="EW7" s="557"/>
      <c r="EX7" s="557"/>
      <c r="EY7" s="559"/>
      <c r="EZ7" s="561"/>
      <c r="FA7" s="557"/>
      <c r="FB7" s="557"/>
      <c r="FC7" s="559"/>
      <c r="FD7" s="561"/>
      <c r="FE7" s="557"/>
      <c r="FF7" s="557"/>
      <c r="FG7" s="559"/>
      <c r="FH7" s="561"/>
      <c r="FI7" s="557"/>
      <c r="FJ7" s="557"/>
      <c r="FK7" s="559"/>
      <c r="FL7" s="561"/>
      <c r="FM7" s="557"/>
      <c r="FN7" s="557"/>
      <c r="FO7" s="559"/>
      <c r="FP7" s="561"/>
      <c r="FQ7" s="557"/>
      <c r="FR7" s="557"/>
      <c r="FS7" s="559"/>
      <c r="FT7" s="561"/>
      <c r="FU7" s="557"/>
      <c r="FV7" s="557"/>
      <c r="FW7" s="559"/>
      <c r="FX7" s="561"/>
      <c r="FY7" s="557"/>
      <c r="FZ7" s="557"/>
      <c r="GA7" s="559"/>
    </row>
    <row r="8" spans="1:183" s="1" customFormat="1" ht="13.5" customHeight="1" x14ac:dyDescent="0.25">
      <c r="A8" s="582" t="s">
        <v>489</v>
      </c>
      <c r="B8" s="583"/>
      <c r="C8" s="583"/>
      <c r="D8" s="605" t="s">
        <v>317</v>
      </c>
      <c r="E8" s="606"/>
      <c r="F8" s="607"/>
      <c r="G8" s="611" t="s">
        <v>292</v>
      </c>
      <c r="H8" s="612"/>
      <c r="I8" s="612"/>
      <c r="J8" s="612"/>
      <c r="K8" s="613"/>
      <c r="L8" s="617" t="str">
        <f>IF($D8&lt;&gt;"",LEFT($D8,4)&amp;L$5,"")</f>
        <v>8106FL</v>
      </c>
      <c r="M8" s="618"/>
      <c r="N8" s="619"/>
      <c r="O8" s="596" t="str">
        <f t="shared" si="0"/>
        <v>8106FR</v>
      </c>
      <c r="P8" s="596"/>
      <c r="Q8" s="596"/>
      <c r="R8" s="596" t="str">
        <f t="shared" si="1"/>
        <v>8106RL</v>
      </c>
      <c r="S8" s="596"/>
      <c r="T8" s="596"/>
      <c r="U8" s="596" t="str">
        <f t="shared" si="2"/>
        <v>8106RR</v>
      </c>
      <c r="V8" s="596"/>
      <c r="W8" s="598"/>
      <c r="X8" s="600" t="str">
        <f>'RS SHK-DWN'!$CY$5</f>
        <v/>
      </c>
      <c r="Y8" s="565"/>
      <c r="Z8" s="565"/>
      <c r="AA8" s="565"/>
      <c r="AB8" s="565"/>
      <c r="AC8" s="565"/>
      <c r="AD8" s="565"/>
      <c r="AE8" s="565"/>
      <c r="AF8" s="565"/>
      <c r="AG8" s="565"/>
      <c r="AH8" s="565"/>
      <c r="AI8" s="565"/>
      <c r="AJ8" s="565"/>
      <c r="AK8" s="565"/>
      <c r="AL8" s="565"/>
      <c r="AM8" s="565"/>
      <c r="AN8" s="565"/>
      <c r="AO8" s="565"/>
      <c r="AP8" s="565"/>
      <c r="AQ8" s="565"/>
      <c r="AR8" s="565"/>
      <c r="AS8" s="565"/>
      <c r="AT8" s="565"/>
      <c r="AU8" s="565"/>
      <c r="AV8" s="565"/>
      <c r="AW8" s="565"/>
      <c r="AX8" s="565"/>
      <c r="AY8" s="565"/>
      <c r="AZ8" s="565"/>
      <c r="BA8" s="566"/>
      <c r="BB8" s="601"/>
      <c r="BC8" s="602"/>
      <c r="BD8" s="602"/>
      <c r="BE8" s="571">
        <f t="shared" ref="BE8" si="18">IF(AND(D8&lt;&gt;"",G8&lt;&gt;"",L8&lt;&gt;""),SUM(X8:BA8),"")</f>
        <v>0</v>
      </c>
      <c r="BF8" s="571"/>
      <c r="BG8" s="571"/>
      <c r="BH8" s="573">
        <f t="shared" ref="BH8" si="19">IF(AND(D8&lt;&gt;"",G8&lt;&gt;"",L8&lt;&gt;""),SUM(X9:BA9,BB8),"")</f>
        <v>0</v>
      </c>
      <c r="BI8" s="574"/>
      <c r="BJ8" s="575"/>
      <c r="BL8" s="703" t="s">
        <v>329</v>
      </c>
      <c r="BM8" s="704"/>
      <c r="BN8" s="705"/>
      <c r="BO8" s="706" t="s">
        <v>87</v>
      </c>
      <c r="BP8" s="707"/>
      <c r="BQ8" s="707"/>
      <c r="BR8" s="707"/>
      <c r="BS8" s="707"/>
      <c r="BT8" s="707"/>
      <c r="BU8" s="707"/>
      <c r="BV8" s="707"/>
      <c r="BW8" s="707"/>
      <c r="BX8" s="708"/>
      <c r="CB8" s="173">
        <f>BB8+SUM(X9:Y9)</f>
        <v>0</v>
      </c>
      <c r="CC8" s="173">
        <f>BB8+SUM(X9:AA9)</f>
        <v>0</v>
      </c>
      <c r="CD8" s="173">
        <f>BB8+SUM(X9:AC9)</f>
        <v>0</v>
      </c>
      <c r="CE8" s="173">
        <f>BB8+SUM(X9:AE9)</f>
        <v>0</v>
      </c>
      <c r="CF8" s="173">
        <f>BB8+SUM(X9:AG9)</f>
        <v>0</v>
      </c>
      <c r="CG8" s="173">
        <f>BB8+SUM(X9:AI9)</f>
        <v>0</v>
      </c>
      <c r="CH8" s="173">
        <f>BB8+SUM(X9:AK9)</f>
        <v>0</v>
      </c>
      <c r="CJ8" s="560" t="str">
        <f t="shared" ref="CJ8" si="20">IF(OR(TEXT(CJ$1,0)&amp;CJ$4=$L8,TEXT(CJ$1,0)&amp;CJ$4=$O8,TEXT(CJ$1,0)&amp;CJ$4=$R8,TEXT(CJ$1,0)&amp;CJ$4=$U8),$BE8*$U$2,"")</f>
        <v/>
      </c>
      <c r="CK8" s="556" t="str">
        <f t="shared" ref="CK8" si="21">IF(OR(TEXT(CJ$1,0)&amp;CK$4=$L8,TEXT(CJ$1,0)&amp;CK$4=$O8,TEXT(CJ$1,0)&amp;CK$4=$R8,TEXT(CJ$1,0)&amp;CK$4=$U8),$BE8*$U$2,"")</f>
        <v/>
      </c>
      <c r="CL8" s="556" t="str">
        <f t="shared" ref="CL8" si="22">IF(OR(TEXT(CJ$1,0)&amp;CL$4=$L8,TEXT(CJ$1,0)&amp;CL$4=$O8,TEXT(CJ$1,0)&amp;CL$4=$R8,TEXT(CJ$1,0)&amp;CL$4=$U8),$BE8*$U$2,"")</f>
        <v/>
      </c>
      <c r="CM8" s="558" t="str">
        <f t="shared" ref="CM8" si="23">IF(OR(TEXT(CJ$1,0)&amp;CM$4=$L8,TEXT(CJ$1,0)&amp;CM$4=$O8,TEXT(CJ$1,0)&amp;CM$4=$R8,TEXT(CJ$1,0)&amp;CM$4=$U8),$BE8*$U$2,"")</f>
        <v/>
      </c>
      <c r="CN8" s="560" t="str">
        <f t="shared" ref="CN8" si="24">IF(OR(TEXT(CN$1,0)&amp;CN$4=$L8,TEXT(CN$1,0)&amp;CN$4=$O8,TEXT(CN$1,0)&amp;CN$4=$R8,TEXT(CN$1,0)&amp;CN$4=$U8),$BE8*$U$2,"")</f>
        <v/>
      </c>
      <c r="CO8" s="556" t="str">
        <f t="shared" ref="CO8" si="25">IF(OR(TEXT(CN$1,0)&amp;CO$4=$L8,TEXT(CN$1,0)&amp;CO$4=$O8,TEXT(CN$1,0)&amp;CO$4=$R8,TEXT(CN$1,0)&amp;CO$4=$U8),$BE8*$U$2,"")</f>
        <v/>
      </c>
      <c r="CP8" s="556" t="str">
        <f t="shared" ref="CP8" si="26">IF(OR(TEXT(CN$1,0)&amp;CP$4=$L8,TEXT(CN$1,0)&amp;CP$4=$O8,TEXT(CN$1,0)&amp;CP$4=$R8,TEXT(CN$1,0)&amp;CP$4=$U8),$BE8*$U$2,"")</f>
        <v/>
      </c>
      <c r="CQ8" s="558" t="str">
        <f t="shared" ref="CQ8" si="27">IF(OR(TEXT(CN$1,0)&amp;CQ$4=$L8,TEXT(CN$1,0)&amp;CQ$4=$O8,TEXT(CN$1,0)&amp;CQ$4=$R8,TEXT(CN$1,0)&amp;CQ$4=$U8),$BE8*$U$2,"")</f>
        <v/>
      </c>
      <c r="CR8" s="560" t="str">
        <f t="shared" ref="CR8" si="28">IF(OR(TEXT(CR$1,0)&amp;CR$4=$L8,TEXT(CR$1,0)&amp;CR$4=$O8,TEXT(CR$1,0)&amp;CR$4=$R8,TEXT(CR$1,0)&amp;CR$4=$U8),$BE8*$U$2,"")</f>
        <v/>
      </c>
      <c r="CS8" s="556" t="str">
        <f t="shared" ref="CS8" si="29">IF(OR(TEXT(CR$1,0)&amp;CS$4=$L8,TEXT(CR$1,0)&amp;CS$4=$O8,TEXT(CR$1,0)&amp;CS$4=$R8,TEXT(CR$1,0)&amp;CS$4=$U8),$BE8*$U$2,"")</f>
        <v/>
      </c>
      <c r="CT8" s="556" t="str">
        <f t="shared" ref="CT8" si="30">IF(OR(TEXT(CR$1,0)&amp;CT$4=$L8,TEXT(CR$1,0)&amp;CT$4=$O8,TEXT(CR$1,0)&amp;CT$4=$R8,TEXT(CR$1,0)&amp;CT$4=$U8),$BE8*$U$2,"")</f>
        <v/>
      </c>
      <c r="CU8" s="558" t="str">
        <f t="shared" ref="CU8" si="31">IF(OR(TEXT(CR$1,0)&amp;CU$4=$L8,TEXT(CR$1,0)&amp;CU$4=$O8,TEXT(CR$1,0)&amp;CU$4=$R8,TEXT(CR$1,0)&amp;CU$4=$U8),$BE8*$U$2,"")</f>
        <v/>
      </c>
      <c r="CV8" s="560" t="str">
        <f t="shared" ref="CV8" si="32">IF(OR(TEXT(CV$1,0)&amp;CV$4=$L8,TEXT(CV$1,0)&amp;CV$4=$O8,TEXT(CV$1,0)&amp;CV$4=$R8,TEXT(CV$1,0)&amp;CV$4=$U8),$BE8*$U$2,"")</f>
        <v/>
      </c>
      <c r="CW8" s="556" t="str">
        <f t="shared" ref="CW8" si="33">IF(OR(TEXT(CV$1,0)&amp;CW$4=$L8,TEXT(CV$1,0)&amp;CW$4=$O8,TEXT(CV$1,0)&amp;CW$4=$R8,TEXT(CV$1,0)&amp;CW$4=$U8),$BE8*$U$2,"")</f>
        <v/>
      </c>
      <c r="CX8" s="556" t="str">
        <f t="shared" ref="CX8" si="34">IF(OR(TEXT(CV$1,0)&amp;CX$4=$L8,TEXT(CV$1,0)&amp;CX$4=$O8,TEXT(CV$1,0)&amp;CX$4=$R8,TEXT(CV$1,0)&amp;CX$4=$U8),$BE8*$U$2,"")</f>
        <v/>
      </c>
      <c r="CY8" s="558" t="str">
        <f t="shared" ref="CY8" si="35">IF(OR(TEXT(CV$1,0)&amp;CY$4=$L8,TEXT(CV$1,0)&amp;CY$4=$O8,TEXT(CV$1,0)&amp;CY$4=$R8,TEXT(CV$1,0)&amp;CY$4=$U8),$BE8*$U$2,"")</f>
        <v/>
      </c>
      <c r="CZ8" s="560" t="str">
        <f t="shared" ref="CZ8" si="36">IF(OR(TEXT(CZ$1,0)&amp;CZ$4=$L8,TEXT(CZ$1,0)&amp;CZ$4=$O8,TEXT(CZ$1,0)&amp;CZ$4=$R8,TEXT(CZ$1,0)&amp;CZ$4=$U8),$BE8*$U$2,"")</f>
        <v/>
      </c>
      <c r="DA8" s="556" t="str">
        <f t="shared" ref="DA8" si="37">IF(OR(TEXT(CZ$1,0)&amp;DA$4=$L8,TEXT(CZ$1,0)&amp;DA$4=$O8,TEXT(CZ$1,0)&amp;DA$4=$R8,TEXT(CZ$1,0)&amp;DA$4=$U8),$BE8*$U$2,"")</f>
        <v/>
      </c>
      <c r="DB8" s="556" t="str">
        <f t="shared" ref="DB8" si="38">IF(OR(TEXT(CZ$1,0)&amp;DB$4=$L8,TEXT(CZ$1,0)&amp;DB$4=$O8,TEXT(CZ$1,0)&amp;DB$4=$R8,TEXT(CZ$1,0)&amp;DB$4=$U8),$BE8*$U$2,"")</f>
        <v/>
      </c>
      <c r="DC8" s="558" t="str">
        <f t="shared" ref="DC8" si="39">IF(OR(TEXT(CZ$1,0)&amp;DC$4=$L8,TEXT(CZ$1,0)&amp;DC$4=$O8,TEXT(CZ$1,0)&amp;DC$4=$R8,TEXT(CZ$1,0)&amp;DC$4=$U8),$BE8*$U$2,"")</f>
        <v/>
      </c>
      <c r="DD8" s="560" t="str">
        <f t="shared" ref="DD8" si="40">IF(OR(TEXT(DD$1,0)&amp;DD$4=$L8,TEXT(DD$1,0)&amp;DD$4=$O8,TEXT(DD$1,0)&amp;DD$4=$R8,TEXT(DD$1,0)&amp;DD$4=$U8),$BE8*$U$2,"")</f>
        <v/>
      </c>
      <c r="DE8" s="556" t="str">
        <f t="shared" ref="DE8" si="41">IF(OR(TEXT(DD$1,0)&amp;DE$4=$L8,TEXT(DD$1,0)&amp;DE$4=$O8,TEXT(DD$1,0)&amp;DE$4=$R8,TEXT(DD$1,0)&amp;DE$4=$U8),$BE8*$U$2,"")</f>
        <v/>
      </c>
      <c r="DF8" s="556" t="str">
        <f t="shared" ref="DF8" si="42">IF(OR(TEXT(DD$1,0)&amp;DF$4=$L8,TEXT(DD$1,0)&amp;DF$4=$O8,TEXT(DD$1,0)&amp;DF$4=$R8,TEXT(DD$1,0)&amp;DF$4=$U8),$BE8*$U$2,"")</f>
        <v/>
      </c>
      <c r="DG8" s="558" t="str">
        <f t="shared" ref="DG8" si="43">IF(OR(TEXT(DD$1,0)&amp;DG$4=$L8,TEXT(DD$1,0)&amp;DG$4=$O8,TEXT(DD$1,0)&amp;DG$4=$R8,TEXT(DD$1,0)&amp;DG$4=$U8),$BE8*$U$2,"")</f>
        <v/>
      </c>
      <c r="DH8" s="560" t="str">
        <f t="shared" ref="DH8" si="44">IF(OR(TEXT(DH$1,0)&amp;DH$4=$L8,TEXT(DH$1,0)&amp;DH$4=$O8,TEXT(DH$1,0)&amp;DH$4=$R8,TEXT(DH$1,0)&amp;DH$4=$U8),$BE8*$U$2,"")</f>
        <v/>
      </c>
      <c r="DI8" s="556" t="str">
        <f t="shared" ref="DI8" si="45">IF(OR(TEXT(DH$1,0)&amp;DI$4=$L8,TEXT(DH$1,0)&amp;DI$4=$O8,TEXT(DH$1,0)&amp;DI$4=$R8,TEXT(DH$1,0)&amp;DI$4=$U8),$BE8*$U$2,"")</f>
        <v/>
      </c>
      <c r="DJ8" s="556" t="str">
        <f t="shared" ref="DJ8" si="46">IF(OR(TEXT(DH$1,0)&amp;DJ$4=$L8,TEXT(DH$1,0)&amp;DJ$4=$O8,TEXT(DH$1,0)&amp;DJ$4=$R8,TEXT(DH$1,0)&amp;DJ$4=$U8),$BE8*$U$2,"")</f>
        <v/>
      </c>
      <c r="DK8" s="558" t="str">
        <f t="shared" ref="DK8" si="47">IF(OR(TEXT(DH$1,0)&amp;DK$4=$L8,TEXT(DH$1,0)&amp;DK$4=$O8,TEXT(DH$1,0)&amp;DK$4=$R8,TEXT(DH$1,0)&amp;DK$4=$U8),$BE8*$U$2,"")</f>
        <v/>
      </c>
      <c r="DL8" s="560" t="str">
        <f t="shared" ref="DL8" si="48">IF(OR(TEXT(DL$1,0)&amp;DL$4=$L8,TEXT(DL$1,0)&amp;DL$4=$O8,TEXT(DL$1,0)&amp;DL$4=$R8,TEXT(DL$1,0)&amp;DL$4=$U8),$BE8*$U$2,"")</f>
        <v/>
      </c>
      <c r="DM8" s="556" t="str">
        <f t="shared" ref="DM8" si="49">IF(OR(TEXT(DL$1,0)&amp;DM$4=$L8,TEXT(DL$1,0)&amp;DM$4=$O8,TEXT(DL$1,0)&amp;DM$4=$R8,TEXT(DL$1,0)&amp;DM$4=$U8),$BE8*$U$2,"")</f>
        <v/>
      </c>
      <c r="DN8" s="556" t="str">
        <f t="shared" ref="DN8" si="50">IF(OR(TEXT(DL$1,0)&amp;DN$4=$L8,TEXT(DL$1,0)&amp;DN$4=$O8,TEXT(DL$1,0)&amp;DN$4=$R8,TEXT(DL$1,0)&amp;DN$4=$U8),$BE8*$U$2,"")</f>
        <v/>
      </c>
      <c r="DO8" s="558" t="str">
        <f t="shared" ref="DO8" si="51">IF(OR(TEXT(DL$1,0)&amp;DO$4=$L8,TEXT(DL$1,0)&amp;DO$4=$O8,TEXT(DL$1,0)&amp;DO$4=$R8,TEXT(DL$1,0)&amp;DO$4=$U8),$BE8*$U$2,"")</f>
        <v/>
      </c>
      <c r="DP8" s="560" t="str">
        <f t="shared" ref="DP8" si="52">IF(OR(TEXT(DP$1,0)&amp;DP$4=$L8,TEXT(DP$1,0)&amp;DP$4=$O8,TEXT(DP$1,0)&amp;DP$4=$R8,TEXT(DP$1,0)&amp;DP$4=$U8),$BE8*$U$2,"")</f>
        <v/>
      </c>
      <c r="DQ8" s="556" t="str">
        <f t="shared" ref="DQ8" si="53">IF(OR(TEXT(DP$1,0)&amp;DQ$4=$L8,TEXT(DP$1,0)&amp;DQ$4=$O8,TEXT(DP$1,0)&amp;DQ$4=$R8,TEXT(DP$1,0)&amp;DQ$4=$U8),$BE8*$U$2,"")</f>
        <v/>
      </c>
      <c r="DR8" s="556" t="str">
        <f t="shared" ref="DR8" si="54">IF(OR(TEXT(DP$1,0)&amp;DR$4=$L8,TEXT(DP$1,0)&amp;DR$4=$O8,TEXT(DP$1,0)&amp;DR$4=$R8,TEXT(DP$1,0)&amp;DR$4=$U8),$BE8*$U$2,"")</f>
        <v/>
      </c>
      <c r="DS8" s="558" t="str">
        <f t="shared" ref="DS8" si="55">IF(OR(TEXT(DP$1,0)&amp;DS$4=$L8,TEXT(DP$1,0)&amp;DS$4=$O8,TEXT(DP$1,0)&amp;DS$4=$R8,TEXT(DP$1,0)&amp;DS$4=$U8),$BE8*$U$2,"")</f>
        <v/>
      </c>
      <c r="DT8" s="560" t="str">
        <f t="shared" ref="DT8" si="56">IF(OR(TEXT(DT$1,0)&amp;DT$4=$L8,TEXT(DT$1,0)&amp;DT$4=$O8,TEXT(DT$1,0)&amp;DT$4=$R8,TEXT(DT$1,0)&amp;DT$4=$U8),$BE8*$U$2,"")</f>
        <v/>
      </c>
      <c r="DU8" s="556" t="str">
        <f t="shared" ref="DU8" si="57">IF(OR(TEXT(DT$1,0)&amp;DU$4=$L8,TEXT(DT$1,0)&amp;DU$4=$O8,TEXT(DT$1,0)&amp;DU$4=$R8,TEXT(DT$1,0)&amp;DU$4=$U8),$BE8*$U$2,"")</f>
        <v/>
      </c>
      <c r="DV8" s="556" t="str">
        <f t="shared" ref="DV8" si="58">IF(OR(TEXT(DT$1,0)&amp;DV$4=$L8,TEXT(DT$1,0)&amp;DV$4=$O8,TEXT(DT$1,0)&amp;DV$4=$R8,TEXT(DT$1,0)&amp;DV$4=$U8),$BE8*$U$2,"")</f>
        <v/>
      </c>
      <c r="DW8" s="558" t="str">
        <f t="shared" ref="DW8" si="59">IF(OR(TEXT(DT$1,0)&amp;DW$4=$L8,TEXT(DT$1,0)&amp;DW$4=$O8,TEXT(DT$1,0)&amp;DW$4=$R8,TEXT(DT$1,0)&amp;DW$4=$U8),$BE8*$U$2,"")</f>
        <v/>
      </c>
      <c r="DX8" s="560" t="str">
        <f t="shared" ref="DX8" si="60">IF(OR(TEXT(DX$1,0)&amp;DX$4=$L8,TEXT(DX$1,0)&amp;DX$4=$O8,TEXT(DX$1,0)&amp;DX$4=$R8,TEXT(DX$1,0)&amp;DX$4=$U8),$BE8*$U$2,"")</f>
        <v/>
      </c>
      <c r="DY8" s="556" t="str">
        <f t="shared" ref="DY8" si="61">IF(OR(TEXT(DX$1,0)&amp;DY$4=$L8,TEXT(DX$1,0)&amp;DY$4=$O8,TEXT(DX$1,0)&amp;DY$4=$R8,TEXT(DX$1,0)&amp;DY$4=$U8),$BE8*$U$2,"")</f>
        <v/>
      </c>
      <c r="DZ8" s="556" t="str">
        <f t="shared" ref="DZ8" si="62">IF(OR(TEXT(DX$1,0)&amp;DZ$4=$L8,TEXT(DX$1,0)&amp;DZ$4=$O8,TEXT(DX$1,0)&amp;DZ$4=$R8,TEXT(DX$1,0)&amp;DZ$4=$U8),$BE8*$U$2,"")</f>
        <v/>
      </c>
      <c r="EA8" s="558" t="str">
        <f t="shared" ref="EA8" si="63">IF(OR(TEXT(DX$1,0)&amp;EA$4=$L8,TEXT(DX$1,0)&amp;EA$4=$O8,TEXT(DX$1,0)&amp;EA$4=$R8,TEXT(DX$1,0)&amp;EA$4=$U8),$BE8*$U$2,"")</f>
        <v/>
      </c>
      <c r="EB8" s="560" t="str">
        <f t="shared" ref="EB8" si="64">IF(OR(TEXT(EB$1,0)&amp;EB$4=$L8,TEXT(EB$1,0)&amp;EB$4=$O8,TEXT(EB$1,0)&amp;EB$4=$R8,TEXT(EB$1,0)&amp;EB$4=$U8),$BE8*$U$2,"")</f>
        <v/>
      </c>
      <c r="EC8" s="556" t="str">
        <f t="shared" ref="EC8" si="65">IF(OR(TEXT(EB$1,0)&amp;EC$4=$L8,TEXT(EB$1,0)&amp;EC$4=$O8,TEXT(EB$1,0)&amp;EC$4=$R8,TEXT(EB$1,0)&amp;EC$4=$U8),$BE8*$U$2,"")</f>
        <v/>
      </c>
      <c r="ED8" s="556" t="str">
        <f t="shared" ref="ED8" si="66">IF(OR(TEXT(EB$1,0)&amp;ED$4=$L8,TEXT(EB$1,0)&amp;ED$4=$O8,TEXT(EB$1,0)&amp;ED$4=$R8,TEXT(EB$1,0)&amp;ED$4=$U8),$BE8*$U$2,"")</f>
        <v/>
      </c>
      <c r="EE8" s="558" t="str">
        <f t="shared" ref="EE8" si="67">IF(OR(TEXT(EB$1,0)&amp;EE$4=$L8,TEXT(EB$1,0)&amp;EE$4=$O8,TEXT(EB$1,0)&amp;EE$4=$R8,TEXT(EB$1,0)&amp;EE$4=$U8),$BE8*$U$2,"")</f>
        <v/>
      </c>
      <c r="EF8" s="560" t="str">
        <f t="shared" ref="EF8" si="68">IF(OR(TEXT(EF$1,0)&amp;EF$4=$L8,TEXT(EF$1,0)&amp;EF$4=$O8,TEXT(EF$1,0)&amp;EF$4=$R8,TEXT(EF$1,0)&amp;EF$4=$U8),$BE8*$U$2,"")</f>
        <v/>
      </c>
      <c r="EG8" s="556" t="str">
        <f t="shared" ref="EG8" si="69">IF(OR(TEXT(EF$1,0)&amp;EG$4=$L8,TEXT(EF$1,0)&amp;EG$4=$O8,TEXT(EF$1,0)&amp;EG$4=$R8,TEXT(EF$1,0)&amp;EG$4=$U8),$BE8*$U$2,"")</f>
        <v/>
      </c>
      <c r="EH8" s="556" t="str">
        <f t="shared" ref="EH8" si="70">IF(OR(TEXT(EF$1,0)&amp;EH$4=$L8,TEXT(EF$1,0)&amp;EH$4=$O8,TEXT(EF$1,0)&amp;EH$4=$R8,TEXT(EF$1,0)&amp;EH$4=$U8),$BE8*$U$2,"")</f>
        <v/>
      </c>
      <c r="EI8" s="558" t="str">
        <f t="shared" ref="EI8" si="71">IF(OR(TEXT(EF$1,0)&amp;EI$4=$L8,TEXT(EF$1,0)&amp;EI$4=$O8,TEXT(EF$1,0)&amp;EI$4=$R8,TEXT(EF$1,0)&amp;EI$4=$U8),$BE8*$U$2,"")</f>
        <v/>
      </c>
      <c r="EJ8" s="560" t="str">
        <f t="shared" ref="EJ8" si="72">IF(OR(TEXT(EJ$1,0)&amp;EJ$4=$L8,TEXT(EJ$1,0)&amp;EJ$4=$O8,TEXT(EJ$1,0)&amp;EJ$4=$R8,TEXT(EJ$1,0)&amp;EJ$4=$U8),$BE8*$U$2,"")</f>
        <v/>
      </c>
      <c r="EK8" s="556" t="str">
        <f t="shared" ref="EK8" si="73">IF(OR(TEXT(EJ$1,0)&amp;EK$4=$L8,TEXT(EJ$1,0)&amp;EK$4=$O8,TEXT(EJ$1,0)&amp;EK$4=$R8,TEXT(EJ$1,0)&amp;EK$4=$U8),$BE8*$U$2,"")</f>
        <v/>
      </c>
      <c r="EL8" s="556" t="str">
        <f t="shared" ref="EL8" si="74">IF(OR(TEXT(EJ$1,0)&amp;EL$4=$L8,TEXT(EJ$1,0)&amp;EL$4=$O8,TEXT(EJ$1,0)&amp;EL$4=$R8,TEXT(EJ$1,0)&amp;EL$4=$U8),$BE8*$U$2,"")</f>
        <v/>
      </c>
      <c r="EM8" s="558" t="str">
        <f t="shared" ref="EM8" si="75">IF(OR(TEXT(EJ$1,0)&amp;EM$4=$L8,TEXT(EJ$1,0)&amp;EM$4=$O8,TEXT(EJ$1,0)&amp;EM$4=$R8,TEXT(EJ$1,0)&amp;EM$4=$U8),$BE8*$U$2,"")</f>
        <v/>
      </c>
      <c r="EN8" s="560" t="str">
        <f t="shared" ref="EN8" si="76">IF(OR(TEXT(EN$1,0)&amp;EN$4=$L8,TEXT(EN$1,0)&amp;EN$4=$O8,TEXT(EN$1,0)&amp;EN$4=$R8,TEXT(EN$1,0)&amp;EN$4=$U8),$BE8*$U$2,"")</f>
        <v/>
      </c>
      <c r="EO8" s="556" t="str">
        <f t="shared" ref="EO8" si="77">IF(OR(TEXT(EN$1,0)&amp;EO$4=$L8,TEXT(EN$1,0)&amp;EO$4=$O8,TEXT(EN$1,0)&amp;EO$4=$R8,TEXT(EN$1,0)&amp;EO$4=$U8),$BE8*$U$2,"")</f>
        <v/>
      </c>
      <c r="EP8" s="556" t="str">
        <f t="shared" ref="EP8" si="78">IF(OR(TEXT(EN$1,0)&amp;EP$4=$L8,TEXT(EN$1,0)&amp;EP$4=$O8,TEXT(EN$1,0)&amp;EP$4=$R8,TEXT(EN$1,0)&amp;EP$4=$U8),$BE8*$U$2,"")</f>
        <v/>
      </c>
      <c r="EQ8" s="558" t="str">
        <f t="shared" ref="EQ8" si="79">IF(OR(TEXT(EN$1,0)&amp;EQ$4=$L8,TEXT(EN$1,0)&amp;EQ$4=$O8,TEXT(EN$1,0)&amp;EQ$4=$R8,TEXT(EN$1,0)&amp;EQ$4=$U8),$BE8*$U$2,"")</f>
        <v/>
      </c>
      <c r="ER8" s="560" t="str">
        <f t="shared" ref="ER8" si="80">IF(OR(TEXT(ER$1,0)&amp;ER$4=$L8,TEXT(ER$1,0)&amp;ER$4=$O8,TEXT(ER$1,0)&amp;ER$4=$R8,TEXT(ER$1,0)&amp;ER$4=$U8),$BE8*$U$2,"")</f>
        <v/>
      </c>
      <c r="ES8" s="556" t="str">
        <f t="shared" ref="ES8" si="81">IF(OR(TEXT(ER$1,0)&amp;ES$4=$L8,TEXT(ER$1,0)&amp;ES$4=$O8,TEXT(ER$1,0)&amp;ES$4=$R8,TEXT(ER$1,0)&amp;ES$4=$U8),$BE8*$U$2,"")</f>
        <v/>
      </c>
      <c r="ET8" s="556" t="str">
        <f t="shared" ref="ET8" si="82">IF(OR(TEXT(ER$1,0)&amp;ET$4=$L8,TEXT(ER$1,0)&amp;ET$4=$O8,TEXT(ER$1,0)&amp;ET$4=$R8,TEXT(ER$1,0)&amp;ET$4=$U8),$BE8*$U$2,"")</f>
        <v/>
      </c>
      <c r="EU8" s="558" t="str">
        <f t="shared" ref="EU8" si="83">IF(OR(TEXT(ER$1,0)&amp;EU$4=$L8,TEXT(ER$1,0)&amp;EU$4=$O8,TEXT(ER$1,0)&amp;EU$4=$R8,TEXT(ER$1,0)&amp;EU$4=$U8),$BE8*$U$2,"")</f>
        <v/>
      </c>
      <c r="EV8" s="560" t="str">
        <f t="shared" ref="EV8" si="84">IF(OR(TEXT(EV$1,0)&amp;EV$4=$L8,TEXT(EV$1,0)&amp;EV$4=$O8,TEXT(EV$1,0)&amp;EV$4=$R8,TEXT(EV$1,0)&amp;EV$4=$U8),$BE8*$U$2,"")</f>
        <v/>
      </c>
      <c r="EW8" s="556" t="str">
        <f t="shared" ref="EW8" si="85">IF(OR(TEXT(EV$1,0)&amp;EW$4=$L8,TEXT(EV$1,0)&amp;EW$4=$O8,TEXT(EV$1,0)&amp;EW$4=$R8,TEXT(EV$1,0)&amp;EW$4=$U8),$BE8*$U$2,"")</f>
        <v/>
      </c>
      <c r="EX8" s="556" t="str">
        <f t="shared" ref="EX8" si="86">IF(OR(TEXT(EV$1,0)&amp;EX$4=$L8,TEXT(EV$1,0)&amp;EX$4=$O8,TEXT(EV$1,0)&amp;EX$4=$R8,TEXT(EV$1,0)&amp;EX$4=$U8),$BE8*$U$2,"")</f>
        <v/>
      </c>
      <c r="EY8" s="558" t="str">
        <f t="shared" ref="EY8" si="87">IF(OR(TEXT(EV$1,0)&amp;EY$4=$L8,TEXT(EV$1,0)&amp;EY$4=$O8,TEXT(EV$1,0)&amp;EY$4=$R8,TEXT(EV$1,0)&amp;EY$4=$U8),$BE8*$U$2,"")</f>
        <v/>
      </c>
      <c r="EZ8" s="560" t="str">
        <f t="shared" ref="EZ8" si="88">IF(OR(TEXT(EZ$1,0)&amp;EZ$4=$L8,TEXT(EZ$1,0)&amp;EZ$4=$O8,TEXT(EZ$1,0)&amp;EZ$4=$R8,TEXT(EZ$1,0)&amp;EZ$4=$U8),$BE8*$U$2,"")</f>
        <v/>
      </c>
      <c r="FA8" s="556" t="str">
        <f t="shared" ref="FA8" si="89">IF(OR(TEXT(EZ$1,0)&amp;FA$4=$L8,TEXT(EZ$1,0)&amp;FA$4=$O8,TEXT(EZ$1,0)&amp;FA$4=$R8,TEXT(EZ$1,0)&amp;FA$4=$U8),$BE8*$U$2,"")</f>
        <v/>
      </c>
      <c r="FB8" s="556" t="str">
        <f t="shared" ref="FB8" si="90">IF(OR(TEXT(EZ$1,0)&amp;FB$4=$L8,TEXT(EZ$1,0)&amp;FB$4=$O8,TEXT(EZ$1,0)&amp;FB$4=$R8,TEXT(EZ$1,0)&amp;FB$4=$U8),$BE8*$U$2,"")</f>
        <v/>
      </c>
      <c r="FC8" s="558" t="str">
        <f t="shared" ref="FC8" si="91">IF(OR(TEXT(EZ$1,0)&amp;FC$4=$L8,TEXT(EZ$1,0)&amp;FC$4=$O8,TEXT(EZ$1,0)&amp;FC$4=$R8,TEXT(EZ$1,0)&amp;FC$4=$U8),$BE8*$U$2,"")</f>
        <v/>
      </c>
      <c r="FD8" s="560" t="str">
        <f t="shared" ref="FD8" si="92">IF(OR(TEXT(FD$1,0)&amp;FD$4=$L8,TEXT(FD$1,0)&amp;FD$4=$O8,TEXT(FD$1,0)&amp;FD$4=$R8,TEXT(FD$1,0)&amp;FD$4=$U8),$BE8*$U$2,"")</f>
        <v/>
      </c>
      <c r="FE8" s="556" t="str">
        <f t="shared" ref="FE8" si="93">IF(OR(TEXT(FD$1,0)&amp;FE$4=$L8,TEXT(FD$1,0)&amp;FE$4=$O8,TEXT(FD$1,0)&amp;FE$4=$R8,TEXT(FD$1,0)&amp;FE$4=$U8),$BE8*$U$2,"")</f>
        <v/>
      </c>
      <c r="FF8" s="556" t="str">
        <f t="shared" ref="FF8" si="94">IF(OR(TEXT(FD$1,0)&amp;FF$4=$L8,TEXT(FD$1,0)&amp;FF$4=$O8,TEXT(FD$1,0)&amp;FF$4=$R8,TEXT(FD$1,0)&amp;FF$4=$U8),$BE8*$U$2,"")</f>
        <v/>
      </c>
      <c r="FG8" s="558" t="str">
        <f t="shared" ref="FG8" si="95">IF(OR(TEXT(FD$1,0)&amp;FG$4=$L8,TEXT(FD$1,0)&amp;FG$4=$O8,TEXT(FD$1,0)&amp;FG$4=$R8,TEXT(FD$1,0)&amp;FG$4=$U8),$BE8*$U$2,"")</f>
        <v/>
      </c>
      <c r="FH8" s="560" t="str">
        <f t="shared" ref="FH8" si="96">IF(OR(TEXT(FH$1,0)&amp;FH$4=$L8,TEXT(FH$1,0)&amp;FH$4=$O8,TEXT(FH$1,0)&amp;FH$4=$R8,TEXT(FH$1,0)&amp;FH$4=$U8),$BE8*$U$2,"")</f>
        <v/>
      </c>
      <c r="FI8" s="556" t="str">
        <f t="shared" ref="FI8" si="97">IF(OR(TEXT(FH$1,0)&amp;FI$4=$L8,TEXT(FH$1,0)&amp;FI$4=$O8,TEXT(FH$1,0)&amp;FI$4=$R8,TEXT(FH$1,0)&amp;FI$4=$U8),$BE8*$U$2,"")</f>
        <v/>
      </c>
      <c r="FJ8" s="556" t="str">
        <f t="shared" ref="FJ8" si="98">IF(OR(TEXT(FH$1,0)&amp;FJ$4=$L8,TEXT(FH$1,0)&amp;FJ$4=$O8,TEXT(FH$1,0)&amp;FJ$4=$R8,TEXT(FH$1,0)&amp;FJ$4=$U8),$BE8*$U$2,"")</f>
        <v/>
      </c>
      <c r="FK8" s="558" t="str">
        <f t="shared" ref="FK8" si="99">IF(OR(TEXT(FH$1,0)&amp;FK$4=$L8,TEXT(FH$1,0)&amp;FK$4=$O8,TEXT(FH$1,0)&amp;FK$4=$R8,TEXT(FH$1,0)&amp;FK$4=$U8),$BE8*$U$2,"")</f>
        <v/>
      </c>
      <c r="FL8" s="560" t="str">
        <f t="shared" ref="FL8" si="100">IF(OR(TEXT(FL$1,0)&amp;FL$4=$L8,TEXT(FL$1,0)&amp;FL$4=$O8,TEXT(FL$1,0)&amp;FL$4=$R8,TEXT(FL$1,0)&amp;FL$4=$U8),$BE8*$U$2,"")</f>
        <v/>
      </c>
      <c r="FM8" s="556" t="str">
        <f t="shared" ref="FM8" si="101">IF(OR(TEXT(FL$1,0)&amp;FM$4=$L8,TEXT(FL$1,0)&amp;FM$4=$O8,TEXT(FL$1,0)&amp;FM$4=$R8,TEXT(FL$1,0)&amp;FM$4=$U8),$BE8*$U$2,"")</f>
        <v/>
      </c>
      <c r="FN8" s="556" t="str">
        <f t="shared" ref="FN8" si="102">IF(OR(TEXT(FL$1,0)&amp;FN$4=$L8,TEXT(FL$1,0)&amp;FN$4=$O8,TEXT(FL$1,0)&amp;FN$4=$R8,TEXT(FL$1,0)&amp;FN$4=$U8),$BE8*$U$2,"")</f>
        <v/>
      </c>
      <c r="FO8" s="558" t="str">
        <f t="shared" ref="FO8" si="103">IF(OR(TEXT(FL$1,0)&amp;FO$4=$L8,TEXT(FL$1,0)&amp;FO$4=$O8,TEXT(FL$1,0)&amp;FO$4=$R8,TEXT(FL$1,0)&amp;FO$4=$U8),$BE8*$U$2,"")</f>
        <v/>
      </c>
      <c r="FP8" s="560" t="str">
        <f t="shared" ref="FP8" si="104">IF(OR(TEXT(FP$1,0)&amp;FP$4=$L8,TEXT(FP$1,0)&amp;FP$4=$O8,TEXT(FP$1,0)&amp;FP$4=$R8,TEXT(FP$1,0)&amp;FP$4=$U8),$BE8*$U$2,"")</f>
        <v/>
      </c>
      <c r="FQ8" s="556" t="str">
        <f t="shared" ref="FQ8" si="105">IF(OR(TEXT(FP$1,0)&amp;FQ$4=$L8,TEXT(FP$1,0)&amp;FQ$4=$O8,TEXT(FP$1,0)&amp;FQ$4=$R8,TEXT(FP$1,0)&amp;FQ$4=$U8),$BE8*$U$2,"")</f>
        <v/>
      </c>
      <c r="FR8" s="556" t="str">
        <f t="shared" ref="FR8" si="106">IF(OR(TEXT(FP$1,0)&amp;FR$4=$L8,TEXT(FP$1,0)&amp;FR$4=$O8,TEXT(FP$1,0)&amp;FR$4=$R8,TEXT(FP$1,0)&amp;FR$4=$U8),$BE8*$U$2,"")</f>
        <v/>
      </c>
      <c r="FS8" s="558" t="str">
        <f t="shared" ref="FS8" si="107">IF(OR(TEXT(FP$1,0)&amp;FS$4=$L8,TEXT(FP$1,0)&amp;FS$4=$O8,TEXT(FP$1,0)&amp;FS$4=$R8,TEXT(FP$1,0)&amp;FS$4=$U8),$BE8*$U$2,"")</f>
        <v/>
      </c>
      <c r="FT8" s="560" t="str">
        <f t="shared" ref="FT8" si="108">IF(OR(TEXT(FT$1,0)&amp;FT$4=$L8,TEXT(FT$1,0)&amp;FT$4=$O8,TEXT(FT$1,0)&amp;FT$4=$R8,TEXT(FT$1,0)&amp;FT$4=$U8),$BE8*$U$2,"")</f>
        <v/>
      </c>
      <c r="FU8" s="556" t="str">
        <f t="shared" ref="FU8" si="109">IF(OR(TEXT(FT$1,0)&amp;FU$4=$L8,TEXT(FT$1,0)&amp;FU$4=$O8,TEXT(FT$1,0)&amp;FU$4=$R8,TEXT(FT$1,0)&amp;FU$4=$U8),$BE8*$U$2,"")</f>
        <v/>
      </c>
      <c r="FV8" s="556" t="str">
        <f t="shared" ref="FV8" si="110">IF(OR(TEXT(FT$1,0)&amp;FV$4=$L8,TEXT(FT$1,0)&amp;FV$4=$O8,TEXT(FT$1,0)&amp;FV$4=$R8,TEXT(FT$1,0)&amp;FV$4=$U8),$BE8*$U$2,"")</f>
        <v/>
      </c>
      <c r="FW8" s="558" t="str">
        <f t="shared" ref="FW8" si="111">IF(OR(TEXT(FT$1,0)&amp;FW$4=$L8,TEXT(FT$1,0)&amp;FW$4=$O8,TEXT(FT$1,0)&amp;FW$4=$R8,TEXT(FT$1,0)&amp;FW$4=$U8),$BE8*$U$2,"")</f>
        <v/>
      </c>
      <c r="FX8" s="560" t="str">
        <f t="shared" ref="FX8" si="112">IF(OR(TEXT(FX$1,0)&amp;FX$4=$L8,TEXT(FX$1,0)&amp;FX$4=$O8,TEXT(FX$1,0)&amp;FX$4=$R8,TEXT(FX$1,0)&amp;FX$4=$U8),$BE8*$U$2,"")</f>
        <v/>
      </c>
      <c r="FY8" s="556" t="str">
        <f t="shared" ref="FY8" si="113">IF(OR(TEXT(FX$1,0)&amp;FY$4=$L8,TEXT(FX$1,0)&amp;FY$4=$O8,TEXT(FX$1,0)&amp;FY$4=$R8,TEXT(FX$1,0)&amp;FY$4=$U8),$BE8*$U$2,"")</f>
        <v/>
      </c>
      <c r="FZ8" s="556" t="str">
        <f t="shared" ref="FZ8" si="114">IF(OR(TEXT(FX$1,0)&amp;FZ$4=$L8,TEXT(FX$1,0)&amp;FZ$4=$O8,TEXT(FX$1,0)&amp;FZ$4=$R8,TEXT(FX$1,0)&amp;FZ$4=$U8),$BE8*$U$2,"")</f>
        <v/>
      </c>
      <c r="GA8" s="558" t="str">
        <f t="shared" ref="GA8" si="115">IF(OR(TEXT(FX$1,0)&amp;GA$4=$L8,TEXT(FX$1,0)&amp;GA$4=$O8,TEXT(FX$1,0)&amp;GA$4=$R8,TEXT(FX$1,0)&amp;GA$4=$U8),$BE8*$U$2,"")</f>
        <v/>
      </c>
    </row>
    <row r="9" spans="1:183" s="1" customFormat="1" ht="13.5" customHeight="1" x14ac:dyDescent="0.25">
      <c r="A9" s="584"/>
      <c r="B9" s="585"/>
      <c r="C9" s="585"/>
      <c r="D9" s="608"/>
      <c r="E9" s="609"/>
      <c r="F9" s="610"/>
      <c r="G9" s="614"/>
      <c r="H9" s="615"/>
      <c r="I9" s="615"/>
      <c r="J9" s="615"/>
      <c r="K9" s="616"/>
      <c r="L9" s="620"/>
      <c r="M9" s="621"/>
      <c r="N9" s="622"/>
      <c r="O9" s="597"/>
      <c r="P9" s="597"/>
      <c r="Q9" s="597"/>
      <c r="R9" s="597"/>
      <c r="S9" s="597"/>
      <c r="T9" s="597"/>
      <c r="U9" s="597"/>
      <c r="V9" s="597"/>
      <c r="W9" s="599"/>
      <c r="X9" s="579" t="str">
        <f t="shared" si="3"/>
        <v/>
      </c>
      <c r="Y9" s="580"/>
      <c r="Z9" s="580" t="str">
        <f t="shared" ref="Z9" si="116">IF(Z8&lt;&gt;"",Z8*$U$2,"")</f>
        <v/>
      </c>
      <c r="AA9" s="580"/>
      <c r="AB9" s="580" t="str">
        <f t="shared" ref="AB9" si="117">IF(AB8&lt;&gt;"",AB8*$U$2,"")</f>
        <v/>
      </c>
      <c r="AC9" s="580"/>
      <c r="AD9" s="580" t="str">
        <f t="shared" ref="AD9" si="118">IF(AD8&lt;&gt;"",AD8*$U$2,"")</f>
        <v/>
      </c>
      <c r="AE9" s="580"/>
      <c r="AF9" s="580" t="str">
        <f t="shared" ref="AF9" si="119">IF(AF8&lt;&gt;"",AF8*$U$2,"")</f>
        <v/>
      </c>
      <c r="AG9" s="580"/>
      <c r="AH9" s="580" t="str">
        <f t="shared" ref="AH9" si="120">IF(AH8&lt;&gt;"",AH8*$U$2,"")</f>
        <v/>
      </c>
      <c r="AI9" s="580"/>
      <c r="AJ9" s="580" t="str">
        <f t="shared" ref="AJ9" si="121">IF(AJ8&lt;&gt;"",AJ8*$U$2,"")</f>
        <v/>
      </c>
      <c r="AK9" s="580"/>
      <c r="AL9" s="580" t="str">
        <f t="shared" ref="AL9" si="122">IF(AL8&lt;&gt;"",AL8*$U$2,"")</f>
        <v/>
      </c>
      <c r="AM9" s="580"/>
      <c r="AN9" s="580" t="str">
        <f t="shared" ref="AN9" si="123">IF(AN8&lt;&gt;"",AN8*$U$2,"")</f>
        <v/>
      </c>
      <c r="AO9" s="580"/>
      <c r="AP9" s="580" t="str">
        <f t="shared" ref="AP9" si="124">IF(AP8&lt;&gt;"",AP8*$U$2,"")</f>
        <v/>
      </c>
      <c r="AQ9" s="580"/>
      <c r="AR9" s="580" t="str">
        <f t="shared" ref="AR9" si="125">IF(AR8&lt;&gt;"",AR8*$U$2,"")</f>
        <v/>
      </c>
      <c r="AS9" s="580"/>
      <c r="AT9" s="580" t="str">
        <f t="shared" ref="AT9" si="126">IF(AT8&lt;&gt;"",AT8*$U$2,"")</f>
        <v/>
      </c>
      <c r="AU9" s="580"/>
      <c r="AV9" s="580" t="str">
        <f t="shared" ref="AV9" si="127">IF(AV8&lt;&gt;"",AV8*$U$2,"")</f>
        <v/>
      </c>
      <c r="AW9" s="580"/>
      <c r="AX9" s="580" t="str">
        <f t="shared" ref="AX9" si="128">IF(AX8&lt;&gt;"",AX8*$U$2,"")</f>
        <v/>
      </c>
      <c r="AY9" s="580"/>
      <c r="AZ9" s="580" t="str">
        <f t="shared" ref="AZ9" si="129">IF(AZ8&lt;&gt;"",AZ8*$U$2,"")</f>
        <v/>
      </c>
      <c r="BA9" s="581"/>
      <c r="BB9" s="603"/>
      <c r="BC9" s="604"/>
      <c r="BD9" s="604"/>
      <c r="BE9" s="572"/>
      <c r="BF9" s="572"/>
      <c r="BG9" s="572"/>
      <c r="BH9" s="576"/>
      <c r="BI9" s="577"/>
      <c r="BJ9" s="578"/>
      <c r="BL9" s="703" t="s">
        <v>330</v>
      </c>
      <c r="BM9" s="704"/>
      <c r="BN9" s="705"/>
      <c r="BO9" s="706" t="s">
        <v>87</v>
      </c>
      <c r="BP9" s="707"/>
      <c r="BQ9" s="707"/>
      <c r="BR9" s="707"/>
      <c r="BS9" s="707"/>
      <c r="BT9" s="707"/>
      <c r="BU9" s="707"/>
      <c r="BV9" s="707"/>
      <c r="BW9" s="707"/>
      <c r="BX9" s="708"/>
      <c r="CJ9" s="561"/>
      <c r="CK9" s="557"/>
      <c r="CL9" s="557"/>
      <c r="CM9" s="559"/>
      <c r="CN9" s="561"/>
      <c r="CO9" s="557"/>
      <c r="CP9" s="557"/>
      <c r="CQ9" s="559"/>
      <c r="CR9" s="561"/>
      <c r="CS9" s="557"/>
      <c r="CT9" s="557"/>
      <c r="CU9" s="559"/>
      <c r="CV9" s="561"/>
      <c r="CW9" s="557"/>
      <c r="CX9" s="557"/>
      <c r="CY9" s="559"/>
      <c r="CZ9" s="561"/>
      <c r="DA9" s="557"/>
      <c r="DB9" s="557"/>
      <c r="DC9" s="559"/>
      <c r="DD9" s="561"/>
      <c r="DE9" s="557"/>
      <c r="DF9" s="557"/>
      <c r="DG9" s="559"/>
      <c r="DH9" s="561"/>
      <c r="DI9" s="557"/>
      <c r="DJ9" s="557"/>
      <c r="DK9" s="559"/>
      <c r="DL9" s="561"/>
      <c r="DM9" s="557"/>
      <c r="DN9" s="557"/>
      <c r="DO9" s="559"/>
      <c r="DP9" s="561"/>
      <c r="DQ9" s="557"/>
      <c r="DR9" s="557"/>
      <c r="DS9" s="559"/>
      <c r="DT9" s="561"/>
      <c r="DU9" s="557"/>
      <c r="DV9" s="557"/>
      <c r="DW9" s="559"/>
      <c r="DX9" s="561"/>
      <c r="DY9" s="557"/>
      <c r="DZ9" s="557"/>
      <c r="EA9" s="559"/>
      <c r="EB9" s="561"/>
      <c r="EC9" s="557"/>
      <c r="ED9" s="557"/>
      <c r="EE9" s="559"/>
      <c r="EF9" s="561"/>
      <c r="EG9" s="557"/>
      <c r="EH9" s="557"/>
      <c r="EI9" s="559"/>
      <c r="EJ9" s="561"/>
      <c r="EK9" s="557"/>
      <c r="EL9" s="557"/>
      <c r="EM9" s="559"/>
      <c r="EN9" s="561"/>
      <c r="EO9" s="557"/>
      <c r="EP9" s="557"/>
      <c r="EQ9" s="559"/>
      <c r="ER9" s="561"/>
      <c r="ES9" s="557"/>
      <c r="ET9" s="557"/>
      <c r="EU9" s="559"/>
      <c r="EV9" s="561"/>
      <c r="EW9" s="557"/>
      <c r="EX9" s="557"/>
      <c r="EY9" s="559"/>
      <c r="EZ9" s="561"/>
      <c r="FA9" s="557"/>
      <c r="FB9" s="557"/>
      <c r="FC9" s="559"/>
      <c r="FD9" s="561"/>
      <c r="FE9" s="557"/>
      <c r="FF9" s="557"/>
      <c r="FG9" s="559"/>
      <c r="FH9" s="561"/>
      <c r="FI9" s="557"/>
      <c r="FJ9" s="557"/>
      <c r="FK9" s="559"/>
      <c r="FL9" s="561"/>
      <c r="FM9" s="557"/>
      <c r="FN9" s="557"/>
      <c r="FO9" s="559"/>
      <c r="FP9" s="561"/>
      <c r="FQ9" s="557"/>
      <c r="FR9" s="557"/>
      <c r="FS9" s="559"/>
      <c r="FT9" s="561"/>
      <c r="FU9" s="557"/>
      <c r="FV9" s="557"/>
      <c r="FW9" s="559"/>
      <c r="FX9" s="561"/>
      <c r="FY9" s="557"/>
      <c r="FZ9" s="557"/>
      <c r="GA9" s="559"/>
    </row>
    <row r="10" spans="1:183" s="1" customFormat="1" ht="13.5" customHeight="1" x14ac:dyDescent="0.25">
      <c r="A10" s="582" t="s">
        <v>489</v>
      </c>
      <c r="B10" s="583"/>
      <c r="C10" s="583"/>
      <c r="D10" s="605" t="s">
        <v>318</v>
      </c>
      <c r="E10" s="606"/>
      <c r="F10" s="607"/>
      <c r="G10" s="611" t="s">
        <v>292</v>
      </c>
      <c r="H10" s="612"/>
      <c r="I10" s="612"/>
      <c r="J10" s="612"/>
      <c r="K10" s="613"/>
      <c r="L10" s="617" t="str">
        <f>IF($D10&lt;&gt;"",LEFT($D10,4)&amp;L$5,"")</f>
        <v>8107FL</v>
      </c>
      <c r="M10" s="618"/>
      <c r="N10" s="619"/>
      <c r="O10" s="596" t="str">
        <f t="shared" si="0"/>
        <v>8107FR</v>
      </c>
      <c r="P10" s="596"/>
      <c r="Q10" s="596"/>
      <c r="R10" s="596" t="str">
        <f t="shared" si="1"/>
        <v>8107RL</v>
      </c>
      <c r="S10" s="596"/>
      <c r="T10" s="596"/>
      <c r="U10" s="596" t="str">
        <f t="shared" si="2"/>
        <v>8107RR</v>
      </c>
      <c r="V10" s="596"/>
      <c r="W10" s="598"/>
      <c r="X10" s="600" t="str">
        <f>'RS SHK-DWN'!$CZ$5</f>
        <v/>
      </c>
      <c r="Y10" s="565"/>
      <c r="Z10" s="565"/>
      <c r="AA10" s="565"/>
      <c r="AB10" s="565"/>
      <c r="AC10" s="565"/>
      <c r="AD10" s="565"/>
      <c r="AE10" s="565"/>
      <c r="AF10" s="565"/>
      <c r="AG10" s="565"/>
      <c r="AH10" s="565"/>
      <c r="AI10" s="565"/>
      <c r="AJ10" s="565"/>
      <c r="AK10" s="565"/>
      <c r="AL10" s="565"/>
      <c r="AM10" s="565"/>
      <c r="AN10" s="565"/>
      <c r="AO10" s="565"/>
      <c r="AP10" s="565"/>
      <c r="AQ10" s="565"/>
      <c r="AR10" s="565"/>
      <c r="AS10" s="565"/>
      <c r="AT10" s="565"/>
      <c r="AU10" s="565"/>
      <c r="AV10" s="565"/>
      <c r="AW10" s="565"/>
      <c r="AX10" s="565"/>
      <c r="AY10" s="565"/>
      <c r="AZ10" s="565"/>
      <c r="BA10" s="566"/>
      <c r="BB10" s="601"/>
      <c r="BC10" s="602"/>
      <c r="BD10" s="602"/>
      <c r="BE10" s="571">
        <f t="shared" ref="BE10" si="130">IF(AND(D10&lt;&gt;"",G10&lt;&gt;"",L10&lt;&gt;""),SUM(X10:BA10),"")</f>
        <v>0</v>
      </c>
      <c r="BF10" s="571"/>
      <c r="BG10" s="571"/>
      <c r="BH10" s="573">
        <f t="shared" ref="BH10" si="131">IF(AND(D10&lt;&gt;"",G10&lt;&gt;"",L10&lt;&gt;""),SUM(X11:BA11,BB10),"")</f>
        <v>0</v>
      </c>
      <c r="BI10" s="574"/>
      <c r="BJ10" s="575"/>
      <c r="BL10" s="703" t="s">
        <v>331</v>
      </c>
      <c r="BM10" s="704"/>
      <c r="BN10" s="705"/>
      <c r="BO10" s="706" t="s">
        <v>300</v>
      </c>
      <c r="BP10" s="707"/>
      <c r="BQ10" s="707"/>
      <c r="BR10" s="707"/>
      <c r="BS10" s="707"/>
      <c r="BT10" s="707"/>
      <c r="BU10" s="707"/>
      <c r="BV10" s="707"/>
      <c r="BW10" s="707"/>
      <c r="BX10" s="708"/>
      <c r="CB10" s="173">
        <f>BB10+SUM(X11:Y11)</f>
        <v>0</v>
      </c>
      <c r="CC10" s="173">
        <f>BB10+SUM(X11:AA11)</f>
        <v>0</v>
      </c>
      <c r="CD10" s="173">
        <f>BB10+SUM(X11:AC11)</f>
        <v>0</v>
      </c>
      <c r="CE10" s="173">
        <f>BB10+SUM(X11:AE11)</f>
        <v>0</v>
      </c>
      <c r="CF10" s="173">
        <f>BB10+SUM(X11:AG11)</f>
        <v>0</v>
      </c>
      <c r="CG10" s="173">
        <f>BB10+SUM(X11:AI11)</f>
        <v>0</v>
      </c>
      <c r="CH10" s="173">
        <f>BB10+SUM(X11:AK11)</f>
        <v>0</v>
      </c>
      <c r="CJ10" s="560" t="str">
        <f t="shared" ref="CJ10" si="132">IF(OR(TEXT(CJ$1,0)&amp;CJ$4=$L10,TEXT(CJ$1,0)&amp;CJ$4=$O10,TEXT(CJ$1,0)&amp;CJ$4=$R10,TEXT(CJ$1,0)&amp;CJ$4=$U10),$BE10*$U$2,"")</f>
        <v/>
      </c>
      <c r="CK10" s="556" t="str">
        <f t="shared" ref="CK10" si="133">IF(OR(TEXT(CJ$1,0)&amp;CK$4=$L10,TEXT(CJ$1,0)&amp;CK$4=$O10,TEXT(CJ$1,0)&amp;CK$4=$R10,TEXT(CJ$1,0)&amp;CK$4=$U10),$BE10*$U$2,"")</f>
        <v/>
      </c>
      <c r="CL10" s="556" t="str">
        <f t="shared" ref="CL10" si="134">IF(OR(TEXT(CJ$1,0)&amp;CL$4=$L10,TEXT(CJ$1,0)&amp;CL$4=$O10,TEXT(CJ$1,0)&amp;CL$4=$R10,TEXT(CJ$1,0)&amp;CL$4=$U10),$BE10*$U$2,"")</f>
        <v/>
      </c>
      <c r="CM10" s="558" t="str">
        <f t="shared" ref="CM10" si="135">IF(OR(TEXT(CJ$1,0)&amp;CM$4=$L10,TEXT(CJ$1,0)&amp;CM$4=$O10,TEXT(CJ$1,0)&amp;CM$4=$R10,TEXT(CJ$1,0)&amp;CM$4=$U10),$BE10*$U$2,"")</f>
        <v/>
      </c>
      <c r="CN10" s="560" t="str">
        <f t="shared" ref="CN10" si="136">IF(OR(TEXT(CN$1,0)&amp;CN$4=$L10,TEXT(CN$1,0)&amp;CN$4=$O10,TEXT(CN$1,0)&amp;CN$4=$R10,TEXT(CN$1,0)&amp;CN$4=$U10),$BE10*$U$2,"")</f>
        <v/>
      </c>
      <c r="CO10" s="556" t="str">
        <f t="shared" ref="CO10" si="137">IF(OR(TEXT(CN$1,0)&amp;CO$4=$L10,TEXT(CN$1,0)&amp;CO$4=$O10,TEXT(CN$1,0)&amp;CO$4=$R10,TEXT(CN$1,0)&amp;CO$4=$U10),$BE10*$U$2,"")</f>
        <v/>
      </c>
      <c r="CP10" s="556" t="str">
        <f t="shared" ref="CP10" si="138">IF(OR(TEXT(CN$1,0)&amp;CP$4=$L10,TEXT(CN$1,0)&amp;CP$4=$O10,TEXT(CN$1,0)&amp;CP$4=$R10,TEXT(CN$1,0)&amp;CP$4=$U10),$BE10*$U$2,"")</f>
        <v/>
      </c>
      <c r="CQ10" s="558" t="str">
        <f t="shared" ref="CQ10" si="139">IF(OR(TEXT(CN$1,0)&amp;CQ$4=$L10,TEXT(CN$1,0)&amp;CQ$4=$O10,TEXT(CN$1,0)&amp;CQ$4=$R10,TEXT(CN$1,0)&amp;CQ$4=$U10),$BE10*$U$2,"")</f>
        <v/>
      </c>
      <c r="CR10" s="560" t="str">
        <f t="shared" ref="CR10" si="140">IF(OR(TEXT(CR$1,0)&amp;CR$4=$L10,TEXT(CR$1,0)&amp;CR$4=$O10,TEXT(CR$1,0)&amp;CR$4=$R10,TEXT(CR$1,0)&amp;CR$4=$U10),$BE10*$U$2,"")</f>
        <v/>
      </c>
      <c r="CS10" s="556" t="str">
        <f t="shared" ref="CS10" si="141">IF(OR(TEXT(CR$1,0)&amp;CS$4=$L10,TEXT(CR$1,0)&amp;CS$4=$O10,TEXT(CR$1,0)&amp;CS$4=$R10,TEXT(CR$1,0)&amp;CS$4=$U10),$BE10*$U$2,"")</f>
        <v/>
      </c>
      <c r="CT10" s="556" t="str">
        <f t="shared" ref="CT10" si="142">IF(OR(TEXT(CR$1,0)&amp;CT$4=$L10,TEXT(CR$1,0)&amp;CT$4=$O10,TEXT(CR$1,0)&amp;CT$4=$R10,TEXT(CR$1,0)&amp;CT$4=$U10),$BE10*$U$2,"")</f>
        <v/>
      </c>
      <c r="CU10" s="558" t="str">
        <f t="shared" ref="CU10" si="143">IF(OR(TEXT(CR$1,0)&amp;CU$4=$L10,TEXT(CR$1,0)&amp;CU$4=$O10,TEXT(CR$1,0)&amp;CU$4=$R10,TEXT(CR$1,0)&amp;CU$4=$U10),$BE10*$U$2,"")</f>
        <v/>
      </c>
      <c r="CV10" s="560" t="str">
        <f t="shared" ref="CV10" si="144">IF(OR(TEXT(CV$1,0)&amp;CV$4=$L10,TEXT(CV$1,0)&amp;CV$4=$O10,TEXT(CV$1,0)&amp;CV$4=$R10,TEXT(CV$1,0)&amp;CV$4=$U10),$BE10*$U$2,"")</f>
        <v/>
      </c>
      <c r="CW10" s="556" t="str">
        <f t="shared" ref="CW10" si="145">IF(OR(TEXT(CV$1,0)&amp;CW$4=$L10,TEXT(CV$1,0)&amp;CW$4=$O10,TEXT(CV$1,0)&amp;CW$4=$R10,TEXT(CV$1,0)&amp;CW$4=$U10),$BE10*$U$2,"")</f>
        <v/>
      </c>
      <c r="CX10" s="556" t="str">
        <f t="shared" ref="CX10" si="146">IF(OR(TEXT(CV$1,0)&amp;CX$4=$L10,TEXT(CV$1,0)&amp;CX$4=$O10,TEXT(CV$1,0)&amp;CX$4=$R10,TEXT(CV$1,0)&amp;CX$4=$U10),$BE10*$U$2,"")</f>
        <v/>
      </c>
      <c r="CY10" s="558" t="str">
        <f t="shared" ref="CY10" si="147">IF(OR(TEXT(CV$1,0)&amp;CY$4=$L10,TEXT(CV$1,0)&amp;CY$4=$O10,TEXT(CV$1,0)&amp;CY$4=$R10,TEXT(CV$1,0)&amp;CY$4=$U10),$BE10*$U$2,"")</f>
        <v/>
      </c>
      <c r="CZ10" s="560" t="str">
        <f t="shared" ref="CZ10" si="148">IF(OR(TEXT(CZ$1,0)&amp;CZ$4=$L10,TEXT(CZ$1,0)&amp;CZ$4=$O10,TEXT(CZ$1,0)&amp;CZ$4=$R10,TEXT(CZ$1,0)&amp;CZ$4=$U10),$BE10*$U$2,"")</f>
        <v/>
      </c>
      <c r="DA10" s="556" t="str">
        <f t="shared" ref="DA10" si="149">IF(OR(TEXT(CZ$1,0)&amp;DA$4=$L10,TEXT(CZ$1,0)&amp;DA$4=$O10,TEXT(CZ$1,0)&amp;DA$4=$R10,TEXT(CZ$1,0)&amp;DA$4=$U10),$BE10*$U$2,"")</f>
        <v/>
      </c>
      <c r="DB10" s="556" t="str">
        <f t="shared" ref="DB10" si="150">IF(OR(TEXT(CZ$1,0)&amp;DB$4=$L10,TEXT(CZ$1,0)&amp;DB$4=$O10,TEXT(CZ$1,0)&amp;DB$4=$R10,TEXT(CZ$1,0)&amp;DB$4=$U10),$BE10*$U$2,"")</f>
        <v/>
      </c>
      <c r="DC10" s="558" t="str">
        <f t="shared" ref="DC10" si="151">IF(OR(TEXT(CZ$1,0)&amp;DC$4=$L10,TEXT(CZ$1,0)&amp;DC$4=$O10,TEXT(CZ$1,0)&amp;DC$4=$R10,TEXT(CZ$1,0)&amp;DC$4=$U10),$BE10*$U$2,"")</f>
        <v/>
      </c>
      <c r="DD10" s="560" t="str">
        <f t="shared" ref="DD10" si="152">IF(OR(TEXT(DD$1,0)&amp;DD$4=$L10,TEXT(DD$1,0)&amp;DD$4=$O10,TEXT(DD$1,0)&amp;DD$4=$R10,TEXT(DD$1,0)&amp;DD$4=$U10),$BE10*$U$2,"")</f>
        <v/>
      </c>
      <c r="DE10" s="556" t="str">
        <f t="shared" ref="DE10" si="153">IF(OR(TEXT(DD$1,0)&amp;DE$4=$L10,TEXT(DD$1,0)&amp;DE$4=$O10,TEXT(DD$1,0)&amp;DE$4=$R10,TEXT(DD$1,0)&amp;DE$4=$U10),$BE10*$U$2,"")</f>
        <v/>
      </c>
      <c r="DF10" s="556" t="str">
        <f t="shared" ref="DF10" si="154">IF(OR(TEXT(DD$1,0)&amp;DF$4=$L10,TEXT(DD$1,0)&amp;DF$4=$O10,TEXT(DD$1,0)&amp;DF$4=$R10,TEXT(DD$1,0)&amp;DF$4=$U10),$BE10*$U$2,"")</f>
        <v/>
      </c>
      <c r="DG10" s="558" t="str">
        <f t="shared" ref="DG10" si="155">IF(OR(TEXT(DD$1,0)&amp;DG$4=$L10,TEXT(DD$1,0)&amp;DG$4=$O10,TEXT(DD$1,0)&amp;DG$4=$R10,TEXT(DD$1,0)&amp;DG$4=$U10),$BE10*$U$2,"")</f>
        <v/>
      </c>
      <c r="DH10" s="560" t="str">
        <f t="shared" ref="DH10" si="156">IF(OR(TEXT(DH$1,0)&amp;DH$4=$L10,TEXT(DH$1,0)&amp;DH$4=$O10,TEXT(DH$1,0)&amp;DH$4=$R10,TEXT(DH$1,0)&amp;DH$4=$U10),$BE10*$U$2,"")</f>
        <v/>
      </c>
      <c r="DI10" s="556" t="str">
        <f t="shared" ref="DI10" si="157">IF(OR(TEXT(DH$1,0)&amp;DI$4=$L10,TEXT(DH$1,0)&amp;DI$4=$O10,TEXT(DH$1,0)&amp;DI$4=$R10,TEXT(DH$1,0)&amp;DI$4=$U10),$BE10*$U$2,"")</f>
        <v/>
      </c>
      <c r="DJ10" s="556" t="str">
        <f t="shared" ref="DJ10" si="158">IF(OR(TEXT(DH$1,0)&amp;DJ$4=$L10,TEXT(DH$1,0)&amp;DJ$4=$O10,TEXT(DH$1,0)&amp;DJ$4=$R10,TEXT(DH$1,0)&amp;DJ$4=$U10),$BE10*$U$2,"")</f>
        <v/>
      </c>
      <c r="DK10" s="558" t="str">
        <f t="shared" ref="DK10" si="159">IF(OR(TEXT(DH$1,0)&amp;DK$4=$L10,TEXT(DH$1,0)&amp;DK$4=$O10,TEXT(DH$1,0)&amp;DK$4=$R10,TEXT(DH$1,0)&amp;DK$4=$U10),$BE10*$U$2,"")</f>
        <v/>
      </c>
      <c r="DL10" s="560" t="str">
        <f t="shared" ref="DL10" si="160">IF(OR(TEXT(DL$1,0)&amp;DL$4=$L10,TEXT(DL$1,0)&amp;DL$4=$O10,TEXT(DL$1,0)&amp;DL$4=$R10,TEXT(DL$1,0)&amp;DL$4=$U10),$BE10*$U$2,"")</f>
        <v/>
      </c>
      <c r="DM10" s="556" t="str">
        <f t="shared" ref="DM10" si="161">IF(OR(TEXT(DL$1,0)&amp;DM$4=$L10,TEXT(DL$1,0)&amp;DM$4=$O10,TEXT(DL$1,0)&amp;DM$4=$R10,TEXT(DL$1,0)&amp;DM$4=$U10),$BE10*$U$2,"")</f>
        <v/>
      </c>
      <c r="DN10" s="556" t="str">
        <f t="shared" ref="DN10" si="162">IF(OR(TEXT(DL$1,0)&amp;DN$4=$L10,TEXT(DL$1,0)&amp;DN$4=$O10,TEXT(DL$1,0)&amp;DN$4=$R10,TEXT(DL$1,0)&amp;DN$4=$U10),$BE10*$U$2,"")</f>
        <v/>
      </c>
      <c r="DO10" s="558" t="str">
        <f t="shared" ref="DO10" si="163">IF(OR(TEXT(DL$1,0)&amp;DO$4=$L10,TEXT(DL$1,0)&amp;DO$4=$O10,TEXT(DL$1,0)&amp;DO$4=$R10,TEXT(DL$1,0)&amp;DO$4=$U10),$BE10*$U$2,"")</f>
        <v/>
      </c>
      <c r="DP10" s="560" t="str">
        <f t="shared" ref="DP10" si="164">IF(OR(TEXT(DP$1,0)&amp;DP$4=$L10,TEXT(DP$1,0)&amp;DP$4=$O10,TEXT(DP$1,0)&amp;DP$4=$R10,TEXT(DP$1,0)&amp;DP$4=$U10),$BE10*$U$2,"")</f>
        <v/>
      </c>
      <c r="DQ10" s="556" t="str">
        <f t="shared" ref="DQ10" si="165">IF(OR(TEXT(DP$1,0)&amp;DQ$4=$L10,TEXT(DP$1,0)&amp;DQ$4=$O10,TEXT(DP$1,0)&amp;DQ$4=$R10,TEXT(DP$1,0)&amp;DQ$4=$U10),$BE10*$U$2,"")</f>
        <v/>
      </c>
      <c r="DR10" s="556" t="str">
        <f t="shared" ref="DR10" si="166">IF(OR(TEXT(DP$1,0)&amp;DR$4=$L10,TEXT(DP$1,0)&amp;DR$4=$O10,TEXT(DP$1,0)&amp;DR$4=$R10,TEXT(DP$1,0)&amp;DR$4=$U10),$BE10*$U$2,"")</f>
        <v/>
      </c>
      <c r="DS10" s="558" t="str">
        <f t="shared" ref="DS10" si="167">IF(OR(TEXT(DP$1,0)&amp;DS$4=$L10,TEXT(DP$1,0)&amp;DS$4=$O10,TEXT(DP$1,0)&amp;DS$4=$R10,TEXT(DP$1,0)&amp;DS$4=$U10),$BE10*$U$2,"")</f>
        <v/>
      </c>
      <c r="DT10" s="560" t="str">
        <f t="shared" ref="DT10" si="168">IF(OR(TEXT(DT$1,0)&amp;DT$4=$L10,TEXT(DT$1,0)&amp;DT$4=$O10,TEXT(DT$1,0)&amp;DT$4=$R10,TEXT(DT$1,0)&amp;DT$4=$U10),$BE10*$U$2,"")</f>
        <v/>
      </c>
      <c r="DU10" s="556" t="str">
        <f t="shared" ref="DU10" si="169">IF(OR(TEXT(DT$1,0)&amp;DU$4=$L10,TEXT(DT$1,0)&amp;DU$4=$O10,TEXT(DT$1,0)&amp;DU$4=$R10,TEXT(DT$1,0)&amp;DU$4=$U10),$BE10*$U$2,"")</f>
        <v/>
      </c>
      <c r="DV10" s="556" t="str">
        <f t="shared" ref="DV10" si="170">IF(OR(TEXT(DT$1,0)&amp;DV$4=$L10,TEXT(DT$1,0)&amp;DV$4=$O10,TEXT(DT$1,0)&amp;DV$4=$R10,TEXT(DT$1,0)&amp;DV$4=$U10),$BE10*$U$2,"")</f>
        <v/>
      </c>
      <c r="DW10" s="558" t="str">
        <f t="shared" ref="DW10" si="171">IF(OR(TEXT(DT$1,0)&amp;DW$4=$L10,TEXT(DT$1,0)&amp;DW$4=$O10,TEXT(DT$1,0)&amp;DW$4=$R10,TEXT(DT$1,0)&amp;DW$4=$U10),$BE10*$U$2,"")</f>
        <v/>
      </c>
      <c r="DX10" s="560" t="str">
        <f t="shared" ref="DX10" si="172">IF(OR(TEXT(DX$1,0)&amp;DX$4=$L10,TEXT(DX$1,0)&amp;DX$4=$O10,TEXT(DX$1,0)&amp;DX$4=$R10,TEXT(DX$1,0)&amp;DX$4=$U10),$BE10*$U$2,"")</f>
        <v/>
      </c>
      <c r="DY10" s="556" t="str">
        <f t="shared" ref="DY10" si="173">IF(OR(TEXT(DX$1,0)&amp;DY$4=$L10,TEXT(DX$1,0)&amp;DY$4=$O10,TEXT(DX$1,0)&amp;DY$4=$R10,TEXT(DX$1,0)&amp;DY$4=$U10),$BE10*$U$2,"")</f>
        <v/>
      </c>
      <c r="DZ10" s="556" t="str">
        <f t="shared" ref="DZ10" si="174">IF(OR(TEXT(DX$1,0)&amp;DZ$4=$L10,TEXT(DX$1,0)&amp;DZ$4=$O10,TEXT(DX$1,0)&amp;DZ$4=$R10,TEXT(DX$1,0)&amp;DZ$4=$U10),$BE10*$U$2,"")</f>
        <v/>
      </c>
      <c r="EA10" s="558" t="str">
        <f t="shared" ref="EA10" si="175">IF(OR(TEXT(DX$1,0)&amp;EA$4=$L10,TEXT(DX$1,0)&amp;EA$4=$O10,TEXT(DX$1,0)&amp;EA$4=$R10,TEXT(DX$1,0)&amp;EA$4=$U10),$BE10*$U$2,"")</f>
        <v/>
      </c>
      <c r="EB10" s="560" t="str">
        <f t="shared" ref="EB10" si="176">IF(OR(TEXT(EB$1,0)&amp;EB$4=$L10,TEXT(EB$1,0)&amp;EB$4=$O10,TEXT(EB$1,0)&amp;EB$4=$R10,TEXT(EB$1,0)&amp;EB$4=$U10),$BE10*$U$2,"")</f>
        <v/>
      </c>
      <c r="EC10" s="556" t="str">
        <f t="shared" ref="EC10" si="177">IF(OR(TEXT(EB$1,0)&amp;EC$4=$L10,TEXT(EB$1,0)&amp;EC$4=$O10,TEXT(EB$1,0)&amp;EC$4=$R10,TEXT(EB$1,0)&amp;EC$4=$U10),$BE10*$U$2,"")</f>
        <v/>
      </c>
      <c r="ED10" s="556" t="str">
        <f t="shared" ref="ED10" si="178">IF(OR(TEXT(EB$1,0)&amp;ED$4=$L10,TEXT(EB$1,0)&amp;ED$4=$O10,TEXT(EB$1,0)&amp;ED$4=$R10,TEXT(EB$1,0)&amp;ED$4=$U10),$BE10*$U$2,"")</f>
        <v/>
      </c>
      <c r="EE10" s="558" t="str">
        <f t="shared" ref="EE10" si="179">IF(OR(TEXT(EB$1,0)&amp;EE$4=$L10,TEXT(EB$1,0)&amp;EE$4=$O10,TEXT(EB$1,0)&amp;EE$4=$R10,TEXT(EB$1,0)&amp;EE$4=$U10),$BE10*$U$2,"")</f>
        <v/>
      </c>
      <c r="EF10" s="560" t="str">
        <f t="shared" ref="EF10" si="180">IF(OR(TEXT(EF$1,0)&amp;EF$4=$L10,TEXT(EF$1,0)&amp;EF$4=$O10,TEXT(EF$1,0)&amp;EF$4=$R10,TEXT(EF$1,0)&amp;EF$4=$U10),$BE10*$U$2,"")</f>
        <v/>
      </c>
      <c r="EG10" s="556" t="str">
        <f t="shared" ref="EG10" si="181">IF(OR(TEXT(EF$1,0)&amp;EG$4=$L10,TEXT(EF$1,0)&amp;EG$4=$O10,TEXT(EF$1,0)&amp;EG$4=$R10,TEXT(EF$1,0)&amp;EG$4=$U10),$BE10*$U$2,"")</f>
        <v/>
      </c>
      <c r="EH10" s="556" t="str">
        <f t="shared" ref="EH10" si="182">IF(OR(TEXT(EF$1,0)&amp;EH$4=$L10,TEXT(EF$1,0)&amp;EH$4=$O10,TEXT(EF$1,0)&amp;EH$4=$R10,TEXT(EF$1,0)&amp;EH$4=$U10),$BE10*$U$2,"")</f>
        <v/>
      </c>
      <c r="EI10" s="558" t="str">
        <f t="shared" ref="EI10" si="183">IF(OR(TEXT(EF$1,0)&amp;EI$4=$L10,TEXT(EF$1,0)&amp;EI$4=$O10,TEXT(EF$1,0)&amp;EI$4=$R10,TEXT(EF$1,0)&amp;EI$4=$U10),$BE10*$U$2,"")</f>
        <v/>
      </c>
      <c r="EJ10" s="560" t="str">
        <f t="shared" ref="EJ10" si="184">IF(OR(TEXT(EJ$1,0)&amp;EJ$4=$L10,TEXT(EJ$1,0)&amp;EJ$4=$O10,TEXT(EJ$1,0)&amp;EJ$4=$R10,TEXT(EJ$1,0)&amp;EJ$4=$U10),$BE10*$U$2,"")</f>
        <v/>
      </c>
      <c r="EK10" s="556" t="str">
        <f t="shared" ref="EK10" si="185">IF(OR(TEXT(EJ$1,0)&amp;EK$4=$L10,TEXT(EJ$1,0)&amp;EK$4=$O10,TEXT(EJ$1,0)&amp;EK$4=$R10,TEXT(EJ$1,0)&amp;EK$4=$U10),$BE10*$U$2,"")</f>
        <v/>
      </c>
      <c r="EL10" s="556" t="str">
        <f t="shared" ref="EL10" si="186">IF(OR(TEXT(EJ$1,0)&amp;EL$4=$L10,TEXT(EJ$1,0)&amp;EL$4=$O10,TEXT(EJ$1,0)&amp;EL$4=$R10,TEXT(EJ$1,0)&amp;EL$4=$U10),$BE10*$U$2,"")</f>
        <v/>
      </c>
      <c r="EM10" s="558" t="str">
        <f t="shared" ref="EM10" si="187">IF(OR(TEXT(EJ$1,0)&amp;EM$4=$L10,TEXT(EJ$1,0)&amp;EM$4=$O10,TEXT(EJ$1,0)&amp;EM$4=$R10,TEXT(EJ$1,0)&amp;EM$4=$U10),$BE10*$U$2,"")</f>
        <v/>
      </c>
      <c r="EN10" s="560" t="str">
        <f t="shared" ref="EN10" si="188">IF(OR(TEXT(EN$1,0)&amp;EN$4=$L10,TEXT(EN$1,0)&amp;EN$4=$O10,TEXT(EN$1,0)&amp;EN$4=$R10,TEXT(EN$1,0)&amp;EN$4=$U10),$BE10*$U$2,"")</f>
        <v/>
      </c>
      <c r="EO10" s="556" t="str">
        <f t="shared" ref="EO10" si="189">IF(OR(TEXT(EN$1,0)&amp;EO$4=$L10,TEXT(EN$1,0)&amp;EO$4=$O10,TEXT(EN$1,0)&amp;EO$4=$R10,TEXT(EN$1,0)&amp;EO$4=$U10),$BE10*$U$2,"")</f>
        <v/>
      </c>
      <c r="EP10" s="556" t="str">
        <f t="shared" ref="EP10" si="190">IF(OR(TEXT(EN$1,0)&amp;EP$4=$L10,TEXT(EN$1,0)&amp;EP$4=$O10,TEXT(EN$1,0)&amp;EP$4=$R10,TEXT(EN$1,0)&amp;EP$4=$U10),$BE10*$U$2,"")</f>
        <v/>
      </c>
      <c r="EQ10" s="558" t="str">
        <f t="shared" ref="EQ10" si="191">IF(OR(TEXT(EN$1,0)&amp;EQ$4=$L10,TEXT(EN$1,0)&amp;EQ$4=$O10,TEXT(EN$1,0)&amp;EQ$4=$R10,TEXT(EN$1,0)&amp;EQ$4=$U10),$BE10*$U$2,"")</f>
        <v/>
      </c>
      <c r="ER10" s="560" t="str">
        <f t="shared" ref="ER10" si="192">IF(OR(TEXT(ER$1,0)&amp;ER$4=$L10,TEXT(ER$1,0)&amp;ER$4=$O10,TEXT(ER$1,0)&amp;ER$4=$R10,TEXT(ER$1,0)&amp;ER$4=$U10),$BE10*$U$2,"")</f>
        <v/>
      </c>
      <c r="ES10" s="556" t="str">
        <f t="shared" ref="ES10" si="193">IF(OR(TEXT(ER$1,0)&amp;ES$4=$L10,TEXT(ER$1,0)&amp;ES$4=$O10,TEXT(ER$1,0)&amp;ES$4=$R10,TEXT(ER$1,0)&amp;ES$4=$U10),$BE10*$U$2,"")</f>
        <v/>
      </c>
      <c r="ET10" s="556" t="str">
        <f t="shared" ref="ET10" si="194">IF(OR(TEXT(ER$1,0)&amp;ET$4=$L10,TEXT(ER$1,0)&amp;ET$4=$O10,TEXT(ER$1,0)&amp;ET$4=$R10,TEXT(ER$1,0)&amp;ET$4=$U10),$BE10*$U$2,"")</f>
        <v/>
      </c>
      <c r="EU10" s="558" t="str">
        <f t="shared" ref="EU10" si="195">IF(OR(TEXT(ER$1,0)&amp;EU$4=$L10,TEXT(ER$1,0)&amp;EU$4=$O10,TEXT(ER$1,0)&amp;EU$4=$R10,TEXT(ER$1,0)&amp;EU$4=$U10),$BE10*$U$2,"")</f>
        <v/>
      </c>
      <c r="EV10" s="560" t="str">
        <f t="shared" ref="EV10" si="196">IF(OR(TEXT(EV$1,0)&amp;EV$4=$L10,TEXT(EV$1,0)&amp;EV$4=$O10,TEXT(EV$1,0)&amp;EV$4=$R10,TEXT(EV$1,0)&amp;EV$4=$U10),$BE10*$U$2,"")</f>
        <v/>
      </c>
      <c r="EW10" s="556" t="str">
        <f t="shared" ref="EW10" si="197">IF(OR(TEXT(EV$1,0)&amp;EW$4=$L10,TEXT(EV$1,0)&amp;EW$4=$O10,TEXT(EV$1,0)&amp;EW$4=$R10,TEXT(EV$1,0)&amp;EW$4=$U10),$BE10*$U$2,"")</f>
        <v/>
      </c>
      <c r="EX10" s="556" t="str">
        <f t="shared" ref="EX10" si="198">IF(OR(TEXT(EV$1,0)&amp;EX$4=$L10,TEXT(EV$1,0)&amp;EX$4=$O10,TEXT(EV$1,0)&amp;EX$4=$R10,TEXT(EV$1,0)&amp;EX$4=$U10),$BE10*$U$2,"")</f>
        <v/>
      </c>
      <c r="EY10" s="558" t="str">
        <f t="shared" ref="EY10" si="199">IF(OR(TEXT(EV$1,0)&amp;EY$4=$L10,TEXT(EV$1,0)&amp;EY$4=$O10,TEXT(EV$1,0)&amp;EY$4=$R10,TEXT(EV$1,0)&amp;EY$4=$U10),$BE10*$U$2,"")</f>
        <v/>
      </c>
      <c r="EZ10" s="560" t="str">
        <f t="shared" ref="EZ10" si="200">IF(OR(TEXT(EZ$1,0)&amp;EZ$4=$L10,TEXT(EZ$1,0)&amp;EZ$4=$O10,TEXT(EZ$1,0)&amp;EZ$4=$R10,TEXT(EZ$1,0)&amp;EZ$4=$U10),$BE10*$U$2,"")</f>
        <v/>
      </c>
      <c r="FA10" s="556" t="str">
        <f t="shared" ref="FA10" si="201">IF(OR(TEXT(EZ$1,0)&amp;FA$4=$L10,TEXT(EZ$1,0)&amp;FA$4=$O10,TEXT(EZ$1,0)&amp;FA$4=$R10,TEXT(EZ$1,0)&amp;FA$4=$U10),$BE10*$U$2,"")</f>
        <v/>
      </c>
      <c r="FB10" s="556" t="str">
        <f t="shared" ref="FB10" si="202">IF(OR(TEXT(EZ$1,0)&amp;FB$4=$L10,TEXT(EZ$1,0)&amp;FB$4=$O10,TEXT(EZ$1,0)&amp;FB$4=$R10,TEXT(EZ$1,0)&amp;FB$4=$U10),$BE10*$U$2,"")</f>
        <v/>
      </c>
      <c r="FC10" s="558" t="str">
        <f t="shared" ref="FC10" si="203">IF(OR(TEXT(EZ$1,0)&amp;FC$4=$L10,TEXT(EZ$1,0)&amp;FC$4=$O10,TEXT(EZ$1,0)&amp;FC$4=$R10,TEXT(EZ$1,0)&amp;FC$4=$U10),$BE10*$U$2,"")</f>
        <v/>
      </c>
      <c r="FD10" s="560" t="str">
        <f t="shared" ref="FD10" si="204">IF(OR(TEXT(FD$1,0)&amp;FD$4=$L10,TEXT(FD$1,0)&amp;FD$4=$O10,TEXT(FD$1,0)&amp;FD$4=$R10,TEXT(FD$1,0)&amp;FD$4=$U10),$BE10*$U$2,"")</f>
        <v/>
      </c>
      <c r="FE10" s="556" t="str">
        <f t="shared" ref="FE10" si="205">IF(OR(TEXT(FD$1,0)&amp;FE$4=$L10,TEXT(FD$1,0)&amp;FE$4=$O10,TEXT(FD$1,0)&amp;FE$4=$R10,TEXT(FD$1,0)&amp;FE$4=$U10),$BE10*$U$2,"")</f>
        <v/>
      </c>
      <c r="FF10" s="556" t="str">
        <f t="shared" ref="FF10" si="206">IF(OR(TEXT(FD$1,0)&amp;FF$4=$L10,TEXT(FD$1,0)&amp;FF$4=$O10,TEXT(FD$1,0)&amp;FF$4=$R10,TEXT(FD$1,0)&amp;FF$4=$U10),$BE10*$U$2,"")</f>
        <v/>
      </c>
      <c r="FG10" s="558" t="str">
        <f t="shared" ref="FG10" si="207">IF(OR(TEXT(FD$1,0)&amp;FG$4=$L10,TEXT(FD$1,0)&amp;FG$4=$O10,TEXT(FD$1,0)&amp;FG$4=$R10,TEXT(FD$1,0)&amp;FG$4=$U10),$BE10*$U$2,"")</f>
        <v/>
      </c>
      <c r="FH10" s="560" t="str">
        <f t="shared" ref="FH10" si="208">IF(OR(TEXT(FH$1,0)&amp;FH$4=$L10,TEXT(FH$1,0)&amp;FH$4=$O10,TEXT(FH$1,0)&amp;FH$4=$R10,TEXT(FH$1,0)&amp;FH$4=$U10),$BE10*$U$2,"")</f>
        <v/>
      </c>
      <c r="FI10" s="556" t="str">
        <f t="shared" ref="FI10" si="209">IF(OR(TEXT(FH$1,0)&amp;FI$4=$L10,TEXT(FH$1,0)&amp;FI$4=$O10,TEXT(FH$1,0)&amp;FI$4=$R10,TEXT(FH$1,0)&amp;FI$4=$U10),$BE10*$U$2,"")</f>
        <v/>
      </c>
      <c r="FJ10" s="556" t="str">
        <f t="shared" ref="FJ10" si="210">IF(OR(TEXT(FH$1,0)&amp;FJ$4=$L10,TEXT(FH$1,0)&amp;FJ$4=$O10,TEXT(FH$1,0)&amp;FJ$4=$R10,TEXT(FH$1,0)&amp;FJ$4=$U10),$BE10*$U$2,"")</f>
        <v/>
      </c>
      <c r="FK10" s="558" t="str">
        <f t="shared" ref="FK10" si="211">IF(OR(TEXT(FH$1,0)&amp;FK$4=$L10,TEXT(FH$1,0)&amp;FK$4=$O10,TEXT(FH$1,0)&amp;FK$4=$R10,TEXT(FH$1,0)&amp;FK$4=$U10),$BE10*$U$2,"")</f>
        <v/>
      </c>
      <c r="FL10" s="560" t="str">
        <f t="shared" ref="FL10" si="212">IF(OR(TEXT(FL$1,0)&amp;FL$4=$L10,TEXT(FL$1,0)&amp;FL$4=$O10,TEXT(FL$1,0)&amp;FL$4=$R10,TEXT(FL$1,0)&amp;FL$4=$U10),$BE10*$U$2,"")</f>
        <v/>
      </c>
      <c r="FM10" s="556" t="str">
        <f t="shared" ref="FM10" si="213">IF(OR(TEXT(FL$1,0)&amp;FM$4=$L10,TEXT(FL$1,0)&amp;FM$4=$O10,TEXT(FL$1,0)&amp;FM$4=$R10,TEXT(FL$1,0)&amp;FM$4=$U10),$BE10*$U$2,"")</f>
        <v/>
      </c>
      <c r="FN10" s="556" t="str">
        <f t="shared" ref="FN10" si="214">IF(OR(TEXT(FL$1,0)&amp;FN$4=$L10,TEXT(FL$1,0)&amp;FN$4=$O10,TEXT(FL$1,0)&amp;FN$4=$R10,TEXT(FL$1,0)&amp;FN$4=$U10),$BE10*$U$2,"")</f>
        <v/>
      </c>
      <c r="FO10" s="558" t="str">
        <f t="shared" ref="FO10" si="215">IF(OR(TEXT(FL$1,0)&amp;FO$4=$L10,TEXT(FL$1,0)&amp;FO$4=$O10,TEXT(FL$1,0)&amp;FO$4=$R10,TEXT(FL$1,0)&amp;FO$4=$U10),$BE10*$U$2,"")</f>
        <v/>
      </c>
      <c r="FP10" s="560" t="str">
        <f t="shared" ref="FP10" si="216">IF(OR(TEXT(FP$1,0)&amp;FP$4=$L10,TEXT(FP$1,0)&amp;FP$4=$O10,TEXT(FP$1,0)&amp;FP$4=$R10,TEXT(FP$1,0)&amp;FP$4=$U10),$BE10*$U$2,"")</f>
        <v/>
      </c>
      <c r="FQ10" s="556" t="str">
        <f t="shared" ref="FQ10" si="217">IF(OR(TEXT(FP$1,0)&amp;FQ$4=$L10,TEXT(FP$1,0)&amp;FQ$4=$O10,TEXT(FP$1,0)&amp;FQ$4=$R10,TEXT(FP$1,0)&amp;FQ$4=$U10),$BE10*$U$2,"")</f>
        <v/>
      </c>
      <c r="FR10" s="556" t="str">
        <f t="shared" ref="FR10" si="218">IF(OR(TEXT(FP$1,0)&amp;FR$4=$L10,TEXT(FP$1,0)&amp;FR$4=$O10,TEXT(FP$1,0)&amp;FR$4=$R10,TEXT(FP$1,0)&amp;FR$4=$U10),$BE10*$U$2,"")</f>
        <v/>
      </c>
      <c r="FS10" s="558" t="str">
        <f t="shared" ref="FS10" si="219">IF(OR(TEXT(FP$1,0)&amp;FS$4=$L10,TEXT(FP$1,0)&amp;FS$4=$O10,TEXT(FP$1,0)&amp;FS$4=$R10,TEXT(FP$1,0)&amp;FS$4=$U10),$BE10*$U$2,"")</f>
        <v/>
      </c>
      <c r="FT10" s="560" t="str">
        <f t="shared" ref="FT10" si="220">IF(OR(TEXT(FT$1,0)&amp;FT$4=$L10,TEXT(FT$1,0)&amp;FT$4=$O10,TEXT(FT$1,0)&amp;FT$4=$R10,TEXT(FT$1,0)&amp;FT$4=$U10),$BE10*$U$2,"")</f>
        <v/>
      </c>
      <c r="FU10" s="556" t="str">
        <f t="shared" ref="FU10" si="221">IF(OR(TEXT(FT$1,0)&amp;FU$4=$L10,TEXT(FT$1,0)&amp;FU$4=$O10,TEXT(FT$1,0)&amp;FU$4=$R10,TEXT(FT$1,0)&amp;FU$4=$U10),$BE10*$U$2,"")</f>
        <v/>
      </c>
      <c r="FV10" s="556" t="str">
        <f t="shared" ref="FV10" si="222">IF(OR(TEXT(FT$1,0)&amp;FV$4=$L10,TEXT(FT$1,0)&amp;FV$4=$O10,TEXT(FT$1,0)&amp;FV$4=$R10,TEXT(FT$1,0)&amp;FV$4=$U10),$BE10*$U$2,"")</f>
        <v/>
      </c>
      <c r="FW10" s="558" t="str">
        <f t="shared" ref="FW10" si="223">IF(OR(TEXT(FT$1,0)&amp;FW$4=$L10,TEXT(FT$1,0)&amp;FW$4=$O10,TEXT(FT$1,0)&amp;FW$4=$R10,TEXT(FT$1,0)&amp;FW$4=$U10),$BE10*$U$2,"")</f>
        <v/>
      </c>
      <c r="FX10" s="560" t="str">
        <f t="shared" ref="FX10" si="224">IF(OR(TEXT(FX$1,0)&amp;FX$4=$L10,TEXT(FX$1,0)&amp;FX$4=$O10,TEXT(FX$1,0)&amp;FX$4=$R10,TEXT(FX$1,0)&amp;FX$4=$U10),$BE10*$U$2,"")</f>
        <v/>
      </c>
      <c r="FY10" s="556" t="str">
        <f t="shared" ref="FY10" si="225">IF(OR(TEXT(FX$1,0)&amp;FY$4=$L10,TEXT(FX$1,0)&amp;FY$4=$O10,TEXT(FX$1,0)&amp;FY$4=$R10,TEXT(FX$1,0)&amp;FY$4=$U10),$BE10*$U$2,"")</f>
        <v/>
      </c>
      <c r="FZ10" s="556" t="str">
        <f t="shared" ref="FZ10" si="226">IF(OR(TEXT(FX$1,0)&amp;FZ$4=$L10,TEXT(FX$1,0)&amp;FZ$4=$O10,TEXT(FX$1,0)&amp;FZ$4=$R10,TEXT(FX$1,0)&amp;FZ$4=$U10),$BE10*$U$2,"")</f>
        <v/>
      </c>
      <c r="GA10" s="558" t="str">
        <f t="shared" ref="GA10" si="227">IF(OR(TEXT(FX$1,0)&amp;GA$4=$L10,TEXT(FX$1,0)&amp;GA$4=$O10,TEXT(FX$1,0)&amp;GA$4=$R10,TEXT(FX$1,0)&amp;GA$4=$U10),$BE10*$U$2,"")</f>
        <v/>
      </c>
    </row>
    <row r="11" spans="1:183" s="1" customFormat="1" ht="13.5" customHeight="1" x14ac:dyDescent="0.25">
      <c r="A11" s="584"/>
      <c r="B11" s="585"/>
      <c r="C11" s="585"/>
      <c r="D11" s="608"/>
      <c r="E11" s="609"/>
      <c r="F11" s="610"/>
      <c r="G11" s="614"/>
      <c r="H11" s="615"/>
      <c r="I11" s="615"/>
      <c r="J11" s="615"/>
      <c r="K11" s="616"/>
      <c r="L11" s="620"/>
      <c r="M11" s="621"/>
      <c r="N11" s="622"/>
      <c r="O11" s="597"/>
      <c r="P11" s="597"/>
      <c r="Q11" s="597"/>
      <c r="R11" s="597"/>
      <c r="S11" s="597"/>
      <c r="T11" s="597"/>
      <c r="U11" s="597"/>
      <c r="V11" s="597"/>
      <c r="W11" s="599"/>
      <c r="X11" s="579" t="str">
        <f t="shared" ref="X11" si="228">IF(X10&lt;&gt;"",X10*$U$2,"")</f>
        <v/>
      </c>
      <c r="Y11" s="580"/>
      <c r="Z11" s="580" t="str">
        <f t="shared" ref="Z11" si="229">IF(Z10&lt;&gt;"",Z10*$U$2,"")</f>
        <v/>
      </c>
      <c r="AA11" s="580"/>
      <c r="AB11" s="580" t="str">
        <f t="shared" ref="AB11" si="230">IF(AB10&lt;&gt;"",AB10*$U$2,"")</f>
        <v/>
      </c>
      <c r="AC11" s="580"/>
      <c r="AD11" s="580" t="str">
        <f t="shared" ref="AD11" si="231">IF(AD10&lt;&gt;"",AD10*$U$2,"")</f>
        <v/>
      </c>
      <c r="AE11" s="580"/>
      <c r="AF11" s="580" t="str">
        <f t="shared" ref="AF11" si="232">IF(AF10&lt;&gt;"",AF10*$U$2,"")</f>
        <v/>
      </c>
      <c r="AG11" s="580"/>
      <c r="AH11" s="580" t="str">
        <f t="shared" ref="AH11" si="233">IF(AH10&lt;&gt;"",AH10*$U$2,"")</f>
        <v/>
      </c>
      <c r="AI11" s="580"/>
      <c r="AJ11" s="580" t="str">
        <f t="shared" ref="AJ11" si="234">IF(AJ10&lt;&gt;"",AJ10*$U$2,"")</f>
        <v/>
      </c>
      <c r="AK11" s="580"/>
      <c r="AL11" s="580" t="str">
        <f t="shared" ref="AL11" si="235">IF(AL10&lt;&gt;"",AL10*$U$2,"")</f>
        <v/>
      </c>
      <c r="AM11" s="580"/>
      <c r="AN11" s="580" t="str">
        <f t="shared" ref="AN11" si="236">IF(AN10&lt;&gt;"",AN10*$U$2,"")</f>
        <v/>
      </c>
      <c r="AO11" s="580"/>
      <c r="AP11" s="580" t="str">
        <f t="shared" ref="AP11" si="237">IF(AP10&lt;&gt;"",AP10*$U$2,"")</f>
        <v/>
      </c>
      <c r="AQ11" s="580"/>
      <c r="AR11" s="580" t="str">
        <f t="shared" ref="AR11" si="238">IF(AR10&lt;&gt;"",AR10*$U$2,"")</f>
        <v/>
      </c>
      <c r="AS11" s="580"/>
      <c r="AT11" s="580" t="str">
        <f t="shared" ref="AT11" si="239">IF(AT10&lt;&gt;"",AT10*$U$2,"")</f>
        <v/>
      </c>
      <c r="AU11" s="580"/>
      <c r="AV11" s="580" t="str">
        <f t="shared" ref="AV11" si="240">IF(AV10&lt;&gt;"",AV10*$U$2,"")</f>
        <v/>
      </c>
      <c r="AW11" s="580"/>
      <c r="AX11" s="580" t="str">
        <f t="shared" ref="AX11" si="241">IF(AX10&lt;&gt;"",AX10*$U$2,"")</f>
        <v/>
      </c>
      <c r="AY11" s="580"/>
      <c r="AZ11" s="580" t="str">
        <f t="shared" ref="AZ11" si="242">IF(AZ10&lt;&gt;"",AZ10*$U$2,"")</f>
        <v/>
      </c>
      <c r="BA11" s="581"/>
      <c r="BB11" s="603"/>
      <c r="BC11" s="604"/>
      <c r="BD11" s="604"/>
      <c r="BE11" s="572"/>
      <c r="BF11" s="572"/>
      <c r="BG11" s="572"/>
      <c r="BH11" s="576"/>
      <c r="BI11" s="577"/>
      <c r="BJ11" s="578"/>
      <c r="BL11" s="703" t="s">
        <v>332</v>
      </c>
      <c r="BM11" s="704"/>
      <c r="BN11" s="705"/>
      <c r="BO11" s="706" t="s">
        <v>300</v>
      </c>
      <c r="BP11" s="707"/>
      <c r="BQ11" s="707"/>
      <c r="BR11" s="707"/>
      <c r="BS11" s="707"/>
      <c r="BT11" s="707"/>
      <c r="BU11" s="707"/>
      <c r="BV11" s="707"/>
      <c r="BW11" s="707"/>
      <c r="BX11" s="708"/>
      <c r="CJ11" s="561"/>
      <c r="CK11" s="557"/>
      <c r="CL11" s="557"/>
      <c r="CM11" s="559"/>
      <c r="CN11" s="561"/>
      <c r="CO11" s="557"/>
      <c r="CP11" s="557"/>
      <c r="CQ11" s="559"/>
      <c r="CR11" s="561"/>
      <c r="CS11" s="557"/>
      <c r="CT11" s="557"/>
      <c r="CU11" s="559"/>
      <c r="CV11" s="561"/>
      <c r="CW11" s="557"/>
      <c r="CX11" s="557"/>
      <c r="CY11" s="559"/>
      <c r="CZ11" s="561"/>
      <c r="DA11" s="557"/>
      <c r="DB11" s="557"/>
      <c r="DC11" s="559"/>
      <c r="DD11" s="561"/>
      <c r="DE11" s="557"/>
      <c r="DF11" s="557"/>
      <c r="DG11" s="559"/>
      <c r="DH11" s="561"/>
      <c r="DI11" s="557"/>
      <c r="DJ11" s="557"/>
      <c r="DK11" s="559"/>
      <c r="DL11" s="561"/>
      <c r="DM11" s="557"/>
      <c r="DN11" s="557"/>
      <c r="DO11" s="559"/>
      <c r="DP11" s="561"/>
      <c r="DQ11" s="557"/>
      <c r="DR11" s="557"/>
      <c r="DS11" s="559"/>
      <c r="DT11" s="561"/>
      <c r="DU11" s="557"/>
      <c r="DV11" s="557"/>
      <c r="DW11" s="559"/>
      <c r="DX11" s="561"/>
      <c r="DY11" s="557"/>
      <c r="DZ11" s="557"/>
      <c r="EA11" s="559"/>
      <c r="EB11" s="561"/>
      <c r="EC11" s="557"/>
      <c r="ED11" s="557"/>
      <c r="EE11" s="559"/>
      <c r="EF11" s="561"/>
      <c r="EG11" s="557"/>
      <c r="EH11" s="557"/>
      <c r="EI11" s="559"/>
      <c r="EJ11" s="561"/>
      <c r="EK11" s="557"/>
      <c r="EL11" s="557"/>
      <c r="EM11" s="559"/>
      <c r="EN11" s="561"/>
      <c r="EO11" s="557"/>
      <c r="EP11" s="557"/>
      <c r="EQ11" s="559"/>
      <c r="ER11" s="561"/>
      <c r="ES11" s="557"/>
      <c r="ET11" s="557"/>
      <c r="EU11" s="559"/>
      <c r="EV11" s="561"/>
      <c r="EW11" s="557"/>
      <c r="EX11" s="557"/>
      <c r="EY11" s="559"/>
      <c r="EZ11" s="561"/>
      <c r="FA11" s="557"/>
      <c r="FB11" s="557"/>
      <c r="FC11" s="559"/>
      <c r="FD11" s="561"/>
      <c r="FE11" s="557"/>
      <c r="FF11" s="557"/>
      <c r="FG11" s="559"/>
      <c r="FH11" s="561"/>
      <c r="FI11" s="557"/>
      <c r="FJ11" s="557"/>
      <c r="FK11" s="559"/>
      <c r="FL11" s="561"/>
      <c r="FM11" s="557"/>
      <c r="FN11" s="557"/>
      <c r="FO11" s="559"/>
      <c r="FP11" s="561"/>
      <c r="FQ11" s="557"/>
      <c r="FR11" s="557"/>
      <c r="FS11" s="559"/>
      <c r="FT11" s="561"/>
      <c r="FU11" s="557"/>
      <c r="FV11" s="557"/>
      <c r="FW11" s="559"/>
      <c r="FX11" s="561"/>
      <c r="FY11" s="557"/>
      <c r="FZ11" s="557"/>
      <c r="GA11" s="559"/>
    </row>
    <row r="12" spans="1:183" s="1" customFormat="1" ht="13.5" customHeight="1" x14ac:dyDescent="0.25">
      <c r="A12" s="582" t="s">
        <v>489</v>
      </c>
      <c r="B12" s="583"/>
      <c r="C12" s="583"/>
      <c r="D12" s="586" t="s">
        <v>319</v>
      </c>
      <c r="E12" s="586"/>
      <c r="F12" s="586"/>
      <c r="G12" s="611" t="s">
        <v>292</v>
      </c>
      <c r="H12" s="612"/>
      <c r="I12" s="612"/>
      <c r="J12" s="612"/>
      <c r="K12" s="613"/>
      <c r="L12" s="617" t="str">
        <f>IF($D12&lt;&gt;"",LEFT($D12,4)&amp;L$5,"")</f>
        <v>8108FL</v>
      </c>
      <c r="M12" s="618"/>
      <c r="N12" s="619"/>
      <c r="O12" s="596" t="str">
        <f t="shared" si="0"/>
        <v>8108FR</v>
      </c>
      <c r="P12" s="596"/>
      <c r="Q12" s="596"/>
      <c r="R12" s="596" t="str">
        <f t="shared" si="1"/>
        <v>8108RL</v>
      </c>
      <c r="S12" s="596"/>
      <c r="T12" s="596"/>
      <c r="U12" s="596" t="str">
        <f t="shared" si="2"/>
        <v>8108RR</v>
      </c>
      <c r="V12" s="596"/>
      <c r="W12" s="598"/>
      <c r="X12" s="600" t="str">
        <f>'RS SHK-DWN'!$DA$5</f>
        <v/>
      </c>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6"/>
      <c r="BB12" s="601"/>
      <c r="BC12" s="602"/>
      <c r="BD12" s="602"/>
      <c r="BE12" s="571">
        <f t="shared" ref="BE12" si="243">IF(AND(D12&lt;&gt;"",G12&lt;&gt;"",L12&lt;&gt;""),SUM(X12:BA12),"")</f>
        <v>0</v>
      </c>
      <c r="BF12" s="571"/>
      <c r="BG12" s="571"/>
      <c r="BH12" s="573">
        <f t="shared" ref="BH12" si="244">IF(AND(D12&lt;&gt;"",G12&lt;&gt;"",L12&lt;&gt;""),SUM(X13:BA13,BB12),"")</f>
        <v>0</v>
      </c>
      <c r="BI12" s="574"/>
      <c r="BJ12" s="575"/>
      <c r="BL12" s="703" t="s">
        <v>333</v>
      </c>
      <c r="BM12" s="704"/>
      <c r="BN12" s="705"/>
      <c r="BO12" s="706" t="s">
        <v>300</v>
      </c>
      <c r="BP12" s="707"/>
      <c r="BQ12" s="707"/>
      <c r="BR12" s="707"/>
      <c r="BS12" s="707"/>
      <c r="BT12" s="707"/>
      <c r="BU12" s="707"/>
      <c r="BV12" s="707"/>
      <c r="BW12" s="707"/>
      <c r="BX12" s="708"/>
      <c r="CB12" s="173">
        <f>BB12+SUM(X13:Y13)</f>
        <v>0</v>
      </c>
      <c r="CC12" s="173">
        <f>BB12+SUM(X13:AA13)</f>
        <v>0</v>
      </c>
      <c r="CD12" s="173">
        <f>BB12+SUM(X13:AC13)</f>
        <v>0</v>
      </c>
      <c r="CE12" s="173">
        <f>BB12+SUM(X13:AE13)</f>
        <v>0</v>
      </c>
      <c r="CF12" s="173">
        <f>BB12+SUM(X13:AG13)</f>
        <v>0</v>
      </c>
      <c r="CG12" s="173">
        <f>BB12+SUM(X13:AI13)</f>
        <v>0</v>
      </c>
      <c r="CH12" s="173">
        <f>BB12+SUM(X13:AK13)</f>
        <v>0</v>
      </c>
      <c r="CJ12" s="560" t="str">
        <f t="shared" ref="CJ12" si="245">IF(OR(TEXT(CJ$1,0)&amp;CJ$4=$L12,TEXT(CJ$1,0)&amp;CJ$4=$O12,TEXT(CJ$1,0)&amp;CJ$4=$R12,TEXT(CJ$1,0)&amp;CJ$4=$U12),$BE12*$U$2,"")</f>
        <v/>
      </c>
      <c r="CK12" s="556" t="str">
        <f t="shared" ref="CK12" si="246">IF(OR(TEXT(CJ$1,0)&amp;CK$4=$L12,TEXT(CJ$1,0)&amp;CK$4=$O12,TEXT(CJ$1,0)&amp;CK$4=$R12,TEXT(CJ$1,0)&amp;CK$4=$U12),$BE12*$U$2,"")</f>
        <v/>
      </c>
      <c r="CL12" s="556" t="str">
        <f t="shared" ref="CL12" si="247">IF(OR(TEXT(CJ$1,0)&amp;CL$4=$L12,TEXT(CJ$1,0)&amp;CL$4=$O12,TEXT(CJ$1,0)&amp;CL$4=$R12,TEXT(CJ$1,0)&amp;CL$4=$U12),$BE12*$U$2,"")</f>
        <v/>
      </c>
      <c r="CM12" s="558" t="str">
        <f t="shared" ref="CM12" si="248">IF(OR(TEXT(CJ$1,0)&amp;CM$4=$L12,TEXT(CJ$1,0)&amp;CM$4=$O12,TEXT(CJ$1,0)&amp;CM$4=$R12,TEXT(CJ$1,0)&amp;CM$4=$U12),$BE12*$U$2,"")</f>
        <v/>
      </c>
      <c r="CN12" s="560" t="str">
        <f t="shared" ref="CN12" si="249">IF(OR(TEXT(CN$1,0)&amp;CN$4=$L12,TEXT(CN$1,0)&amp;CN$4=$O12,TEXT(CN$1,0)&amp;CN$4=$R12,TEXT(CN$1,0)&amp;CN$4=$U12),$BE12*$U$2,"")</f>
        <v/>
      </c>
      <c r="CO12" s="556" t="str">
        <f t="shared" ref="CO12" si="250">IF(OR(TEXT(CN$1,0)&amp;CO$4=$L12,TEXT(CN$1,0)&amp;CO$4=$O12,TEXT(CN$1,0)&amp;CO$4=$R12,TEXT(CN$1,0)&amp;CO$4=$U12),$BE12*$U$2,"")</f>
        <v/>
      </c>
      <c r="CP12" s="556" t="str">
        <f t="shared" ref="CP12" si="251">IF(OR(TEXT(CN$1,0)&amp;CP$4=$L12,TEXT(CN$1,0)&amp;CP$4=$O12,TEXT(CN$1,0)&amp;CP$4=$R12,TEXT(CN$1,0)&amp;CP$4=$U12),$BE12*$U$2,"")</f>
        <v/>
      </c>
      <c r="CQ12" s="558" t="str">
        <f t="shared" ref="CQ12" si="252">IF(OR(TEXT(CN$1,0)&amp;CQ$4=$L12,TEXT(CN$1,0)&amp;CQ$4=$O12,TEXT(CN$1,0)&amp;CQ$4=$R12,TEXT(CN$1,0)&amp;CQ$4=$U12),$BE12*$U$2,"")</f>
        <v/>
      </c>
      <c r="CR12" s="560" t="str">
        <f t="shared" ref="CR12" si="253">IF(OR(TEXT(CR$1,0)&amp;CR$4=$L12,TEXT(CR$1,0)&amp;CR$4=$O12,TEXT(CR$1,0)&amp;CR$4=$R12,TEXT(CR$1,0)&amp;CR$4=$U12),$BE12*$U$2,"")</f>
        <v/>
      </c>
      <c r="CS12" s="556" t="str">
        <f t="shared" ref="CS12" si="254">IF(OR(TEXT(CR$1,0)&amp;CS$4=$L12,TEXT(CR$1,0)&amp;CS$4=$O12,TEXT(CR$1,0)&amp;CS$4=$R12,TEXT(CR$1,0)&amp;CS$4=$U12),$BE12*$U$2,"")</f>
        <v/>
      </c>
      <c r="CT12" s="556" t="str">
        <f t="shared" ref="CT12" si="255">IF(OR(TEXT(CR$1,0)&amp;CT$4=$L12,TEXT(CR$1,0)&amp;CT$4=$O12,TEXT(CR$1,0)&amp;CT$4=$R12,TEXT(CR$1,0)&amp;CT$4=$U12),$BE12*$U$2,"")</f>
        <v/>
      </c>
      <c r="CU12" s="558" t="str">
        <f t="shared" ref="CU12" si="256">IF(OR(TEXT(CR$1,0)&amp;CU$4=$L12,TEXT(CR$1,0)&amp;CU$4=$O12,TEXT(CR$1,0)&amp;CU$4=$R12,TEXT(CR$1,0)&amp;CU$4=$U12),$BE12*$U$2,"")</f>
        <v/>
      </c>
      <c r="CV12" s="560" t="str">
        <f t="shared" ref="CV12" si="257">IF(OR(TEXT(CV$1,0)&amp;CV$4=$L12,TEXT(CV$1,0)&amp;CV$4=$O12,TEXT(CV$1,0)&amp;CV$4=$R12,TEXT(CV$1,0)&amp;CV$4=$U12),$BE12*$U$2,"")</f>
        <v/>
      </c>
      <c r="CW12" s="556" t="str">
        <f t="shared" ref="CW12" si="258">IF(OR(TEXT(CV$1,0)&amp;CW$4=$L12,TEXT(CV$1,0)&amp;CW$4=$O12,TEXT(CV$1,0)&amp;CW$4=$R12,TEXT(CV$1,0)&amp;CW$4=$U12),$BE12*$U$2,"")</f>
        <v/>
      </c>
      <c r="CX12" s="556" t="str">
        <f t="shared" ref="CX12" si="259">IF(OR(TEXT(CV$1,0)&amp;CX$4=$L12,TEXT(CV$1,0)&amp;CX$4=$O12,TEXT(CV$1,0)&amp;CX$4=$R12,TEXT(CV$1,0)&amp;CX$4=$U12),$BE12*$U$2,"")</f>
        <v/>
      </c>
      <c r="CY12" s="558" t="str">
        <f t="shared" ref="CY12" si="260">IF(OR(TEXT(CV$1,0)&amp;CY$4=$L12,TEXT(CV$1,0)&amp;CY$4=$O12,TEXT(CV$1,0)&amp;CY$4=$R12,TEXT(CV$1,0)&amp;CY$4=$U12),$BE12*$U$2,"")</f>
        <v/>
      </c>
      <c r="CZ12" s="560" t="str">
        <f t="shared" ref="CZ12" si="261">IF(OR(TEXT(CZ$1,0)&amp;CZ$4=$L12,TEXT(CZ$1,0)&amp;CZ$4=$O12,TEXT(CZ$1,0)&amp;CZ$4=$R12,TEXT(CZ$1,0)&amp;CZ$4=$U12),$BE12*$U$2,"")</f>
        <v/>
      </c>
      <c r="DA12" s="556" t="str">
        <f t="shared" ref="DA12" si="262">IF(OR(TEXT(CZ$1,0)&amp;DA$4=$L12,TEXT(CZ$1,0)&amp;DA$4=$O12,TEXT(CZ$1,0)&amp;DA$4=$R12,TEXT(CZ$1,0)&amp;DA$4=$U12),$BE12*$U$2,"")</f>
        <v/>
      </c>
      <c r="DB12" s="556" t="str">
        <f t="shared" ref="DB12" si="263">IF(OR(TEXT(CZ$1,0)&amp;DB$4=$L12,TEXT(CZ$1,0)&amp;DB$4=$O12,TEXT(CZ$1,0)&amp;DB$4=$R12,TEXT(CZ$1,0)&amp;DB$4=$U12),$BE12*$U$2,"")</f>
        <v/>
      </c>
      <c r="DC12" s="558" t="str">
        <f t="shared" ref="DC12" si="264">IF(OR(TEXT(CZ$1,0)&amp;DC$4=$L12,TEXT(CZ$1,0)&amp;DC$4=$O12,TEXT(CZ$1,0)&amp;DC$4=$R12,TEXT(CZ$1,0)&amp;DC$4=$U12),$BE12*$U$2,"")</f>
        <v/>
      </c>
      <c r="DD12" s="560" t="str">
        <f t="shared" ref="DD12" si="265">IF(OR(TEXT(DD$1,0)&amp;DD$4=$L12,TEXT(DD$1,0)&amp;DD$4=$O12,TEXT(DD$1,0)&amp;DD$4=$R12,TEXT(DD$1,0)&amp;DD$4=$U12),$BE12*$U$2,"")</f>
        <v/>
      </c>
      <c r="DE12" s="556" t="str">
        <f t="shared" ref="DE12" si="266">IF(OR(TEXT(DD$1,0)&amp;DE$4=$L12,TEXT(DD$1,0)&amp;DE$4=$O12,TEXT(DD$1,0)&amp;DE$4=$R12,TEXT(DD$1,0)&amp;DE$4=$U12),$BE12*$U$2,"")</f>
        <v/>
      </c>
      <c r="DF12" s="556" t="str">
        <f t="shared" ref="DF12" si="267">IF(OR(TEXT(DD$1,0)&amp;DF$4=$L12,TEXT(DD$1,0)&amp;DF$4=$O12,TEXT(DD$1,0)&amp;DF$4=$R12,TEXT(DD$1,0)&amp;DF$4=$U12),$BE12*$U$2,"")</f>
        <v/>
      </c>
      <c r="DG12" s="558" t="str">
        <f t="shared" ref="DG12" si="268">IF(OR(TEXT(DD$1,0)&amp;DG$4=$L12,TEXT(DD$1,0)&amp;DG$4=$O12,TEXT(DD$1,0)&amp;DG$4=$R12,TEXT(DD$1,0)&amp;DG$4=$U12),$BE12*$U$2,"")</f>
        <v/>
      </c>
      <c r="DH12" s="560" t="str">
        <f t="shared" ref="DH12" si="269">IF(OR(TEXT(DH$1,0)&amp;DH$4=$L12,TEXT(DH$1,0)&amp;DH$4=$O12,TEXT(DH$1,0)&amp;DH$4=$R12,TEXT(DH$1,0)&amp;DH$4=$U12),$BE12*$U$2,"")</f>
        <v/>
      </c>
      <c r="DI12" s="556" t="str">
        <f t="shared" ref="DI12" si="270">IF(OR(TEXT(DH$1,0)&amp;DI$4=$L12,TEXT(DH$1,0)&amp;DI$4=$O12,TEXT(DH$1,0)&amp;DI$4=$R12,TEXT(DH$1,0)&amp;DI$4=$U12),$BE12*$U$2,"")</f>
        <v/>
      </c>
      <c r="DJ12" s="556" t="str">
        <f t="shared" ref="DJ12" si="271">IF(OR(TEXT(DH$1,0)&amp;DJ$4=$L12,TEXT(DH$1,0)&amp;DJ$4=$O12,TEXT(DH$1,0)&amp;DJ$4=$R12,TEXT(DH$1,0)&amp;DJ$4=$U12),$BE12*$U$2,"")</f>
        <v/>
      </c>
      <c r="DK12" s="558" t="str">
        <f t="shared" ref="DK12" si="272">IF(OR(TEXT(DH$1,0)&amp;DK$4=$L12,TEXT(DH$1,0)&amp;DK$4=$O12,TEXT(DH$1,0)&amp;DK$4=$R12,TEXT(DH$1,0)&amp;DK$4=$U12),$BE12*$U$2,"")</f>
        <v/>
      </c>
      <c r="DL12" s="560" t="str">
        <f t="shared" ref="DL12" si="273">IF(OR(TEXT(DL$1,0)&amp;DL$4=$L12,TEXT(DL$1,0)&amp;DL$4=$O12,TEXT(DL$1,0)&amp;DL$4=$R12,TEXT(DL$1,0)&amp;DL$4=$U12),$BE12*$U$2,"")</f>
        <v/>
      </c>
      <c r="DM12" s="556" t="str">
        <f t="shared" ref="DM12" si="274">IF(OR(TEXT(DL$1,0)&amp;DM$4=$L12,TEXT(DL$1,0)&amp;DM$4=$O12,TEXT(DL$1,0)&amp;DM$4=$R12,TEXT(DL$1,0)&amp;DM$4=$U12),$BE12*$U$2,"")</f>
        <v/>
      </c>
      <c r="DN12" s="556" t="str">
        <f t="shared" ref="DN12" si="275">IF(OR(TEXT(DL$1,0)&amp;DN$4=$L12,TEXT(DL$1,0)&amp;DN$4=$O12,TEXT(DL$1,0)&amp;DN$4=$R12,TEXT(DL$1,0)&amp;DN$4=$U12),$BE12*$U$2,"")</f>
        <v/>
      </c>
      <c r="DO12" s="558" t="str">
        <f t="shared" ref="DO12" si="276">IF(OR(TEXT(DL$1,0)&amp;DO$4=$L12,TEXT(DL$1,0)&amp;DO$4=$O12,TEXT(DL$1,0)&amp;DO$4=$R12,TEXT(DL$1,0)&amp;DO$4=$U12),$BE12*$U$2,"")</f>
        <v/>
      </c>
      <c r="DP12" s="560" t="str">
        <f t="shared" ref="DP12" si="277">IF(OR(TEXT(DP$1,0)&amp;DP$4=$L12,TEXT(DP$1,0)&amp;DP$4=$O12,TEXT(DP$1,0)&amp;DP$4=$R12,TEXT(DP$1,0)&amp;DP$4=$U12),$BE12*$U$2,"")</f>
        <v/>
      </c>
      <c r="DQ12" s="556" t="str">
        <f t="shared" ref="DQ12" si="278">IF(OR(TEXT(DP$1,0)&amp;DQ$4=$L12,TEXT(DP$1,0)&amp;DQ$4=$O12,TEXT(DP$1,0)&amp;DQ$4=$R12,TEXT(DP$1,0)&amp;DQ$4=$U12),$BE12*$U$2,"")</f>
        <v/>
      </c>
      <c r="DR12" s="556" t="str">
        <f t="shared" ref="DR12" si="279">IF(OR(TEXT(DP$1,0)&amp;DR$4=$L12,TEXT(DP$1,0)&amp;DR$4=$O12,TEXT(DP$1,0)&amp;DR$4=$R12,TEXT(DP$1,0)&amp;DR$4=$U12),$BE12*$U$2,"")</f>
        <v/>
      </c>
      <c r="DS12" s="558" t="str">
        <f t="shared" ref="DS12" si="280">IF(OR(TEXT(DP$1,0)&amp;DS$4=$L12,TEXT(DP$1,0)&amp;DS$4=$O12,TEXT(DP$1,0)&amp;DS$4=$R12,TEXT(DP$1,0)&amp;DS$4=$U12),$BE12*$U$2,"")</f>
        <v/>
      </c>
      <c r="DT12" s="560" t="str">
        <f t="shared" ref="DT12" si="281">IF(OR(TEXT(DT$1,0)&amp;DT$4=$L12,TEXT(DT$1,0)&amp;DT$4=$O12,TEXT(DT$1,0)&amp;DT$4=$R12,TEXT(DT$1,0)&amp;DT$4=$U12),$BE12*$U$2,"")</f>
        <v/>
      </c>
      <c r="DU12" s="556" t="str">
        <f t="shared" ref="DU12" si="282">IF(OR(TEXT(DT$1,0)&amp;DU$4=$L12,TEXT(DT$1,0)&amp;DU$4=$O12,TEXT(DT$1,0)&amp;DU$4=$R12,TEXT(DT$1,0)&amp;DU$4=$U12),$BE12*$U$2,"")</f>
        <v/>
      </c>
      <c r="DV12" s="556" t="str">
        <f t="shared" ref="DV12" si="283">IF(OR(TEXT(DT$1,0)&amp;DV$4=$L12,TEXT(DT$1,0)&amp;DV$4=$O12,TEXT(DT$1,0)&amp;DV$4=$R12,TEXT(DT$1,0)&amp;DV$4=$U12),$BE12*$U$2,"")</f>
        <v/>
      </c>
      <c r="DW12" s="558" t="str">
        <f t="shared" ref="DW12" si="284">IF(OR(TEXT(DT$1,0)&amp;DW$4=$L12,TEXT(DT$1,0)&amp;DW$4=$O12,TEXT(DT$1,0)&amp;DW$4=$R12,TEXT(DT$1,0)&amp;DW$4=$U12),$BE12*$U$2,"")</f>
        <v/>
      </c>
      <c r="DX12" s="560" t="str">
        <f t="shared" ref="DX12" si="285">IF(OR(TEXT(DX$1,0)&amp;DX$4=$L12,TEXT(DX$1,0)&amp;DX$4=$O12,TEXT(DX$1,0)&amp;DX$4=$R12,TEXT(DX$1,0)&amp;DX$4=$U12),$BE12*$U$2,"")</f>
        <v/>
      </c>
      <c r="DY12" s="556" t="str">
        <f t="shared" ref="DY12" si="286">IF(OR(TEXT(DX$1,0)&amp;DY$4=$L12,TEXT(DX$1,0)&amp;DY$4=$O12,TEXT(DX$1,0)&amp;DY$4=$R12,TEXT(DX$1,0)&amp;DY$4=$U12),$BE12*$U$2,"")</f>
        <v/>
      </c>
      <c r="DZ12" s="556" t="str">
        <f t="shared" ref="DZ12" si="287">IF(OR(TEXT(DX$1,0)&amp;DZ$4=$L12,TEXT(DX$1,0)&amp;DZ$4=$O12,TEXT(DX$1,0)&amp;DZ$4=$R12,TEXT(DX$1,0)&amp;DZ$4=$U12),$BE12*$U$2,"")</f>
        <v/>
      </c>
      <c r="EA12" s="558" t="str">
        <f t="shared" ref="EA12" si="288">IF(OR(TEXT(DX$1,0)&amp;EA$4=$L12,TEXT(DX$1,0)&amp;EA$4=$O12,TEXT(DX$1,0)&amp;EA$4=$R12,TEXT(DX$1,0)&amp;EA$4=$U12),$BE12*$U$2,"")</f>
        <v/>
      </c>
      <c r="EB12" s="560" t="str">
        <f t="shared" ref="EB12" si="289">IF(OR(TEXT(EB$1,0)&amp;EB$4=$L12,TEXT(EB$1,0)&amp;EB$4=$O12,TEXT(EB$1,0)&amp;EB$4=$R12,TEXT(EB$1,0)&amp;EB$4=$U12),$BE12*$U$2,"")</f>
        <v/>
      </c>
      <c r="EC12" s="556" t="str">
        <f t="shared" ref="EC12" si="290">IF(OR(TEXT(EB$1,0)&amp;EC$4=$L12,TEXT(EB$1,0)&amp;EC$4=$O12,TEXT(EB$1,0)&amp;EC$4=$R12,TEXT(EB$1,0)&amp;EC$4=$U12),$BE12*$U$2,"")</f>
        <v/>
      </c>
      <c r="ED12" s="556" t="str">
        <f t="shared" ref="ED12" si="291">IF(OR(TEXT(EB$1,0)&amp;ED$4=$L12,TEXT(EB$1,0)&amp;ED$4=$O12,TEXT(EB$1,0)&amp;ED$4=$R12,TEXT(EB$1,0)&amp;ED$4=$U12),$BE12*$U$2,"")</f>
        <v/>
      </c>
      <c r="EE12" s="558" t="str">
        <f t="shared" ref="EE12" si="292">IF(OR(TEXT(EB$1,0)&amp;EE$4=$L12,TEXT(EB$1,0)&amp;EE$4=$O12,TEXT(EB$1,0)&amp;EE$4=$R12,TEXT(EB$1,0)&amp;EE$4=$U12),$BE12*$U$2,"")</f>
        <v/>
      </c>
      <c r="EF12" s="560" t="str">
        <f t="shared" ref="EF12" si="293">IF(OR(TEXT(EF$1,0)&amp;EF$4=$L12,TEXT(EF$1,0)&amp;EF$4=$O12,TEXT(EF$1,0)&amp;EF$4=$R12,TEXT(EF$1,0)&amp;EF$4=$U12),$BE12*$U$2,"")</f>
        <v/>
      </c>
      <c r="EG12" s="556" t="str">
        <f t="shared" ref="EG12" si="294">IF(OR(TEXT(EF$1,0)&amp;EG$4=$L12,TEXT(EF$1,0)&amp;EG$4=$O12,TEXT(EF$1,0)&amp;EG$4=$R12,TEXT(EF$1,0)&amp;EG$4=$U12),$BE12*$U$2,"")</f>
        <v/>
      </c>
      <c r="EH12" s="556" t="str">
        <f t="shared" ref="EH12" si="295">IF(OR(TEXT(EF$1,0)&amp;EH$4=$L12,TEXT(EF$1,0)&amp;EH$4=$O12,TEXT(EF$1,0)&amp;EH$4=$R12,TEXT(EF$1,0)&amp;EH$4=$U12),$BE12*$U$2,"")</f>
        <v/>
      </c>
      <c r="EI12" s="558" t="str">
        <f t="shared" ref="EI12" si="296">IF(OR(TEXT(EF$1,0)&amp;EI$4=$L12,TEXT(EF$1,0)&amp;EI$4=$O12,TEXT(EF$1,0)&amp;EI$4=$R12,TEXT(EF$1,0)&amp;EI$4=$U12),$BE12*$U$2,"")</f>
        <v/>
      </c>
      <c r="EJ12" s="560" t="str">
        <f t="shared" ref="EJ12" si="297">IF(OR(TEXT(EJ$1,0)&amp;EJ$4=$L12,TEXT(EJ$1,0)&amp;EJ$4=$O12,TEXT(EJ$1,0)&amp;EJ$4=$R12,TEXT(EJ$1,0)&amp;EJ$4=$U12),$BE12*$U$2,"")</f>
        <v/>
      </c>
      <c r="EK12" s="556" t="str">
        <f t="shared" ref="EK12" si="298">IF(OR(TEXT(EJ$1,0)&amp;EK$4=$L12,TEXT(EJ$1,0)&amp;EK$4=$O12,TEXT(EJ$1,0)&amp;EK$4=$R12,TEXT(EJ$1,0)&amp;EK$4=$U12),$BE12*$U$2,"")</f>
        <v/>
      </c>
      <c r="EL12" s="556" t="str">
        <f t="shared" ref="EL12" si="299">IF(OR(TEXT(EJ$1,0)&amp;EL$4=$L12,TEXT(EJ$1,0)&amp;EL$4=$O12,TEXT(EJ$1,0)&amp;EL$4=$R12,TEXT(EJ$1,0)&amp;EL$4=$U12),$BE12*$U$2,"")</f>
        <v/>
      </c>
      <c r="EM12" s="558" t="str">
        <f t="shared" ref="EM12" si="300">IF(OR(TEXT(EJ$1,0)&amp;EM$4=$L12,TEXT(EJ$1,0)&amp;EM$4=$O12,TEXT(EJ$1,0)&amp;EM$4=$R12,TEXT(EJ$1,0)&amp;EM$4=$U12),$BE12*$U$2,"")</f>
        <v/>
      </c>
      <c r="EN12" s="560" t="str">
        <f t="shared" ref="EN12" si="301">IF(OR(TEXT(EN$1,0)&amp;EN$4=$L12,TEXT(EN$1,0)&amp;EN$4=$O12,TEXT(EN$1,0)&amp;EN$4=$R12,TEXT(EN$1,0)&amp;EN$4=$U12),$BE12*$U$2,"")</f>
        <v/>
      </c>
      <c r="EO12" s="556" t="str">
        <f t="shared" ref="EO12" si="302">IF(OR(TEXT(EN$1,0)&amp;EO$4=$L12,TEXT(EN$1,0)&amp;EO$4=$O12,TEXT(EN$1,0)&amp;EO$4=$R12,TEXT(EN$1,0)&amp;EO$4=$U12),$BE12*$U$2,"")</f>
        <v/>
      </c>
      <c r="EP12" s="556" t="str">
        <f t="shared" ref="EP12" si="303">IF(OR(TEXT(EN$1,0)&amp;EP$4=$L12,TEXT(EN$1,0)&amp;EP$4=$O12,TEXT(EN$1,0)&amp;EP$4=$R12,TEXT(EN$1,0)&amp;EP$4=$U12),$BE12*$U$2,"")</f>
        <v/>
      </c>
      <c r="EQ12" s="558" t="str">
        <f t="shared" ref="EQ12" si="304">IF(OR(TEXT(EN$1,0)&amp;EQ$4=$L12,TEXT(EN$1,0)&amp;EQ$4=$O12,TEXT(EN$1,0)&amp;EQ$4=$R12,TEXT(EN$1,0)&amp;EQ$4=$U12),$BE12*$U$2,"")</f>
        <v/>
      </c>
      <c r="ER12" s="560" t="str">
        <f t="shared" ref="ER12" si="305">IF(OR(TEXT(ER$1,0)&amp;ER$4=$L12,TEXT(ER$1,0)&amp;ER$4=$O12,TEXT(ER$1,0)&amp;ER$4=$R12,TEXT(ER$1,0)&amp;ER$4=$U12),$BE12*$U$2,"")</f>
        <v/>
      </c>
      <c r="ES12" s="556" t="str">
        <f t="shared" ref="ES12" si="306">IF(OR(TEXT(ER$1,0)&amp;ES$4=$L12,TEXT(ER$1,0)&amp;ES$4=$O12,TEXT(ER$1,0)&amp;ES$4=$R12,TEXT(ER$1,0)&amp;ES$4=$U12),$BE12*$U$2,"")</f>
        <v/>
      </c>
      <c r="ET12" s="556" t="str">
        <f t="shared" ref="ET12" si="307">IF(OR(TEXT(ER$1,0)&amp;ET$4=$L12,TEXT(ER$1,0)&amp;ET$4=$O12,TEXT(ER$1,0)&amp;ET$4=$R12,TEXT(ER$1,0)&amp;ET$4=$U12),$BE12*$U$2,"")</f>
        <v/>
      </c>
      <c r="EU12" s="558" t="str">
        <f t="shared" ref="EU12" si="308">IF(OR(TEXT(ER$1,0)&amp;EU$4=$L12,TEXT(ER$1,0)&amp;EU$4=$O12,TEXT(ER$1,0)&amp;EU$4=$R12,TEXT(ER$1,0)&amp;EU$4=$U12),$BE12*$U$2,"")</f>
        <v/>
      </c>
      <c r="EV12" s="560" t="str">
        <f t="shared" ref="EV12" si="309">IF(OR(TEXT(EV$1,0)&amp;EV$4=$L12,TEXT(EV$1,0)&amp;EV$4=$O12,TEXT(EV$1,0)&amp;EV$4=$R12,TEXT(EV$1,0)&amp;EV$4=$U12),$BE12*$U$2,"")</f>
        <v/>
      </c>
      <c r="EW12" s="556" t="str">
        <f t="shared" ref="EW12" si="310">IF(OR(TEXT(EV$1,0)&amp;EW$4=$L12,TEXT(EV$1,0)&amp;EW$4=$O12,TEXT(EV$1,0)&amp;EW$4=$R12,TEXT(EV$1,0)&amp;EW$4=$U12),$BE12*$U$2,"")</f>
        <v/>
      </c>
      <c r="EX12" s="556" t="str">
        <f t="shared" ref="EX12" si="311">IF(OR(TEXT(EV$1,0)&amp;EX$4=$L12,TEXT(EV$1,0)&amp;EX$4=$O12,TEXT(EV$1,0)&amp;EX$4=$R12,TEXT(EV$1,0)&amp;EX$4=$U12),$BE12*$U$2,"")</f>
        <v/>
      </c>
      <c r="EY12" s="558" t="str">
        <f t="shared" ref="EY12" si="312">IF(OR(TEXT(EV$1,0)&amp;EY$4=$L12,TEXT(EV$1,0)&amp;EY$4=$O12,TEXT(EV$1,0)&amp;EY$4=$R12,TEXT(EV$1,0)&amp;EY$4=$U12),$BE12*$U$2,"")</f>
        <v/>
      </c>
      <c r="EZ12" s="560" t="str">
        <f t="shared" ref="EZ12" si="313">IF(OR(TEXT(EZ$1,0)&amp;EZ$4=$L12,TEXT(EZ$1,0)&amp;EZ$4=$O12,TEXT(EZ$1,0)&amp;EZ$4=$R12,TEXT(EZ$1,0)&amp;EZ$4=$U12),$BE12*$U$2,"")</f>
        <v/>
      </c>
      <c r="FA12" s="556" t="str">
        <f t="shared" ref="FA12" si="314">IF(OR(TEXT(EZ$1,0)&amp;FA$4=$L12,TEXT(EZ$1,0)&amp;FA$4=$O12,TEXT(EZ$1,0)&amp;FA$4=$R12,TEXT(EZ$1,0)&amp;FA$4=$U12),$BE12*$U$2,"")</f>
        <v/>
      </c>
      <c r="FB12" s="556" t="str">
        <f t="shared" ref="FB12" si="315">IF(OR(TEXT(EZ$1,0)&amp;FB$4=$L12,TEXT(EZ$1,0)&amp;FB$4=$O12,TEXT(EZ$1,0)&amp;FB$4=$R12,TEXT(EZ$1,0)&amp;FB$4=$U12),$BE12*$U$2,"")</f>
        <v/>
      </c>
      <c r="FC12" s="558" t="str">
        <f t="shared" ref="FC12" si="316">IF(OR(TEXT(EZ$1,0)&amp;FC$4=$L12,TEXT(EZ$1,0)&amp;FC$4=$O12,TEXT(EZ$1,0)&amp;FC$4=$R12,TEXT(EZ$1,0)&amp;FC$4=$U12),$BE12*$U$2,"")</f>
        <v/>
      </c>
      <c r="FD12" s="560" t="str">
        <f t="shared" ref="FD12" si="317">IF(OR(TEXT(FD$1,0)&amp;FD$4=$L12,TEXT(FD$1,0)&amp;FD$4=$O12,TEXT(FD$1,0)&amp;FD$4=$R12,TEXT(FD$1,0)&amp;FD$4=$U12),$BE12*$U$2,"")</f>
        <v/>
      </c>
      <c r="FE12" s="556" t="str">
        <f t="shared" ref="FE12" si="318">IF(OR(TEXT(FD$1,0)&amp;FE$4=$L12,TEXT(FD$1,0)&amp;FE$4=$O12,TEXT(FD$1,0)&amp;FE$4=$R12,TEXT(FD$1,0)&amp;FE$4=$U12),$BE12*$U$2,"")</f>
        <v/>
      </c>
      <c r="FF12" s="556" t="str">
        <f t="shared" ref="FF12" si="319">IF(OR(TEXT(FD$1,0)&amp;FF$4=$L12,TEXT(FD$1,0)&amp;FF$4=$O12,TEXT(FD$1,0)&amp;FF$4=$R12,TEXT(FD$1,0)&amp;FF$4=$U12),$BE12*$U$2,"")</f>
        <v/>
      </c>
      <c r="FG12" s="558" t="str">
        <f t="shared" ref="FG12" si="320">IF(OR(TEXT(FD$1,0)&amp;FG$4=$L12,TEXT(FD$1,0)&amp;FG$4=$O12,TEXT(FD$1,0)&amp;FG$4=$R12,TEXT(FD$1,0)&amp;FG$4=$U12),$BE12*$U$2,"")</f>
        <v/>
      </c>
      <c r="FH12" s="560" t="str">
        <f t="shared" ref="FH12" si="321">IF(OR(TEXT(FH$1,0)&amp;FH$4=$L12,TEXT(FH$1,0)&amp;FH$4=$O12,TEXT(FH$1,0)&amp;FH$4=$R12,TEXT(FH$1,0)&amp;FH$4=$U12),$BE12*$U$2,"")</f>
        <v/>
      </c>
      <c r="FI12" s="556" t="str">
        <f t="shared" ref="FI12" si="322">IF(OR(TEXT(FH$1,0)&amp;FI$4=$L12,TEXT(FH$1,0)&amp;FI$4=$O12,TEXT(FH$1,0)&amp;FI$4=$R12,TEXT(FH$1,0)&amp;FI$4=$U12),$BE12*$U$2,"")</f>
        <v/>
      </c>
      <c r="FJ12" s="556" t="str">
        <f t="shared" ref="FJ12" si="323">IF(OR(TEXT(FH$1,0)&amp;FJ$4=$L12,TEXT(FH$1,0)&amp;FJ$4=$O12,TEXT(FH$1,0)&amp;FJ$4=$R12,TEXT(FH$1,0)&amp;FJ$4=$U12),$BE12*$U$2,"")</f>
        <v/>
      </c>
      <c r="FK12" s="558" t="str">
        <f t="shared" ref="FK12" si="324">IF(OR(TEXT(FH$1,0)&amp;FK$4=$L12,TEXT(FH$1,0)&amp;FK$4=$O12,TEXT(FH$1,0)&amp;FK$4=$R12,TEXT(FH$1,0)&amp;FK$4=$U12),$BE12*$U$2,"")</f>
        <v/>
      </c>
      <c r="FL12" s="560" t="str">
        <f t="shared" ref="FL12" si="325">IF(OR(TEXT(FL$1,0)&amp;FL$4=$L12,TEXT(FL$1,0)&amp;FL$4=$O12,TEXT(FL$1,0)&amp;FL$4=$R12,TEXT(FL$1,0)&amp;FL$4=$U12),$BE12*$U$2,"")</f>
        <v/>
      </c>
      <c r="FM12" s="556" t="str">
        <f t="shared" ref="FM12" si="326">IF(OR(TEXT(FL$1,0)&amp;FM$4=$L12,TEXT(FL$1,0)&amp;FM$4=$O12,TEXT(FL$1,0)&amp;FM$4=$R12,TEXT(FL$1,0)&amp;FM$4=$U12),$BE12*$U$2,"")</f>
        <v/>
      </c>
      <c r="FN12" s="556" t="str">
        <f t="shared" ref="FN12" si="327">IF(OR(TEXT(FL$1,0)&amp;FN$4=$L12,TEXT(FL$1,0)&amp;FN$4=$O12,TEXT(FL$1,0)&amp;FN$4=$R12,TEXT(FL$1,0)&amp;FN$4=$U12),$BE12*$U$2,"")</f>
        <v/>
      </c>
      <c r="FO12" s="558" t="str">
        <f t="shared" ref="FO12" si="328">IF(OR(TEXT(FL$1,0)&amp;FO$4=$L12,TEXT(FL$1,0)&amp;FO$4=$O12,TEXT(FL$1,0)&amp;FO$4=$R12,TEXT(FL$1,0)&amp;FO$4=$U12),$BE12*$U$2,"")</f>
        <v/>
      </c>
      <c r="FP12" s="560" t="str">
        <f t="shared" ref="FP12" si="329">IF(OR(TEXT(FP$1,0)&amp;FP$4=$L12,TEXT(FP$1,0)&amp;FP$4=$O12,TEXT(FP$1,0)&amp;FP$4=$R12,TEXT(FP$1,0)&amp;FP$4=$U12),$BE12*$U$2,"")</f>
        <v/>
      </c>
      <c r="FQ12" s="556" t="str">
        <f t="shared" ref="FQ12" si="330">IF(OR(TEXT(FP$1,0)&amp;FQ$4=$L12,TEXT(FP$1,0)&amp;FQ$4=$O12,TEXT(FP$1,0)&amp;FQ$4=$R12,TEXT(FP$1,0)&amp;FQ$4=$U12),$BE12*$U$2,"")</f>
        <v/>
      </c>
      <c r="FR12" s="556" t="str">
        <f t="shared" ref="FR12" si="331">IF(OR(TEXT(FP$1,0)&amp;FR$4=$L12,TEXT(FP$1,0)&amp;FR$4=$O12,TEXT(FP$1,0)&amp;FR$4=$R12,TEXT(FP$1,0)&amp;FR$4=$U12),$BE12*$U$2,"")</f>
        <v/>
      </c>
      <c r="FS12" s="558" t="str">
        <f t="shared" ref="FS12" si="332">IF(OR(TEXT(FP$1,0)&amp;FS$4=$L12,TEXT(FP$1,0)&amp;FS$4=$O12,TEXT(FP$1,0)&amp;FS$4=$R12,TEXT(FP$1,0)&amp;FS$4=$U12),$BE12*$U$2,"")</f>
        <v/>
      </c>
      <c r="FT12" s="560" t="str">
        <f t="shared" ref="FT12" si="333">IF(OR(TEXT(FT$1,0)&amp;FT$4=$L12,TEXT(FT$1,0)&amp;FT$4=$O12,TEXT(FT$1,0)&amp;FT$4=$R12,TEXT(FT$1,0)&amp;FT$4=$U12),$BE12*$U$2,"")</f>
        <v/>
      </c>
      <c r="FU12" s="556" t="str">
        <f t="shared" ref="FU12" si="334">IF(OR(TEXT(FT$1,0)&amp;FU$4=$L12,TEXT(FT$1,0)&amp;FU$4=$O12,TEXT(FT$1,0)&amp;FU$4=$R12,TEXT(FT$1,0)&amp;FU$4=$U12),$BE12*$U$2,"")</f>
        <v/>
      </c>
      <c r="FV12" s="556" t="str">
        <f t="shared" ref="FV12" si="335">IF(OR(TEXT(FT$1,0)&amp;FV$4=$L12,TEXT(FT$1,0)&amp;FV$4=$O12,TEXT(FT$1,0)&amp;FV$4=$R12,TEXT(FT$1,0)&amp;FV$4=$U12),$BE12*$U$2,"")</f>
        <v/>
      </c>
      <c r="FW12" s="558" t="str">
        <f t="shared" ref="FW12" si="336">IF(OR(TEXT(FT$1,0)&amp;FW$4=$L12,TEXT(FT$1,0)&amp;FW$4=$O12,TEXT(FT$1,0)&amp;FW$4=$R12,TEXT(FT$1,0)&amp;FW$4=$U12),$BE12*$U$2,"")</f>
        <v/>
      </c>
      <c r="FX12" s="560" t="str">
        <f t="shared" ref="FX12" si="337">IF(OR(TEXT(FX$1,0)&amp;FX$4=$L12,TEXT(FX$1,0)&amp;FX$4=$O12,TEXT(FX$1,0)&amp;FX$4=$R12,TEXT(FX$1,0)&amp;FX$4=$U12),$BE12*$U$2,"")</f>
        <v/>
      </c>
      <c r="FY12" s="556" t="str">
        <f t="shared" ref="FY12" si="338">IF(OR(TEXT(FX$1,0)&amp;FY$4=$L12,TEXT(FX$1,0)&amp;FY$4=$O12,TEXT(FX$1,0)&amp;FY$4=$R12,TEXT(FX$1,0)&amp;FY$4=$U12),$BE12*$U$2,"")</f>
        <v/>
      </c>
      <c r="FZ12" s="556" t="str">
        <f t="shared" ref="FZ12" si="339">IF(OR(TEXT(FX$1,0)&amp;FZ$4=$L12,TEXT(FX$1,0)&amp;FZ$4=$O12,TEXT(FX$1,0)&amp;FZ$4=$R12,TEXT(FX$1,0)&amp;FZ$4=$U12),$BE12*$U$2,"")</f>
        <v/>
      </c>
      <c r="GA12" s="558" t="str">
        <f t="shared" ref="GA12" si="340">IF(OR(TEXT(FX$1,0)&amp;GA$4=$L12,TEXT(FX$1,0)&amp;GA$4=$O12,TEXT(FX$1,0)&amp;GA$4=$R12,TEXT(FX$1,0)&amp;GA$4=$U12),$BE12*$U$2,"")</f>
        <v/>
      </c>
    </row>
    <row r="13" spans="1:183" s="1" customFormat="1" ht="13.5" customHeight="1" x14ac:dyDescent="0.25">
      <c r="A13" s="584"/>
      <c r="B13" s="585"/>
      <c r="C13" s="585"/>
      <c r="D13" s="587"/>
      <c r="E13" s="587"/>
      <c r="F13" s="587"/>
      <c r="G13" s="614"/>
      <c r="H13" s="615"/>
      <c r="I13" s="615"/>
      <c r="J13" s="615"/>
      <c r="K13" s="616"/>
      <c r="L13" s="620"/>
      <c r="M13" s="621"/>
      <c r="N13" s="622"/>
      <c r="O13" s="597"/>
      <c r="P13" s="597"/>
      <c r="Q13" s="597"/>
      <c r="R13" s="597"/>
      <c r="S13" s="597"/>
      <c r="T13" s="597"/>
      <c r="U13" s="597"/>
      <c r="V13" s="597"/>
      <c r="W13" s="599"/>
      <c r="X13" s="579" t="str">
        <f t="shared" ref="X13" si="341">IF(X12&lt;&gt;"",X12*$U$2,"")</f>
        <v/>
      </c>
      <c r="Y13" s="580"/>
      <c r="Z13" s="580" t="str">
        <f t="shared" ref="Z13" si="342">IF(Z12&lt;&gt;"",Z12*$U$2,"")</f>
        <v/>
      </c>
      <c r="AA13" s="580"/>
      <c r="AB13" s="580" t="str">
        <f t="shared" ref="AB13" si="343">IF(AB12&lt;&gt;"",AB12*$U$2,"")</f>
        <v/>
      </c>
      <c r="AC13" s="580"/>
      <c r="AD13" s="580" t="str">
        <f t="shared" ref="AD13" si="344">IF(AD12&lt;&gt;"",AD12*$U$2,"")</f>
        <v/>
      </c>
      <c r="AE13" s="580"/>
      <c r="AF13" s="580" t="str">
        <f t="shared" ref="AF13" si="345">IF(AF12&lt;&gt;"",AF12*$U$2,"")</f>
        <v/>
      </c>
      <c r="AG13" s="580"/>
      <c r="AH13" s="580" t="str">
        <f t="shared" ref="AH13" si="346">IF(AH12&lt;&gt;"",AH12*$U$2,"")</f>
        <v/>
      </c>
      <c r="AI13" s="580"/>
      <c r="AJ13" s="580" t="str">
        <f t="shared" ref="AJ13" si="347">IF(AJ12&lt;&gt;"",AJ12*$U$2,"")</f>
        <v/>
      </c>
      <c r="AK13" s="580"/>
      <c r="AL13" s="580" t="str">
        <f t="shared" ref="AL13" si="348">IF(AL12&lt;&gt;"",AL12*$U$2,"")</f>
        <v/>
      </c>
      <c r="AM13" s="580"/>
      <c r="AN13" s="580" t="str">
        <f t="shared" ref="AN13" si="349">IF(AN12&lt;&gt;"",AN12*$U$2,"")</f>
        <v/>
      </c>
      <c r="AO13" s="580"/>
      <c r="AP13" s="580" t="str">
        <f t="shared" ref="AP13" si="350">IF(AP12&lt;&gt;"",AP12*$U$2,"")</f>
        <v/>
      </c>
      <c r="AQ13" s="580"/>
      <c r="AR13" s="580" t="str">
        <f t="shared" ref="AR13" si="351">IF(AR12&lt;&gt;"",AR12*$U$2,"")</f>
        <v/>
      </c>
      <c r="AS13" s="580"/>
      <c r="AT13" s="580" t="str">
        <f t="shared" ref="AT13" si="352">IF(AT12&lt;&gt;"",AT12*$U$2,"")</f>
        <v/>
      </c>
      <c r="AU13" s="580"/>
      <c r="AV13" s="580" t="str">
        <f t="shared" ref="AV13" si="353">IF(AV12&lt;&gt;"",AV12*$U$2,"")</f>
        <v/>
      </c>
      <c r="AW13" s="580"/>
      <c r="AX13" s="580" t="str">
        <f t="shared" ref="AX13" si="354">IF(AX12&lt;&gt;"",AX12*$U$2,"")</f>
        <v/>
      </c>
      <c r="AY13" s="580"/>
      <c r="AZ13" s="580" t="str">
        <f t="shared" ref="AZ13" si="355">IF(AZ12&lt;&gt;"",AZ12*$U$2,"")</f>
        <v/>
      </c>
      <c r="BA13" s="581"/>
      <c r="BB13" s="603"/>
      <c r="BC13" s="604"/>
      <c r="BD13" s="604"/>
      <c r="BE13" s="572"/>
      <c r="BF13" s="572"/>
      <c r="BG13" s="572"/>
      <c r="BH13" s="576"/>
      <c r="BI13" s="577"/>
      <c r="BJ13" s="578"/>
      <c r="BL13" s="703" t="s">
        <v>334</v>
      </c>
      <c r="BM13" s="704"/>
      <c r="BN13" s="705"/>
      <c r="BO13" s="706" t="s">
        <v>300</v>
      </c>
      <c r="BP13" s="707"/>
      <c r="BQ13" s="707"/>
      <c r="BR13" s="707"/>
      <c r="BS13" s="707"/>
      <c r="BT13" s="707"/>
      <c r="BU13" s="707"/>
      <c r="BV13" s="707"/>
      <c r="BW13" s="707"/>
      <c r="BX13" s="708"/>
      <c r="CJ13" s="561"/>
      <c r="CK13" s="557"/>
      <c r="CL13" s="557"/>
      <c r="CM13" s="559"/>
      <c r="CN13" s="561"/>
      <c r="CO13" s="557"/>
      <c r="CP13" s="557"/>
      <c r="CQ13" s="559"/>
      <c r="CR13" s="561"/>
      <c r="CS13" s="557"/>
      <c r="CT13" s="557"/>
      <c r="CU13" s="559"/>
      <c r="CV13" s="561"/>
      <c r="CW13" s="557"/>
      <c r="CX13" s="557"/>
      <c r="CY13" s="559"/>
      <c r="CZ13" s="561"/>
      <c r="DA13" s="557"/>
      <c r="DB13" s="557"/>
      <c r="DC13" s="559"/>
      <c r="DD13" s="561"/>
      <c r="DE13" s="557"/>
      <c r="DF13" s="557"/>
      <c r="DG13" s="559"/>
      <c r="DH13" s="561"/>
      <c r="DI13" s="557"/>
      <c r="DJ13" s="557"/>
      <c r="DK13" s="559"/>
      <c r="DL13" s="561"/>
      <c r="DM13" s="557"/>
      <c r="DN13" s="557"/>
      <c r="DO13" s="559"/>
      <c r="DP13" s="561"/>
      <c r="DQ13" s="557"/>
      <c r="DR13" s="557"/>
      <c r="DS13" s="559"/>
      <c r="DT13" s="561"/>
      <c r="DU13" s="557"/>
      <c r="DV13" s="557"/>
      <c r="DW13" s="559"/>
      <c r="DX13" s="561"/>
      <c r="DY13" s="557"/>
      <c r="DZ13" s="557"/>
      <c r="EA13" s="559"/>
      <c r="EB13" s="561"/>
      <c r="EC13" s="557"/>
      <c r="ED13" s="557"/>
      <c r="EE13" s="559"/>
      <c r="EF13" s="561"/>
      <c r="EG13" s="557"/>
      <c r="EH13" s="557"/>
      <c r="EI13" s="559"/>
      <c r="EJ13" s="561"/>
      <c r="EK13" s="557"/>
      <c r="EL13" s="557"/>
      <c r="EM13" s="559"/>
      <c r="EN13" s="561"/>
      <c r="EO13" s="557"/>
      <c r="EP13" s="557"/>
      <c r="EQ13" s="559"/>
      <c r="ER13" s="561"/>
      <c r="ES13" s="557"/>
      <c r="ET13" s="557"/>
      <c r="EU13" s="559"/>
      <c r="EV13" s="561"/>
      <c r="EW13" s="557"/>
      <c r="EX13" s="557"/>
      <c r="EY13" s="559"/>
      <c r="EZ13" s="561"/>
      <c r="FA13" s="557"/>
      <c r="FB13" s="557"/>
      <c r="FC13" s="559"/>
      <c r="FD13" s="561"/>
      <c r="FE13" s="557"/>
      <c r="FF13" s="557"/>
      <c r="FG13" s="559"/>
      <c r="FH13" s="561"/>
      <c r="FI13" s="557"/>
      <c r="FJ13" s="557"/>
      <c r="FK13" s="559"/>
      <c r="FL13" s="561"/>
      <c r="FM13" s="557"/>
      <c r="FN13" s="557"/>
      <c r="FO13" s="559"/>
      <c r="FP13" s="561"/>
      <c r="FQ13" s="557"/>
      <c r="FR13" s="557"/>
      <c r="FS13" s="559"/>
      <c r="FT13" s="561"/>
      <c r="FU13" s="557"/>
      <c r="FV13" s="557"/>
      <c r="FW13" s="559"/>
      <c r="FX13" s="561"/>
      <c r="FY13" s="557"/>
      <c r="FZ13" s="557"/>
      <c r="GA13" s="559"/>
    </row>
    <row r="14" spans="1:183" s="1" customFormat="1" ht="13.5" customHeight="1" x14ac:dyDescent="0.25">
      <c r="A14" s="582" t="s">
        <v>489</v>
      </c>
      <c r="B14" s="583"/>
      <c r="C14" s="583"/>
      <c r="D14" s="586" t="s">
        <v>320</v>
      </c>
      <c r="E14" s="586"/>
      <c r="F14" s="586"/>
      <c r="G14" s="611" t="s">
        <v>292</v>
      </c>
      <c r="H14" s="612"/>
      <c r="I14" s="612"/>
      <c r="J14" s="612"/>
      <c r="K14" s="613"/>
      <c r="L14" s="617" t="str">
        <f>IF($D14&lt;&gt;"",LEFT($D14,4)&amp;L$5,"")</f>
        <v>8110FL</v>
      </c>
      <c r="M14" s="618"/>
      <c r="N14" s="619"/>
      <c r="O14" s="596" t="str">
        <f t="shared" si="0"/>
        <v>8110FR</v>
      </c>
      <c r="P14" s="596"/>
      <c r="Q14" s="596"/>
      <c r="R14" s="596" t="str">
        <f t="shared" si="1"/>
        <v>8110RL</v>
      </c>
      <c r="S14" s="596"/>
      <c r="T14" s="596"/>
      <c r="U14" s="596" t="str">
        <f t="shared" si="2"/>
        <v>8110RR</v>
      </c>
      <c r="V14" s="596"/>
      <c r="W14" s="598"/>
      <c r="X14" s="600" t="str">
        <f>'RS SHK-DWN'!$DB$5</f>
        <v/>
      </c>
      <c r="Y14" s="565"/>
      <c r="Z14" s="565"/>
      <c r="AA14" s="565"/>
      <c r="AB14" s="565"/>
      <c r="AC14" s="565"/>
      <c r="AD14" s="565"/>
      <c r="AE14" s="565"/>
      <c r="AF14" s="565"/>
      <c r="AG14" s="565"/>
      <c r="AH14" s="565"/>
      <c r="AI14" s="565"/>
      <c r="AJ14" s="565"/>
      <c r="AK14" s="565"/>
      <c r="AL14" s="565"/>
      <c r="AM14" s="565"/>
      <c r="AN14" s="565"/>
      <c r="AO14" s="565"/>
      <c r="AP14" s="565"/>
      <c r="AQ14" s="565"/>
      <c r="AR14" s="565"/>
      <c r="AS14" s="565"/>
      <c r="AT14" s="565"/>
      <c r="AU14" s="565"/>
      <c r="AV14" s="565"/>
      <c r="AW14" s="565"/>
      <c r="AX14" s="565"/>
      <c r="AY14" s="565"/>
      <c r="AZ14" s="565"/>
      <c r="BA14" s="566"/>
      <c r="BB14" s="601"/>
      <c r="BC14" s="602"/>
      <c r="BD14" s="602"/>
      <c r="BE14" s="571">
        <f t="shared" ref="BE14" si="356">IF(AND(D14&lt;&gt;"",G14&lt;&gt;"",L14&lt;&gt;""),SUM(X14:BA14),"")</f>
        <v>0</v>
      </c>
      <c r="BF14" s="571"/>
      <c r="BG14" s="571"/>
      <c r="BH14" s="573">
        <f t="shared" ref="BH14" si="357">IF(AND(D14&lt;&gt;"",G14&lt;&gt;"",L14&lt;&gt;""),SUM(X15:BA15,BB14),"")</f>
        <v>0</v>
      </c>
      <c r="BI14" s="574"/>
      <c r="BJ14" s="575"/>
      <c r="BL14" s="703" t="s">
        <v>490</v>
      </c>
      <c r="BM14" s="704"/>
      <c r="BN14" s="705"/>
      <c r="BO14" s="706" t="s">
        <v>490</v>
      </c>
      <c r="BP14" s="707"/>
      <c r="BQ14" s="707"/>
      <c r="BR14" s="707"/>
      <c r="BS14" s="707"/>
      <c r="BT14" s="707"/>
      <c r="BU14" s="707"/>
      <c r="BV14" s="707"/>
      <c r="BW14" s="707"/>
      <c r="BX14" s="708"/>
      <c r="CB14" s="173">
        <f>BB14+SUM(X15:Y15)</f>
        <v>0</v>
      </c>
      <c r="CC14" s="173">
        <f>BB14+SUM(X15:AA15)</f>
        <v>0</v>
      </c>
      <c r="CD14" s="173">
        <f>BB14+SUM(X15:AC15)</f>
        <v>0</v>
      </c>
      <c r="CE14" s="173">
        <f>BB14+SUM(X15:AE15)</f>
        <v>0</v>
      </c>
      <c r="CF14" s="173">
        <f>BB14+SUM(X15:AG15)</f>
        <v>0</v>
      </c>
      <c r="CG14" s="173">
        <f>BB14+SUM(X15:AI15)</f>
        <v>0</v>
      </c>
      <c r="CH14" s="173">
        <f>BB14+SUM(X15:AK15)</f>
        <v>0</v>
      </c>
      <c r="CJ14" s="560" t="str">
        <f t="shared" ref="CJ14" si="358">IF(OR(TEXT(CJ$1,0)&amp;CJ$4=$L14,TEXT(CJ$1,0)&amp;CJ$4=$O14,TEXT(CJ$1,0)&amp;CJ$4=$R14,TEXT(CJ$1,0)&amp;CJ$4=$U14),$BE14*$U$2,"")</f>
        <v/>
      </c>
      <c r="CK14" s="556" t="str">
        <f t="shared" ref="CK14" si="359">IF(OR(TEXT(CJ$1,0)&amp;CK$4=$L14,TEXT(CJ$1,0)&amp;CK$4=$O14,TEXT(CJ$1,0)&amp;CK$4=$R14,TEXT(CJ$1,0)&amp;CK$4=$U14),$BE14*$U$2,"")</f>
        <v/>
      </c>
      <c r="CL14" s="556" t="str">
        <f t="shared" ref="CL14" si="360">IF(OR(TEXT(CJ$1,0)&amp;CL$4=$L14,TEXT(CJ$1,0)&amp;CL$4=$O14,TEXT(CJ$1,0)&amp;CL$4=$R14,TEXT(CJ$1,0)&amp;CL$4=$U14),$BE14*$U$2,"")</f>
        <v/>
      </c>
      <c r="CM14" s="558" t="str">
        <f t="shared" ref="CM14" si="361">IF(OR(TEXT(CJ$1,0)&amp;CM$4=$L14,TEXT(CJ$1,0)&amp;CM$4=$O14,TEXT(CJ$1,0)&amp;CM$4=$R14,TEXT(CJ$1,0)&amp;CM$4=$U14),$BE14*$U$2,"")</f>
        <v/>
      </c>
      <c r="CN14" s="560" t="str">
        <f t="shared" ref="CN14" si="362">IF(OR(TEXT(CN$1,0)&amp;CN$4=$L14,TEXT(CN$1,0)&amp;CN$4=$O14,TEXT(CN$1,0)&amp;CN$4=$R14,TEXT(CN$1,0)&amp;CN$4=$U14),$BE14*$U$2,"")</f>
        <v/>
      </c>
      <c r="CO14" s="556" t="str">
        <f t="shared" ref="CO14" si="363">IF(OR(TEXT(CN$1,0)&amp;CO$4=$L14,TEXT(CN$1,0)&amp;CO$4=$O14,TEXT(CN$1,0)&amp;CO$4=$R14,TEXT(CN$1,0)&amp;CO$4=$U14),$BE14*$U$2,"")</f>
        <v/>
      </c>
      <c r="CP14" s="556" t="str">
        <f t="shared" ref="CP14" si="364">IF(OR(TEXT(CN$1,0)&amp;CP$4=$L14,TEXT(CN$1,0)&amp;CP$4=$O14,TEXT(CN$1,0)&amp;CP$4=$R14,TEXT(CN$1,0)&amp;CP$4=$U14),$BE14*$U$2,"")</f>
        <v/>
      </c>
      <c r="CQ14" s="558" t="str">
        <f t="shared" ref="CQ14" si="365">IF(OR(TEXT(CN$1,0)&amp;CQ$4=$L14,TEXT(CN$1,0)&amp;CQ$4=$O14,TEXT(CN$1,0)&amp;CQ$4=$R14,TEXT(CN$1,0)&amp;CQ$4=$U14),$BE14*$U$2,"")</f>
        <v/>
      </c>
      <c r="CR14" s="560" t="str">
        <f t="shared" ref="CR14" si="366">IF(OR(TEXT(CR$1,0)&amp;CR$4=$L14,TEXT(CR$1,0)&amp;CR$4=$O14,TEXT(CR$1,0)&amp;CR$4=$R14,TEXT(CR$1,0)&amp;CR$4=$U14),$BE14*$U$2,"")</f>
        <v/>
      </c>
      <c r="CS14" s="556" t="str">
        <f t="shared" ref="CS14" si="367">IF(OR(TEXT(CR$1,0)&amp;CS$4=$L14,TEXT(CR$1,0)&amp;CS$4=$O14,TEXT(CR$1,0)&amp;CS$4=$R14,TEXT(CR$1,0)&amp;CS$4=$U14),$BE14*$U$2,"")</f>
        <v/>
      </c>
      <c r="CT14" s="556" t="str">
        <f t="shared" ref="CT14" si="368">IF(OR(TEXT(CR$1,0)&amp;CT$4=$L14,TEXT(CR$1,0)&amp;CT$4=$O14,TEXT(CR$1,0)&amp;CT$4=$R14,TEXT(CR$1,0)&amp;CT$4=$U14),$BE14*$U$2,"")</f>
        <v/>
      </c>
      <c r="CU14" s="558" t="str">
        <f t="shared" ref="CU14" si="369">IF(OR(TEXT(CR$1,0)&amp;CU$4=$L14,TEXT(CR$1,0)&amp;CU$4=$O14,TEXT(CR$1,0)&amp;CU$4=$R14,TEXT(CR$1,0)&amp;CU$4=$U14),$BE14*$U$2,"")</f>
        <v/>
      </c>
      <c r="CV14" s="560" t="str">
        <f t="shared" ref="CV14" si="370">IF(OR(TEXT(CV$1,0)&amp;CV$4=$L14,TEXT(CV$1,0)&amp;CV$4=$O14,TEXT(CV$1,0)&amp;CV$4=$R14,TEXT(CV$1,0)&amp;CV$4=$U14),$BE14*$U$2,"")</f>
        <v/>
      </c>
      <c r="CW14" s="556" t="str">
        <f t="shared" ref="CW14" si="371">IF(OR(TEXT(CV$1,0)&amp;CW$4=$L14,TEXT(CV$1,0)&amp;CW$4=$O14,TEXT(CV$1,0)&amp;CW$4=$R14,TEXT(CV$1,0)&amp;CW$4=$U14),$BE14*$U$2,"")</f>
        <v/>
      </c>
      <c r="CX14" s="556" t="str">
        <f t="shared" ref="CX14" si="372">IF(OR(TEXT(CV$1,0)&amp;CX$4=$L14,TEXT(CV$1,0)&amp;CX$4=$O14,TEXT(CV$1,0)&amp;CX$4=$R14,TEXT(CV$1,0)&amp;CX$4=$U14),$BE14*$U$2,"")</f>
        <v/>
      </c>
      <c r="CY14" s="558" t="str">
        <f t="shared" ref="CY14" si="373">IF(OR(TEXT(CV$1,0)&amp;CY$4=$L14,TEXT(CV$1,0)&amp;CY$4=$O14,TEXT(CV$1,0)&amp;CY$4=$R14,TEXT(CV$1,0)&amp;CY$4=$U14),$BE14*$U$2,"")</f>
        <v/>
      </c>
      <c r="CZ14" s="560" t="str">
        <f t="shared" ref="CZ14" si="374">IF(OR(TEXT(CZ$1,0)&amp;CZ$4=$L14,TEXT(CZ$1,0)&amp;CZ$4=$O14,TEXT(CZ$1,0)&amp;CZ$4=$R14,TEXT(CZ$1,0)&amp;CZ$4=$U14),$BE14*$U$2,"")</f>
        <v/>
      </c>
      <c r="DA14" s="556" t="str">
        <f t="shared" ref="DA14" si="375">IF(OR(TEXT(CZ$1,0)&amp;DA$4=$L14,TEXT(CZ$1,0)&amp;DA$4=$O14,TEXT(CZ$1,0)&amp;DA$4=$R14,TEXT(CZ$1,0)&amp;DA$4=$U14),$BE14*$U$2,"")</f>
        <v/>
      </c>
      <c r="DB14" s="556" t="str">
        <f t="shared" ref="DB14" si="376">IF(OR(TEXT(CZ$1,0)&amp;DB$4=$L14,TEXT(CZ$1,0)&amp;DB$4=$O14,TEXT(CZ$1,0)&amp;DB$4=$R14,TEXT(CZ$1,0)&amp;DB$4=$U14),$BE14*$U$2,"")</f>
        <v/>
      </c>
      <c r="DC14" s="558" t="str">
        <f t="shared" ref="DC14" si="377">IF(OR(TEXT(CZ$1,0)&amp;DC$4=$L14,TEXT(CZ$1,0)&amp;DC$4=$O14,TEXT(CZ$1,0)&amp;DC$4=$R14,TEXT(CZ$1,0)&amp;DC$4=$U14),$BE14*$U$2,"")</f>
        <v/>
      </c>
      <c r="DD14" s="560" t="str">
        <f t="shared" ref="DD14" si="378">IF(OR(TEXT(DD$1,0)&amp;DD$4=$L14,TEXT(DD$1,0)&amp;DD$4=$O14,TEXT(DD$1,0)&amp;DD$4=$R14,TEXT(DD$1,0)&amp;DD$4=$U14),$BE14*$U$2,"")</f>
        <v/>
      </c>
      <c r="DE14" s="556" t="str">
        <f t="shared" ref="DE14" si="379">IF(OR(TEXT(DD$1,0)&amp;DE$4=$L14,TEXT(DD$1,0)&amp;DE$4=$O14,TEXT(DD$1,0)&amp;DE$4=$R14,TEXT(DD$1,0)&amp;DE$4=$U14),$BE14*$U$2,"")</f>
        <v/>
      </c>
      <c r="DF14" s="556" t="str">
        <f t="shared" ref="DF14" si="380">IF(OR(TEXT(DD$1,0)&amp;DF$4=$L14,TEXT(DD$1,0)&amp;DF$4=$O14,TEXT(DD$1,0)&amp;DF$4=$R14,TEXT(DD$1,0)&amp;DF$4=$U14),$BE14*$U$2,"")</f>
        <v/>
      </c>
      <c r="DG14" s="558" t="str">
        <f t="shared" ref="DG14" si="381">IF(OR(TEXT(DD$1,0)&amp;DG$4=$L14,TEXT(DD$1,0)&amp;DG$4=$O14,TEXT(DD$1,0)&amp;DG$4=$R14,TEXT(DD$1,0)&amp;DG$4=$U14),$BE14*$U$2,"")</f>
        <v/>
      </c>
      <c r="DH14" s="560" t="str">
        <f t="shared" ref="DH14" si="382">IF(OR(TEXT(DH$1,0)&amp;DH$4=$L14,TEXT(DH$1,0)&amp;DH$4=$O14,TEXT(DH$1,0)&amp;DH$4=$R14,TEXT(DH$1,0)&amp;DH$4=$U14),$BE14*$U$2,"")</f>
        <v/>
      </c>
      <c r="DI14" s="556" t="str">
        <f t="shared" ref="DI14" si="383">IF(OR(TEXT(DH$1,0)&amp;DI$4=$L14,TEXT(DH$1,0)&amp;DI$4=$O14,TEXT(DH$1,0)&amp;DI$4=$R14,TEXT(DH$1,0)&amp;DI$4=$U14),$BE14*$U$2,"")</f>
        <v/>
      </c>
      <c r="DJ14" s="556" t="str">
        <f t="shared" ref="DJ14" si="384">IF(OR(TEXT(DH$1,0)&amp;DJ$4=$L14,TEXT(DH$1,0)&amp;DJ$4=$O14,TEXT(DH$1,0)&amp;DJ$4=$R14,TEXT(DH$1,0)&amp;DJ$4=$U14),$BE14*$U$2,"")</f>
        <v/>
      </c>
      <c r="DK14" s="558" t="str">
        <f t="shared" ref="DK14" si="385">IF(OR(TEXT(DH$1,0)&amp;DK$4=$L14,TEXT(DH$1,0)&amp;DK$4=$O14,TEXT(DH$1,0)&amp;DK$4=$R14,TEXT(DH$1,0)&amp;DK$4=$U14),$BE14*$U$2,"")</f>
        <v/>
      </c>
      <c r="DL14" s="560" t="str">
        <f t="shared" ref="DL14" si="386">IF(OR(TEXT(DL$1,0)&amp;DL$4=$L14,TEXT(DL$1,0)&amp;DL$4=$O14,TEXT(DL$1,0)&amp;DL$4=$R14,TEXT(DL$1,0)&amp;DL$4=$U14),$BE14*$U$2,"")</f>
        <v/>
      </c>
      <c r="DM14" s="556" t="str">
        <f t="shared" ref="DM14" si="387">IF(OR(TEXT(DL$1,0)&amp;DM$4=$L14,TEXT(DL$1,0)&amp;DM$4=$O14,TEXT(DL$1,0)&amp;DM$4=$R14,TEXT(DL$1,0)&amp;DM$4=$U14),$BE14*$U$2,"")</f>
        <v/>
      </c>
      <c r="DN14" s="556" t="str">
        <f t="shared" ref="DN14" si="388">IF(OR(TEXT(DL$1,0)&amp;DN$4=$L14,TEXT(DL$1,0)&amp;DN$4=$O14,TEXT(DL$1,0)&amp;DN$4=$R14,TEXT(DL$1,0)&amp;DN$4=$U14),$BE14*$U$2,"")</f>
        <v/>
      </c>
      <c r="DO14" s="558" t="str">
        <f t="shared" ref="DO14" si="389">IF(OR(TEXT(DL$1,0)&amp;DO$4=$L14,TEXT(DL$1,0)&amp;DO$4=$O14,TEXT(DL$1,0)&amp;DO$4=$R14,TEXT(DL$1,0)&amp;DO$4=$U14),$BE14*$U$2,"")</f>
        <v/>
      </c>
      <c r="DP14" s="560" t="str">
        <f t="shared" ref="DP14" si="390">IF(OR(TEXT(DP$1,0)&amp;DP$4=$L14,TEXT(DP$1,0)&amp;DP$4=$O14,TEXT(DP$1,0)&amp;DP$4=$R14,TEXT(DP$1,0)&amp;DP$4=$U14),$BE14*$U$2,"")</f>
        <v/>
      </c>
      <c r="DQ14" s="556" t="str">
        <f t="shared" ref="DQ14" si="391">IF(OR(TEXT(DP$1,0)&amp;DQ$4=$L14,TEXT(DP$1,0)&amp;DQ$4=$O14,TEXT(DP$1,0)&amp;DQ$4=$R14,TEXT(DP$1,0)&amp;DQ$4=$U14),$BE14*$U$2,"")</f>
        <v/>
      </c>
      <c r="DR14" s="556" t="str">
        <f t="shared" ref="DR14" si="392">IF(OR(TEXT(DP$1,0)&amp;DR$4=$L14,TEXT(DP$1,0)&amp;DR$4=$O14,TEXT(DP$1,0)&amp;DR$4=$R14,TEXT(DP$1,0)&amp;DR$4=$U14),$BE14*$U$2,"")</f>
        <v/>
      </c>
      <c r="DS14" s="558" t="str">
        <f t="shared" ref="DS14" si="393">IF(OR(TEXT(DP$1,0)&amp;DS$4=$L14,TEXT(DP$1,0)&amp;DS$4=$O14,TEXT(DP$1,0)&amp;DS$4=$R14,TEXT(DP$1,0)&amp;DS$4=$U14),$BE14*$U$2,"")</f>
        <v/>
      </c>
      <c r="DT14" s="560" t="str">
        <f t="shared" ref="DT14" si="394">IF(OR(TEXT(DT$1,0)&amp;DT$4=$L14,TEXT(DT$1,0)&amp;DT$4=$O14,TEXT(DT$1,0)&amp;DT$4=$R14,TEXT(DT$1,0)&amp;DT$4=$U14),$BE14*$U$2,"")</f>
        <v/>
      </c>
      <c r="DU14" s="556" t="str">
        <f t="shared" ref="DU14" si="395">IF(OR(TEXT(DT$1,0)&amp;DU$4=$L14,TEXT(DT$1,0)&amp;DU$4=$O14,TEXT(DT$1,0)&amp;DU$4=$R14,TEXT(DT$1,0)&amp;DU$4=$U14),$BE14*$U$2,"")</f>
        <v/>
      </c>
      <c r="DV14" s="556" t="str">
        <f t="shared" ref="DV14" si="396">IF(OR(TEXT(DT$1,0)&amp;DV$4=$L14,TEXT(DT$1,0)&amp;DV$4=$O14,TEXT(DT$1,0)&amp;DV$4=$R14,TEXT(DT$1,0)&amp;DV$4=$U14),$BE14*$U$2,"")</f>
        <v/>
      </c>
      <c r="DW14" s="558" t="str">
        <f t="shared" ref="DW14" si="397">IF(OR(TEXT(DT$1,0)&amp;DW$4=$L14,TEXT(DT$1,0)&amp;DW$4=$O14,TEXT(DT$1,0)&amp;DW$4=$R14,TEXT(DT$1,0)&amp;DW$4=$U14),$BE14*$U$2,"")</f>
        <v/>
      </c>
      <c r="DX14" s="560" t="str">
        <f t="shared" ref="DX14" si="398">IF(OR(TEXT(DX$1,0)&amp;DX$4=$L14,TEXT(DX$1,0)&amp;DX$4=$O14,TEXT(DX$1,0)&amp;DX$4=$R14,TEXT(DX$1,0)&amp;DX$4=$U14),$BE14*$U$2,"")</f>
        <v/>
      </c>
      <c r="DY14" s="556" t="str">
        <f t="shared" ref="DY14" si="399">IF(OR(TEXT(DX$1,0)&amp;DY$4=$L14,TEXT(DX$1,0)&amp;DY$4=$O14,TEXT(DX$1,0)&amp;DY$4=$R14,TEXT(DX$1,0)&amp;DY$4=$U14),$BE14*$U$2,"")</f>
        <v/>
      </c>
      <c r="DZ14" s="556" t="str">
        <f t="shared" ref="DZ14" si="400">IF(OR(TEXT(DX$1,0)&amp;DZ$4=$L14,TEXT(DX$1,0)&amp;DZ$4=$O14,TEXT(DX$1,0)&amp;DZ$4=$R14,TEXT(DX$1,0)&amp;DZ$4=$U14),$BE14*$U$2,"")</f>
        <v/>
      </c>
      <c r="EA14" s="558" t="str">
        <f t="shared" ref="EA14" si="401">IF(OR(TEXT(DX$1,0)&amp;EA$4=$L14,TEXT(DX$1,0)&amp;EA$4=$O14,TEXT(DX$1,0)&amp;EA$4=$R14,TEXT(DX$1,0)&amp;EA$4=$U14),$BE14*$U$2,"")</f>
        <v/>
      </c>
      <c r="EB14" s="560" t="str">
        <f t="shared" ref="EB14" si="402">IF(OR(TEXT(EB$1,0)&amp;EB$4=$L14,TEXT(EB$1,0)&amp;EB$4=$O14,TEXT(EB$1,0)&amp;EB$4=$R14,TEXT(EB$1,0)&amp;EB$4=$U14),$BE14*$U$2,"")</f>
        <v/>
      </c>
      <c r="EC14" s="556" t="str">
        <f t="shared" ref="EC14" si="403">IF(OR(TEXT(EB$1,0)&amp;EC$4=$L14,TEXT(EB$1,0)&amp;EC$4=$O14,TEXT(EB$1,0)&amp;EC$4=$R14,TEXT(EB$1,0)&amp;EC$4=$U14),$BE14*$U$2,"")</f>
        <v/>
      </c>
      <c r="ED14" s="556" t="str">
        <f t="shared" ref="ED14" si="404">IF(OR(TEXT(EB$1,0)&amp;ED$4=$L14,TEXT(EB$1,0)&amp;ED$4=$O14,TEXT(EB$1,0)&amp;ED$4=$R14,TEXT(EB$1,0)&amp;ED$4=$U14),$BE14*$U$2,"")</f>
        <v/>
      </c>
      <c r="EE14" s="558" t="str">
        <f t="shared" ref="EE14" si="405">IF(OR(TEXT(EB$1,0)&amp;EE$4=$L14,TEXT(EB$1,0)&amp;EE$4=$O14,TEXT(EB$1,0)&amp;EE$4=$R14,TEXT(EB$1,0)&amp;EE$4=$U14),$BE14*$U$2,"")</f>
        <v/>
      </c>
      <c r="EF14" s="560" t="str">
        <f t="shared" ref="EF14" si="406">IF(OR(TEXT(EF$1,0)&amp;EF$4=$L14,TEXT(EF$1,0)&amp;EF$4=$O14,TEXT(EF$1,0)&amp;EF$4=$R14,TEXT(EF$1,0)&amp;EF$4=$U14),$BE14*$U$2,"")</f>
        <v/>
      </c>
      <c r="EG14" s="556" t="str">
        <f t="shared" ref="EG14" si="407">IF(OR(TEXT(EF$1,0)&amp;EG$4=$L14,TEXT(EF$1,0)&amp;EG$4=$O14,TEXT(EF$1,0)&amp;EG$4=$R14,TEXT(EF$1,0)&amp;EG$4=$U14),$BE14*$U$2,"")</f>
        <v/>
      </c>
      <c r="EH14" s="556" t="str">
        <f t="shared" ref="EH14" si="408">IF(OR(TEXT(EF$1,0)&amp;EH$4=$L14,TEXT(EF$1,0)&amp;EH$4=$O14,TEXT(EF$1,0)&amp;EH$4=$R14,TEXT(EF$1,0)&amp;EH$4=$U14),$BE14*$U$2,"")</f>
        <v/>
      </c>
      <c r="EI14" s="558" t="str">
        <f t="shared" ref="EI14" si="409">IF(OR(TEXT(EF$1,0)&amp;EI$4=$L14,TEXT(EF$1,0)&amp;EI$4=$O14,TEXT(EF$1,0)&amp;EI$4=$R14,TEXT(EF$1,0)&amp;EI$4=$U14),$BE14*$U$2,"")</f>
        <v/>
      </c>
      <c r="EJ14" s="560" t="str">
        <f t="shared" ref="EJ14" si="410">IF(OR(TEXT(EJ$1,0)&amp;EJ$4=$L14,TEXT(EJ$1,0)&amp;EJ$4=$O14,TEXT(EJ$1,0)&amp;EJ$4=$R14,TEXT(EJ$1,0)&amp;EJ$4=$U14),$BE14*$U$2,"")</f>
        <v/>
      </c>
      <c r="EK14" s="556" t="str">
        <f t="shared" ref="EK14" si="411">IF(OR(TEXT(EJ$1,0)&amp;EK$4=$L14,TEXT(EJ$1,0)&amp;EK$4=$O14,TEXT(EJ$1,0)&amp;EK$4=$R14,TEXT(EJ$1,0)&amp;EK$4=$U14),$BE14*$U$2,"")</f>
        <v/>
      </c>
      <c r="EL14" s="556" t="str">
        <f t="shared" ref="EL14" si="412">IF(OR(TEXT(EJ$1,0)&amp;EL$4=$L14,TEXT(EJ$1,0)&amp;EL$4=$O14,TEXT(EJ$1,0)&amp;EL$4=$R14,TEXT(EJ$1,0)&amp;EL$4=$U14),$BE14*$U$2,"")</f>
        <v/>
      </c>
      <c r="EM14" s="558" t="str">
        <f t="shared" ref="EM14" si="413">IF(OR(TEXT(EJ$1,0)&amp;EM$4=$L14,TEXT(EJ$1,0)&amp;EM$4=$O14,TEXT(EJ$1,0)&amp;EM$4=$R14,TEXT(EJ$1,0)&amp;EM$4=$U14),$BE14*$U$2,"")</f>
        <v/>
      </c>
      <c r="EN14" s="560" t="str">
        <f t="shared" ref="EN14" si="414">IF(OR(TEXT(EN$1,0)&amp;EN$4=$L14,TEXT(EN$1,0)&amp;EN$4=$O14,TEXT(EN$1,0)&amp;EN$4=$R14,TEXT(EN$1,0)&amp;EN$4=$U14),$BE14*$U$2,"")</f>
        <v/>
      </c>
      <c r="EO14" s="556" t="str">
        <f t="shared" ref="EO14" si="415">IF(OR(TEXT(EN$1,0)&amp;EO$4=$L14,TEXT(EN$1,0)&amp;EO$4=$O14,TEXT(EN$1,0)&amp;EO$4=$R14,TEXT(EN$1,0)&amp;EO$4=$U14),$BE14*$U$2,"")</f>
        <v/>
      </c>
      <c r="EP14" s="556" t="str">
        <f t="shared" ref="EP14" si="416">IF(OR(TEXT(EN$1,0)&amp;EP$4=$L14,TEXT(EN$1,0)&amp;EP$4=$O14,TEXT(EN$1,0)&amp;EP$4=$R14,TEXT(EN$1,0)&amp;EP$4=$U14),$BE14*$U$2,"")</f>
        <v/>
      </c>
      <c r="EQ14" s="558" t="str">
        <f t="shared" ref="EQ14" si="417">IF(OR(TEXT(EN$1,0)&amp;EQ$4=$L14,TEXT(EN$1,0)&amp;EQ$4=$O14,TEXT(EN$1,0)&amp;EQ$4=$R14,TEXT(EN$1,0)&amp;EQ$4=$U14),$BE14*$U$2,"")</f>
        <v/>
      </c>
      <c r="ER14" s="560" t="str">
        <f t="shared" ref="ER14" si="418">IF(OR(TEXT(ER$1,0)&amp;ER$4=$L14,TEXT(ER$1,0)&amp;ER$4=$O14,TEXT(ER$1,0)&amp;ER$4=$R14,TEXT(ER$1,0)&amp;ER$4=$U14),$BE14*$U$2,"")</f>
        <v/>
      </c>
      <c r="ES14" s="556" t="str">
        <f t="shared" ref="ES14" si="419">IF(OR(TEXT(ER$1,0)&amp;ES$4=$L14,TEXT(ER$1,0)&amp;ES$4=$O14,TEXT(ER$1,0)&amp;ES$4=$R14,TEXT(ER$1,0)&amp;ES$4=$U14),$BE14*$U$2,"")</f>
        <v/>
      </c>
      <c r="ET14" s="556" t="str">
        <f t="shared" ref="ET14" si="420">IF(OR(TEXT(ER$1,0)&amp;ET$4=$L14,TEXT(ER$1,0)&amp;ET$4=$O14,TEXT(ER$1,0)&amp;ET$4=$R14,TEXT(ER$1,0)&amp;ET$4=$U14),$BE14*$U$2,"")</f>
        <v/>
      </c>
      <c r="EU14" s="558" t="str">
        <f t="shared" ref="EU14" si="421">IF(OR(TEXT(ER$1,0)&amp;EU$4=$L14,TEXT(ER$1,0)&amp;EU$4=$O14,TEXT(ER$1,0)&amp;EU$4=$R14,TEXT(ER$1,0)&amp;EU$4=$U14),$BE14*$U$2,"")</f>
        <v/>
      </c>
      <c r="EV14" s="560" t="str">
        <f t="shared" ref="EV14" si="422">IF(OR(TEXT(EV$1,0)&amp;EV$4=$L14,TEXT(EV$1,0)&amp;EV$4=$O14,TEXT(EV$1,0)&amp;EV$4=$R14,TEXT(EV$1,0)&amp;EV$4=$U14),$BE14*$U$2,"")</f>
        <v/>
      </c>
      <c r="EW14" s="556" t="str">
        <f t="shared" ref="EW14" si="423">IF(OR(TEXT(EV$1,0)&amp;EW$4=$L14,TEXT(EV$1,0)&amp;EW$4=$O14,TEXT(EV$1,0)&amp;EW$4=$R14,TEXT(EV$1,0)&amp;EW$4=$U14),$BE14*$U$2,"")</f>
        <v/>
      </c>
      <c r="EX14" s="556" t="str">
        <f t="shared" ref="EX14" si="424">IF(OR(TEXT(EV$1,0)&amp;EX$4=$L14,TEXT(EV$1,0)&amp;EX$4=$O14,TEXT(EV$1,0)&amp;EX$4=$R14,TEXT(EV$1,0)&amp;EX$4=$U14),$BE14*$U$2,"")</f>
        <v/>
      </c>
      <c r="EY14" s="558" t="str">
        <f t="shared" ref="EY14" si="425">IF(OR(TEXT(EV$1,0)&amp;EY$4=$L14,TEXT(EV$1,0)&amp;EY$4=$O14,TEXT(EV$1,0)&amp;EY$4=$R14,TEXT(EV$1,0)&amp;EY$4=$U14),$BE14*$U$2,"")</f>
        <v/>
      </c>
      <c r="EZ14" s="560" t="str">
        <f t="shared" ref="EZ14" si="426">IF(OR(TEXT(EZ$1,0)&amp;EZ$4=$L14,TEXT(EZ$1,0)&amp;EZ$4=$O14,TEXT(EZ$1,0)&amp;EZ$4=$R14,TEXT(EZ$1,0)&amp;EZ$4=$U14),$BE14*$U$2,"")</f>
        <v/>
      </c>
      <c r="FA14" s="556" t="str">
        <f t="shared" ref="FA14" si="427">IF(OR(TEXT(EZ$1,0)&amp;FA$4=$L14,TEXT(EZ$1,0)&amp;FA$4=$O14,TEXT(EZ$1,0)&amp;FA$4=$R14,TEXT(EZ$1,0)&amp;FA$4=$U14),$BE14*$U$2,"")</f>
        <v/>
      </c>
      <c r="FB14" s="556" t="str">
        <f t="shared" ref="FB14" si="428">IF(OR(TEXT(EZ$1,0)&amp;FB$4=$L14,TEXT(EZ$1,0)&amp;FB$4=$O14,TEXT(EZ$1,0)&amp;FB$4=$R14,TEXT(EZ$1,0)&amp;FB$4=$U14),$BE14*$U$2,"")</f>
        <v/>
      </c>
      <c r="FC14" s="558" t="str">
        <f t="shared" ref="FC14" si="429">IF(OR(TEXT(EZ$1,0)&amp;FC$4=$L14,TEXT(EZ$1,0)&amp;FC$4=$O14,TEXT(EZ$1,0)&amp;FC$4=$R14,TEXT(EZ$1,0)&amp;FC$4=$U14),$BE14*$U$2,"")</f>
        <v/>
      </c>
      <c r="FD14" s="560" t="str">
        <f t="shared" ref="FD14" si="430">IF(OR(TEXT(FD$1,0)&amp;FD$4=$L14,TEXT(FD$1,0)&amp;FD$4=$O14,TEXT(FD$1,0)&amp;FD$4=$R14,TEXT(FD$1,0)&amp;FD$4=$U14),$BE14*$U$2,"")</f>
        <v/>
      </c>
      <c r="FE14" s="556" t="str">
        <f t="shared" ref="FE14" si="431">IF(OR(TEXT(FD$1,0)&amp;FE$4=$L14,TEXT(FD$1,0)&amp;FE$4=$O14,TEXT(FD$1,0)&amp;FE$4=$R14,TEXT(FD$1,0)&amp;FE$4=$U14),$BE14*$U$2,"")</f>
        <v/>
      </c>
      <c r="FF14" s="556" t="str">
        <f t="shared" ref="FF14" si="432">IF(OR(TEXT(FD$1,0)&amp;FF$4=$L14,TEXT(FD$1,0)&amp;FF$4=$O14,TEXT(FD$1,0)&amp;FF$4=$R14,TEXT(FD$1,0)&amp;FF$4=$U14),$BE14*$U$2,"")</f>
        <v/>
      </c>
      <c r="FG14" s="558" t="str">
        <f t="shared" ref="FG14" si="433">IF(OR(TEXT(FD$1,0)&amp;FG$4=$L14,TEXT(FD$1,0)&amp;FG$4=$O14,TEXT(FD$1,0)&amp;FG$4=$R14,TEXT(FD$1,0)&amp;FG$4=$U14),$BE14*$U$2,"")</f>
        <v/>
      </c>
      <c r="FH14" s="560" t="str">
        <f t="shared" ref="FH14" si="434">IF(OR(TEXT(FH$1,0)&amp;FH$4=$L14,TEXT(FH$1,0)&amp;FH$4=$O14,TEXT(FH$1,0)&amp;FH$4=$R14,TEXT(FH$1,0)&amp;FH$4=$U14),$BE14*$U$2,"")</f>
        <v/>
      </c>
      <c r="FI14" s="556" t="str">
        <f t="shared" ref="FI14" si="435">IF(OR(TEXT(FH$1,0)&amp;FI$4=$L14,TEXT(FH$1,0)&amp;FI$4=$O14,TEXT(FH$1,0)&amp;FI$4=$R14,TEXT(FH$1,0)&amp;FI$4=$U14),$BE14*$U$2,"")</f>
        <v/>
      </c>
      <c r="FJ14" s="556" t="str">
        <f t="shared" ref="FJ14" si="436">IF(OR(TEXT(FH$1,0)&amp;FJ$4=$L14,TEXT(FH$1,0)&amp;FJ$4=$O14,TEXT(FH$1,0)&amp;FJ$4=$R14,TEXT(FH$1,0)&amp;FJ$4=$U14),$BE14*$U$2,"")</f>
        <v/>
      </c>
      <c r="FK14" s="558" t="str">
        <f t="shared" ref="FK14" si="437">IF(OR(TEXT(FH$1,0)&amp;FK$4=$L14,TEXT(FH$1,0)&amp;FK$4=$O14,TEXT(FH$1,0)&amp;FK$4=$R14,TEXT(FH$1,0)&amp;FK$4=$U14),$BE14*$U$2,"")</f>
        <v/>
      </c>
      <c r="FL14" s="560" t="str">
        <f t="shared" ref="FL14" si="438">IF(OR(TEXT(FL$1,0)&amp;FL$4=$L14,TEXT(FL$1,0)&amp;FL$4=$O14,TEXT(FL$1,0)&amp;FL$4=$R14,TEXT(FL$1,0)&amp;FL$4=$U14),$BE14*$U$2,"")</f>
        <v/>
      </c>
      <c r="FM14" s="556" t="str">
        <f t="shared" ref="FM14" si="439">IF(OR(TEXT(FL$1,0)&amp;FM$4=$L14,TEXT(FL$1,0)&amp;FM$4=$O14,TEXT(FL$1,0)&amp;FM$4=$R14,TEXT(FL$1,0)&amp;FM$4=$U14),$BE14*$U$2,"")</f>
        <v/>
      </c>
      <c r="FN14" s="556" t="str">
        <f t="shared" ref="FN14" si="440">IF(OR(TEXT(FL$1,0)&amp;FN$4=$L14,TEXT(FL$1,0)&amp;FN$4=$O14,TEXT(FL$1,0)&amp;FN$4=$R14,TEXT(FL$1,0)&amp;FN$4=$U14),$BE14*$U$2,"")</f>
        <v/>
      </c>
      <c r="FO14" s="558" t="str">
        <f t="shared" ref="FO14" si="441">IF(OR(TEXT(FL$1,0)&amp;FO$4=$L14,TEXT(FL$1,0)&amp;FO$4=$O14,TEXT(FL$1,0)&amp;FO$4=$R14,TEXT(FL$1,0)&amp;FO$4=$U14),$BE14*$U$2,"")</f>
        <v/>
      </c>
      <c r="FP14" s="560" t="str">
        <f t="shared" ref="FP14" si="442">IF(OR(TEXT(FP$1,0)&amp;FP$4=$L14,TEXT(FP$1,0)&amp;FP$4=$O14,TEXT(FP$1,0)&amp;FP$4=$R14,TEXT(FP$1,0)&amp;FP$4=$U14),$BE14*$U$2,"")</f>
        <v/>
      </c>
      <c r="FQ14" s="556" t="str">
        <f t="shared" ref="FQ14" si="443">IF(OR(TEXT(FP$1,0)&amp;FQ$4=$L14,TEXT(FP$1,0)&amp;FQ$4=$O14,TEXT(FP$1,0)&amp;FQ$4=$R14,TEXT(FP$1,0)&amp;FQ$4=$U14),$BE14*$U$2,"")</f>
        <v/>
      </c>
      <c r="FR14" s="556" t="str">
        <f t="shared" ref="FR14" si="444">IF(OR(TEXT(FP$1,0)&amp;FR$4=$L14,TEXT(FP$1,0)&amp;FR$4=$O14,TEXT(FP$1,0)&amp;FR$4=$R14,TEXT(FP$1,0)&amp;FR$4=$U14),$BE14*$U$2,"")</f>
        <v/>
      </c>
      <c r="FS14" s="558" t="str">
        <f t="shared" ref="FS14" si="445">IF(OR(TEXT(FP$1,0)&amp;FS$4=$L14,TEXT(FP$1,0)&amp;FS$4=$O14,TEXT(FP$1,0)&amp;FS$4=$R14,TEXT(FP$1,0)&amp;FS$4=$U14),$BE14*$U$2,"")</f>
        <v/>
      </c>
      <c r="FT14" s="560" t="str">
        <f t="shared" ref="FT14" si="446">IF(OR(TEXT(FT$1,0)&amp;FT$4=$L14,TEXT(FT$1,0)&amp;FT$4=$O14,TEXT(FT$1,0)&amp;FT$4=$R14,TEXT(FT$1,0)&amp;FT$4=$U14),$BE14*$U$2,"")</f>
        <v/>
      </c>
      <c r="FU14" s="556" t="str">
        <f t="shared" ref="FU14" si="447">IF(OR(TEXT(FT$1,0)&amp;FU$4=$L14,TEXT(FT$1,0)&amp;FU$4=$O14,TEXT(FT$1,0)&amp;FU$4=$R14,TEXT(FT$1,0)&amp;FU$4=$U14),$BE14*$U$2,"")</f>
        <v/>
      </c>
      <c r="FV14" s="556" t="str">
        <f t="shared" ref="FV14" si="448">IF(OR(TEXT(FT$1,0)&amp;FV$4=$L14,TEXT(FT$1,0)&amp;FV$4=$O14,TEXT(FT$1,0)&amp;FV$4=$R14,TEXT(FT$1,0)&amp;FV$4=$U14),$BE14*$U$2,"")</f>
        <v/>
      </c>
      <c r="FW14" s="558" t="str">
        <f t="shared" ref="FW14" si="449">IF(OR(TEXT(FT$1,0)&amp;FW$4=$L14,TEXT(FT$1,0)&amp;FW$4=$O14,TEXT(FT$1,0)&amp;FW$4=$R14,TEXT(FT$1,0)&amp;FW$4=$U14),$BE14*$U$2,"")</f>
        <v/>
      </c>
      <c r="FX14" s="560" t="str">
        <f t="shared" ref="FX14" si="450">IF(OR(TEXT(FX$1,0)&amp;FX$4=$L14,TEXT(FX$1,0)&amp;FX$4=$O14,TEXT(FX$1,0)&amp;FX$4=$R14,TEXT(FX$1,0)&amp;FX$4=$U14),$BE14*$U$2,"")</f>
        <v/>
      </c>
      <c r="FY14" s="556" t="str">
        <f t="shared" ref="FY14" si="451">IF(OR(TEXT(FX$1,0)&amp;FY$4=$L14,TEXT(FX$1,0)&amp;FY$4=$O14,TEXT(FX$1,0)&amp;FY$4=$R14,TEXT(FX$1,0)&amp;FY$4=$U14),$BE14*$U$2,"")</f>
        <v/>
      </c>
      <c r="FZ14" s="556" t="str">
        <f t="shared" ref="FZ14" si="452">IF(OR(TEXT(FX$1,0)&amp;FZ$4=$L14,TEXT(FX$1,0)&amp;FZ$4=$O14,TEXT(FX$1,0)&amp;FZ$4=$R14,TEXT(FX$1,0)&amp;FZ$4=$U14),$BE14*$U$2,"")</f>
        <v/>
      </c>
      <c r="GA14" s="558" t="str">
        <f t="shared" ref="GA14" si="453">IF(OR(TEXT(FX$1,0)&amp;GA$4=$L14,TEXT(FX$1,0)&amp;GA$4=$O14,TEXT(FX$1,0)&amp;GA$4=$R14,TEXT(FX$1,0)&amp;GA$4=$U14),$BE14*$U$2,"")</f>
        <v/>
      </c>
    </row>
    <row r="15" spans="1:183" s="1" customFormat="1" ht="13.5" customHeight="1" x14ac:dyDescent="0.25">
      <c r="A15" s="584"/>
      <c r="B15" s="585"/>
      <c r="C15" s="585"/>
      <c r="D15" s="587"/>
      <c r="E15" s="587"/>
      <c r="F15" s="587"/>
      <c r="G15" s="614"/>
      <c r="H15" s="615"/>
      <c r="I15" s="615"/>
      <c r="J15" s="615"/>
      <c r="K15" s="616"/>
      <c r="L15" s="620"/>
      <c r="M15" s="621"/>
      <c r="N15" s="622"/>
      <c r="O15" s="597"/>
      <c r="P15" s="597"/>
      <c r="Q15" s="597"/>
      <c r="R15" s="597"/>
      <c r="S15" s="597"/>
      <c r="T15" s="597"/>
      <c r="U15" s="597"/>
      <c r="V15" s="597"/>
      <c r="W15" s="599"/>
      <c r="X15" s="579" t="str">
        <f t="shared" ref="X15" si="454">IF(X14&lt;&gt;"",X14*$U$2,"")</f>
        <v/>
      </c>
      <c r="Y15" s="580"/>
      <c r="Z15" s="580" t="str">
        <f t="shared" ref="Z15" si="455">IF(Z14&lt;&gt;"",Z14*$U$2,"")</f>
        <v/>
      </c>
      <c r="AA15" s="580"/>
      <c r="AB15" s="580" t="str">
        <f t="shared" ref="AB15" si="456">IF(AB14&lt;&gt;"",AB14*$U$2,"")</f>
        <v/>
      </c>
      <c r="AC15" s="580"/>
      <c r="AD15" s="580" t="str">
        <f t="shared" ref="AD15" si="457">IF(AD14&lt;&gt;"",AD14*$U$2,"")</f>
        <v/>
      </c>
      <c r="AE15" s="580"/>
      <c r="AF15" s="580" t="str">
        <f t="shared" ref="AF15" si="458">IF(AF14&lt;&gt;"",AF14*$U$2,"")</f>
        <v/>
      </c>
      <c r="AG15" s="580"/>
      <c r="AH15" s="580" t="str">
        <f t="shared" ref="AH15" si="459">IF(AH14&lt;&gt;"",AH14*$U$2,"")</f>
        <v/>
      </c>
      <c r="AI15" s="580"/>
      <c r="AJ15" s="580" t="str">
        <f t="shared" ref="AJ15" si="460">IF(AJ14&lt;&gt;"",AJ14*$U$2,"")</f>
        <v/>
      </c>
      <c r="AK15" s="580"/>
      <c r="AL15" s="580" t="str">
        <f t="shared" ref="AL15" si="461">IF(AL14&lt;&gt;"",AL14*$U$2,"")</f>
        <v/>
      </c>
      <c r="AM15" s="580"/>
      <c r="AN15" s="580" t="str">
        <f t="shared" ref="AN15" si="462">IF(AN14&lt;&gt;"",AN14*$U$2,"")</f>
        <v/>
      </c>
      <c r="AO15" s="580"/>
      <c r="AP15" s="580" t="str">
        <f t="shared" ref="AP15" si="463">IF(AP14&lt;&gt;"",AP14*$U$2,"")</f>
        <v/>
      </c>
      <c r="AQ15" s="580"/>
      <c r="AR15" s="580" t="str">
        <f t="shared" ref="AR15" si="464">IF(AR14&lt;&gt;"",AR14*$U$2,"")</f>
        <v/>
      </c>
      <c r="AS15" s="580"/>
      <c r="AT15" s="580" t="str">
        <f t="shared" ref="AT15" si="465">IF(AT14&lt;&gt;"",AT14*$U$2,"")</f>
        <v/>
      </c>
      <c r="AU15" s="580"/>
      <c r="AV15" s="580" t="str">
        <f t="shared" ref="AV15" si="466">IF(AV14&lt;&gt;"",AV14*$U$2,"")</f>
        <v/>
      </c>
      <c r="AW15" s="580"/>
      <c r="AX15" s="580" t="str">
        <f t="shared" ref="AX15" si="467">IF(AX14&lt;&gt;"",AX14*$U$2,"")</f>
        <v/>
      </c>
      <c r="AY15" s="580"/>
      <c r="AZ15" s="580" t="str">
        <f t="shared" ref="AZ15" si="468">IF(AZ14&lt;&gt;"",AZ14*$U$2,"")</f>
        <v/>
      </c>
      <c r="BA15" s="581"/>
      <c r="BB15" s="603"/>
      <c r="BC15" s="604"/>
      <c r="BD15" s="604"/>
      <c r="BE15" s="572"/>
      <c r="BF15" s="572"/>
      <c r="BG15" s="572"/>
      <c r="BH15" s="576"/>
      <c r="BI15" s="577"/>
      <c r="BJ15" s="578"/>
      <c r="BL15" s="703" t="s">
        <v>490</v>
      </c>
      <c r="BM15" s="704"/>
      <c r="BN15" s="705"/>
      <c r="BO15" s="706" t="s">
        <v>490</v>
      </c>
      <c r="BP15" s="707"/>
      <c r="BQ15" s="707"/>
      <c r="BR15" s="707"/>
      <c r="BS15" s="707"/>
      <c r="BT15" s="707"/>
      <c r="BU15" s="707"/>
      <c r="BV15" s="707"/>
      <c r="BW15" s="707"/>
      <c r="BX15" s="708"/>
      <c r="CJ15" s="561"/>
      <c r="CK15" s="557"/>
      <c r="CL15" s="557"/>
      <c r="CM15" s="559"/>
      <c r="CN15" s="561"/>
      <c r="CO15" s="557"/>
      <c r="CP15" s="557"/>
      <c r="CQ15" s="559"/>
      <c r="CR15" s="561"/>
      <c r="CS15" s="557"/>
      <c r="CT15" s="557"/>
      <c r="CU15" s="559"/>
      <c r="CV15" s="561"/>
      <c r="CW15" s="557"/>
      <c r="CX15" s="557"/>
      <c r="CY15" s="559"/>
      <c r="CZ15" s="561"/>
      <c r="DA15" s="557"/>
      <c r="DB15" s="557"/>
      <c r="DC15" s="559"/>
      <c r="DD15" s="561"/>
      <c r="DE15" s="557"/>
      <c r="DF15" s="557"/>
      <c r="DG15" s="559"/>
      <c r="DH15" s="561"/>
      <c r="DI15" s="557"/>
      <c r="DJ15" s="557"/>
      <c r="DK15" s="559"/>
      <c r="DL15" s="561"/>
      <c r="DM15" s="557"/>
      <c r="DN15" s="557"/>
      <c r="DO15" s="559"/>
      <c r="DP15" s="561"/>
      <c r="DQ15" s="557"/>
      <c r="DR15" s="557"/>
      <c r="DS15" s="559"/>
      <c r="DT15" s="561"/>
      <c r="DU15" s="557"/>
      <c r="DV15" s="557"/>
      <c r="DW15" s="559"/>
      <c r="DX15" s="561"/>
      <c r="DY15" s="557"/>
      <c r="DZ15" s="557"/>
      <c r="EA15" s="559"/>
      <c r="EB15" s="561"/>
      <c r="EC15" s="557"/>
      <c r="ED15" s="557"/>
      <c r="EE15" s="559"/>
      <c r="EF15" s="561"/>
      <c r="EG15" s="557"/>
      <c r="EH15" s="557"/>
      <c r="EI15" s="559"/>
      <c r="EJ15" s="561"/>
      <c r="EK15" s="557"/>
      <c r="EL15" s="557"/>
      <c r="EM15" s="559"/>
      <c r="EN15" s="561"/>
      <c r="EO15" s="557"/>
      <c r="EP15" s="557"/>
      <c r="EQ15" s="559"/>
      <c r="ER15" s="561"/>
      <c r="ES15" s="557"/>
      <c r="ET15" s="557"/>
      <c r="EU15" s="559"/>
      <c r="EV15" s="561"/>
      <c r="EW15" s="557"/>
      <c r="EX15" s="557"/>
      <c r="EY15" s="559"/>
      <c r="EZ15" s="561"/>
      <c r="FA15" s="557"/>
      <c r="FB15" s="557"/>
      <c r="FC15" s="559"/>
      <c r="FD15" s="561"/>
      <c r="FE15" s="557"/>
      <c r="FF15" s="557"/>
      <c r="FG15" s="559"/>
      <c r="FH15" s="561"/>
      <c r="FI15" s="557"/>
      <c r="FJ15" s="557"/>
      <c r="FK15" s="559"/>
      <c r="FL15" s="561"/>
      <c r="FM15" s="557"/>
      <c r="FN15" s="557"/>
      <c r="FO15" s="559"/>
      <c r="FP15" s="561"/>
      <c r="FQ15" s="557"/>
      <c r="FR15" s="557"/>
      <c r="FS15" s="559"/>
      <c r="FT15" s="561"/>
      <c r="FU15" s="557"/>
      <c r="FV15" s="557"/>
      <c r="FW15" s="559"/>
      <c r="FX15" s="561"/>
      <c r="FY15" s="557"/>
      <c r="FZ15" s="557"/>
      <c r="GA15" s="559"/>
    </row>
    <row r="16" spans="1:183" s="1" customFormat="1" ht="13.5" customHeight="1" x14ac:dyDescent="0.25">
      <c r="A16" s="582" t="s">
        <v>489</v>
      </c>
      <c r="B16" s="583"/>
      <c r="C16" s="583"/>
      <c r="D16" s="586" t="s">
        <v>321</v>
      </c>
      <c r="E16" s="586"/>
      <c r="F16" s="586"/>
      <c r="G16" s="588" t="s">
        <v>87</v>
      </c>
      <c r="H16" s="588"/>
      <c r="I16" s="588"/>
      <c r="J16" s="588"/>
      <c r="K16" s="589"/>
      <c r="L16" s="617" t="str">
        <f>IF($D16&lt;&gt;"",LEFT($D16,4)&amp;L$5,"")</f>
        <v>8207FL</v>
      </c>
      <c r="M16" s="618"/>
      <c r="N16" s="619"/>
      <c r="O16" s="596" t="str">
        <f t="shared" ref="O16" si="469">IF($L16&lt;&gt;"",LEFT($L16,4)&amp;O$5,"")</f>
        <v>8207FR</v>
      </c>
      <c r="P16" s="596"/>
      <c r="Q16" s="596"/>
      <c r="R16" s="596" t="str">
        <f t="shared" si="1"/>
        <v>8207RL</v>
      </c>
      <c r="S16" s="596"/>
      <c r="T16" s="596"/>
      <c r="U16" s="596" t="str">
        <f t="shared" si="2"/>
        <v>8207RR</v>
      </c>
      <c r="V16" s="596"/>
      <c r="W16" s="598"/>
      <c r="X16" s="600" t="str">
        <f>'RS SHK-DWN'!$DC$5</f>
        <v/>
      </c>
      <c r="Y16" s="565"/>
      <c r="Z16" s="565"/>
      <c r="AA16" s="565"/>
      <c r="AB16" s="565"/>
      <c r="AC16" s="565"/>
      <c r="AD16" s="565"/>
      <c r="AE16" s="565"/>
      <c r="AF16" s="565"/>
      <c r="AG16" s="565"/>
      <c r="AH16" s="565"/>
      <c r="AI16" s="565"/>
      <c r="AJ16" s="565"/>
      <c r="AK16" s="565"/>
      <c r="AL16" s="565"/>
      <c r="AM16" s="565"/>
      <c r="AN16" s="565"/>
      <c r="AO16" s="565"/>
      <c r="AP16" s="565"/>
      <c r="AQ16" s="565"/>
      <c r="AR16" s="565"/>
      <c r="AS16" s="565"/>
      <c r="AT16" s="565"/>
      <c r="AU16" s="565"/>
      <c r="AV16" s="565"/>
      <c r="AW16" s="565"/>
      <c r="AX16" s="565"/>
      <c r="AY16" s="565"/>
      <c r="AZ16" s="565"/>
      <c r="BA16" s="566"/>
      <c r="BB16" s="601"/>
      <c r="BC16" s="602"/>
      <c r="BD16" s="602"/>
      <c r="BE16" s="571">
        <f t="shared" ref="BE16" si="470">IF(AND(D16&lt;&gt;"",G16&lt;&gt;"",L16&lt;&gt;""),SUM(X16:BA16),"")</f>
        <v>0</v>
      </c>
      <c r="BF16" s="571"/>
      <c r="BG16" s="571"/>
      <c r="BH16" s="573">
        <f t="shared" ref="BH16" si="471">IF(AND(D16&lt;&gt;"",G16&lt;&gt;"",L16&lt;&gt;""),SUM(X17:BA17,BB16),"")</f>
        <v>0</v>
      </c>
      <c r="BI16" s="574"/>
      <c r="BJ16" s="575"/>
      <c r="BL16" s="703" t="s">
        <v>490</v>
      </c>
      <c r="BM16" s="704"/>
      <c r="BN16" s="705"/>
      <c r="BO16" s="706" t="s">
        <v>490</v>
      </c>
      <c r="BP16" s="707"/>
      <c r="BQ16" s="707"/>
      <c r="BR16" s="707"/>
      <c r="BS16" s="707"/>
      <c r="BT16" s="707"/>
      <c r="BU16" s="707"/>
      <c r="BV16" s="707"/>
      <c r="BW16" s="707"/>
      <c r="BX16" s="708"/>
      <c r="CB16" s="173">
        <f>BB16+SUM(X17:Y17)</f>
        <v>0</v>
      </c>
      <c r="CC16" s="173">
        <f>BB16+SUM(X17:AA17)</f>
        <v>0</v>
      </c>
      <c r="CD16" s="173">
        <f>BB16+SUM(X17:AC17)</f>
        <v>0</v>
      </c>
      <c r="CE16" s="173">
        <f>BB16+SUM(X17:AE17)</f>
        <v>0</v>
      </c>
      <c r="CF16" s="173">
        <f>BB16+SUM(X17:AG17)</f>
        <v>0</v>
      </c>
      <c r="CG16" s="173">
        <f>BB16+SUM(X17:AI17)</f>
        <v>0</v>
      </c>
      <c r="CH16" s="173">
        <f>BB16+SUM(X17:AK17)</f>
        <v>0</v>
      </c>
      <c r="CJ16" s="560" t="str">
        <f t="shared" ref="CJ16" si="472">IF(OR(TEXT(CJ$1,0)&amp;CJ$4=$L16,TEXT(CJ$1,0)&amp;CJ$4=$O16,TEXT(CJ$1,0)&amp;CJ$4=$R16,TEXT(CJ$1,0)&amp;CJ$4=$U16),$BE16*$U$2,"")</f>
        <v/>
      </c>
      <c r="CK16" s="556" t="str">
        <f t="shared" ref="CK16" si="473">IF(OR(TEXT(CJ$1,0)&amp;CK$4=$L16,TEXT(CJ$1,0)&amp;CK$4=$O16,TEXT(CJ$1,0)&amp;CK$4=$R16,TEXT(CJ$1,0)&amp;CK$4=$U16),$BE16*$U$2,"")</f>
        <v/>
      </c>
      <c r="CL16" s="556" t="str">
        <f t="shared" ref="CL16" si="474">IF(OR(TEXT(CJ$1,0)&amp;CL$4=$L16,TEXT(CJ$1,0)&amp;CL$4=$O16,TEXT(CJ$1,0)&amp;CL$4=$R16,TEXT(CJ$1,0)&amp;CL$4=$U16),$BE16*$U$2,"")</f>
        <v/>
      </c>
      <c r="CM16" s="558" t="str">
        <f t="shared" ref="CM16" si="475">IF(OR(TEXT(CJ$1,0)&amp;CM$4=$L16,TEXT(CJ$1,0)&amp;CM$4=$O16,TEXT(CJ$1,0)&amp;CM$4=$R16,TEXT(CJ$1,0)&amp;CM$4=$U16),$BE16*$U$2,"")</f>
        <v/>
      </c>
      <c r="CN16" s="560" t="str">
        <f t="shared" ref="CN16" si="476">IF(OR(TEXT(CN$1,0)&amp;CN$4=$L16,TEXT(CN$1,0)&amp;CN$4=$O16,TEXT(CN$1,0)&amp;CN$4=$R16,TEXT(CN$1,0)&amp;CN$4=$U16),$BE16*$U$2,"")</f>
        <v/>
      </c>
      <c r="CO16" s="556" t="str">
        <f t="shared" ref="CO16" si="477">IF(OR(TEXT(CN$1,0)&amp;CO$4=$L16,TEXT(CN$1,0)&amp;CO$4=$O16,TEXT(CN$1,0)&amp;CO$4=$R16,TEXT(CN$1,0)&amp;CO$4=$U16),$BE16*$U$2,"")</f>
        <v/>
      </c>
      <c r="CP16" s="556" t="str">
        <f t="shared" ref="CP16" si="478">IF(OR(TEXT(CN$1,0)&amp;CP$4=$L16,TEXT(CN$1,0)&amp;CP$4=$O16,TEXT(CN$1,0)&amp;CP$4=$R16,TEXT(CN$1,0)&amp;CP$4=$U16),$BE16*$U$2,"")</f>
        <v/>
      </c>
      <c r="CQ16" s="558" t="str">
        <f t="shared" ref="CQ16" si="479">IF(OR(TEXT(CN$1,0)&amp;CQ$4=$L16,TEXT(CN$1,0)&amp;CQ$4=$O16,TEXT(CN$1,0)&amp;CQ$4=$R16,TEXT(CN$1,0)&amp;CQ$4=$U16),$BE16*$U$2,"")</f>
        <v/>
      </c>
      <c r="CR16" s="560" t="str">
        <f t="shared" ref="CR16" si="480">IF(OR(TEXT(CR$1,0)&amp;CR$4=$L16,TEXT(CR$1,0)&amp;CR$4=$O16,TEXT(CR$1,0)&amp;CR$4=$R16,TEXT(CR$1,0)&amp;CR$4=$U16),$BE16*$U$2,"")</f>
        <v/>
      </c>
      <c r="CS16" s="556" t="str">
        <f t="shared" ref="CS16" si="481">IF(OR(TEXT(CR$1,0)&amp;CS$4=$L16,TEXT(CR$1,0)&amp;CS$4=$O16,TEXT(CR$1,0)&amp;CS$4=$R16,TEXT(CR$1,0)&amp;CS$4=$U16),$BE16*$U$2,"")</f>
        <v/>
      </c>
      <c r="CT16" s="556" t="str">
        <f t="shared" ref="CT16" si="482">IF(OR(TEXT(CR$1,0)&amp;CT$4=$L16,TEXT(CR$1,0)&amp;CT$4=$O16,TEXT(CR$1,0)&amp;CT$4=$R16,TEXT(CR$1,0)&amp;CT$4=$U16),$BE16*$U$2,"")</f>
        <v/>
      </c>
      <c r="CU16" s="558" t="str">
        <f t="shared" ref="CU16" si="483">IF(OR(TEXT(CR$1,0)&amp;CU$4=$L16,TEXT(CR$1,0)&amp;CU$4=$O16,TEXT(CR$1,0)&amp;CU$4=$R16,TEXT(CR$1,0)&amp;CU$4=$U16),$BE16*$U$2,"")</f>
        <v/>
      </c>
      <c r="CV16" s="560" t="str">
        <f t="shared" ref="CV16" si="484">IF(OR(TEXT(CV$1,0)&amp;CV$4=$L16,TEXT(CV$1,0)&amp;CV$4=$O16,TEXT(CV$1,0)&amp;CV$4=$R16,TEXT(CV$1,0)&amp;CV$4=$U16),$BE16*$U$2,"")</f>
        <v/>
      </c>
      <c r="CW16" s="556" t="str">
        <f t="shared" ref="CW16" si="485">IF(OR(TEXT(CV$1,0)&amp;CW$4=$L16,TEXT(CV$1,0)&amp;CW$4=$O16,TEXT(CV$1,0)&amp;CW$4=$R16,TEXT(CV$1,0)&amp;CW$4=$U16),$BE16*$U$2,"")</f>
        <v/>
      </c>
      <c r="CX16" s="556" t="str">
        <f t="shared" ref="CX16" si="486">IF(OR(TEXT(CV$1,0)&amp;CX$4=$L16,TEXT(CV$1,0)&amp;CX$4=$O16,TEXT(CV$1,0)&amp;CX$4=$R16,TEXT(CV$1,0)&amp;CX$4=$U16),$BE16*$U$2,"")</f>
        <v/>
      </c>
      <c r="CY16" s="558" t="str">
        <f t="shared" ref="CY16" si="487">IF(OR(TEXT(CV$1,0)&amp;CY$4=$L16,TEXT(CV$1,0)&amp;CY$4=$O16,TEXT(CV$1,0)&amp;CY$4=$R16,TEXT(CV$1,0)&amp;CY$4=$U16),$BE16*$U$2,"")</f>
        <v/>
      </c>
      <c r="CZ16" s="560" t="str">
        <f t="shared" ref="CZ16" si="488">IF(OR(TEXT(CZ$1,0)&amp;CZ$4=$L16,TEXT(CZ$1,0)&amp;CZ$4=$O16,TEXT(CZ$1,0)&amp;CZ$4=$R16,TEXT(CZ$1,0)&amp;CZ$4=$U16),$BE16*$U$2,"")</f>
        <v/>
      </c>
      <c r="DA16" s="556" t="str">
        <f t="shared" ref="DA16" si="489">IF(OR(TEXT(CZ$1,0)&amp;DA$4=$L16,TEXT(CZ$1,0)&amp;DA$4=$O16,TEXT(CZ$1,0)&amp;DA$4=$R16,TEXT(CZ$1,0)&amp;DA$4=$U16),$BE16*$U$2,"")</f>
        <v/>
      </c>
      <c r="DB16" s="556" t="str">
        <f t="shared" ref="DB16" si="490">IF(OR(TEXT(CZ$1,0)&amp;DB$4=$L16,TEXT(CZ$1,0)&amp;DB$4=$O16,TEXT(CZ$1,0)&amp;DB$4=$R16,TEXT(CZ$1,0)&amp;DB$4=$U16),$BE16*$U$2,"")</f>
        <v/>
      </c>
      <c r="DC16" s="558" t="str">
        <f t="shared" ref="DC16" si="491">IF(OR(TEXT(CZ$1,0)&amp;DC$4=$L16,TEXT(CZ$1,0)&amp;DC$4=$O16,TEXT(CZ$1,0)&amp;DC$4=$R16,TEXT(CZ$1,0)&amp;DC$4=$U16),$BE16*$U$2,"")</f>
        <v/>
      </c>
      <c r="DD16" s="560" t="str">
        <f t="shared" ref="DD16" si="492">IF(OR(TEXT(DD$1,0)&amp;DD$4=$L16,TEXT(DD$1,0)&amp;DD$4=$O16,TEXT(DD$1,0)&amp;DD$4=$R16,TEXT(DD$1,0)&amp;DD$4=$U16),$BE16*$U$2,"")</f>
        <v/>
      </c>
      <c r="DE16" s="556" t="str">
        <f t="shared" ref="DE16" si="493">IF(OR(TEXT(DD$1,0)&amp;DE$4=$L16,TEXT(DD$1,0)&amp;DE$4=$O16,TEXT(DD$1,0)&amp;DE$4=$R16,TEXT(DD$1,0)&amp;DE$4=$U16),$BE16*$U$2,"")</f>
        <v/>
      </c>
      <c r="DF16" s="556" t="str">
        <f t="shared" ref="DF16" si="494">IF(OR(TEXT(DD$1,0)&amp;DF$4=$L16,TEXT(DD$1,0)&amp;DF$4=$O16,TEXT(DD$1,0)&amp;DF$4=$R16,TEXT(DD$1,0)&amp;DF$4=$U16),$BE16*$U$2,"")</f>
        <v/>
      </c>
      <c r="DG16" s="558" t="str">
        <f t="shared" ref="DG16" si="495">IF(OR(TEXT(DD$1,0)&amp;DG$4=$L16,TEXT(DD$1,0)&amp;DG$4=$O16,TEXT(DD$1,0)&amp;DG$4=$R16,TEXT(DD$1,0)&amp;DG$4=$U16),$BE16*$U$2,"")</f>
        <v/>
      </c>
      <c r="DH16" s="560" t="str">
        <f t="shared" ref="DH16" si="496">IF(OR(TEXT(DH$1,0)&amp;DH$4=$L16,TEXT(DH$1,0)&amp;DH$4=$O16,TEXT(DH$1,0)&amp;DH$4=$R16,TEXT(DH$1,0)&amp;DH$4=$U16),$BE16*$U$2,"")</f>
        <v/>
      </c>
      <c r="DI16" s="556" t="str">
        <f t="shared" ref="DI16" si="497">IF(OR(TEXT(DH$1,0)&amp;DI$4=$L16,TEXT(DH$1,0)&amp;DI$4=$O16,TEXT(DH$1,0)&amp;DI$4=$R16,TEXT(DH$1,0)&amp;DI$4=$U16),$BE16*$U$2,"")</f>
        <v/>
      </c>
      <c r="DJ16" s="556" t="str">
        <f t="shared" ref="DJ16" si="498">IF(OR(TEXT(DH$1,0)&amp;DJ$4=$L16,TEXT(DH$1,0)&amp;DJ$4=$O16,TEXT(DH$1,0)&amp;DJ$4=$R16,TEXT(DH$1,0)&amp;DJ$4=$U16),$BE16*$U$2,"")</f>
        <v/>
      </c>
      <c r="DK16" s="558" t="str">
        <f t="shared" ref="DK16" si="499">IF(OR(TEXT(DH$1,0)&amp;DK$4=$L16,TEXT(DH$1,0)&amp;DK$4=$O16,TEXT(DH$1,0)&amp;DK$4=$R16,TEXT(DH$1,0)&amp;DK$4=$U16),$BE16*$U$2,"")</f>
        <v/>
      </c>
      <c r="DL16" s="560" t="str">
        <f t="shared" ref="DL16" si="500">IF(OR(TEXT(DL$1,0)&amp;DL$4=$L16,TEXT(DL$1,0)&amp;DL$4=$O16,TEXT(DL$1,0)&amp;DL$4=$R16,TEXT(DL$1,0)&amp;DL$4=$U16),$BE16*$U$2,"")</f>
        <v/>
      </c>
      <c r="DM16" s="556" t="str">
        <f t="shared" ref="DM16" si="501">IF(OR(TEXT(DL$1,0)&amp;DM$4=$L16,TEXT(DL$1,0)&amp;DM$4=$O16,TEXT(DL$1,0)&amp;DM$4=$R16,TEXT(DL$1,0)&amp;DM$4=$U16),$BE16*$U$2,"")</f>
        <v/>
      </c>
      <c r="DN16" s="556" t="str">
        <f t="shared" ref="DN16" si="502">IF(OR(TEXT(DL$1,0)&amp;DN$4=$L16,TEXT(DL$1,0)&amp;DN$4=$O16,TEXT(DL$1,0)&amp;DN$4=$R16,TEXT(DL$1,0)&amp;DN$4=$U16),$BE16*$U$2,"")</f>
        <v/>
      </c>
      <c r="DO16" s="558" t="str">
        <f t="shared" ref="DO16" si="503">IF(OR(TEXT(DL$1,0)&amp;DO$4=$L16,TEXT(DL$1,0)&amp;DO$4=$O16,TEXT(DL$1,0)&amp;DO$4=$R16,TEXT(DL$1,0)&amp;DO$4=$U16),$BE16*$U$2,"")</f>
        <v/>
      </c>
      <c r="DP16" s="560" t="str">
        <f t="shared" ref="DP16" si="504">IF(OR(TEXT(DP$1,0)&amp;DP$4=$L16,TEXT(DP$1,0)&amp;DP$4=$O16,TEXT(DP$1,0)&amp;DP$4=$R16,TEXT(DP$1,0)&amp;DP$4=$U16),$BE16*$U$2,"")</f>
        <v/>
      </c>
      <c r="DQ16" s="556" t="str">
        <f t="shared" ref="DQ16" si="505">IF(OR(TEXT(DP$1,0)&amp;DQ$4=$L16,TEXT(DP$1,0)&amp;DQ$4=$O16,TEXT(DP$1,0)&amp;DQ$4=$R16,TEXT(DP$1,0)&amp;DQ$4=$U16),$BE16*$U$2,"")</f>
        <v/>
      </c>
      <c r="DR16" s="556" t="str">
        <f t="shared" ref="DR16" si="506">IF(OR(TEXT(DP$1,0)&amp;DR$4=$L16,TEXT(DP$1,0)&amp;DR$4=$O16,TEXT(DP$1,0)&amp;DR$4=$R16,TEXT(DP$1,0)&amp;DR$4=$U16),$BE16*$U$2,"")</f>
        <v/>
      </c>
      <c r="DS16" s="558" t="str">
        <f t="shared" ref="DS16" si="507">IF(OR(TEXT(DP$1,0)&amp;DS$4=$L16,TEXT(DP$1,0)&amp;DS$4=$O16,TEXT(DP$1,0)&amp;DS$4=$R16,TEXT(DP$1,0)&amp;DS$4=$U16),$BE16*$U$2,"")</f>
        <v/>
      </c>
      <c r="DT16" s="560" t="str">
        <f t="shared" ref="DT16" si="508">IF(OR(TEXT(DT$1,0)&amp;DT$4=$L16,TEXT(DT$1,0)&amp;DT$4=$O16,TEXT(DT$1,0)&amp;DT$4=$R16,TEXT(DT$1,0)&amp;DT$4=$U16),$BE16*$U$2,"")</f>
        <v/>
      </c>
      <c r="DU16" s="556" t="str">
        <f t="shared" ref="DU16" si="509">IF(OR(TEXT(DT$1,0)&amp;DU$4=$L16,TEXT(DT$1,0)&amp;DU$4=$O16,TEXT(DT$1,0)&amp;DU$4=$R16,TEXT(DT$1,0)&amp;DU$4=$U16),$BE16*$U$2,"")</f>
        <v/>
      </c>
      <c r="DV16" s="556" t="str">
        <f t="shared" ref="DV16" si="510">IF(OR(TEXT(DT$1,0)&amp;DV$4=$L16,TEXT(DT$1,0)&amp;DV$4=$O16,TEXT(DT$1,0)&amp;DV$4=$R16,TEXT(DT$1,0)&amp;DV$4=$U16),$BE16*$U$2,"")</f>
        <v/>
      </c>
      <c r="DW16" s="558" t="str">
        <f t="shared" ref="DW16" si="511">IF(OR(TEXT(DT$1,0)&amp;DW$4=$L16,TEXT(DT$1,0)&amp;DW$4=$O16,TEXT(DT$1,0)&amp;DW$4=$R16,TEXT(DT$1,0)&amp;DW$4=$U16),$BE16*$U$2,"")</f>
        <v/>
      </c>
      <c r="DX16" s="560" t="str">
        <f t="shared" ref="DX16" si="512">IF(OR(TEXT(DX$1,0)&amp;DX$4=$L16,TEXT(DX$1,0)&amp;DX$4=$O16,TEXT(DX$1,0)&amp;DX$4=$R16,TEXT(DX$1,0)&amp;DX$4=$U16),$BE16*$U$2,"")</f>
        <v/>
      </c>
      <c r="DY16" s="556" t="str">
        <f t="shared" ref="DY16" si="513">IF(OR(TEXT(DX$1,0)&amp;DY$4=$L16,TEXT(DX$1,0)&amp;DY$4=$O16,TEXT(DX$1,0)&amp;DY$4=$R16,TEXT(DX$1,0)&amp;DY$4=$U16),$BE16*$U$2,"")</f>
        <v/>
      </c>
      <c r="DZ16" s="556" t="str">
        <f t="shared" ref="DZ16" si="514">IF(OR(TEXT(DX$1,0)&amp;DZ$4=$L16,TEXT(DX$1,0)&amp;DZ$4=$O16,TEXT(DX$1,0)&amp;DZ$4=$R16,TEXT(DX$1,0)&amp;DZ$4=$U16),$BE16*$U$2,"")</f>
        <v/>
      </c>
      <c r="EA16" s="558" t="str">
        <f t="shared" ref="EA16" si="515">IF(OR(TEXT(DX$1,0)&amp;EA$4=$L16,TEXT(DX$1,0)&amp;EA$4=$O16,TEXT(DX$1,0)&amp;EA$4=$R16,TEXT(DX$1,0)&amp;EA$4=$U16),$BE16*$U$2,"")</f>
        <v/>
      </c>
      <c r="EB16" s="560" t="str">
        <f t="shared" ref="EB16" si="516">IF(OR(TEXT(EB$1,0)&amp;EB$4=$L16,TEXT(EB$1,0)&amp;EB$4=$O16,TEXT(EB$1,0)&amp;EB$4=$R16,TEXT(EB$1,0)&amp;EB$4=$U16),$BE16*$U$2,"")</f>
        <v/>
      </c>
      <c r="EC16" s="556" t="str">
        <f t="shared" ref="EC16" si="517">IF(OR(TEXT(EB$1,0)&amp;EC$4=$L16,TEXT(EB$1,0)&amp;EC$4=$O16,TEXT(EB$1,0)&amp;EC$4=$R16,TEXT(EB$1,0)&amp;EC$4=$U16),$BE16*$U$2,"")</f>
        <v/>
      </c>
      <c r="ED16" s="556" t="str">
        <f t="shared" ref="ED16" si="518">IF(OR(TEXT(EB$1,0)&amp;ED$4=$L16,TEXT(EB$1,0)&amp;ED$4=$O16,TEXT(EB$1,0)&amp;ED$4=$R16,TEXT(EB$1,0)&amp;ED$4=$U16),$BE16*$U$2,"")</f>
        <v/>
      </c>
      <c r="EE16" s="558" t="str">
        <f t="shared" ref="EE16" si="519">IF(OR(TEXT(EB$1,0)&amp;EE$4=$L16,TEXT(EB$1,0)&amp;EE$4=$O16,TEXT(EB$1,0)&amp;EE$4=$R16,TEXT(EB$1,0)&amp;EE$4=$U16),$BE16*$U$2,"")</f>
        <v/>
      </c>
      <c r="EF16" s="560" t="str">
        <f t="shared" ref="EF16" si="520">IF(OR(TEXT(EF$1,0)&amp;EF$4=$L16,TEXT(EF$1,0)&amp;EF$4=$O16,TEXT(EF$1,0)&amp;EF$4=$R16,TEXT(EF$1,0)&amp;EF$4=$U16),$BE16*$U$2,"")</f>
        <v/>
      </c>
      <c r="EG16" s="556" t="str">
        <f t="shared" ref="EG16" si="521">IF(OR(TEXT(EF$1,0)&amp;EG$4=$L16,TEXT(EF$1,0)&amp;EG$4=$O16,TEXT(EF$1,0)&amp;EG$4=$R16,TEXT(EF$1,0)&amp;EG$4=$U16),$BE16*$U$2,"")</f>
        <v/>
      </c>
      <c r="EH16" s="556" t="str">
        <f t="shared" ref="EH16" si="522">IF(OR(TEXT(EF$1,0)&amp;EH$4=$L16,TEXT(EF$1,0)&amp;EH$4=$O16,TEXT(EF$1,0)&amp;EH$4=$R16,TEXT(EF$1,0)&amp;EH$4=$U16),$BE16*$U$2,"")</f>
        <v/>
      </c>
      <c r="EI16" s="558" t="str">
        <f t="shared" ref="EI16" si="523">IF(OR(TEXT(EF$1,0)&amp;EI$4=$L16,TEXT(EF$1,0)&amp;EI$4=$O16,TEXT(EF$1,0)&amp;EI$4=$R16,TEXT(EF$1,0)&amp;EI$4=$U16),$BE16*$U$2,"")</f>
        <v/>
      </c>
      <c r="EJ16" s="560" t="str">
        <f t="shared" ref="EJ16" si="524">IF(OR(TEXT(EJ$1,0)&amp;EJ$4=$L16,TEXT(EJ$1,0)&amp;EJ$4=$O16,TEXT(EJ$1,0)&amp;EJ$4=$R16,TEXT(EJ$1,0)&amp;EJ$4=$U16),$BE16*$U$2,"")</f>
        <v/>
      </c>
      <c r="EK16" s="556" t="str">
        <f t="shared" ref="EK16" si="525">IF(OR(TEXT(EJ$1,0)&amp;EK$4=$L16,TEXT(EJ$1,0)&amp;EK$4=$O16,TEXT(EJ$1,0)&amp;EK$4=$R16,TEXT(EJ$1,0)&amp;EK$4=$U16),$BE16*$U$2,"")</f>
        <v/>
      </c>
      <c r="EL16" s="556" t="str">
        <f t="shared" ref="EL16" si="526">IF(OR(TEXT(EJ$1,0)&amp;EL$4=$L16,TEXT(EJ$1,0)&amp;EL$4=$O16,TEXT(EJ$1,0)&amp;EL$4=$R16,TEXT(EJ$1,0)&amp;EL$4=$U16),$BE16*$U$2,"")</f>
        <v/>
      </c>
      <c r="EM16" s="558" t="str">
        <f t="shared" ref="EM16" si="527">IF(OR(TEXT(EJ$1,0)&amp;EM$4=$L16,TEXT(EJ$1,0)&amp;EM$4=$O16,TEXT(EJ$1,0)&amp;EM$4=$R16,TEXT(EJ$1,0)&amp;EM$4=$U16),$BE16*$U$2,"")</f>
        <v/>
      </c>
      <c r="EN16" s="560" t="str">
        <f t="shared" ref="EN16" si="528">IF(OR(TEXT(EN$1,0)&amp;EN$4=$L16,TEXT(EN$1,0)&amp;EN$4=$O16,TEXT(EN$1,0)&amp;EN$4=$R16,TEXT(EN$1,0)&amp;EN$4=$U16),$BE16*$U$2,"")</f>
        <v/>
      </c>
      <c r="EO16" s="556" t="str">
        <f t="shared" ref="EO16" si="529">IF(OR(TEXT(EN$1,0)&amp;EO$4=$L16,TEXT(EN$1,0)&amp;EO$4=$O16,TEXT(EN$1,0)&amp;EO$4=$R16,TEXT(EN$1,0)&amp;EO$4=$U16),$BE16*$U$2,"")</f>
        <v/>
      </c>
      <c r="EP16" s="556" t="str">
        <f t="shared" ref="EP16" si="530">IF(OR(TEXT(EN$1,0)&amp;EP$4=$L16,TEXT(EN$1,0)&amp;EP$4=$O16,TEXT(EN$1,0)&amp;EP$4=$R16,TEXT(EN$1,0)&amp;EP$4=$U16),$BE16*$U$2,"")</f>
        <v/>
      </c>
      <c r="EQ16" s="558" t="str">
        <f t="shared" ref="EQ16" si="531">IF(OR(TEXT(EN$1,0)&amp;EQ$4=$L16,TEXT(EN$1,0)&amp;EQ$4=$O16,TEXT(EN$1,0)&amp;EQ$4=$R16,TEXT(EN$1,0)&amp;EQ$4=$U16),$BE16*$U$2,"")</f>
        <v/>
      </c>
      <c r="ER16" s="560" t="str">
        <f t="shared" ref="ER16" si="532">IF(OR(TEXT(ER$1,0)&amp;ER$4=$L16,TEXT(ER$1,0)&amp;ER$4=$O16,TEXT(ER$1,0)&amp;ER$4=$R16,TEXT(ER$1,0)&amp;ER$4=$U16),$BE16*$U$2,"")</f>
        <v/>
      </c>
      <c r="ES16" s="556" t="str">
        <f t="shared" ref="ES16" si="533">IF(OR(TEXT(ER$1,0)&amp;ES$4=$L16,TEXT(ER$1,0)&amp;ES$4=$O16,TEXT(ER$1,0)&amp;ES$4=$R16,TEXT(ER$1,0)&amp;ES$4=$U16),$BE16*$U$2,"")</f>
        <v/>
      </c>
      <c r="ET16" s="556" t="str">
        <f t="shared" ref="ET16" si="534">IF(OR(TEXT(ER$1,0)&amp;ET$4=$L16,TEXT(ER$1,0)&amp;ET$4=$O16,TEXT(ER$1,0)&amp;ET$4=$R16,TEXT(ER$1,0)&amp;ET$4=$U16),$BE16*$U$2,"")</f>
        <v/>
      </c>
      <c r="EU16" s="558" t="str">
        <f t="shared" ref="EU16" si="535">IF(OR(TEXT(ER$1,0)&amp;EU$4=$L16,TEXT(ER$1,0)&amp;EU$4=$O16,TEXT(ER$1,0)&amp;EU$4=$R16,TEXT(ER$1,0)&amp;EU$4=$U16),$BE16*$U$2,"")</f>
        <v/>
      </c>
      <c r="EV16" s="560" t="str">
        <f t="shared" ref="EV16" si="536">IF(OR(TEXT(EV$1,0)&amp;EV$4=$L16,TEXT(EV$1,0)&amp;EV$4=$O16,TEXT(EV$1,0)&amp;EV$4=$R16,TEXT(EV$1,0)&amp;EV$4=$U16),$BE16*$U$2,"")</f>
        <v/>
      </c>
      <c r="EW16" s="556" t="str">
        <f t="shared" ref="EW16" si="537">IF(OR(TEXT(EV$1,0)&amp;EW$4=$L16,TEXT(EV$1,0)&amp;EW$4=$O16,TEXT(EV$1,0)&amp;EW$4=$R16,TEXT(EV$1,0)&amp;EW$4=$U16),$BE16*$U$2,"")</f>
        <v/>
      </c>
      <c r="EX16" s="556" t="str">
        <f t="shared" ref="EX16" si="538">IF(OR(TEXT(EV$1,0)&amp;EX$4=$L16,TEXT(EV$1,0)&amp;EX$4=$O16,TEXT(EV$1,0)&amp;EX$4=$R16,TEXT(EV$1,0)&amp;EX$4=$U16),$BE16*$U$2,"")</f>
        <v/>
      </c>
      <c r="EY16" s="558" t="str">
        <f t="shared" ref="EY16" si="539">IF(OR(TEXT(EV$1,0)&amp;EY$4=$L16,TEXT(EV$1,0)&amp;EY$4=$O16,TEXT(EV$1,0)&amp;EY$4=$R16,TEXT(EV$1,0)&amp;EY$4=$U16),$BE16*$U$2,"")</f>
        <v/>
      </c>
      <c r="EZ16" s="560" t="str">
        <f t="shared" ref="EZ16" si="540">IF(OR(TEXT(EZ$1,0)&amp;EZ$4=$L16,TEXT(EZ$1,0)&amp;EZ$4=$O16,TEXT(EZ$1,0)&amp;EZ$4=$R16,TEXT(EZ$1,0)&amp;EZ$4=$U16),$BE16*$U$2,"")</f>
        <v/>
      </c>
      <c r="FA16" s="556" t="str">
        <f t="shared" ref="FA16" si="541">IF(OR(TEXT(EZ$1,0)&amp;FA$4=$L16,TEXT(EZ$1,0)&amp;FA$4=$O16,TEXT(EZ$1,0)&amp;FA$4=$R16,TEXT(EZ$1,0)&amp;FA$4=$U16),$BE16*$U$2,"")</f>
        <v/>
      </c>
      <c r="FB16" s="556" t="str">
        <f t="shared" ref="FB16" si="542">IF(OR(TEXT(EZ$1,0)&amp;FB$4=$L16,TEXT(EZ$1,0)&amp;FB$4=$O16,TEXT(EZ$1,0)&amp;FB$4=$R16,TEXT(EZ$1,0)&amp;FB$4=$U16),$BE16*$U$2,"")</f>
        <v/>
      </c>
      <c r="FC16" s="558" t="str">
        <f t="shared" ref="FC16" si="543">IF(OR(TEXT(EZ$1,0)&amp;FC$4=$L16,TEXT(EZ$1,0)&amp;FC$4=$O16,TEXT(EZ$1,0)&amp;FC$4=$R16,TEXT(EZ$1,0)&amp;FC$4=$U16),$BE16*$U$2,"")</f>
        <v/>
      </c>
      <c r="FD16" s="560" t="str">
        <f t="shared" ref="FD16" si="544">IF(OR(TEXT(FD$1,0)&amp;FD$4=$L16,TEXT(FD$1,0)&amp;FD$4=$O16,TEXT(FD$1,0)&amp;FD$4=$R16,TEXT(FD$1,0)&amp;FD$4=$U16),$BE16*$U$2,"")</f>
        <v/>
      </c>
      <c r="FE16" s="556" t="str">
        <f t="shared" ref="FE16" si="545">IF(OR(TEXT(FD$1,0)&amp;FE$4=$L16,TEXT(FD$1,0)&amp;FE$4=$O16,TEXT(FD$1,0)&amp;FE$4=$R16,TEXT(FD$1,0)&amp;FE$4=$U16),$BE16*$U$2,"")</f>
        <v/>
      </c>
      <c r="FF16" s="556" t="str">
        <f t="shared" ref="FF16" si="546">IF(OR(TEXT(FD$1,0)&amp;FF$4=$L16,TEXT(FD$1,0)&amp;FF$4=$O16,TEXT(FD$1,0)&amp;FF$4=$R16,TEXT(FD$1,0)&amp;FF$4=$U16),$BE16*$U$2,"")</f>
        <v/>
      </c>
      <c r="FG16" s="558" t="str">
        <f t="shared" ref="FG16" si="547">IF(OR(TEXT(FD$1,0)&amp;FG$4=$L16,TEXT(FD$1,0)&amp;FG$4=$O16,TEXT(FD$1,0)&amp;FG$4=$R16,TEXT(FD$1,0)&amp;FG$4=$U16),$BE16*$U$2,"")</f>
        <v/>
      </c>
      <c r="FH16" s="560" t="str">
        <f t="shared" ref="FH16" si="548">IF(OR(TEXT(FH$1,0)&amp;FH$4=$L16,TEXT(FH$1,0)&amp;FH$4=$O16,TEXT(FH$1,0)&amp;FH$4=$R16,TEXT(FH$1,0)&amp;FH$4=$U16),$BE16*$U$2,"")</f>
        <v/>
      </c>
      <c r="FI16" s="556" t="str">
        <f t="shared" ref="FI16" si="549">IF(OR(TEXT(FH$1,0)&amp;FI$4=$L16,TEXT(FH$1,0)&amp;FI$4=$O16,TEXT(FH$1,0)&amp;FI$4=$R16,TEXT(FH$1,0)&amp;FI$4=$U16),$BE16*$U$2,"")</f>
        <v/>
      </c>
      <c r="FJ16" s="556" t="str">
        <f t="shared" ref="FJ16" si="550">IF(OR(TEXT(FH$1,0)&amp;FJ$4=$L16,TEXT(FH$1,0)&amp;FJ$4=$O16,TEXT(FH$1,0)&amp;FJ$4=$R16,TEXT(FH$1,0)&amp;FJ$4=$U16),$BE16*$U$2,"")</f>
        <v/>
      </c>
      <c r="FK16" s="558" t="str">
        <f t="shared" ref="FK16" si="551">IF(OR(TEXT(FH$1,0)&amp;FK$4=$L16,TEXT(FH$1,0)&amp;FK$4=$O16,TEXT(FH$1,0)&amp;FK$4=$R16,TEXT(FH$1,0)&amp;FK$4=$U16),$BE16*$U$2,"")</f>
        <v/>
      </c>
      <c r="FL16" s="560" t="str">
        <f t="shared" ref="FL16" si="552">IF(OR(TEXT(FL$1,0)&amp;FL$4=$L16,TEXT(FL$1,0)&amp;FL$4=$O16,TEXT(FL$1,0)&amp;FL$4=$R16,TEXT(FL$1,0)&amp;FL$4=$U16),$BE16*$U$2,"")</f>
        <v/>
      </c>
      <c r="FM16" s="556" t="str">
        <f t="shared" ref="FM16" si="553">IF(OR(TEXT(FL$1,0)&amp;FM$4=$L16,TEXT(FL$1,0)&amp;FM$4=$O16,TEXT(FL$1,0)&amp;FM$4=$R16,TEXT(FL$1,0)&amp;FM$4=$U16),$BE16*$U$2,"")</f>
        <v/>
      </c>
      <c r="FN16" s="556" t="str">
        <f t="shared" ref="FN16" si="554">IF(OR(TEXT(FL$1,0)&amp;FN$4=$L16,TEXT(FL$1,0)&amp;FN$4=$O16,TEXT(FL$1,0)&amp;FN$4=$R16,TEXT(FL$1,0)&amp;FN$4=$U16),$BE16*$U$2,"")</f>
        <v/>
      </c>
      <c r="FO16" s="558" t="str">
        <f t="shared" ref="FO16" si="555">IF(OR(TEXT(FL$1,0)&amp;FO$4=$L16,TEXT(FL$1,0)&amp;FO$4=$O16,TEXT(FL$1,0)&amp;FO$4=$R16,TEXT(FL$1,0)&amp;FO$4=$U16),$BE16*$U$2,"")</f>
        <v/>
      </c>
      <c r="FP16" s="560" t="str">
        <f t="shared" ref="FP16" si="556">IF(OR(TEXT(FP$1,0)&amp;FP$4=$L16,TEXT(FP$1,0)&amp;FP$4=$O16,TEXT(FP$1,0)&amp;FP$4=$R16,TEXT(FP$1,0)&amp;FP$4=$U16),$BE16*$U$2,"")</f>
        <v/>
      </c>
      <c r="FQ16" s="556" t="str">
        <f t="shared" ref="FQ16" si="557">IF(OR(TEXT(FP$1,0)&amp;FQ$4=$L16,TEXT(FP$1,0)&amp;FQ$4=$O16,TEXT(FP$1,0)&amp;FQ$4=$R16,TEXT(FP$1,0)&amp;FQ$4=$U16),$BE16*$U$2,"")</f>
        <v/>
      </c>
      <c r="FR16" s="556" t="str">
        <f t="shared" ref="FR16" si="558">IF(OR(TEXT(FP$1,0)&amp;FR$4=$L16,TEXT(FP$1,0)&amp;FR$4=$O16,TEXT(FP$1,0)&amp;FR$4=$R16,TEXT(FP$1,0)&amp;FR$4=$U16),$BE16*$U$2,"")</f>
        <v/>
      </c>
      <c r="FS16" s="558" t="str">
        <f t="shared" ref="FS16" si="559">IF(OR(TEXT(FP$1,0)&amp;FS$4=$L16,TEXT(FP$1,0)&amp;FS$4=$O16,TEXT(FP$1,0)&amp;FS$4=$R16,TEXT(FP$1,0)&amp;FS$4=$U16),$BE16*$U$2,"")</f>
        <v/>
      </c>
      <c r="FT16" s="560" t="str">
        <f t="shared" ref="FT16" si="560">IF(OR(TEXT(FT$1,0)&amp;FT$4=$L16,TEXT(FT$1,0)&amp;FT$4=$O16,TEXT(FT$1,0)&amp;FT$4=$R16,TEXT(FT$1,0)&amp;FT$4=$U16),$BE16*$U$2,"")</f>
        <v/>
      </c>
      <c r="FU16" s="556" t="str">
        <f t="shared" ref="FU16" si="561">IF(OR(TEXT(FT$1,0)&amp;FU$4=$L16,TEXT(FT$1,0)&amp;FU$4=$O16,TEXT(FT$1,0)&amp;FU$4=$R16,TEXT(FT$1,0)&amp;FU$4=$U16),$BE16*$U$2,"")</f>
        <v/>
      </c>
      <c r="FV16" s="556" t="str">
        <f t="shared" ref="FV16" si="562">IF(OR(TEXT(FT$1,0)&amp;FV$4=$L16,TEXT(FT$1,0)&amp;FV$4=$O16,TEXT(FT$1,0)&amp;FV$4=$R16,TEXT(FT$1,0)&amp;FV$4=$U16),$BE16*$U$2,"")</f>
        <v/>
      </c>
      <c r="FW16" s="558" t="str">
        <f t="shared" ref="FW16" si="563">IF(OR(TEXT(FT$1,0)&amp;FW$4=$L16,TEXT(FT$1,0)&amp;FW$4=$O16,TEXT(FT$1,0)&amp;FW$4=$R16,TEXT(FT$1,0)&amp;FW$4=$U16),$BE16*$U$2,"")</f>
        <v/>
      </c>
      <c r="FX16" s="560" t="str">
        <f t="shared" ref="FX16" si="564">IF(OR(TEXT(FX$1,0)&amp;FX$4=$L16,TEXT(FX$1,0)&amp;FX$4=$O16,TEXT(FX$1,0)&amp;FX$4=$R16,TEXT(FX$1,0)&amp;FX$4=$U16),$BE16*$U$2,"")</f>
        <v/>
      </c>
      <c r="FY16" s="556" t="str">
        <f t="shared" ref="FY16" si="565">IF(OR(TEXT(FX$1,0)&amp;FY$4=$L16,TEXT(FX$1,0)&amp;FY$4=$O16,TEXT(FX$1,0)&amp;FY$4=$R16,TEXT(FX$1,0)&amp;FY$4=$U16),$BE16*$U$2,"")</f>
        <v/>
      </c>
      <c r="FZ16" s="556" t="str">
        <f t="shared" ref="FZ16" si="566">IF(OR(TEXT(FX$1,0)&amp;FZ$4=$L16,TEXT(FX$1,0)&amp;FZ$4=$O16,TEXT(FX$1,0)&amp;FZ$4=$R16,TEXT(FX$1,0)&amp;FZ$4=$U16),$BE16*$U$2,"")</f>
        <v/>
      </c>
      <c r="GA16" s="558" t="str">
        <f t="shared" ref="GA16" si="567">IF(OR(TEXT(FX$1,0)&amp;GA$4=$L16,TEXT(FX$1,0)&amp;GA$4=$O16,TEXT(FX$1,0)&amp;GA$4=$R16,TEXT(FX$1,0)&amp;GA$4=$U16),$BE16*$U$2,"")</f>
        <v/>
      </c>
    </row>
    <row r="17" spans="1:183" s="1" customFormat="1" ht="13.5" customHeight="1" x14ac:dyDescent="0.25">
      <c r="A17" s="584"/>
      <c r="B17" s="585"/>
      <c r="C17" s="585"/>
      <c r="D17" s="587"/>
      <c r="E17" s="587"/>
      <c r="F17" s="587"/>
      <c r="G17" s="590"/>
      <c r="H17" s="590"/>
      <c r="I17" s="590"/>
      <c r="J17" s="590"/>
      <c r="K17" s="591"/>
      <c r="L17" s="620"/>
      <c r="M17" s="621"/>
      <c r="N17" s="622"/>
      <c r="O17" s="597"/>
      <c r="P17" s="597"/>
      <c r="Q17" s="597"/>
      <c r="R17" s="597"/>
      <c r="S17" s="597"/>
      <c r="T17" s="597"/>
      <c r="U17" s="597"/>
      <c r="V17" s="597"/>
      <c r="W17" s="599"/>
      <c r="X17" s="579" t="str">
        <f t="shared" ref="X17" si="568">IF(X16&lt;&gt;"",X16*$U$2,"")</f>
        <v/>
      </c>
      <c r="Y17" s="580"/>
      <c r="Z17" s="580" t="str">
        <f t="shared" ref="Z17" si="569">IF(Z16&lt;&gt;"",Z16*$U$2,"")</f>
        <v/>
      </c>
      <c r="AA17" s="580"/>
      <c r="AB17" s="580" t="str">
        <f t="shared" ref="AB17" si="570">IF(AB16&lt;&gt;"",AB16*$U$2,"")</f>
        <v/>
      </c>
      <c r="AC17" s="580"/>
      <c r="AD17" s="580" t="str">
        <f t="shared" ref="AD17" si="571">IF(AD16&lt;&gt;"",AD16*$U$2,"")</f>
        <v/>
      </c>
      <c r="AE17" s="580"/>
      <c r="AF17" s="580" t="str">
        <f t="shared" ref="AF17" si="572">IF(AF16&lt;&gt;"",AF16*$U$2,"")</f>
        <v/>
      </c>
      <c r="AG17" s="580"/>
      <c r="AH17" s="580" t="str">
        <f t="shared" ref="AH17" si="573">IF(AH16&lt;&gt;"",AH16*$U$2,"")</f>
        <v/>
      </c>
      <c r="AI17" s="580"/>
      <c r="AJ17" s="580" t="str">
        <f t="shared" ref="AJ17" si="574">IF(AJ16&lt;&gt;"",AJ16*$U$2,"")</f>
        <v/>
      </c>
      <c r="AK17" s="580"/>
      <c r="AL17" s="580" t="str">
        <f t="shared" ref="AL17" si="575">IF(AL16&lt;&gt;"",AL16*$U$2,"")</f>
        <v/>
      </c>
      <c r="AM17" s="580"/>
      <c r="AN17" s="580" t="str">
        <f t="shared" ref="AN17" si="576">IF(AN16&lt;&gt;"",AN16*$U$2,"")</f>
        <v/>
      </c>
      <c r="AO17" s="580"/>
      <c r="AP17" s="580" t="str">
        <f t="shared" ref="AP17" si="577">IF(AP16&lt;&gt;"",AP16*$U$2,"")</f>
        <v/>
      </c>
      <c r="AQ17" s="580"/>
      <c r="AR17" s="580" t="str">
        <f t="shared" ref="AR17" si="578">IF(AR16&lt;&gt;"",AR16*$U$2,"")</f>
        <v/>
      </c>
      <c r="AS17" s="580"/>
      <c r="AT17" s="580" t="str">
        <f t="shared" ref="AT17" si="579">IF(AT16&lt;&gt;"",AT16*$U$2,"")</f>
        <v/>
      </c>
      <c r="AU17" s="580"/>
      <c r="AV17" s="580" t="str">
        <f t="shared" ref="AV17" si="580">IF(AV16&lt;&gt;"",AV16*$U$2,"")</f>
        <v/>
      </c>
      <c r="AW17" s="580"/>
      <c r="AX17" s="580" t="str">
        <f t="shared" ref="AX17" si="581">IF(AX16&lt;&gt;"",AX16*$U$2,"")</f>
        <v/>
      </c>
      <c r="AY17" s="580"/>
      <c r="AZ17" s="580" t="str">
        <f t="shared" ref="AZ17" si="582">IF(AZ16&lt;&gt;"",AZ16*$U$2,"")</f>
        <v/>
      </c>
      <c r="BA17" s="581"/>
      <c r="BB17" s="603"/>
      <c r="BC17" s="604"/>
      <c r="BD17" s="604"/>
      <c r="BE17" s="572"/>
      <c r="BF17" s="572"/>
      <c r="BG17" s="572"/>
      <c r="BH17" s="576"/>
      <c r="BI17" s="577"/>
      <c r="BJ17" s="578"/>
      <c r="BL17" s="721" t="s">
        <v>490</v>
      </c>
      <c r="BM17" s="722"/>
      <c r="BN17" s="723"/>
      <c r="BO17" s="724" t="s">
        <v>490</v>
      </c>
      <c r="BP17" s="725"/>
      <c r="BQ17" s="725"/>
      <c r="BR17" s="725"/>
      <c r="BS17" s="725"/>
      <c r="BT17" s="725"/>
      <c r="BU17" s="725"/>
      <c r="BV17" s="725"/>
      <c r="BW17" s="725"/>
      <c r="BX17" s="726"/>
      <c r="CJ17" s="561"/>
      <c r="CK17" s="557"/>
      <c r="CL17" s="557"/>
      <c r="CM17" s="559"/>
      <c r="CN17" s="561"/>
      <c r="CO17" s="557"/>
      <c r="CP17" s="557"/>
      <c r="CQ17" s="559"/>
      <c r="CR17" s="561"/>
      <c r="CS17" s="557"/>
      <c r="CT17" s="557"/>
      <c r="CU17" s="559"/>
      <c r="CV17" s="561"/>
      <c r="CW17" s="557"/>
      <c r="CX17" s="557"/>
      <c r="CY17" s="559"/>
      <c r="CZ17" s="561"/>
      <c r="DA17" s="557"/>
      <c r="DB17" s="557"/>
      <c r="DC17" s="559"/>
      <c r="DD17" s="561"/>
      <c r="DE17" s="557"/>
      <c r="DF17" s="557"/>
      <c r="DG17" s="559"/>
      <c r="DH17" s="561"/>
      <c r="DI17" s="557"/>
      <c r="DJ17" s="557"/>
      <c r="DK17" s="559"/>
      <c r="DL17" s="561"/>
      <c r="DM17" s="557"/>
      <c r="DN17" s="557"/>
      <c r="DO17" s="559"/>
      <c r="DP17" s="561"/>
      <c r="DQ17" s="557"/>
      <c r="DR17" s="557"/>
      <c r="DS17" s="559"/>
      <c r="DT17" s="561"/>
      <c r="DU17" s="557"/>
      <c r="DV17" s="557"/>
      <c r="DW17" s="559"/>
      <c r="DX17" s="561"/>
      <c r="DY17" s="557"/>
      <c r="DZ17" s="557"/>
      <c r="EA17" s="559"/>
      <c r="EB17" s="561"/>
      <c r="EC17" s="557"/>
      <c r="ED17" s="557"/>
      <c r="EE17" s="559"/>
      <c r="EF17" s="561"/>
      <c r="EG17" s="557"/>
      <c r="EH17" s="557"/>
      <c r="EI17" s="559"/>
      <c r="EJ17" s="561"/>
      <c r="EK17" s="557"/>
      <c r="EL17" s="557"/>
      <c r="EM17" s="559"/>
      <c r="EN17" s="561"/>
      <c r="EO17" s="557"/>
      <c r="EP17" s="557"/>
      <c r="EQ17" s="559"/>
      <c r="ER17" s="561"/>
      <c r="ES17" s="557"/>
      <c r="ET17" s="557"/>
      <c r="EU17" s="559"/>
      <c r="EV17" s="561"/>
      <c r="EW17" s="557"/>
      <c r="EX17" s="557"/>
      <c r="EY17" s="559"/>
      <c r="EZ17" s="561"/>
      <c r="FA17" s="557"/>
      <c r="FB17" s="557"/>
      <c r="FC17" s="559"/>
      <c r="FD17" s="561"/>
      <c r="FE17" s="557"/>
      <c r="FF17" s="557"/>
      <c r="FG17" s="559"/>
      <c r="FH17" s="561"/>
      <c r="FI17" s="557"/>
      <c r="FJ17" s="557"/>
      <c r="FK17" s="559"/>
      <c r="FL17" s="561"/>
      <c r="FM17" s="557"/>
      <c r="FN17" s="557"/>
      <c r="FO17" s="559"/>
      <c r="FP17" s="561"/>
      <c r="FQ17" s="557"/>
      <c r="FR17" s="557"/>
      <c r="FS17" s="559"/>
      <c r="FT17" s="561"/>
      <c r="FU17" s="557"/>
      <c r="FV17" s="557"/>
      <c r="FW17" s="559"/>
      <c r="FX17" s="561"/>
      <c r="FY17" s="557"/>
      <c r="FZ17" s="557"/>
      <c r="GA17" s="559"/>
    </row>
    <row r="18" spans="1:183" s="1" customFormat="1" ht="13.5" customHeight="1" x14ac:dyDescent="0.25">
      <c r="A18" s="582" t="s">
        <v>489</v>
      </c>
      <c r="B18" s="583"/>
      <c r="C18" s="583"/>
      <c r="D18" s="586" t="s">
        <v>322</v>
      </c>
      <c r="E18" s="586"/>
      <c r="F18" s="586"/>
      <c r="G18" s="588" t="s">
        <v>87</v>
      </c>
      <c r="H18" s="588"/>
      <c r="I18" s="588"/>
      <c r="J18" s="588"/>
      <c r="K18" s="589"/>
      <c r="L18" s="617" t="str">
        <f>IF($D18&lt;&gt;"",LEFT($D18,4)&amp;L$5,"")</f>
        <v>8208FL</v>
      </c>
      <c r="M18" s="618"/>
      <c r="N18" s="619"/>
      <c r="O18" s="596" t="str">
        <f t="shared" ref="O18" si="583">IF($L18&lt;&gt;"",LEFT($L18,4)&amp;O$5,"")</f>
        <v>8208FR</v>
      </c>
      <c r="P18" s="596"/>
      <c r="Q18" s="596"/>
      <c r="R18" s="596" t="str">
        <f t="shared" si="1"/>
        <v>8208RL</v>
      </c>
      <c r="S18" s="596"/>
      <c r="T18" s="596"/>
      <c r="U18" s="596" t="str">
        <f t="shared" si="2"/>
        <v>8208RR</v>
      </c>
      <c r="V18" s="596"/>
      <c r="W18" s="598"/>
      <c r="X18" s="600" t="str">
        <f>'RS SHK-DWN'!$DD$5</f>
        <v/>
      </c>
      <c r="Y18" s="565"/>
      <c r="Z18" s="565"/>
      <c r="AA18" s="565"/>
      <c r="AB18" s="565"/>
      <c r="AC18" s="565"/>
      <c r="AD18" s="565"/>
      <c r="AE18" s="565"/>
      <c r="AF18" s="565"/>
      <c r="AG18" s="565"/>
      <c r="AH18" s="565"/>
      <c r="AI18" s="565"/>
      <c r="AJ18" s="565"/>
      <c r="AK18" s="565"/>
      <c r="AL18" s="565"/>
      <c r="AM18" s="565"/>
      <c r="AN18" s="565"/>
      <c r="AO18" s="565"/>
      <c r="AP18" s="565"/>
      <c r="AQ18" s="565"/>
      <c r="AR18" s="565"/>
      <c r="AS18" s="565"/>
      <c r="AT18" s="565"/>
      <c r="AU18" s="565"/>
      <c r="AV18" s="565"/>
      <c r="AW18" s="565"/>
      <c r="AX18" s="565"/>
      <c r="AY18" s="565"/>
      <c r="AZ18" s="565"/>
      <c r="BA18" s="566"/>
      <c r="BB18" s="601"/>
      <c r="BC18" s="602"/>
      <c r="BD18" s="602"/>
      <c r="BE18" s="571">
        <f t="shared" ref="BE18" si="584">IF(AND(D18&lt;&gt;"",G18&lt;&gt;"",L18&lt;&gt;""),SUM(X18:BA18),"")</f>
        <v>0</v>
      </c>
      <c r="BF18" s="571"/>
      <c r="BG18" s="571"/>
      <c r="BH18" s="573">
        <f t="shared" ref="BH18" si="585">IF(AND(D18&lt;&gt;"",G18&lt;&gt;"",L18&lt;&gt;""),SUM(X19:BA19,BB18),"")</f>
        <v>0</v>
      </c>
      <c r="BI18" s="574"/>
      <c r="BJ18" s="575"/>
      <c r="BL18" s="16"/>
      <c r="BM18" s="16"/>
      <c r="BN18" s="16"/>
      <c r="BO18" s="17"/>
      <c r="BP18" s="17"/>
      <c r="BQ18" s="17"/>
      <c r="BR18" s="17"/>
      <c r="BS18" s="17"/>
      <c r="CB18" s="173">
        <f>BB18+SUM(X19:Y19)</f>
        <v>0</v>
      </c>
      <c r="CC18" s="173">
        <f>BB18+SUM(X19:AA19)</f>
        <v>0</v>
      </c>
      <c r="CD18" s="173">
        <f>BB18+SUM(X19:AC19)</f>
        <v>0</v>
      </c>
      <c r="CE18" s="173">
        <f>BB18+SUM(X19:AE19)</f>
        <v>0</v>
      </c>
      <c r="CF18" s="173">
        <f>BB18+SUM(X19:AG19)</f>
        <v>0</v>
      </c>
      <c r="CG18" s="173">
        <f>BB18+SUM(X19:AI19)</f>
        <v>0</v>
      </c>
      <c r="CH18" s="173">
        <f>BB18+SUM(X19:AK19)</f>
        <v>0</v>
      </c>
      <c r="CJ18" s="560" t="str">
        <f t="shared" ref="CJ18" si="586">IF(OR(TEXT(CJ$1,0)&amp;CJ$4=$L18,TEXT(CJ$1,0)&amp;CJ$4=$O18,TEXT(CJ$1,0)&amp;CJ$4=$R18,TEXT(CJ$1,0)&amp;CJ$4=$U18),$BE18*$U$2,"")</f>
        <v/>
      </c>
      <c r="CK18" s="556" t="str">
        <f t="shared" ref="CK18" si="587">IF(OR(TEXT(CJ$1,0)&amp;CK$4=$L18,TEXT(CJ$1,0)&amp;CK$4=$O18,TEXT(CJ$1,0)&amp;CK$4=$R18,TEXT(CJ$1,0)&amp;CK$4=$U18),$BE18*$U$2,"")</f>
        <v/>
      </c>
      <c r="CL18" s="556" t="str">
        <f t="shared" ref="CL18" si="588">IF(OR(TEXT(CJ$1,0)&amp;CL$4=$L18,TEXT(CJ$1,0)&amp;CL$4=$O18,TEXT(CJ$1,0)&amp;CL$4=$R18,TEXT(CJ$1,0)&amp;CL$4=$U18),$BE18*$U$2,"")</f>
        <v/>
      </c>
      <c r="CM18" s="558" t="str">
        <f t="shared" ref="CM18" si="589">IF(OR(TEXT(CJ$1,0)&amp;CM$4=$L18,TEXT(CJ$1,0)&amp;CM$4=$O18,TEXT(CJ$1,0)&amp;CM$4=$R18,TEXT(CJ$1,0)&amp;CM$4=$U18),$BE18*$U$2,"")</f>
        <v/>
      </c>
      <c r="CN18" s="560" t="str">
        <f t="shared" ref="CN18" si="590">IF(OR(TEXT(CN$1,0)&amp;CN$4=$L18,TEXT(CN$1,0)&amp;CN$4=$O18,TEXT(CN$1,0)&amp;CN$4=$R18,TEXT(CN$1,0)&amp;CN$4=$U18),$BE18*$U$2,"")</f>
        <v/>
      </c>
      <c r="CO18" s="556" t="str">
        <f t="shared" ref="CO18" si="591">IF(OR(TEXT(CN$1,0)&amp;CO$4=$L18,TEXT(CN$1,0)&amp;CO$4=$O18,TEXT(CN$1,0)&amp;CO$4=$R18,TEXT(CN$1,0)&amp;CO$4=$U18),$BE18*$U$2,"")</f>
        <v/>
      </c>
      <c r="CP18" s="556" t="str">
        <f t="shared" ref="CP18" si="592">IF(OR(TEXT(CN$1,0)&amp;CP$4=$L18,TEXT(CN$1,0)&amp;CP$4=$O18,TEXT(CN$1,0)&amp;CP$4=$R18,TEXT(CN$1,0)&amp;CP$4=$U18),$BE18*$U$2,"")</f>
        <v/>
      </c>
      <c r="CQ18" s="558" t="str">
        <f t="shared" ref="CQ18" si="593">IF(OR(TEXT(CN$1,0)&amp;CQ$4=$L18,TEXT(CN$1,0)&amp;CQ$4=$O18,TEXT(CN$1,0)&amp;CQ$4=$R18,TEXT(CN$1,0)&amp;CQ$4=$U18),$BE18*$U$2,"")</f>
        <v/>
      </c>
      <c r="CR18" s="560" t="str">
        <f t="shared" ref="CR18" si="594">IF(OR(TEXT(CR$1,0)&amp;CR$4=$L18,TEXT(CR$1,0)&amp;CR$4=$O18,TEXT(CR$1,0)&amp;CR$4=$R18,TEXT(CR$1,0)&amp;CR$4=$U18),$BE18*$U$2,"")</f>
        <v/>
      </c>
      <c r="CS18" s="556" t="str">
        <f t="shared" ref="CS18" si="595">IF(OR(TEXT(CR$1,0)&amp;CS$4=$L18,TEXT(CR$1,0)&amp;CS$4=$O18,TEXT(CR$1,0)&amp;CS$4=$R18,TEXT(CR$1,0)&amp;CS$4=$U18),$BE18*$U$2,"")</f>
        <v/>
      </c>
      <c r="CT18" s="556" t="str">
        <f t="shared" ref="CT18" si="596">IF(OR(TEXT(CR$1,0)&amp;CT$4=$L18,TEXT(CR$1,0)&amp;CT$4=$O18,TEXT(CR$1,0)&amp;CT$4=$R18,TEXT(CR$1,0)&amp;CT$4=$U18),$BE18*$U$2,"")</f>
        <v/>
      </c>
      <c r="CU18" s="558" t="str">
        <f t="shared" ref="CU18" si="597">IF(OR(TEXT(CR$1,0)&amp;CU$4=$L18,TEXT(CR$1,0)&amp;CU$4=$O18,TEXT(CR$1,0)&amp;CU$4=$R18,TEXT(CR$1,0)&amp;CU$4=$U18),$BE18*$U$2,"")</f>
        <v/>
      </c>
      <c r="CV18" s="560" t="str">
        <f t="shared" ref="CV18" si="598">IF(OR(TEXT(CV$1,0)&amp;CV$4=$L18,TEXT(CV$1,0)&amp;CV$4=$O18,TEXT(CV$1,0)&amp;CV$4=$R18,TEXT(CV$1,0)&amp;CV$4=$U18),$BE18*$U$2,"")</f>
        <v/>
      </c>
      <c r="CW18" s="556" t="str">
        <f t="shared" ref="CW18" si="599">IF(OR(TEXT(CV$1,0)&amp;CW$4=$L18,TEXT(CV$1,0)&amp;CW$4=$O18,TEXT(CV$1,0)&amp;CW$4=$R18,TEXT(CV$1,0)&amp;CW$4=$U18),$BE18*$U$2,"")</f>
        <v/>
      </c>
      <c r="CX18" s="556" t="str">
        <f t="shared" ref="CX18" si="600">IF(OR(TEXT(CV$1,0)&amp;CX$4=$L18,TEXT(CV$1,0)&amp;CX$4=$O18,TEXT(CV$1,0)&amp;CX$4=$R18,TEXT(CV$1,0)&amp;CX$4=$U18),$BE18*$U$2,"")</f>
        <v/>
      </c>
      <c r="CY18" s="558" t="str">
        <f t="shared" ref="CY18" si="601">IF(OR(TEXT(CV$1,0)&amp;CY$4=$L18,TEXT(CV$1,0)&amp;CY$4=$O18,TEXT(CV$1,0)&amp;CY$4=$R18,TEXT(CV$1,0)&amp;CY$4=$U18),$BE18*$U$2,"")</f>
        <v/>
      </c>
      <c r="CZ18" s="560" t="str">
        <f t="shared" ref="CZ18" si="602">IF(OR(TEXT(CZ$1,0)&amp;CZ$4=$L18,TEXT(CZ$1,0)&amp;CZ$4=$O18,TEXT(CZ$1,0)&amp;CZ$4=$R18,TEXT(CZ$1,0)&amp;CZ$4=$U18),$BE18*$U$2,"")</f>
        <v/>
      </c>
      <c r="DA18" s="556" t="str">
        <f t="shared" ref="DA18" si="603">IF(OR(TEXT(CZ$1,0)&amp;DA$4=$L18,TEXT(CZ$1,0)&amp;DA$4=$O18,TEXT(CZ$1,0)&amp;DA$4=$R18,TEXT(CZ$1,0)&amp;DA$4=$U18),$BE18*$U$2,"")</f>
        <v/>
      </c>
      <c r="DB18" s="556" t="str">
        <f t="shared" ref="DB18" si="604">IF(OR(TEXT(CZ$1,0)&amp;DB$4=$L18,TEXT(CZ$1,0)&amp;DB$4=$O18,TEXT(CZ$1,0)&amp;DB$4=$R18,TEXT(CZ$1,0)&amp;DB$4=$U18),$BE18*$U$2,"")</f>
        <v/>
      </c>
      <c r="DC18" s="558" t="str">
        <f t="shared" ref="DC18" si="605">IF(OR(TEXT(CZ$1,0)&amp;DC$4=$L18,TEXT(CZ$1,0)&amp;DC$4=$O18,TEXT(CZ$1,0)&amp;DC$4=$R18,TEXT(CZ$1,0)&amp;DC$4=$U18),$BE18*$U$2,"")</f>
        <v/>
      </c>
      <c r="DD18" s="560" t="str">
        <f t="shared" ref="DD18" si="606">IF(OR(TEXT(DD$1,0)&amp;DD$4=$L18,TEXT(DD$1,0)&amp;DD$4=$O18,TEXT(DD$1,0)&amp;DD$4=$R18,TEXT(DD$1,0)&amp;DD$4=$U18),$BE18*$U$2,"")</f>
        <v/>
      </c>
      <c r="DE18" s="556" t="str">
        <f t="shared" ref="DE18" si="607">IF(OR(TEXT(DD$1,0)&amp;DE$4=$L18,TEXT(DD$1,0)&amp;DE$4=$O18,TEXT(DD$1,0)&amp;DE$4=$R18,TEXT(DD$1,0)&amp;DE$4=$U18),$BE18*$U$2,"")</f>
        <v/>
      </c>
      <c r="DF18" s="556" t="str">
        <f t="shared" ref="DF18" si="608">IF(OR(TEXT(DD$1,0)&amp;DF$4=$L18,TEXT(DD$1,0)&amp;DF$4=$O18,TEXT(DD$1,0)&amp;DF$4=$R18,TEXT(DD$1,0)&amp;DF$4=$U18),$BE18*$U$2,"")</f>
        <v/>
      </c>
      <c r="DG18" s="558" t="str">
        <f t="shared" ref="DG18" si="609">IF(OR(TEXT(DD$1,0)&amp;DG$4=$L18,TEXT(DD$1,0)&amp;DG$4=$O18,TEXT(DD$1,0)&amp;DG$4=$R18,TEXT(DD$1,0)&amp;DG$4=$U18),$BE18*$U$2,"")</f>
        <v/>
      </c>
      <c r="DH18" s="560" t="str">
        <f t="shared" ref="DH18" si="610">IF(OR(TEXT(DH$1,0)&amp;DH$4=$L18,TEXT(DH$1,0)&amp;DH$4=$O18,TEXT(DH$1,0)&amp;DH$4=$R18,TEXT(DH$1,0)&amp;DH$4=$U18),$BE18*$U$2,"")</f>
        <v/>
      </c>
      <c r="DI18" s="556" t="str">
        <f t="shared" ref="DI18" si="611">IF(OR(TEXT(DH$1,0)&amp;DI$4=$L18,TEXT(DH$1,0)&amp;DI$4=$O18,TEXT(DH$1,0)&amp;DI$4=$R18,TEXT(DH$1,0)&amp;DI$4=$U18),$BE18*$U$2,"")</f>
        <v/>
      </c>
      <c r="DJ18" s="556" t="str">
        <f t="shared" ref="DJ18" si="612">IF(OR(TEXT(DH$1,0)&amp;DJ$4=$L18,TEXT(DH$1,0)&amp;DJ$4=$O18,TEXT(DH$1,0)&amp;DJ$4=$R18,TEXT(DH$1,0)&amp;DJ$4=$U18),$BE18*$U$2,"")</f>
        <v/>
      </c>
      <c r="DK18" s="558" t="str">
        <f t="shared" ref="DK18" si="613">IF(OR(TEXT(DH$1,0)&amp;DK$4=$L18,TEXT(DH$1,0)&amp;DK$4=$O18,TEXT(DH$1,0)&amp;DK$4=$R18,TEXT(DH$1,0)&amp;DK$4=$U18),$BE18*$U$2,"")</f>
        <v/>
      </c>
      <c r="DL18" s="560" t="str">
        <f t="shared" ref="DL18" si="614">IF(OR(TEXT(DL$1,0)&amp;DL$4=$L18,TEXT(DL$1,0)&amp;DL$4=$O18,TEXT(DL$1,0)&amp;DL$4=$R18,TEXT(DL$1,0)&amp;DL$4=$U18),$BE18*$U$2,"")</f>
        <v/>
      </c>
      <c r="DM18" s="556" t="str">
        <f t="shared" ref="DM18" si="615">IF(OR(TEXT(DL$1,0)&amp;DM$4=$L18,TEXT(DL$1,0)&amp;DM$4=$O18,TEXT(DL$1,0)&amp;DM$4=$R18,TEXT(DL$1,0)&amp;DM$4=$U18),$BE18*$U$2,"")</f>
        <v/>
      </c>
      <c r="DN18" s="556" t="str">
        <f t="shared" ref="DN18" si="616">IF(OR(TEXT(DL$1,0)&amp;DN$4=$L18,TEXT(DL$1,0)&amp;DN$4=$O18,TEXT(DL$1,0)&amp;DN$4=$R18,TEXT(DL$1,0)&amp;DN$4=$U18),$BE18*$U$2,"")</f>
        <v/>
      </c>
      <c r="DO18" s="558" t="str">
        <f t="shared" ref="DO18" si="617">IF(OR(TEXT(DL$1,0)&amp;DO$4=$L18,TEXT(DL$1,0)&amp;DO$4=$O18,TEXT(DL$1,0)&amp;DO$4=$R18,TEXT(DL$1,0)&amp;DO$4=$U18),$BE18*$U$2,"")</f>
        <v/>
      </c>
      <c r="DP18" s="560" t="str">
        <f t="shared" ref="DP18" si="618">IF(OR(TEXT(DP$1,0)&amp;DP$4=$L18,TEXT(DP$1,0)&amp;DP$4=$O18,TEXT(DP$1,0)&amp;DP$4=$R18,TEXT(DP$1,0)&amp;DP$4=$U18),$BE18*$U$2,"")</f>
        <v/>
      </c>
      <c r="DQ18" s="556" t="str">
        <f t="shared" ref="DQ18" si="619">IF(OR(TEXT(DP$1,0)&amp;DQ$4=$L18,TEXT(DP$1,0)&amp;DQ$4=$O18,TEXT(DP$1,0)&amp;DQ$4=$R18,TEXT(DP$1,0)&amp;DQ$4=$U18),$BE18*$U$2,"")</f>
        <v/>
      </c>
      <c r="DR18" s="556" t="str">
        <f t="shared" ref="DR18" si="620">IF(OR(TEXT(DP$1,0)&amp;DR$4=$L18,TEXT(DP$1,0)&amp;DR$4=$O18,TEXT(DP$1,0)&amp;DR$4=$R18,TEXT(DP$1,0)&amp;DR$4=$U18),$BE18*$U$2,"")</f>
        <v/>
      </c>
      <c r="DS18" s="558" t="str">
        <f t="shared" ref="DS18" si="621">IF(OR(TEXT(DP$1,0)&amp;DS$4=$L18,TEXT(DP$1,0)&amp;DS$4=$O18,TEXT(DP$1,0)&amp;DS$4=$R18,TEXT(DP$1,0)&amp;DS$4=$U18),$BE18*$U$2,"")</f>
        <v/>
      </c>
      <c r="DT18" s="560" t="str">
        <f t="shared" ref="DT18" si="622">IF(OR(TEXT(DT$1,0)&amp;DT$4=$L18,TEXT(DT$1,0)&amp;DT$4=$O18,TEXT(DT$1,0)&amp;DT$4=$R18,TEXT(DT$1,0)&amp;DT$4=$U18),$BE18*$U$2,"")</f>
        <v/>
      </c>
      <c r="DU18" s="556" t="str">
        <f t="shared" ref="DU18" si="623">IF(OR(TEXT(DT$1,0)&amp;DU$4=$L18,TEXT(DT$1,0)&amp;DU$4=$O18,TEXT(DT$1,0)&amp;DU$4=$R18,TEXT(DT$1,0)&amp;DU$4=$U18),$BE18*$U$2,"")</f>
        <v/>
      </c>
      <c r="DV18" s="556" t="str">
        <f t="shared" ref="DV18" si="624">IF(OR(TEXT(DT$1,0)&amp;DV$4=$L18,TEXT(DT$1,0)&amp;DV$4=$O18,TEXT(DT$1,0)&amp;DV$4=$R18,TEXT(DT$1,0)&amp;DV$4=$U18),$BE18*$U$2,"")</f>
        <v/>
      </c>
      <c r="DW18" s="558" t="str">
        <f t="shared" ref="DW18" si="625">IF(OR(TEXT(DT$1,0)&amp;DW$4=$L18,TEXT(DT$1,0)&amp;DW$4=$O18,TEXT(DT$1,0)&amp;DW$4=$R18,TEXT(DT$1,0)&amp;DW$4=$U18),$BE18*$U$2,"")</f>
        <v/>
      </c>
      <c r="DX18" s="560" t="str">
        <f t="shared" ref="DX18" si="626">IF(OR(TEXT(DX$1,0)&amp;DX$4=$L18,TEXT(DX$1,0)&amp;DX$4=$O18,TEXT(DX$1,0)&amp;DX$4=$R18,TEXT(DX$1,0)&amp;DX$4=$U18),$BE18*$U$2,"")</f>
        <v/>
      </c>
      <c r="DY18" s="556" t="str">
        <f t="shared" ref="DY18" si="627">IF(OR(TEXT(DX$1,0)&amp;DY$4=$L18,TEXT(DX$1,0)&amp;DY$4=$O18,TEXT(DX$1,0)&amp;DY$4=$R18,TEXT(DX$1,0)&amp;DY$4=$U18),$BE18*$U$2,"")</f>
        <v/>
      </c>
      <c r="DZ18" s="556" t="str">
        <f t="shared" ref="DZ18" si="628">IF(OR(TEXT(DX$1,0)&amp;DZ$4=$L18,TEXT(DX$1,0)&amp;DZ$4=$O18,TEXT(DX$1,0)&amp;DZ$4=$R18,TEXT(DX$1,0)&amp;DZ$4=$U18),$BE18*$U$2,"")</f>
        <v/>
      </c>
      <c r="EA18" s="558" t="str">
        <f t="shared" ref="EA18" si="629">IF(OR(TEXT(DX$1,0)&amp;EA$4=$L18,TEXT(DX$1,0)&amp;EA$4=$O18,TEXT(DX$1,0)&amp;EA$4=$R18,TEXT(DX$1,0)&amp;EA$4=$U18),$BE18*$U$2,"")</f>
        <v/>
      </c>
      <c r="EB18" s="560" t="str">
        <f t="shared" ref="EB18" si="630">IF(OR(TEXT(EB$1,0)&amp;EB$4=$L18,TEXT(EB$1,0)&amp;EB$4=$O18,TEXT(EB$1,0)&amp;EB$4=$R18,TEXT(EB$1,0)&amp;EB$4=$U18),$BE18*$U$2,"")</f>
        <v/>
      </c>
      <c r="EC18" s="556" t="str">
        <f t="shared" ref="EC18" si="631">IF(OR(TEXT(EB$1,0)&amp;EC$4=$L18,TEXT(EB$1,0)&amp;EC$4=$O18,TEXT(EB$1,0)&amp;EC$4=$R18,TEXT(EB$1,0)&amp;EC$4=$U18),$BE18*$U$2,"")</f>
        <v/>
      </c>
      <c r="ED18" s="556" t="str">
        <f t="shared" ref="ED18" si="632">IF(OR(TEXT(EB$1,0)&amp;ED$4=$L18,TEXT(EB$1,0)&amp;ED$4=$O18,TEXT(EB$1,0)&amp;ED$4=$R18,TEXT(EB$1,0)&amp;ED$4=$U18),$BE18*$U$2,"")</f>
        <v/>
      </c>
      <c r="EE18" s="558" t="str">
        <f t="shared" ref="EE18" si="633">IF(OR(TEXT(EB$1,0)&amp;EE$4=$L18,TEXT(EB$1,0)&amp;EE$4=$O18,TEXT(EB$1,0)&amp;EE$4=$R18,TEXT(EB$1,0)&amp;EE$4=$U18),$BE18*$U$2,"")</f>
        <v/>
      </c>
      <c r="EF18" s="560" t="str">
        <f t="shared" ref="EF18" si="634">IF(OR(TEXT(EF$1,0)&amp;EF$4=$L18,TEXT(EF$1,0)&amp;EF$4=$O18,TEXT(EF$1,0)&amp;EF$4=$R18,TEXT(EF$1,0)&amp;EF$4=$U18),$BE18*$U$2,"")</f>
        <v/>
      </c>
      <c r="EG18" s="556" t="str">
        <f t="shared" ref="EG18" si="635">IF(OR(TEXT(EF$1,0)&amp;EG$4=$L18,TEXT(EF$1,0)&amp;EG$4=$O18,TEXT(EF$1,0)&amp;EG$4=$R18,TEXT(EF$1,0)&amp;EG$4=$U18),$BE18*$U$2,"")</f>
        <v/>
      </c>
      <c r="EH18" s="556" t="str">
        <f t="shared" ref="EH18" si="636">IF(OR(TEXT(EF$1,0)&amp;EH$4=$L18,TEXT(EF$1,0)&amp;EH$4=$O18,TEXT(EF$1,0)&amp;EH$4=$R18,TEXT(EF$1,0)&amp;EH$4=$U18),$BE18*$U$2,"")</f>
        <v/>
      </c>
      <c r="EI18" s="558" t="str">
        <f t="shared" ref="EI18" si="637">IF(OR(TEXT(EF$1,0)&amp;EI$4=$L18,TEXT(EF$1,0)&amp;EI$4=$O18,TEXT(EF$1,0)&amp;EI$4=$R18,TEXT(EF$1,0)&amp;EI$4=$U18),$BE18*$U$2,"")</f>
        <v/>
      </c>
      <c r="EJ18" s="560" t="str">
        <f t="shared" ref="EJ18" si="638">IF(OR(TEXT(EJ$1,0)&amp;EJ$4=$L18,TEXT(EJ$1,0)&amp;EJ$4=$O18,TEXT(EJ$1,0)&amp;EJ$4=$R18,TEXT(EJ$1,0)&amp;EJ$4=$U18),$BE18*$U$2,"")</f>
        <v/>
      </c>
      <c r="EK18" s="556" t="str">
        <f t="shared" ref="EK18" si="639">IF(OR(TEXT(EJ$1,0)&amp;EK$4=$L18,TEXT(EJ$1,0)&amp;EK$4=$O18,TEXT(EJ$1,0)&amp;EK$4=$R18,TEXT(EJ$1,0)&amp;EK$4=$U18),$BE18*$U$2,"")</f>
        <v/>
      </c>
      <c r="EL18" s="556" t="str">
        <f t="shared" ref="EL18" si="640">IF(OR(TEXT(EJ$1,0)&amp;EL$4=$L18,TEXT(EJ$1,0)&amp;EL$4=$O18,TEXT(EJ$1,0)&amp;EL$4=$R18,TEXT(EJ$1,0)&amp;EL$4=$U18),$BE18*$U$2,"")</f>
        <v/>
      </c>
      <c r="EM18" s="558" t="str">
        <f t="shared" ref="EM18" si="641">IF(OR(TEXT(EJ$1,0)&amp;EM$4=$L18,TEXT(EJ$1,0)&amp;EM$4=$O18,TEXT(EJ$1,0)&amp;EM$4=$R18,TEXT(EJ$1,0)&amp;EM$4=$U18),$BE18*$U$2,"")</f>
        <v/>
      </c>
      <c r="EN18" s="560" t="str">
        <f t="shared" ref="EN18" si="642">IF(OR(TEXT(EN$1,0)&amp;EN$4=$L18,TEXT(EN$1,0)&amp;EN$4=$O18,TEXT(EN$1,0)&amp;EN$4=$R18,TEXT(EN$1,0)&amp;EN$4=$U18),$BE18*$U$2,"")</f>
        <v/>
      </c>
      <c r="EO18" s="556" t="str">
        <f t="shared" ref="EO18" si="643">IF(OR(TEXT(EN$1,0)&amp;EO$4=$L18,TEXT(EN$1,0)&amp;EO$4=$O18,TEXT(EN$1,0)&amp;EO$4=$R18,TEXT(EN$1,0)&amp;EO$4=$U18),$BE18*$U$2,"")</f>
        <v/>
      </c>
      <c r="EP18" s="556" t="str">
        <f t="shared" ref="EP18" si="644">IF(OR(TEXT(EN$1,0)&amp;EP$4=$L18,TEXT(EN$1,0)&amp;EP$4=$O18,TEXT(EN$1,0)&amp;EP$4=$R18,TEXT(EN$1,0)&amp;EP$4=$U18),$BE18*$U$2,"")</f>
        <v/>
      </c>
      <c r="EQ18" s="558" t="str">
        <f t="shared" ref="EQ18" si="645">IF(OR(TEXT(EN$1,0)&amp;EQ$4=$L18,TEXT(EN$1,0)&amp;EQ$4=$O18,TEXT(EN$1,0)&amp;EQ$4=$R18,TEXT(EN$1,0)&amp;EQ$4=$U18),$BE18*$U$2,"")</f>
        <v/>
      </c>
      <c r="ER18" s="560" t="str">
        <f t="shared" ref="ER18" si="646">IF(OR(TEXT(ER$1,0)&amp;ER$4=$L18,TEXT(ER$1,0)&amp;ER$4=$O18,TEXT(ER$1,0)&amp;ER$4=$R18,TEXT(ER$1,0)&amp;ER$4=$U18),$BE18*$U$2,"")</f>
        <v/>
      </c>
      <c r="ES18" s="556" t="str">
        <f t="shared" ref="ES18" si="647">IF(OR(TEXT(ER$1,0)&amp;ES$4=$L18,TEXT(ER$1,0)&amp;ES$4=$O18,TEXT(ER$1,0)&amp;ES$4=$R18,TEXT(ER$1,0)&amp;ES$4=$U18),$BE18*$U$2,"")</f>
        <v/>
      </c>
      <c r="ET18" s="556" t="str">
        <f t="shared" ref="ET18" si="648">IF(OR(TEXT(ER$1,0)&amp;ET$4=$L18,TEXT(ER$1,0)&amp;ET$4=$O18,TEXT(ER$1,0)&amp;ET$4=$R18,TEXT(ER$1,0)&amp;ET$4=$U18),$BE18*$U$2,"")</f>
        <v/>
      </c>
      <c r="EU18" s="558" t="str">
        <f t="shared" ref="EU18" si="649">IF(OR(TEXT(ER$1,0)&amp;EU$4=$L18,TEXT(ER$1,0)&amp;EU$4=$O18,TEXT(ER$1,0)&amp;EU$4=$R18,TEXT(ER$1,0)&amp;EU$4=$U18),$BE18*$U$2,"")</f>
        <v/>
      </c>
      <c r="EV18" s="560" t="str">
        <f t="shared" ref="EV18" si="650">IF(OR(TEXT(EV$1,0)&amp;EV$4=$L18,TEXT(EV$1,0)&amp;EV$4=$O18,TEXT(EV$1,0)&amp;EV$4=$R18,TEXT(EV$1,0)&amp;EV$4=$U18),$BE18*$U$2,"")</f>
        <v/>
      </c>
      <c r="EW18" s="556" t="str">
        <f t="shared" ref="EW18" si="651">IF(OR(TEXT(EV$1,0)&amp;EW$4=$L18,TEXT(EV$1,0)&amp;EW$4=$O18,TEXT(EV$1,0)&amp;EW$4=$R18,TEXT(EV$1,0)&amp;EW$4=$U18),$BE18*$U$2,"")</f>
        <v/>
      </c>
      <c r="EX18" s="556" t="str">
        <f t="shared" ref="EX18" si="652">IF(OR(TEXT(EV$1,0)&amp;EX$4=$L18,TEXT(EV$1,0)&amp;EX$4=$O18,TEXT(EV$1,0)&amp;EX$4=$R18,TEXT(EV$1,0)&amp;EX$4=$U18),$BE18*$U$2,"")</f>
        <v/>
      </c>
      <c r="EY18" s="558" t="str">
        <f t="shared" ref="EY18" si="653">IF(OR(TEXT(EV$1,0)&amp;EY$4=$L18,TEXT(EV$1,0)&amp;EY$4=$O18,TEXT(EV$1,0)&amp;EY$4=$R18,TEXT(EV$1,0)&amp;EY$4=$U18),$BE18*$U$2,"")</f>
        <v/>
      </c>
      <c r="EZ18" s="560" t="str">
        <f t="shared" ref="EZ18" si="654">IF(OR(TEXT(EZ$1,0)&amp;EZ$4=$L18,TEXT(EZ$1,0)&amp;EZ$4=$O18,TEXT(EZ$1,0)&amp;EZ$4=$R18,TEXT(EZ$1,0)&amp;EZ$4=$U18),$BE18*$U$2,"")</f>
        <v/>
      </c>
      <c r="FA18" s="556" t="str">
        <f t="shared" ref="FA18" si="655">IF(OR(TEXT(EZ$1,0)&amp;FA$4=$L18,TEXT(EZ$1,0)&amp;FA$4=$O18,TEXT(EZ$1,0)&amp;FA$4=$R18,TEXT(EZ$1,0)&amp;FA$4=$U18),$BE18*$U$2,"")</f>
        <v/>
      </c>
      <c r="FB18" s="556" t="str">
        <f t="shared" ref="FB18" si="656">IF(OR(TEXT(EZ$1,0)&amp;FB$4=$L18,TEXT(EZ$1,0)&amp;FB$4=$O18,TEXT(EZ$1,0)&amp;FB$4=$R18,TEXT(EZ$1,0)&amp;FB$4=$U18),$BE18*$U$2,"")</f>
        <v/>
      </c>
      <c r="FC18" s="558" t="str">
        <f t="shared" ref="FC18" si="657">IF(OR(TEXT(EZ$1,0)&amp;FC$4=$L18,TEXT(EZ$1,0)&amp;FC$4=$O18,TEXT(EZ$1,0)&amp;FC$4=$R18,TEXT(EZ$1,0)&amp;FC$4=$U18),$BE18*$U$2,"")</f>
        <v/>
      </c>
      <c r="FD18" s="560" t="str">
        <f t="shared" ref="FD18" si="658">IF(OR(TEXT(FD$1,0)&amp;FD$4=$L18,TEXT(FD$1,0)&amp;FD$4=$O18,TEXT(FD$1,0)&amp;FD$4=$R18,TEXT(FD$1,0)&amp;FD$4=$U18),$BE18*$U$2,"")</f>
        <v/>
      </c>
      <c r="FE18" s="556" t="str">
        <f t="shared" ref="FE18" si="659">IF(OR(TEXT(FD$1,0)&amp;FE$4=$L18,TEXT(FD$1,0)&amp;FE$4=$O18,TEXT(FD$1,0)&amp;FE$4=$R18,TEXT(FD$1,0)&amp;FE$4=$U18),$BE18*$U$2,"")</f>
        <v/>
      </c>
      <c r="FF18" s="556" t="str">
        <f t="shared" ref="FF18" si="660">IF(OR(TEXT(FD$1,0)&amp;FF$4=$L18,TEXT(FD$1,0)&amp;FF$4=$O18,TEXT(FD$1,0)&amp;FF$4=$R18,TEXT(FD$1,0)&amp;FF$4=$U18),$BE18*$U$2,"")</f>
        <v/>
      </c>
      <c r="FG18" s="558" t="str">
        <f t="shared" ref="FG18" si="661">IF(OR(TEXT(FD$1,0)&amp;FG$4=$L18,TEXT(FD$1,0)&amp;FG$4=$O18,TEXT(FD$1,0)&amp;FG$4=$R18,TEXT(FD$1,0)&amp;FG$4=$U18),$BE18*$U$2,"")</f>
        <v/>
      </c>
      <c r="FH18" s="560" t="str">
        <f t="shared" ref="FH18" si="662">IF(OR(TEXT(FH$1,0)&amp;FH$4=$L18,TEXT(FH$1,0)&amp;FH$4=$O18,TEXT(FH$1,0)&amp;FH$4=$R18,TEXT(FH$1,0)&amp;FH$4=$U18),$BE18*$U$2,"")</f>
        <v/>
      </c>
      <c r="FI18" s="556" t="str">
        <f t="shared" ref="FI18" si="663">IF(OR(TEXT(FH$1,0)&amp;FI$4=$L18,TEXT(FH$1,0)&amp;FI$4=$O18,TEXT(FH$1,0)&amp;FI$4=$R18,TEXT(FH$1,0)&amp;FI$4=$U18),$BE18*$U$2,"")</f>
        <v/>
      </c>
      <c r="FJ18" s="556" t="str">
        <f t="shared" ref="FJ18" si="664">IF(OR(TEXT(FH$1,0)&amp;FJ$4=$L18,TEXT(FH$1,0)&amp;FJ$4=$O18,TEXT(FH$1,0)&amp;FJ$4=$R18,TEXT(FH$1,0)&amp;FJ$4=$U18),$BE18*$U$2,"")</f>
        <v/>
      </c>
      <c r="FK18" s="558" t="str">
        <f t="shared" ref="FK18" si="665">IF(OR(TEXT(FH$1,0)&amp;FK$4=$L18,TEXT(FH$1,0)&amp;FK$4=$O18,TEXT(FH$1,0)&amp;FK$4=$R18,TEXT(FH$1,0)&amp;FK$4=$U18),$BE18*$U$2,"")</f>
        <v/>
      </c>
      <c r="FL18" s="560" t="str">
        <f t="shared" ref="FL18" si="666">IF(OR(TEXT(FL$1,0)&amp;FL$4=$L18,TEXT(FL$1,0)&amp;FL$4=$O18,TEXT(FL$1,0)&amp;FL$4=$R18,TEXT(FL$1,0)&amp;FL$4=$U18),$BE18*$U$2,"")</f>
        <v/>
      </c>
      <c r="FM18" s="556" t="str">
        <f t="shared" ref="FM18" si="667">IF(OR(TEXT(FL$1,0)&amp;FM$4=$L18,TEXT(FL$1,0)&amp;FM$4=$O18,TEXT(FL$1,0)&amp;FM$4=$R18,TEXT(FL$1,0)&amp;FM$4=$U18),$BE18*$U$2,"")</f>
        <v/>
      </c>
      <c r="FN18" s="556" t="str">
        <f t="shared" ref="FN18" si="668">IF(OR(TEXT(FL$1,0)&amp;FN$4=$L18,TEXT(FL$1,0)&amp;FN$4=$O18,TEXT(FL$1,0)&amp;FN$4=$R18,TEXT(FL$1,0)&amp;FN$4=$U18),$BE18*$U$2,"")</f>
        <v/>
      </c>
      <c r="FO18" s="558" t="str">
        <f t="shared" ref="FO18" si="669">IF(OR(TEXT(FL$1,0)&amp;FO$4=$L18,TEXT(FL$1,0)&amp;FO$4=$O18,TEXT(FL$1,0)&amp;FO$4=$R18,TEXT(FL$1,0)&amp;FO$4=$U18),$BE18*$U$2,"")</f>
        <v/>
      </c>
      <c r="FP18" s="560" t="str">
        <f t="shared" ref="FP18" si="670">IF(OR(TEXT(FP$1,0)&amp;FP$4=$L18,TEXT(FP$1,0)&amp;FP$4=$O18,TEXT(FP$1,0)&amp;FP$4=$R18,TEXT(FP$1,0)&amp;FP$4=$U18),$BE18*$U$2,"")</f>
        <v/>
      </c>
      <c r="FQ18" s="556" t="str">
        <f t="shared" ref="FQ18" si="671">IF(OR(TEXT(FP$1,0)&amp;FQ$4=$L18,TEXT(FP$1,0)&amp;FQ$4=$O18,TEXT(FP$1,0)&amp;FQ$4=$R18,TEXT(FP$1,0)&amp;FQ$4=$U18),$BE18*$U$2,"")</f>
        <v/>
      </c>
      <c r="FR18" s="556" t="str">
        <f t="shared" ref="FR18" si="672">IF(OR(TEXT(FP$1,0)&amp;FR$4=$L18,TEXT(FP$1,0)&amp;FR$4=$O18,TEXT(FP$1,0)&amp;FR$4=$R18,TEXT(FP$1,0)&amp;FR$4=$U18),$BE18*$U$2,"")</f>
        <v/>
      </c>
      <c r="FS18" s="558" t="str">
        <f t="shared" ref="FS18" si="673">IF(OR(TEXT(FP$1,0)&amp;FS$4=$L18,TEXT(FP$1,0)&amp;FS$4=$O18,TEXT(FP$1,0)&amp;FS$4=$R18,TEXT(FP$1,0)&amp;FS$4=$U18),$BE18*$U$2,"")</f>
        <v/>
      </c>
      <c r="FT18" s="560" t="str">
        <f t="shared" ref="FT18" si="674">IF(OR(TEXT(FT$1,0)&amp;FT$4=$L18,TEXT(FT$1,0)&amp;FT$4=$O18,TEXT(FT$1,0)&amp;FT$4=$R18,TEXT(FT$1,0)&amp;FT$4=$U18),$BE18*$U$2,"")</f>
        <v/>
      </c>
      <c r="FU18" s="556" t="str">
        <f t="shared" ref="FU18" si="675">IF(OR(TEXT(FT$1,0)&amp;FU$4=$L18,TEXT(FT$1,0)&amp;FU$4=$O18,TEXT(FT$1,0)&amp;FU$4=$R18,TEXT(FT$1,0)&amp;FU$4=$U18),$BE18*$U$2,"")</f>
        <v/>
      </c>
      <c r="FV18" s="556" t="str">
        <f t="shared" ref="FV18" si="676">IF(OR(TEXT(FT$1,0)&amp;FV$4=$L18,TEXT(FT$1,0)&amp;FV$4=$O18,TEXT(FT$1,0)&amp;FV$4=$R18,TEXT(FT$1,0)&amp;FV$4=$U18),$BE18*$U$2,"")</f>
        <v/>
      </c>
      <c r="FW18" s="558" t="str">
        <f t="shared" ref="FW18" si="677">IF(OR(TEXT(FT$1,0)&amp;FW$4=$L18,TEXT(FT$1,0)&amp;FW$4=$O18,TEXT(FT$1,0)&amp;FW$4=$R18,TEXT(FT$1,0)&amp;FW$4=$U18),$BE18*$U$2,"")</f>
        <v/>
      </c>
      <c r="FX18" s="560" t="str">
        <f t="shared" ref="FX18" si="678">IF(OR(TEXT(FX$1,0)&amp;FX$4=$L18,TEXT(FX$1,0)&amp;FX$4=$O18,TEXT(FX$1,0)&amp;FX$4=$R18,TEXT(FX$1,0)&amp;FX$4=$U18),$BE18*$U$2,"")</f>
        <v/>
      </c>
      <c r="FY18" s="556" t="str">
        <f t="shared" ref="FY18" si="679">IF(OR(TEXT(FX$1,0)&amp;FY$4=$L18,TEXT(FX$1,0)&amp;FY$4=$O18,TEXT(FX$1,0)&amp;FY$4=$R18,TEXT(FX$1,0)&amp;FY$4=$U18),$BE18*$U$2,"")</f>
        <v/>
      </c>
      <c r="FZ18" s="556" t="str">
        <f t="shared" ref="FZ18" si="680">IF(OR(TEXT(FX$1,0)&amp;FZ$4=$L18,TEXT(FX$1,0)&amp;FZ$4=$O18,TEXT(FX$1,0)&amp;FZ$4=$R18,TEXT(FX$1,0)&amp;FZ$4=$U18),$BE18*$U$2,"")</f>
        <v/>
      </c>
      <c r="GA18" s="558" t="str">
        <f t="shared" ref="GA18" si="681">IF(OR(TEXT(FX$1,0)&amp;GA$4=$L18,TEXT(FX$1,0)&amp;GA$4=$O18,TEXT(FX$1,0)&amp;GA$4=$R18,TEXT(FX$1,0)&amp;GA$4=$U18),$BE18*$U$2,"")</f>
        <v/>
      </c>
    </row>
    <row r="19" spans="1:183" s="1" customFormat="1" ht="13.5" customHeight="1" x14ac:dyDescent="0.25">
      <c r="A19" s="584"/>
      <c r="B19" s="585"/>
      <c r="C19" s="585"/>
      <c r="D19" s="587"/>
      <c r="E19" s="587"/>
      <c r="F19" s="587"/>
      <c r="G19" s="590"/>
      <c r="H19" s="590"/>
      <c r="I19" s="590"/>
      <c r="J19" s="590"/>
      <c r="K19" s="591"/>
      <c r="L19" s="620"/>
      <c r="M19" s="621"/>
      <c r="N19" s="622"/>
      <c r="O19" s="597"/>
      <c r="P19" s="597"/>
      <c r="Q19" s="597"/>
      <c r="R19" s="597"/>
      <c r="S19" s="597"/>
      <c r="T19" s="597"/>
      <c r="U19" s="597"/>
      <c r="V19" s="597"/>
      <c r="W19" s="599"/>
      <c r="X19" s="579" t="str">
        <f t="shared" ref="X19" si="682">IF(X18&lt;&gt;"",X18*$U$2,"")</f>
        <v/>
      </c>
      <c r="Y19" s="580"/>
      <c r="Z19" s="580" t="str">
        <f t="shared" ref="Z19" si="683">IF(Z18&lt;&gt;"",Z18*$U$2,"")</f>
        <v/>
      </c>
      <c r="AA19" s="580"/>
      <c r="AB19" s="580" t="str">
        <f t="shared" ref="AB19" si="684">IF(AB18&lt;&gt;"",AB18*$U$2,"")</f>
        <v/>
      </c>
      <c r="AC19" s="580"/>
      <c r="AD19" s="580" t="str">
        <f t="shared" ref="AD19" si="685">IF(AD18&lt;&gt;"",AD18*$U$2,"")</f>
        <v/>
      </c>
      <c r="AE19" s="580"/>
      <c r="AF19" s="580" t="str">
        <f t="shared" ref="AF19" si="686">IF(AF18&lt;&gt;"",AF18*$U$2,"")</f>
        <v/>
      </c>
      <c r="AG19" s="580"/>
      <c r="AH19" s="580" t="str">
        <f t="shared" ref="AH19" si="687">IF(AH18&lt;&gt;"",AH18*$U$2,"")</f>
        <v/>
      </c>
      <c r="AI19" s="580"/>
      <c r="AJ19" s="580" t="str">
        <f t="shared" ref="AJ19" si="688">IF(AJ18&lt;&gt;"",AJ18*$U$2,"")</f>
        <v/>
      </c>
      <c r="AK19" s="580"/>
      <c r="AL19" s="580" t="str">
        <f t="shared" ref="AL19" si="689">IF(AL18&lt;&gt;"",AL18*$U$2,"")</f>
        <v/>
      </c>
      <c r="AM19" s="580"/>
      <c r="AN19" s="580" t="str">
        <f t="shared" ref="AN19" si="690">IF(AN18&lt;&gt;"",AN18*$U$2,"")</f>
        <v/>
      </c>
      <c r="AO19" s="580"/>
      <c r="AP19" s="580" t="str">
        <f t="shared" ref="AP19" si="691">IF(AP18&lt;&gt;"",AP18*$U$2,"")</f>
        <v/>
      </c>
      <c r="AQ19" s="580"/>
      <c r="AR19" s="580" t="str">
        <f t="shared" ref="AR19" si="692">IF(AR18&lt;&gt;"",AR18*$U$2,"")</f>
        <v/>
      </c>
      <c r="AS19" s="580"/>
      <c r="AT19" s="580" t="str">
        <f t="shared" ref="AT19" si="693">IF(AT18&lt;&gt;"",AT18*$U$2,"")</f>
        <v/>
      </c>
      <c r="AU19" s="580"/>
      <c r="AV19" s="580" t="str">
        <f t="shared" ref="AV19" si="694">IF(AV18&lt;&gt;"",AV18*$U$2,"")</f>
        <v/>
      </c>
      <c r="AW19" s="580"/>
      <c r="AX19" s="580" t="str">
        <f t="shared" ref="AX19" si="695">IF(AX18&lt;&gt;"",AX18*$U$2,"")</f>
        <v/>
      </c>
      <c r="AY19" s="580"/>
      <c r="AZ19" s="580" t="str">
        <f t="shared" ref="AZ19" si="696">IF(AZ18&lt;&gt;"",AZ18*$U$2,"")</f>
        <v/>
      </c>
      <c r="BA19" s="581"/>
      <c r="BB19" s="603"/>
      <c r="BC19" s="604"/>
      <c r="BD19" s="604"/>
      <c r="BE19" s="572"/>
      <c r="BF19" s="572"/>
      <c r="BG19" s="572"/>
      <c r="BH19" s="576"/>
      <c r="BI19" s="577"/>
      <c r="BJ19" s="578"/>
      <c r="BL19" s="692" t="s">
        <v>189</v>
      </c>
      <c r="BM19" s="693"/>
      <c r="BN19" s="694"/>
      <c r="BO19" s="729" t="s">
        <v>32</v>
      </c>
      <c r="BP19" s="693"/>
      <c r="BQ19" s="694"/>
      <c r="BR19" s="729" t="s">
        <v>33</v>
      </c>
      <c r="BS19" s="693"/>
      <c r="BT19" s="694"/>
      <c r="BU19" s="729" t="s">
        <v>34</v>
      </c>
      <c r="BV19" s="693"/>
      <c r="BW19" s="694"/>
      <c r="BX19" s="729" t="s">
        <v>35</v>
      </c>
      <c r="BY19" s="693"/>
      <c r="BZ19" s="730"/>
      <c r="CJ19" s="561"/>
      <c r="CK19" s="557"/>
      <c r="CL19" s="557"/>
      <c r="CM19" s="559"/>
      <c r="CN19" s="561"/>
      <c r="CO19" s="557"/>
      <c r="CP19" s="557"/>
      <c r="CQ19" s="559"/>
      <c r="CR19" s="561"/>
      <c r="CS19" s="557"/>
      <c r="CT19" s="557"/>
      <c r="CU19" s="559"/>
      <c r="CV19" s="561"/>
      <c r="CW19" s="557"/>
      <c r="CX19" s="557"/>
      <c r="CY19" s="559"/>
      <c r="CZ19" s="561"/>
      <c r="DA19" s="557"/>
      <c r="DB19" s="557"/>
      <c r="DC19" s="559"/>
      <c r="DD19" s="561"/>
      <c r="DE19" s="557"/>
      <c r="DF19" s="557"/>
      <c r="DG19" s="559"/>
      <c r="DH19" s="561"/>
      <c r="DI19" s="557"/>
      <c r="DJ19" s="557"/>
      <c r="DK19" s="559"/>
      <c r="DL19" s="561"/>
      <c r="DM19" s="557"/>
      <c r="DN19" s="557"/>
      <c r="DO19" s="559"/>
      <c r="DP19" s="561"/>
      <c r="DQ19" s="557"/>
      <c r="DR19" s="557"/>
      <c r="DS19" s="559"/>
      <c r="DT19" s="561"/>
      <c r="DU19" s="557"/>
      <c r="DV19" s="557"/>
      <c r="DW19" s="559"/>
      <c r="DX19" s="561"/>
      <c r="DY19" s="557"/>
      <c r="DZ19" s="557"/>
      <c r="EA19" s="559"/>
      <c r="EB19" s="561"/>
      <c r="EC19" s="557"/>
      <c r="ED19" s="557"/>
      <c r="EE19" s="559"/>
      <c r="EF19" s="561"/>
      <c r="EG19" s="557"/>
      <c r="EH19" s="557"/>
      <c r="EI19" s="559"/>
      <c r="EJ19" s="561"/>
      <c r="EK19" s="557"/>
      <c r="EL19" s="557"/>
      <c r="EM19" s="559"/>
      <c r="EN19" s="561"/>
      <c r="EO19" s="557"/>
      <c r="EP19" s="557"/>
      <c r="EQ19" s="559"/>
      <c r="ER19" s="561"/>
      <c r="ES19" s="557"/>
      <c r="ET19" s="557"/>
      <c r="EU19" s="559"/>
      <c r="EV19" s="561"/>
      <c r="EW19" s="557"/>
      <c r="EX19" s="557"/>
      <c r="EY19" s="559"/>
      <c r="EZ19" s="561"/>
      <c r="FA19" s="557"/>
      <c r="FB19" s="557"/>
      <c r="FC19" s="559"/>
      <c r="FD19" s="561"/>
      <c r="FE19" s="557"/>
      <c r="FF19" s="557"/>
      <c r="FG19" s="559"/>
      <c r="FH19" s="561"/>
      <c r="FI19" s="557"/>
      <c r="FJ19" s="557"/>
      <c r="FK19" s="559"/>
      <c r="FL19" s="561"/>
      <c r="FM19" s="557"/>
      <c r="FN19" s="557"/>
      <c r="FO19" s="559"/>
      <c r="FP19" s="561"/>
      <c r="FQ19" s="557"/>
      <c r="FR19" s="557"/>
      <c r="FS19" s="559"/>
      <c r="FT19" s="561"/>
      <c r="FU19" s="557"/>
      <c r="FV19" s="557"/>
      <c r="FW19" s="559"/>
      <c r="FX19" s="561"/>
      <c r="FY19" s="557"/>
      <c r="FZ19" s="557"/>
      <c r="GA19" s="559"/>
    </row>
    <row r="20" spans="1:183" s="1" customFormat="1" ht="13.5" customHeight="1" x14ac:dyDescent="0.25">
      <c r="A20" s="582" t="s">
        <v>489</v>
      </c>
      <c r="B20" s="583"/>
      <c r="C20" s="583"/>
      <c r="D20" s="586" t="s">
        <v>323</v>
      </c>
      <c r="E20" s="586"/>
      <c r="F20" s="586"/>
      <c r="G20" s="588" t="s">
        <v>87</v>
      </c>
      <c r="H20" s="588"/>
      <c r="I20" s="588"/>
      <c r="J20" s="588"/>
      <c r="K20" s="589"/>
      <c r="L20" s="617" t="str">
        <f>IF($D20&lt;&gt;"",LEFT($D20,4)&amp;L$5,"")</f>
        <v>8209FL</v>
      </c>
      <c r="M20" s="618"/>
      <c r="N20" s="619"/>
      <c r="O20" s="596" t="str">
        <f t="shared" ref="O20" si="697">IF($L20&lt;&gt;"",LEFT($L20,4)&amp;O$5,"")</f>
        <v>8209FR</v>
      </c>
      <c r="P20" s="596"/>
      <c r="Q20" s="596"/>
      <c r="R20" s="596" t="str">
        <f t="shared" si="1"/>
        <v>8209RL</v>
      </c>
      <c r="S20" s="596"/>
      <c r="T20" s="596"/>
      <c r="U20" s="596" t="str">
        <f t="shared" si="2"/>
        <v>8209RR</v>
      </c>
      <c r="V20" s="596"/>
      <c r="W20" s="598"/>
      <c r="X20" s="600" t="str">
        <f>'RS SHK-DWN'!$DE$5</f>
        <v/>
      </c>
      <c r="Y20" s="565"/>
      <c r="Z20" s="565"/>
      <c r="AA20" s="565"/>
      <c r="AB20" s="565"/>
      <c r="AC20" s="565"/>
      <c r="AD20" s="565"/>
      <c r="AE20" s="565"/>
      <c r="AF20" s="565"/>
      <c r="AG20" s="565"/>
      <c r="AH20" s="565"/>
      <c r="AI20" s="565"/>
      <c r="AJ20" s="565"/>
      <c r="AK20" s="565"/>
      <c r="AL20" s="565"/>
      <c r="AM20" s="565"/>
      <c r="AN20" s="565"/>
      <c r="AO20" s="565"/>
      <c r="AP20" s="565"/>
      <c r="AQ20" s="565"/>
      <c r="AR20" s="565"/>
      <c r="AS20" s="565"/>
      <c r="AT20" s="565"/>
      <c r="AU20" s="565"/>
      <c r="AV20" s="565"/>
      <c r="AW20" s="565"/>
      <c r="AX20" s="565"/>
      <c r="AY20" s="565"/>
      <c r="AZ20" s="565"/>
      <c r="BA20" s="566"/>
      <c r="BB20" s="601"/>
      <c r="BC20" s="602"/>
      <c r="BD20" s="602"/>
      <c r="BE20" s="571">
        <f t="shared" ref="BE20" si="698">IF(AND(D20&lt;&gt;"",G20&lt;&gt;"",L20&lt;&gt;""),SUM(X20:BA20),"")</f>
        <v>0</v>
      </c>
      <c r="BF20" s="571"/>
      <c r="BG20" s="571"/>
      <c r="BH20" s="573">
        <f t="shared" ref="BH20" si="699">IF(AND(D20&lt;&gt;"",G20&lt;&gt;"",L20&lt;&gt;""),SUM(X21:BA21,BB20),"")</f>
        <v>0</v>
      </c>
      <c r="BI20" s="574"/>
      <c r="BJ20" s="575"/>
      <c r="BL20" s="692">
        <f>IF(Data!B8&lt;&gt;"",Data!B8,"")</f>
        <v>1</v>
      </c>
      <c r="BM20" s="693"/>
      <c r="BN20" s="694"/>
      <c r="BO20" s="727" t="str">
        <f>CJ76</f>
        <v/>
      </c>
      <c r="BP20" s="728"/>
      <c r="BQ20" s="728"/>
      <c r="BR20" s="698" t="str">
        <f>CK76</f>
        <v/>
      </c>
      <c r="BS20" s="696"/>
      <c r="BT20" s="697"/>
      <c r="BU20" s="698" t="str">
        <f>CL76</f>
        <v/>
      </c>
      <c r="BV20" s="696"/>
      <c r="BW20" s="697"/>
      <c r="BX20" s="698" t="str">
        <f>CM76</f>
        <v/>
      </c>
      <c r="BY20" s="696"/>
      <c r="BZ20" s="699"/>
      <c r="CB20" s="173">
        <f>BB20+SUM(X21:Y21)</f>
        <v>0</v>
      </c>
      <c r="CC20" s="173">
        <f>BB20+SUM(X21:AA21)</f>
        <v>0</v>
      </c>
      <c r="CD20" s="173">
        <f>BB20+SUM(X21:AC21)</f>
        <v>0</v>
      </c>
      <c r="CE20" s="173">
        <f>BB20+SUM(X21:AE21)</f>
        <v>0</v>
      </c>
      <c r="CF20" s="173">
        <f>BB20+SUM(X21:AG21)</f>
        <v>0</v>
      </c>
      <c r="CG20" s="173">
        <f>BB20+SUM(X21:AI21)</f>
        <v>0</v>
      </c>
      <c r="CH20" s="173">
        <f>BB20+SUM(X21:AK21)</f>
        <v>0</v>
      </c>
      <c r="CJ20" s="560" t="str">
        <f t="shared" ref="CJ20" si="700">IF(OR(TEXT(CJ$1,0)&amp;CJ$4=$L20,TEXT(CJ$1,0)&amp;CJ$4=$O20,TEXT(CJ$1,0)&amp;CJ$4=$R20,TEXT(CJ$1,0)&amp;CJ$4=$U20),$BE20*$U$2,"")</f>
        <v/>
      </c>
      <c r="CK20" s="556" t="str">
        <f t="shared" ref="CK20" si="701">IF(OR(TEXT(CJ$1,0)&amp;CK$4=$L20,TEXT(CJ$1,0)&amp;CK$4=$O20,TEXT(CJ$1,0)&amp;CK$4=$R20,TEXT(CJ$1,0)&amp;CK$4=$U20),$BE20*$U$2,"")</f>
        <v/>
      </c>
      <c r="CL20" s="556" t="str">
        <f t="shared" ref="CL20" si="702">IF(OR(TEXT(CJ$1,0)&amp;CL$4=$L20,TEXT(CJ$1,0)&amp;CL$4=$O20,TEXT(CJ$1,0)&amp;CL$4=$R20,TEXT(CJ$1,0)&amp;CL$4=$U20),$BE20*$U$2,"")</f>
        <v/>
      </c>
      <c r="CM20" s="558" t="str">
        <f t="shared" ref="CM20" si="703">IF(OR(TEXT(CJ$1,0)&amp;CM$4=$L20,TEXT(CJ$1,0)&amp;CM$4=$O20,TEXT(CJ$1,0)&amp;CM$4=$R20,TEXT(CJ$1,0)&amp;CM$4=$U20),$BE20*$U$2,"")</f>
        <v/>
      </c>
      <c r="CN20" s="560" t="str">
        <f t="shared" ref="CN20" si="704">IF(OR(TEXT(CN$1,0)&amp;CN$4=$L20,TEXT(CN$1,0)&amp;CN$4=$O20,TEXT(CN$1,0)&amp;CN$4=$R20,TEXT(CN$1,0)&amp;CN$4=$U20),$BE20*$U$2,"")</f>
        <v/>
      </c>
      <c r="CO20" s="556" t="str">
        <f t="shared" ref="CO20" si="705">IF(OR(TEXT(CN$1,0)&amp;CO$4=$L20,TEXT(CN$1,0)&amp;CO$4=$O20,TEXT(CN$1,0)&amp;CO$4=$R20,TEXT(CN$1,0)&amp;CO$4=$U20),$BE20*$U$2,"")</f>
        <v/>
      </c>
      <c r="CP20" s="556" t="str">
        <f t="shared" ref="CP20" si="706">IF(OR(TEXT(CN$1,0)&amp;CP$4=$L20,TEXT(CN$1,0)&amp;CP$4=$O20,TEXT(CN$1,0)&amp;CP$4=$R20,TEXT(CN$1,0)&amp;CP$4=$U20),$BE20*$U$2,"")</f>
        <v/>
      </c>
      <c r="CQ20" s="558" t="str">
        <f t="shared" ref="CQ20" si="707">IF(OR(TEXT(CN$1,0)&amp;CQ$4=$L20,TEXT(CN$1,0)&amp;CQ$4=$O20,TEXT(CN$1,0)&amp;CQ$4=$R20,TEXT(CN$1,0)&amp;CQ$4=$U20),$BE20*$U$2,"")</f>
        <v/>
      </c>
      <c r="CR20" s="560" t="str">
        <f t="shared" ref="CR20" si="708">IF(OR(TEXT(CR$1,0)&amp;CR$4=$L20,TEXT(CR$1,0)&amp;CR$4=$O20,TEXT(CR$1,0)&amp;CR$4=$R20,TEXT(CR$1,0)&amp;CR$4=$U20),$BE20*$U$2,"")</f>
        <v/>
      </c>
      <c r="CS20" s="556" t="str">
        <f t="shared" ref="CS20" si="709">IF(OR(TEXT(CR$1,0)&amp;CS$4=$L20,TEXT(CR$1,0)&amp;CS$4=$O20,TEXT(CR$1,0)&amp;CS$4=$R20,TEXT(CR$1,0)&amp;CS$4=$U20),$BE20*$U$2,"")</f>
        <v/>
      </c>
      <c r="CT20" s="556" t="str">
        <f t="shared" ref="CT20" si="710">IF(OR(TEXT(CR$1,0)&amp;CT$4=$L20,TEXT(CR$1,0)&amp;CT$4=$O20,TEXT(CR$1,0)&amp;CT$4=$R20,TEXT(CR$1,0)&amp;CT$4=$U20),$BE20*$U$2,"")</f>
        <v/>
      </c>
      <c r="CU20" s="558" t="str">
        <f t="shared" ref="CU20" si="711">IF(OR(TEXT(CR$1,0)&amp;CU$4=$L20,TEXT(CR$1,0)&amp;CU$4=$O20,TEXT(CR$1,0)&amp;CU$4=$R20,TEXT(CR$1,0)&amp;CU$4=$U20),$BE20*$U$2,"")</f>
        <v/>
      </c>
      <c r="CV20" s="560" t="str">
        <f t="shared" ref="CV20" si="712">IF(OR(TEXT(CV$1,0)&amp;CV$4=$L20,TEXT(CV$1,0)&amp;CV$4=$O20,TEXT(CV$1,0)&amp;CV$4=$R20,TEXT(CV$1,0)&amp;CV$4=$U20),$BE20*$U$2,"")</f>
        <v/>
      </c>
      <c r="CW20" s="556" t="str">
        <f t="shared" ref="CW20" si="713">IF(OR(TEXT(CV$1,0)&amp;CW$4=$L20,TEXT(CV$1,0)&amp;CW$4=$O20,TEXT(CV$1,0)&amp;CW$4=$R20,TEXT(CV$1,0)&amp;CW$4=$U20),$BE20*$U$2,"")</f>
        <v/>
      </c>
      <c r="CX20" s="556" t="str">
        <f t="shared" ref="CX20" si="714">IF(OR(TEXT(CV$1,0)&amp;CX$4=$L20,TEXT(CV$1,0)&amp;CX$4=$O20,TEXT(CV$1,0)&amp;CX$4=$R20,TEXT(CV$1,0)&amp;CX$4=$U20),$BE20*$U$2,"")</f>
        <v/>
      </c>
      <c r="CY20" s="558" t="str">
        <f t="shared" ref="CY20" si="715">IF(OR(TEXT(CV$1,0)&amp;CY$4=$L20,TEXT(CV$1,0)&amp;CY$4=$O20,TEXT(CV$1,0)&amp;CY$4=$R20,TEXT(CV$1,0)&amp;CY$4=$U20),$BE20*$U$2,"")</f>
        <v/>
      </c>
      <c r="CZ20" s="560" t="str">
        <f t="shared" ref="CZ20" si="716">IF(OR(TEXT(CZ$1,0)&amp;CZ$4=$L20,TEXT(CZ$1,0)&amp;CZ$4=$O20,TEXT(CZ$1,0)&amp;CZ$4=$R20,TEXT(CZ$1,0)&amp;CZ$4=$U20),$BE20*$U$2,"")</f>
        <v/>
      </c>
      <c r="DA20" s="556" t="str">
        <f t="shared" ref="DA20" si="717">IF(OR(TEXT(CZ$1,0)&amp;DA$4=$L20,TEXT(CZ$1,0)&amp;DA$4=$O20,TEXT(CZ$1,0)&amp;DA$4=$R20,TEXT(CZ$1,0)&amp;DA$4=$U20),$BE20*$U$2,"")</f>
        <v/>
      </c>
      <c r="DB20" s="556" t="str">
        <f t="shared" ref="DB20" si="718">IF(OR(TEXT(CZ$1,0)&amp;DB$4=$L20,TEXT(CZ$1,0)&amp;DB$4=$O20,TEXT(CZ$1,0)&amp;DB$4=$R20,TEXT(CZ$1,0)&amp;DB$4=$U20),$BE20*$U$2,"")</f>
        <v/>
      </c>
      <c r="DC20" s="558" t="str">
        <f t="shared" ref="DC20" si="719">IF(OR(TEXT(CZ$1,0)&amp;DC$4=$L20,TEXT(CZ$1,0)&amp;DC$4=$O20,TEXT(CZ$1,0)&amp;DC$4=$R20,TEXT(CZ$1,0)&amp;DC$4=$U20),$BE20*$U$2,"")</f>
        <v/>
      </c>
      <c r="DD20" s="560" t="str">
        <f t="shared" ref="DD20" si="720">IF(OR(TEXT(DD$1,0)&amp;DD$4=$L20,TEXT(DD$1,0)&amp;DD$4=$O20,TEXT(DD$1,0)&amp;DD$4=$R20,TEXT(DD$1,0)&amp;DD$4=$U20),$BE20*$U$2,"")</f>
        <v/>
      </c>
      <c r="DE20" s="556" t="str">
        <f t="shared" ref="DE20" si="721">IF(OR(TEXT(DD$1,0)&amp;DE$4=$L20,TEXT(DD$1,0)&amp;DE$4=$O20,TEXT(DD$1,0)&amp;DE$4=$R20,TEXT(DD$1,0)&amp;DE$4=$U20),$BE20*$U$2,"")</f>
        <v/>
      </c>
      <c r="DF20" s="556" t="str">
        <f t="shared" ref="DF20" si="722">IF(OR(TEXT(DD$1,0)&amp;DF$4=$L20,TEXT(DD$1,0)&amp;DF$4=$O20,TEXT(DD$1,0)&amp;DF$4=$R20,TEXT(DD$1,0)&amp;DF$4=$U20),$BE20*$U$2,"")</f>
        <v/>
      </c>
      <c r="DG20" s="558" t="str">
        <f t="shared" ref="DG20" si="723">IF(OR(TEXT(DD$1,0)&amp;DG$4=$L20,TEXT(DD$1,0)&amp;DG$4=$O20,TEXT(DD$1,0)&amp;DG$4=$R20,TEXT(DD$1,0)&amp;DG$4=$U20),$BE20*$U$2,"")</f>
        <v/>
      </c>
      <c r="DH20" s="560" t="str">
        <f t="shared" ref="DH20" si="724">IF(OR(TEXT(DH$1,0)&amp;DH$4=$L20,TEXT(DH$1,0)&amp;DH$4=$O20,TEXT(DH$1,0)&amp;DH$4=$R20,TEXT(DH$1,0)&amp;DH$4=$U20),$BE20*$U$2,"")</f>
        <v/>
      </c>
      <c r="DI20" s="556" t="str">
        <f t="shared" ref="DI20" si="725">IF(OR(TEXT(DH$1,0)&amp;DI$4=$L20,TEXT(DH$1,0)&amp;DI$4=$O20,TEXT(DH$1,0)&amp;DI$4=$R20,TEXT(DH$1,0)&amp;DI$4=$U20),$BE20*$U$2,"")</f>
        <v/>
      </c>
      <c r="DJ20" s="556" t="str">
        <f t="shared" ref="DJ20" si="726">IF(OR(TEXT(DH$1,0)&amp;DJ$4=$L20,TEXT(DH$1,0)&amp;DJ$4=$O20,TEXT(DH$1,0)&amp;DJ$4=$R20,TEXT(DH$1,0)&amp;DJ$4=$U20),$BE20*$U$2,"")</f>
        <v/>
      </c>
      <c r="DK20" s="558" t="str">
        <f t="shared" ref="DK20" si="727">IF(OR(TEXT(DH$1,0)&amp;DK$4=$L20,TEXT(DH$1,0)&amp;DK$4=$O20,TEXT(DH$1,0)&amp;DK$4=$R20,TEXT(DH$1,0)&amp;DK$4=$U20),$BE20*$U$2,"")</f>
        <v/>
      </c>
      <c r="DL20" s="560" t="str">
        <f t="shared" ref="DL20" si="728">IF(OR(TEXT(DL$1,0)&amp;DL$4=$L20,TEXT(DL$1,0)&amp;DL$4=$O20,TEXT(DL$1,0)&amp;DL$4=$R20,TEXT(DL$1,0)&amp;DL$4=$U20),$BE20*$U$2,"")</f>
        <v/>
      </c>
      <c r="DM20" s="556" t="str">
        <f t="shared" ref="DM20" si="729">IF(OR(TEXT(DL$1,0)&amp;DM$4=$L20,TEXT(DL$1,0)&amp;DM$4=$O20,TEXT(DL$1,0)&amp;DM$4=$R20,TEXT(DL$1,0)&amp;DM$4=$U20),$BE20*$U$2,"")</f>
        <v/>
      </c>
      <c r="DN20" s="556" t="str">
        <f t="shared" ref="DN20" si="730">IF(OR(TEXT(DL$1,0)&amp;DN$4=$L20,TEXT(DL$1,0)&amp;DN$4=$O20,TEXT(DL$1,0)&amp;DN$4=$R20,TEXT(DL$1,0)&amp;DN$4=$U20),$BE20*$U$2,"")</f>
        <v/>
      </c>
      <c r="DO20" s="558" t="str">
        <f t="shared" ref="DO20" si="731">IF(OR(TEXT(DL$1,0)&amp;DO$4=$L20,TEXT(DL$1,0)&amp;DO$4=$O20,TEXT(DL$1,0)&amp;DO$4=$R20,TEXT(DL$1,0)&amp;DO$4=$U20),$BE20*$U$2,"")</f>
        <v/>
      </c>
      <c r="DP20" s="560" t="str">
        <f t="shared" ref="DP20" si="732">IF(OR(TEXT(DP$1,0)&amp;DP$4=$L20,TEXT(DP$1,0)&amp;DP$4=$O20,TEXT(DP$1,0)&amp;DP$4=$R20,TEXT(DP$1,0)&amp;DP$4=$U20),$BE20*$U$2,"")</f>
        <v/>
      </c>
      <c r="DQ20" s="556" t="str">
        <f t="shared" ref="DQ20" si="733">IF(OR(TEXT(DP$1,0)&amp;DQ$4=$L20,TEXT(DP$1,0)&amp;DQ$4=$O20,TEXT(DP$1,0)&amp;DQ$4=$R20,TEXT(DP$1,0)&amp;DQ$4=$U20),$BE20*$U$2,"")</f>
        <v/>
      </c>
      <c r="DR20" s="556" t="str">
        <f t="shared" ref="DR20" si="734">IF(OR(TEXT(DP$1,0)&amp;DR$4=$L20,TEXT(DP$1,0)&amp;DR$4=$O20,TEXT(DP$1,0)&amp;DR$4=$R20,TEXT(DP$1,0)&amp;DR$4=$U20),$BE20*$U$2,"")</f>
        <v/>
      </c>
      <c r="DS20" s="558" t="str">
        <f t="shared" ref="DS20" si="735">IF(OR(TEXT(DP$1,0)&amp;DS$4=$L20,TEXT(DP$1,0)&amp;DS$4=$O20,TEXT(DP$1,0)&amp;DS$4=$R20,TEXT(DP$1,0)&amp;DS$4=$U20),$BE20*$U$2,"")</f>
        <v/>
      </c>
      <c r="DT20" s="560" t="str">
        <f t="shared" ref="DT20" si="736">IF(OR(TEXT(DT$1,0)&amp;DT$4=$L20,TEXT(DT$1,0)&amp;DT$4=$O20,TEXT(DT$1,0)&amp;DT$4=$R20,TEXT(DT$1,0)&amp;DT$4=$U20),$BE20*$U$2,"")</f>
        <v/>
      </c>
      <c r="DU20" s="556" t="str">
        <f t="shared" ref="DU20" si="737">IF(OR(TEXT(DT$1,0)&amp;DU$4=$L20,TEXT(DT$1,0)&amp;DU$4=$O20,TEXT(DT$1,0)&amp;DU$4=$R20,TEXT(DT$1,0)&amp;DU$4=$U20),$BE20*$U$2,"")</f>
        <v/>
      </c>
      <c r="DV20" s="556" t="str">
        <f t="shared" ref="DV20" si="738">IF(OR(TEXT(DT$1,0)&amp;DV$4=$L20,TEXT(DT$1,0)&amp;DV$4=$O20,TEXT(DT$1,0)&amp;DV$4=$R20,TEXT(DT$1,0)&amp;DV$4=$U20),$BE20*$U$2,"")</f>
        <v/>
      </c>
      <c r="DW20" s="558" t="str">
        <f t="shared" ref="DW20" si="739">IF(OR(TEXT(DT$1,0)&amp;DW$4=$L20,TEXT(DT$1,0)&amp;DW$4=$O20,TEXT(DT$1,0)&amp;DW$4=$R20,TEXT(DT$1,0)&amp;DW$4=$U20),$BE20*$U$2,"")</f>
        <v/>
      </c>
      <c r="DX20" s="560" t="str">
        <f t="shared" ref="DX20" si="740">IF(OR(TEXT(DX$1,0)&amp;DX$4=$L20,TEXT(DX$1,0)&amp;DX$4=$O20,TEXT(DX$1,0)&amp;DX$4=$R20,TEXT(DX$1,0)&amp;DX$4=$U20),$BE20*$U$2,"")</f>
        <v/>
      </c>
      <c r="DY20" s="556" t="str">
        <f t="shared" ref="DY20" si="741">IF(OR(TEXT(DX$1,0)&amp;DY$4=$L20,TEXT(DX$1,0)&amp;DY$4=$O20,TEXT(DX$1,0)&amp;DY$4=$R20,TEXT(DX$1,0)&amp;DY$4=$U20),$BE20*$U$2,"")</f>
        <v/>
      </c>
      <c r="DZ20" s="556" t="str">
        <f t="shared" ref="DZ20" si="742">IF(OR(TEXT(DX$1,0)&amp;DZ$4=$L20,TEXT(DX$1,0)&amp;DZ$4=$O20,TEXT(DX$1,0)&amp;DZ$4=$R20,TEXT(DX$1,0)&amp;DZ$4=$U20),$BE20*$U$2,"")</f>
        <v/>
      </c>
      <c r="EA20" s="558" t="str">
        <f t="shared" ref="EA20" si="743">IF(OR(TEXT(DX$1,0)&amp;EA$4=$L20,TEXT(DX$1,0)&amp;EA$4=$O20,TEXT(DX$1,0)&amp;EA$4=$R20,TEXT(DX$1,0)&amp;EA$4=$U20),$BE20*$U$2,"")</f>
        <v/>
      </c>
      <c r="EB20" s="560" t="str">
        <f t="shared" ref="EB20" si="744">IF(OR(TEXT(EB$1,0)&amp;EB$4=$L20,TEXT(EB$1,0)&amp;EB$4=$O20,TEXT(EB$1,0)&amp;EB$4=$R20,TEXT(EB$1,0)&amp;EB$4=$U20),$BE20*$U$2,"")</f>
        <v/>
      </c>
      <c r="EC20" s="556" t="str">
        <f t="shared" ref="EC20" si="745">IF(OR(TEXT(EB$1,0)&amp;EC$4=$L20,TEXT(EB$1,0)&amp;EC$4=$O20,TEXT(EB$1,0)&amp;EC$4=$R20,TEXT(EB$1,0)&amp;EC$4=$U20),$BE20*$U$2,"")</f>
        <v/>
      </c>
      <c r="ED20" s="556" t="str">
        <f t="shared" ref="ED20" si="746">IF(OR(TEXT(EB$1,0)&amp;ED$4=$L20,TEXT(EB$1,0)&amp;ED$4=$O20,TEXT(EB$1,0)&amp;ED$4=$R20,TEXT(EB$1,0)&amp;ED$4=$U20),$BE20*$U$2,"")</f>
        <v/>
      </c>
      <c r="EE20" s="558" t="str">
        <f t="shared" ref="EE20" si="747">IF(OR(TEXT(EB$1,0)&amp;EE$4=$L20,TEXT(EB$1,0)&amp;EE$4=$O20,TEXT(EB$1,0)&amp;EE$4=$R20,TEXT(EB$1,0)&amp;EE$4=$U20),$BE20*$U$2,"")</f>
        <v/>
      </c>
      <c r="EF20" s="560" t="str">
        <f t="shared" ref="EF20" si="748">IF(OR(TEXT(EF$1,0)&amp;EF$4=$L20,TEXT(EF$1,0)&amp;EF$4=$O20,TEXT(EF$1,0)&amp;EF$4=$R20,TEXT(EF$1,0)&amp;EF$4=$U20),$BE20*$U$2,"")</f>
        <v/>
      </c>
      <c r="EG20" s="556" t="str">
        <f t="shared" ref="EG20" si="749">IF(OR(TEXT(EF$1,0)&amp;EG$4=$L20,TEXT(EF$1,0)&amp;EG$4=$O20,TEXT(EF$1,0)&amp;EG$4=$R20,TEXT(EF$1,0)&amp;EG$4=$U20),$BE20*$U$2,"")</f>
        <v/>
      </c>
      <c r="EH20" s="556" t="str">
        <f t="shared" ref="EH20" si="750">IF(OR(TEXT(EF$1,0)&amp;EH$4=$L20,TEXT(EF$1,0)&amp;EH$4=$O20,TEXT(EF$1,0)&amp;EH$4=$R20,TEXT(EF$1,0)&amp;EH$4=$U20),$BE20*$U$2,"")</f>
        <v/>
      </c>
      <c r="EI20" s="558" t="str">
        <f t="shared" ref="EI20" si="751">IF(OR(TEXT(EF$1,0)&amp;EI$4=$L20,TEXT(EF$1,0)&amp;EI$4=$O20,TEXT(EF$1,0)&amp;EI$4=$R20,TEXT(EF$1,0)&amp;EI$4=$U20),$BE20*$U$2,"")</f>
        <v/>
      </c>
      <c r="EJ20" s="560" t="str">
        <f t="shared" ref="EJ20" si="752">IF(OR(TEXT(EJ$1,0)&amp;EJ$4=$L20,TEXT(EJ$1,0)&amp;EJ$4=$O20,TEXT(EJ$1,0)&amp;EJ$4=$R20,TEXT(EJ$1,0)&amp;EJ$4=$U20),$BE20*$U$2,"")</f>
        <v/>
      </c>
      <c r="EK20" s="556" t="str">
        <f t="shared" ref="EK20" si="753">IF(OR(TEXT(EJ$1,0)&amp;EK$4=$L20,TEXT(EJ$1,0)&amp;EK$4=$O20,TEXT(EJ$1,0)&amp;EK$4=$R20,TEXT(EJ$1,0)&amp;EK$4=$U20),$BE20*$U$2,"")</f>
        <v/>
      </c>
      <c r="EL20" s="556" t="str">
        <f t="shared" ref="EL20" si="754">IF(OR(TEXT(EJ$1,0)&amp;EL$4=$L20,TEXT(EJ$1,0)&amp;EL$4=$O20,TEXT(EJ$1,0)&amp;EL$4=$R20,TEXT(EJ$1,0)&amp;EL$4=$U20),$BE20*$U$2,"")</f>
        <v/>
      </c>
      <c r="EM20" s="558" t="str">
        <f t="shared" ref="EM20" si="755">IF(OR(TEXT(EJ$1,0)&amp;EM$4=$L20,TEXT(EJ$1,0)&amp;EM$4=$O20,TEXT(EJ$1,0)&amp;EM$4=$R20,TEXT(EJ$1,0)&amp;EM$4=$U20),$BE20*$U$2,"")</f>
        <v/>
      </c>
      <c r="EN20" s="560" t="str">
        <f t="shared" ref="EN20" si="756">IF(OR(TEXT(EN$1,0)&amp;EN$4=$L20,TEXT(EN$1,0)&amp;EN$4=$O20,TEXT(EN$1,0)&amp;EN$4=$R20,TEXT(EN$1,0)&amp;EN$4=$U20),$BE20*$U$2,"")</f>
        <v/>
      </c>
      <c r="EO20" s="556" t="str">
        <f t="shared" ref="EO20" si="757">IF(OR(TEXT(EN$1,0)&amp;EO$4=$L20,TEXT(EN$1,0)&amp;EO$4=$O20,TEXT(EN$1,0)&amp;EO$4=$R20,TEXT(EN$1,0)&amp;EO$4=$U20),$BE20*$U$2,"")</f>
        <v/>
      </c>
      <c r="EP20" s="556" t="str">
        <f t="shared" ref="EP20" si="758">IF(OR(TEXT(EN$1,0)&amp;EP$4=$L20,TEXT(EN$1,0)&amp;EP$4=$O20,TEXT(EN$1,0)&amp;EP$4=$R20,TEXT(EN$1,0)&amp;EP$4=$U20),$BE20*$U$2,"")</f>
        <v/>
      </c>
      <c r="EQ20" s="558" t="str">
        <f t="shared" ref="EQ20" si="759">IF(OR(TEXT(EN$1,0)&amp;EQ$4=$L20,TEXT(EN$1,0)&amp;EQ$4=$O20,TEXT(EN$1,0)&amp;EQ$4=$R20,TEXT(EN$1,0)&amp;EQ$4=$U20),$BE20*$U$2,"")</f>
        <v/>
      </c>
      <c r="ER20" s="560" t="str">
        <f t="shared" ref="ER20" si="760">IF(OR(TEXT(ER$1,0)&amp;ER$4=$L20,TEXT(ER$1,0)&amp;ER$4=$O20,TEXT(ER$1,0)&amp;ER$4=$R20,TEXT(ER$1,0)&amp;ER$4=$U20),$BE20*$U$2,"")</f>
        <v/>
      </c>
      <c r="ES20" s="556" t="str">
        <f t="shared" ref="ES20" si="761">IF(OR(TEXT(ER$1,0)&amp;ES$4=$L20,TEXT(ER$1,0)&amp;ES$4=$O20,TEXT(ER$1,0)&amp;ES$4=$R20,TEXT(ER$1,0)&amp;ES$4=$U20),$BE20*$U$2,"")</f>
        <v/>
      </c>
      <c r="ET20" s="556" t="str">
        <f t="shared" ref="ET20" si="762">IF(OR(TEXT(ER$1,0)&amp;ET$4=$L20,TEXT(ER$1,0)&amp;ET$4=$O20,TEXT(ER$1,0)&amp;ET$4=$R20,TEXT(ER$1,0)&amp;ET$4=$U20),$BE20*$U$2,"")</f>
        <v/>
      </c>
      <c r="EU20" s="558" t="str">
        <f t="shared" ref="EU20" si="763">IF(OR(TEXT(ER$1,0)&amp;EU$4=$L20,TEXT(ER$1,0)&amp;EU$4=$O20,TEXT(ER$1,0)&amp;EU$4=$R20,TEXT(ER$1,0)&amp;EU$4=$U20),$BE20*$U$2,"")</f>
        <v/>
      </c>
      <c r="EV20" s="560" t="str">
        <f t="shared" ref="EV20" si="764">IF(OR(TEXT(EV$1,0)&amp;EV$4=$L20,TEXT(EV$1,0)&amp;EV$4=$O20,TEXT(EV$1,0)&amp;EV$4=$R20,TEXT(EV$1,0)&amp;EV$4=$U20),$BE20*$U$2,"")</f>
        <v/>
      </c>
      <c r="EW20" s="556" t="str">
        <f t="shared" ref="EW20" si="765">IF(OR(TEXT(EV$1,0)&amp;EW$4=$L20,TEXT(EV$1,0)&amp;EW$4=$O20,TEXT(EV$1,0)&amp;EW$4=$R20,TEXT(EV$1,0)&amp;EW$4=$U20),$BE20*$U$2,"")</f>
        <v/>
      </c>
      <c r="EX20" s="556" t="str">
        <f t="shared" ref="EX20" si="766">IF(OR(TEXT(EV$1,0)&amp;EX$4=$L20,TEXT(EV$1,0)&amp;EX$4=$O20,TEXT(EV$1,0)&amp;EX$4=$R20,TEXT(EV$1,0)&amp;EX$4=$U20),$BE20*$U$2,"")</f>
        <v/>
      </c>
      <c r="EY20" s="558" t="str">
        <f t="shared" ref="EY20" si="767">IF(OR(TEXT(EV$1,0)&amp;EY$4=$L20,TEXT(EV$1,0)&amp;EY$4=$O20,TEXT(EV$1,0)&amp;EY$4=$R20,TEXT(EV$1,0)&amp;EY$4=$U20),$BE20*$U$2,"")</f>
        <v/>
      </c>
      <c r="EZ20" s="560" t="str">
        <f t="shared" ref="EZ20" si="768">IF(OR(TEXT(EZ$1,0)&amp;EZ$4=$L20,TEXT(EZ$1,0)&amp;EZ$4=$O20,TEXT(EZ$1,0)&amp;EZ$4=$R20,TEXT(EZ$1,0)&amp;EZ$4=$U20),$BE20*$U$2,"")</f>
        <v/>
      </c>
      <c r="FA20" s="556" t="str">
        <f t="shared" ref="FA20" si="769">IF(OR(TEXT(EZ$1,0)&amp;FA$4=$L20,TEXT(EZ$1,0)&amp;FA$4=$O20,TEXT(EZ$1,0)&amp;FA$4=$R20,TEXT(EZ$1,0)&amp;FA$4=$U20),$BE20*$U$2,"")</f>
        <v/>
      </c>
      <c r="FB20" s="556" t="str">
        <f t="shared" ref="FB20" si="770">IF(OR(TEXT(EZ$1,0)&amp;FB$4=$L20,TEXT(EZ$1,0)&amp;FB$4=$O20,TEXT(EZ$1,0)&amp;FB$4=$R20,TEXT(EZ$1,0)&amp;FB$4=$U20),$BE20*$U$2,"")</f>
        <v/>
      </c>
      <c r="FC20" s="558" t="str">
        <f t="shared" ref="FC20" si="771">IF(OR(TEXT(EZ$1,0)&amp;FC$4=$L20,TEXT(EZ$1,0)&amp;FC$4=$O20,TEXT(EZ$1,0)&amp;FC$4=$R20,TEXT(EZ$1,0)&amp;FC$4=$U20),$BE20*$U$2,"")</f>
        <v/>
      </c>
      <c r="FD20" s="560" t="str">
        <f t="shared" ref="FD20" si="772">IF(OR(TEXT(FD$1,0)&amp;FD$4=$L20,TEXT(FD$1,0)&amp;FD$4=$O20,TEXT(FD$1,0)&amp;FD$4=$R20,TEXT(FD$1,0)&amp;FD$4=$U20),$BE20*$U$2,"")</f>
        <v/>
      </c>
      <c r="FE20" s="556" t="str">
        <f t="shared" ref="FE20" si="773">IF(OR(TEXT(FD$1,0)&amp;FE$4=$L20,TEXT(FD$1,0)&amp;FE$4=$O20,TEXT(FD$1,0)&amp;FE$4=$R20,TEXT(FD$1,0)&amp;FE$4=$U20),$BE20*$U$2,"")</f>
        <v/>
      </c>
      <c r="FF20" s="556" t="str">
        <f t="shared" ref="FF20" si="774">IF(OR(TEXT(FD$1,0)&amp;FF$4=$L20,TEXT(FD$1,0)&amp;FF$4=$O20,TEXT(FD$1,0)&amp;FF$4=$R20,TEXT(FD$1,0)&amp;FF$4=$U20),$BE20*$U$2,"")</f>
        <v/>
      </c>
      <c r="FG20" s="558" t="str">
        <f t="shared" ref="FG20" si="775">IF(OR(TEXT(FD$1,0)&amp;FG$4=$L20,TEXT(FD$1,0)&amp;FG$4=$O20,TEXT(FD$1,0)&amp;FG$4=$R20,TEXT(FD$1,0)&amp;FG$4=$U20),$BE20*$U$2,"")</f>
        <v/>
      </c>
      <c r="FH20" s="560" t="str">
        <f t="shared" ref="FH20" si="776">IF(OR(TEXT(FH$1,0)&amp;FH$4=$L20,TEXT(FH$1,0)&amp;FH$4=$O20,TEXT(FH$1,0)&amp;FH$4=$R20,TEXT(FH$1,0)&amp;FH$4=$U20),$BE20*$U$2,"")</f>
        <v/>
      </c>
      <c r="FI20" s="556" t="str">
        <f t="shared" ref="FI20" si="777">IF(OR(TEXT(FH$1,0)&amp;FI$4=$L20,TEXT(FH$1,0)&amp;FI$4=$O20,TEXT(FH$1,0)&amp;FI$4=$R20,TEXT(FH$1,0)&amp;FI$4=$U20),$BE20*$U$2,"")</f>
        <v/>
      </c>
      <c r="FJ20" s="556" t="str">
        <f t="shared" ref="FJ20" si="778">IF(OR(TEXT(FH$1,0)&amp;FJ$4=$L20,TEXT(FH$1,0)&amp;FJ$4=$O20,TEXT(FH$1,0)&amp;FJ$4=$R20,TEXT(FH$1,0)&amp;FJ$4=$U20),$BE20*$U$2,"")</f>
        <v/>
      </c>
      <c r="FK20" s="558" t="str">
        <f t="shared" ref="FK20" si="779">IF(OR(TEXT(FH$1,0)&amp;FK$4=$L20,TEXT(FH$1,0)&amp;FK$4=$O20,TEXT(FH$1,0)&amp;FK$4=$R20,TEXT(FH$1,0)&amp;FK$4=$U20),$BE20*$U$2,"")</f>
        <v/>
      </c>
      <c r="FL20" s="560" t="str">
        <f t="shared" ref="FL20" si="780">IF(OR(TEXT(FL$1,0)&amp;FL$4=$L20,TEXT(FL$1,0)&amp;FL$4=$O20,TEXT(FL$1,0)&amp;FL$4=$R20,TEXT(FL$1,0)&amp;FL$4=$U20),$BE20*$U$2,"")</f>
        <v/>
      </c>
      <c r="FM20" s="556" t="str">
        <f t="shared" ref="FM20" si="781">IF(OR(TEXT(FL$1,0)&amp;FM$4=$L20,TEXT(FL$1,0)&amp;FM$4=$O20,TEXT(FL$1,0)&amp;FM$4=$R20,TEXT(FL$1,0)&amp;FM$4=$U20),$BE20*$U$2,"")</f>
        <v/>
      </c>
      <c r="FN20" s="556" t="str">
        <f t="shared" ref="FN20" si="782">IF(OR(TEXT(FL$1,0)&amp;FN$4=$L20,TEXT(FL$1,0)&amp;FN$4=$O20,TEXT(FL$1,0)&amp;FN$4=$R20,TEXT(FL$1,0)&amp;FN$4=$U20),$BE20*$U$2,"")</f>
        <v/>
      </c>
      <c r="FO20" s="558" t="str">
        <f t="shared" ref="FO20" si="783">IF(OR(TEXT(FL$1,0)&amp;FO$4=$L20,TEXT(FL$1,0)&amp;FO$4=$O20,TEXT(FL$1,0)&amp;FO$4=$R20,TEXT(FL$1,0)&amp;FO$4=$U20),$BE20*$U$2,"")</f>
        <v/>
      </c>
      <c r="FP20" s="560" t="str">
        <f t="shared" ref="FP20" si="784">IF(OR(TEXT(FP$1,0)&amp;FP$4=$L20,TEXT(FP$1,0)&amp;FP$4=$O20,TEXT(FP$1,0)&amp;FP$4=$R20,TEXT(FP$1,0)&amp;FP$4=$U20),$BE20*$U$2,"")</f>
        <v/>
      </c>
      <c r="FQ20" s="556" t="str">
        <f t="shared" ref="FQ20" si="785">IF(OR(TEXT(FP$1,0)&amp;FQ$4=$L20,TEXT(FP$1,0)&amp;FQ$4=$O20,TEXT(FP$1,0)&amp;FQ$4=$R20,TEXT(FP$1,0)&amp;FQ$4=$U20),$BE20*$U$2,"")</f>
        <v/>
      </c>
      <c r="FR20" s="556" t="str">
        <f t="shared" ref="FR20" si="786">IF(OR(TEXT(FP$1,0)&amp;FR$4=$L20,TEXT(FP$1,0)&amp;FR$4=$O20,TEXT(FP$1,0)&amp;FR$4=$R20,TEXT(FP$1,0)&amp;FR$4=$U20),$BE20*$U$2,"")</f>
        <v/>
      </c>
      <c r="FS20" s="558" t="str">
        <f t="shared" ref="FS20" si="787">IF(OR(TEXT(FP$1,0)&amp;FS$4=$L20,TEXT(FP$1,0)&amp;FS$4=$O20,TEXT(FP$1,0)&amp;FS$4=$R20,TEXT(FP$1,0)&amp;FS$4=$U20),$BE20*$U$2,"")</f>
        <v/>
      </c>
      <c r="FT20" s="560" t="str">
        <f t="shared" ref="FT20" si="788">IF(OR(TEXT(FT$1,0)&amp;FT$4=$L20,TEXT(FT$1,0)&amp;FT$4=$O20,TEXT(FT$1,0)&amp;FT$4=$R20,TEXT(FT$1,0)&amp;FT$4=$U20),$BE20*$U$2,"")</f>
        <v/>
      </c>
      <c r="FU20" s="556" t="str">
        <f t="shared" ref="FU20" si="789">IF(OR(TEXT(FT$1,0)&amp;FU$4=$L20,TEXT(FT$1,0)&amp;FU$4=$O20,TEXT(FT$1,0)&amp;FU$4=$R20,TEXT(FT$1,0)&amp;FU$4=$U20),$BE20*$U$2,"")</f>
        <v/>
      </c>
      <c r="FV20" s="556" t="str">
        <f t="shared" ref="FV20" si="790">IF(OR(TEXT(FT$1,0)&amp;FV$4=$L20,TEXT(FT$1,0)&amp;FV$4=$O20,TEXT(FT$1,0)&amp;FV$4=$R20,TEXT(FT$1,0)&amp;FV$4=$U20),$BE20*$U$2,"")</f>
        <v/>
      </c>
      <c r="FW20" s="558" t="str">
        <f t="shared" ref="FW20" si="791">IF(OR(TEXT(FT$1,0)&amp;FW$4=$L20,TEXT(FT$1,0)&amp;FW$4=$O20,TEXT(FT$1,0)&amp;FW$4=$R20,TEXT(FT$1,0)&amp;FW$4=$U20),$BE20*$U$2,"")</f>
        <v/>
      </c>
      <c r="FX20" s="560" t="str">
        <f t="shared" ref="FX20" si="792">IF(OR(TEXT(FX$1,0)&amp;FX$4=$L20,TEXT(FX$1,0)&amp;FX$4=$O20,TEXT(FX$1,0)&amp;FX$4=$R20,TEXT(FX$1,0)&amp;FX$4=$U20),$BE20*$U$2,"")</f>
        <v/>
      </c>
      <c r="FY20" s="556" t="str">
        <f t="shared" ref="FY20" si="793">IF(OR(TEXT(FX$1,0)&amp;FY$4=$L20,TEXT(FX$1,0)&amp;FY$4=$O20,TEXT(FX$1,0)&amp;FY$4=$R20,TEXT(FX$1,0)&amp;FY$4=$U20),$BE20*$U$2,"")</f>
        <v/>
      </c>
      <c r="FZ20" s="556" t="str">
        <f t="shared" ref="FZ20" si="794">IF(OR(TEXT(FX$1,0)&amp;FZ$4=$L20,TEXT(FX$1,0)&amp;FZ$4=$O20,TEXT(FX$1,0)&amp;FZ$4=$R20,TEXT(FX$1,0)&amp;FZ$4=$U20),$BE20*$U$2,"")</f>
        <v/>
      </c>
      <c r="GA20" s="558" t="str">
        <f t="shared" ref="GA20" si="795">IF(OR(TEXT(FX$1,0)&amp;GA$4=$L20,TEXT(FX$1,0)&amp;GA$4=$O20,TEXT(FX$1,0)&amp;GA$4=$R20,TEXT(FX$1,0)&amp;GA$4=$U20),$BE20*$U$2,"")</f>
        <v/>
      </c>
    </row>
    <row r="21" spans="1:183" s="1" customFormat="1" ht="13.5" customHeight="1" x14ac:dyDescent="0.25">
      <c r="A21" s="584"/>
      <c r="B21" s="585"/>
      <c r="C21" s="585"/>
      <c r="D21" s="587"/>
      <c r="E21" s="587"/>
      <c r="F21" s="587"/>
      <c r="G21" s="590"/>
      <c r="H21" s="590"/>
      <c r="I21" s="590"/>
      <c r="J21" s="590"/>
      <c r="K21" s="591"/>
      <c r="L21" s="620"/>
      <c r="M21" s="621"/>
      <c r="N21" s="622"/>
      <c r="O21" s="597"/>
      <c r="P21" s="597"/>
      <c r="Q21" s="597"/>
      <c r="R21" s="597"/>
      <c r="S21" s="597"/>
      <c r="T21" s="597"/>
      <c r="U21" s="597"/>
      <c r="V21" s="597"/>
      <c r="W21" s="599"/>
      <c r="X21" s="579" t="str">
        <f t="shared" ref="X21" si="796">IF(X20&lt;&gt;"",X20*$U$2,"")</f>
        <v/>
      </c>
      <c r="Y21" s="580"/>
      <c r="Z21" s="580" t="str">
        <f t="shared" ref="Z21" si="797">IF(Z20&lt;&gt;"",Z20*$U$2,"")</f>
        <v/>
      </c>
      <c r="AA21" s="580"/>
      <c r="AB21" s="580" t="str">
        <f t="shared" ref="AB21" si="798">IF(AB20&lt;&gt;"",AB20*$U$2,"")</f>
        <v/>
      </c>
      <c r="AC21" s="580"/>
      <c r="AD21" s="580" t="str">
        <f t="shared" ref="AD21" si="799">IF(AD20&lt;&gt;"",AD20*$U$2,"")</f>
        <v/>
      </c>
      <c r="AE21" s="580"/>
      <c r="AF21" s="580" t="str">
        <f t="shared" ref="AF21" si="800">IF(AF20&lt;&gt;"",AF20*$U$2,"")</f>
        <v/>
      </c>
      <c r="AG21" s="580"/>
      <c r="AH21" s="580" t="str">
        <f t="shared" ref="AH21" si="801">IF(AH20&lt;&gt;"",AH20*$U$2,"")</f>
        <v/>
      </c>
      <c r="AI21" s="580"/>
      <c r="AJ21" s="580" t="str">
        <f t="shared" ref="AJ21" si="802">IF(AJ20&lt;&gt;"",AJ20*$U$2,"")</f>
        <v/>
      </c>
      <c r="AK21" s="580"/>
      <c r="AL21" s="580" t="str">
        <f t="shared" ref="AL21" si="803">IF(AL20&lt;&gt;"",AL20*$U$2,"")</f>
        <v/>
      </c>
      <c r="AM21" s="580"/>
      <c r="AN21" s="580" t="str">
        <f t="shared" ref="AN21" si="804">IF(AN20&lt;&gt;"",AN20*$U$2,"")</f>
        <v/>
      </c>
      <c r="AO21" s="580"/>
      <c r="AP21" s="580" t="str">
        <f t="shared" ref="AP21" si="805">IF(AP20&lt;&gt;"",AP20*$U$2,"")</f>
        <v/>
      </c>
      <c r="AQ21" s="580"/>
      <c r="AR21" s="580" t="str">
        <f t="shared" ref="AR21" si="806">IF(AR20&lt;&gt;"",AR20*$U$2,"")</f>
        <v/>
      </c>
      <c r="AS21" s="580"/>
      <c r="AT21" s="580" t="str">
        <f t="shared" ref="AT21" si="807">IF(AT20&lt;&gt;"",AT20*$U$2,"")</f>
        <v/>
      </c>
      <c r="AU21" s="580"/>
      <c r="AV21" s="580" t="str">
        <f t="shared" ref="AV21" si="808">IF(AV20&lt;&gt;"",AV20*$U$2,"")</f>
        <v/>
      </c>
      <c r="AW21" s="580"/>
      <c r="AX21" s="580" t="str">
        <f t="shared" ref="AX21" si="809">IF(AX20&lt;&gt;"",AX20*$U$2,"")</f>
        <v/>
      </c>
      <c r="AY21" s="580"/>
      <c r="AZ21" s="580" t="str">
        <f t="shared" ref="AZ21" si="810">IF(AZ20&lt;&gt;"",AZ20*$U$2,"")</f>
        <v/>
      </c>
      <c r="BA21" s="581"/>
      <c r="BB21" s="603"/>
      <c r="BC21" s="604"/>
      <c r="BD21" s="604"/>
      <c r="BE21" s="572"/>
      <c r="BF21" s="572"/>
      <c r="BG21" s="572"/>
      <c r="BH21" s="576"/>
      <c r="BI21" s="577"/>
      <c r="BJ21" s="578"/>
      <c r="BL21" s="692">
        <f>IF(Data!C8&lt;&gt;"",Data!C8,"")</f>
        <v>2</v>
      </c>
      <c r="BM21" s="693"/>
      <c r="BN21" s="694"/>
      <c r="BO21" s="695" t="str">
        <f>CN76</f>
        <v/>
      </c>
      <c r="BP21" s="696"/>
      <c r="BQ21" s="697"/>
      <c r="BR21" s="698" t="str">
        <f>CO76</f>
        <v/>
      </c>
      <c r="BS21" s="696"/>
      <c r="BT21" s="697"/>
      <c r="BU21" s="698" t="str">
        <f>CP76</f>
        <v/>
      </c>
      <c r="BV21" s="696"/>
      <c r="BW21" s="697"/>
      <c r="BX21" s="698" t="str">
        <f>CQ76</f>
        <v/>
      </c>
      <c r="BY21" s="696"/>
      <c r="BZ21" s="699"/>
      <c r="CJ21" s="561"/>
      <c r="CK21" s="557"/>
      <c r="CL21" s="557"/>
      <c r="CM21" s="559"/>
      <c r="CN21" s="561"/>
      <c r="CO21" s="557"/>
      <c r="CP21" s="557"/>
      <c r="CQ21" s="559"/>
      <c r="CR21" s="561"/>
      <c r="CS21" s="557"/>
      <c r="CT21" s="557"/>
      <c r="CU21" s="559"/>
      <c r="CV21" s="561"/>
      <c r="CW21" s="557"/>
      <c r="CX21" s="557"/>
      <c r="CY21" s="559"/>
      <c r="CZ21" s="561"/>
      <c r="DA21" s="557"/>
      <c r="DB21" s="557"/>
      <c r="DC21" s="559"/>
      <c r="DD21" s="561"/>
      <c r="DE21" s="557"/>
      <c r="DF21" s="557"/>
      <c r="DG21" s="559"/>
      <c r="DH21" s="561"/>
      <c r="DI21" s="557"/>
      <c r="DJ21" s="557"/>
      <c r="DK21" s="559"/>
      <c r="DL21" s="561"/>
      <c r="DM21" s="557"/>
      <c r="DN21" s="557"/>
      <c r="DO21" s="559"/>
      <c r="DP21" s="561"/>
      <c r="DQ21" s="557"/>
      <c r="DR21" s="557"/>
      <c r="DS21" s="559"/>
      <c r="DT21" s="561"/>
      <c r="DU21" s="557"/>
      <c r="DV21" s="557"/>
      <c r="DW21" s="559"/>
      <c r="DX21" s="561"/>
      <c r="DY21" s="557"/>
      <c r="DZ21" s="557"/>
      <c r="EA21" s="559"/>
      <c r="EB21" s="561"/>
      <c r="EC21" s="557"/>
      <c r="ED21" s="557"/>
      <c r="EE21" s="559"/>
      <c r="EF21" s="561"/>
      <c r="EG21" s="557"/>
      <c r="EH21" s="557"/>
      <c r="EI21" s="559"/>
      <c r="EJ21" s="561"/>
      <c r="EK21" s="557"/>
      <c r="EL21" s="557"/>
      <c r="EM21" s="559"/>
      <c r="EN21" s="561"/>
      <c r="EO21" s="557"/>
      <c r="EP21" s="557"/>
      <c r="EQ21" s="559"/>
      <c r="ER21" s="561"/>
      <c r="ES21" s="557"/>
      <c r="ET21" s="557"/>
      <c r="EU21" s="559"/>
      <c r="EV21" s="561"/>
      <c r="EW21" s="557"/>
      <c r="EX21" s="557"/>
      <c r="EY21" s="559"/>
      <c r="EZ21" s="561"/>
      <c r="FA21" s="557"/>
      <c r="FB21" s="557"/>
      <c r="FC21" s="559"/>
      <c r="FD21" s="561"/>
      <c r="FE21" s="557"/>
      <c r="FF21" s="557"/>
      <c r="FG21" s="559"/>
      <c r="FH21" s="561"/>
      <c r="FI21" s="557"/>
      <c r="FJ21" s="557"/>
      <c r="FK21" s="559"/>
      <c r="FL21" s="561"/>
      <c r="FM21" s="557"/>
      <c r="FN21" s="557"/>
      <c r="FO21" s="559"/>
      <c r="FP21" s="561"/>
      <c r="FQ21" s="557"/>
      <c r="FR21" s="557"/>
      <c r="FS21" s="559"/>
      <c r="FT21" s="561"/>
      <c r="FU21" s="557"/>
      <c r="FV21" s="557"/>
      <c r="FW21" s="559"/>
      <c r="FX21" s="561"/>
      <c r="FY21" s="557"/>
      <c r="FZ21" s="557"/>
      <c r="GA21" s="559"/>
    </row>
    <row r="22" spans="1:183" s="1" customFormat="1" ht="13.5" customHeight="1" x14ac:dyDescent="0.25">
      <c r="A22" s="582" t="s">
        <v>489</v>
      </c>
      <c r="B22" s="583"/>
      <c r="C22" s="583"/>
      <c r="D22" s="586" t="s">
        <v>324</v>
      </c>
      <c r="E22" s="586"/>
      <c r="F22" s="586"/>
      <c r="G22" s="588" t="s">
        <v>87</v>
      </c>
      <c r="H22" s="588"/>
      <c r="I22" s="588"/>
      <c r="J22" s="588"/>
      <c r="K22" s="589"/>
      <c r="L22" s="617" t="str">
        <f>IF($D22&lt;&gt;"",LEFT($D22,4)&amp;L$5,"")</f>
        <v>8210FL</v>
      </c>
      <c r="M22" s="618"/>
      <c r="N22" s="619"/>
      <c r="O22" s="596" t="str">
        <f t="shared" ref="O22" si="811">IF($L22&lt;&gt;"",LEFT($L22,4)&amp;O$5,"")</f>
        <v>8210FR</v>
      </c>
      <c r="P22" s="596"/>
      <c r="Q22" s="596"/>
      <c r="R22" s="596" t="str">
        <f t="shared" ref="R22:R54" si="812">IF($L22&lt;&gt;"",LEFT($L22,4)&amp;R$5,"")</f>
        <v>8210RL</v>
      </c>
      <c r="S22" s="596"/>
      <c r="T22" s="596"/>
      <c r="U22" s="596" t="str">
        <f t="shared" ref="U22:U54" si="813">IF($L22&lt;&gt;"",LEFT($L22,4)&amp;U$5,"")</f>
        <v>8210RR</v>
      </c>
      <c r="V22" s="596"/>
      <c r="W22" s="598"/>
      <c r="X22" s="600" t="str">
        <f>'RS SHK-DWN'!$DF$5</f>
        <v/>
      </c>
      <c r="Y22" s="565"/>
      <c r="Z22" s="565"/>
      <c r="AA22" s="565"/>
      <c r="AB22" s="565"/>
      <c r="AC22" s="565"/>
      <c r="AD22" s="565"/>
      <c r="AE22" s="565"/>
      <c r="AF22" s="565"/>
      <c r="AG22" s="565"/>
      <c r="AH22" s="565"/>
      <c r="AI22" s="565"/>
      <c r="AJ22" s="565"/>
      <c r="AK22" s="565"/>
      <c r="AL22" s="565"/>
      <c r="AM22" s="565"/>
      <c r="AN22" s="565"/>
      <c r="AO22" s="565"/>
      <c r="AP22" s="565"/>
      <c r="AQ22" s="565"/>
      <c r="AR22" s="565"/>
      <c r="AS22" s="565"/>
      <c r="AT22" s="565"/>
      <c r="AU22" s="565"/>
      <c r="AV22" s="565"/>
      <c r="AW22" s="565"/>
      <c r="AX22" s="565"/>
      <c r="AY22" s="565"/>
      <c r="AZ22" s="565"/>
      <c r="BA22" s="566"/>
      <c r="BB22" s="601"/>
      <c r="BC22" s="602"/>
      <c r="BD22" s="602"/>
      <c r="BE22" s="571">
        <f t="shared" ref="BE22" si="814">IF(AND(D22&lt;&gt;"",G22&lt;&gt;"",L22&lt;&gt;""),SUM(X22:BA22),"")</f>
        <v>0</v>
      </c>
      <c r="BF22" s="571"/>
      <c r="BG22" s="571"/>
      <c r="BH22" s="573">
        <f t="shared" ref="BH22" si="815">IF(AND(D22&lt;&gt;"",G22&lt;&gt;"",L22&lt;&gt;""),SUM(X23:BA23,BB22),"")</f>
        <v>0</v>
      </c>
      <c r="BI22" s="574"/>
      <c r="BJ22" s="575"/>
      <c r="BL22" s="692">
        <f>IF(Data!D8&lt;&gt;"",Data!D8,"")</f>
        <v>3</v>
      </c>
      <c r="BM22" s="693"/>
      <c r="BN22" s="694"/>
      <c r="BO22" s="695" t="str">
        <f>CR76</f>
        <v/>
      </c>
      <c r="BP22" s="696"/>
      <c r="BQ22" s="697"/>
      <c r="BR22" s="698" t="str">
        <f>CS76</f>
        <v/>
      </c>
      <c r="BS22" s="696"/>
      <c r="BT22" s="697"/>
      <c r="BU22" s="698" t="str">
        <f>CT76</f>
        <v/>
      </c>
      <c r="BV22" s="696"/>
      <c r="BW22" s="697"/>
      <c r="BX22" s="698" t="str">
        <f>CU76</f>
        <v/>
      </c>
      <c r="BY22" s="696"/>
      <c r="BZ22" s="699"/>
      <c r="CB22" s="173">
        <f>BB22+SUM(X23:Y23)</f>
        <v>0</v>
      </c>
      <c r="CC22" s="173">
        <f>BB22+SUM(X23:AA23)</f>
        <v>0</v>
      </c>
      <c r="CD22" s="173">
        <f>BB22+SUM(X23:AC23)</f>
        <v>0</v>
      </c>
      <c r="CE22" s="173">
        <f>BB22+SUM(X23:AE23)</f>
        <v>0</v>
      </c>
      <c r="CF22" s="173">
        <f>BB22+SUM(X23:AG23)</f>
        <v>0</v>
      </c>
      <c r="CG22" s="173">
        <f>BB22+SUM(X23:AI23)</f>
        <v>0</v>
      </c>
      <c r="CH22" s="173">
        <f>BB22+SUM(X23:AK23)</f>
        <v>0</v>
      </c>
      <c r="CJ22" s="560" t="str">
        <f t="shared" ref="CJ22" si="816">IF(OR(TEXT(CJ$1,0)&amp;CJ$4=$L22,TEXT(CJ$1,0)&amp;CJ$4=$O22,TEXT(CJ$1,0)&amp;CJ$4=$R22,TEXT(CJ$1,0)&amp;CJ$4=$U22),$BE22*$U$2,"")</f>
        <v/>
      </c>
      <c r="CK22" s="556" t="str">
        <f t="shared" ref="CK22" si="817">IF(OR(TEXT(CJ$1,0)&amp;CK$4=$L22,TEXT(CJ$1,0)&amp;CK$4=$O22,TEXT(CJ$1,0)&amp;CK$4=$R22,TEXT(CJ$1,0)&amp;CK$4=$U22),$BE22*$U$2,"")</f>
        <v/>
      </c>
      <c r="CL22" s="556" t="str">
        <f t="shared" ref="CL22" si="818">IF(OR(TEXT(CJ$1,0)&amp;CL$4=$L22,TEXT(CJ$1,0)&amp;CL$4=$O22,TEXT(CJ$1,0)&amp;CL$4=$R22,TEXT(CJ$1,0)&amp;CL$4=$U22),$BE22*$U$2,"")</f>
        <v/>
      </c>
      <c r="CM22" s="558" t="str">
        <f t="shared" ref="CM22" si="819">IF(OR(TEXT(CJ$1,0)&amp;CM$4=$L22,TEXT(CJ$1,0)&amp;CM$4=$O22,TEXT(CJ$1,0)&amp;CM$4=$R22,TEXT(CJ$1,0)&amp;CM$4=$U22),$BE22*$U$2,"")</f>
        <v/>
      </c>
      <c r="CN22" s="560" t="str">
        <f t="shared" ref="CN22" si="820">IF(OR(TEXT(CN$1,0)&amp;CN$4=$L22,TEXT(CN$1,0)&amp;CN$4=$O22,TEXT(CN$1,0)&amp;CN$4=$R22,TEXT(CN$1,0)&amp;CN$4=$U22),$BE22*$U$2,"")</f>
        <v/>
      </c>
      <c r="CO22" s="556" t="str">
        <f t="shared" ref="CO22" si="821">IF(OR(TEXT(CN$1,0)&amp;CO$4=$L22,TEXT(CN$1,0)&amp;CO$4=$O22,TEXT(CN$1,0)&amp;CO$4=$R22,TEXT(CN$1,0)&amp;CO$4=$U22),$BE22*$U$2,"")</f>
        <v/>
      </c>
      <c r="CP22" s="556" t="str">
        <f t="shared" ref="CP22" si="822">IF(OR(TEXT(CN$1,0)&amp;CP$4=$L22,TEXT(CN$1,0)&amp;CP$4=$O22,TEXT(CN$1,0)&amp;CP$4=$R22,TEXT(CN$1,0)&amp;CP$4=$U22),$BE22*$U$2,"")</f>
        <v/>
      </c>
      <c r="CQ22" s="558" t="str">
        <f t="shared" ref="CQ22" si="823">IF(OR(TEXT(CN$1,0)&amp;CQ$4=$L22,TEXT(CN$1,0)&amp;CQ$4=$O22,TEXT(CN$1,0)&amp;CQ$4=$R22,TEXT(CN$1,0)&amp;CQ$4=$U22),$BE22*$U$2,"")</f>
        <v/>
      </c>
      <c r="CR22" s="560" t="str">
        <f t="shared" ref="CR22" si="824">IF(OR(TEXT(CR$1,0)&amp;CR$4=$L22,TEXT(CR$1,0)&amp;CR$4=$O22,TEXT(CR$1,0)&amp;CR$4=$R22,TEXT(CR$1,0)&amp;CR$4=$U22),$BE22*$U$2,"")</f>
        <v/>
      </c>
      <c r="CS22" s="556" t="str">
        <f t="shared" ref="CS22" si="825">IF(OR(TEXT(CR$1,0)&amp;CS$4=$L22,TEXT(CR$1,0)&amp;CS$4=$O22,TEXT(CR$1,0)&amp;CS$4=$R22,TEXT(CR$1,0)&amp;CS$4=$U22),$BE22*$U$2,"")</f>
        <v/>
      </c>
      <c r="CT22" s="556" t="str">
        <f t="shared" ref="CT22" si="826">IF(OR(TEXT(CR$1,0)&amp;CT$4=$L22,TEXT(CR$1,0)&amp;CT$4=$O22,TEXT(CR$1,0)&amp;CT$4=$R22,TEXT(CR$1,0)&amp;CT$4=$U22),$BE22*$U$2,"")</f>
        <v/>
      </c>
      <c r="CU22" s="558" t="str">
        <f t="shared" ref="CU22" si="827">IF(OR(TEXT(CR$1,0)&amp;CU$4=$L22,TEXT(CR$1,0)&amp;CU$4=$O22,TEXT(CR$1,0)&amp;CU$4=$R22,TEXT(CR$1,0)&amp;CU$4=$U22),$BE22*$U$2,"")</f>
        <v/>
      </c>
      <c r="CV22" s="560" t="str">
        <f t="shared" ref="CV22" si="828">IF(OR(TEXT(CV$1,0)&amp;CV$4=$L22,TEXT(CV$1,0)&amp;CV$4=$O22,TEXT(CV$1,0)&amp;CV$4=$R22,TEXT(CV$1,0)&amp;CV$4=$U22),$BE22*$U$2,"")</f>
        <v/>
      </c>
      <c r="CW22" s="556" t="str">
        <f t="shared" ref="CW22" si="829">IF(OR(TEXT(CV$1,0)&amp;CW$4=$L22,TEXT(CV$1,0)&amp;CW$4=$O22,TEXT(CV$1,0)&amp;CW$4=$R22,TEXT(CV$1,0)&amp;CW$4=$U22),$BE22*$U$2,"")</f>
        <v/>
      </c>
      <c r="CX22" s="556" t="str">
        <f t="shared" ref="CX22" si="830">IF(OR(TEXT(CV$1,0)&amp;CX$4=$L22,TEXT(CV$1,0)&amp;CX$4=$O22,TEXT(CV$1,0)&amp;CX$4=$R22,TEXT(CV$1,0)&amp;CX$4=$U22),$BE22*$U$2,"")</f>
        <v/>
      </c>
      <c r="CY22" s="558" t="str">
        <f t="shared" ref="CY22" si="831">IF(OR(TEXT(CV$1,0)&amp;CY$4=$L22,TEXT(CV$1,0)&amp;CY$4=$O22,TEXT(CV$1,0)&amp;CY$4=$R22,TEXT(CV$1,0)&amp;CY$4=$U22),$BE22*$U$2,"")</f>
        <v/>
      </c>
      <c r="CZ22" s="560" t="str">
        <f t="shared" ref="CZ22" si="832">IF(OR(TEXT(CZ$1,0)&amp;CZ$4=$L22,TEXT(CZ$1,0)&amp;CZ$4=$O22,TEXT(CZ$1,0)&amp;CZ$4=$R22,TEXT(CZ$1,0)&amp;CZ$4=$U22),$BE22*$U$2,"")</f>
        <v/>
      </c>
      <c r="DA22" s="556" t="str">
        <f t="shared" ref="DA22" si="833">IF(OR(TEXT(CZ$1,0)&amp;DA$4=$L22,TEXT(CZ$1,0)&amp;DA$4=$O22,TEXT(CZ$1,0)&amp;DA$4=$R22,TEXT(CZ$1,0)&amp;DA$4=$U22),$BE22*$U$2,"")</f>
        <v/>
      </c>
      <c r="DB22" s="556" t="str">
        <f t="shared" ref="DB22" si="834">IF(OR(TEXT(CZ$1,0)&amp;DB$4=$L22,TEXT(CZ$1,0)&amp;DB$4=$O22,TEXT(CZ$1,0)&amp;DB$4=$R22,TEXT(CZ$1,0)&amp;DB$4=$U22),$BE22*$U$2,"")</f>
        <v/>
      </c>
      <c r="DC22" s="558" t="str">
        <f t="shared" ref="DC22" si="835">IF(OR(TEXT(CZ$1,0)&amp;DC$4=$L22,TEXT(CZ$1,0)&amp;DC$4=$O22,TEXT(CZ$1,0)&amp;DC$4=$R22,TEXT(CZ$1,0)&amp;DC$4=$U22),$BE22*$U$2,"")</f>
        <v/>
      </c>
      <c r="DD22" s="560" t="str">
        <f t="shared" ref="DD22" si="836">IF(OR(TEXT(DD$1,0)&amp;DD$4=$L22,TEXT(DD$1,0)&amp;DD$4=$O22,TEXT(DD$1,0)&amp;DD$4=$R22,TEXT(DD$1,0)&amp;DD$4=$U22),$BE22*$U$2,"")</f>
        <v/>
      </c>
      <c r="DE22" s="556" t="str">
        <f t="shared" ref="DE22" si="837">IF(OR(TEXT(DD$1,0)&amp;DE$4=$L22,TEXT(DD$1,0)&amp;DE$4=$O22,TEXT(DD$1,0)&amp;DE$4=$R22,TEXT(DD$1,0)&amp;DE$4=$U22),$BE22*$U$2,"")</f>
        <v/>
      </c>
      <c r="DF22" s="556" t="str">
        <f t="shared" ref="DF22" si="838">IF(OR(TEXT(DD$1,0)&amp;DF$4=$L22,TEXT(DD$1,0)&amp;DF$4=$O22,TEXT(DD$1,0)&amp;DF$4=$R22,TEXT(DD$1,0)&amp;DF$4=$U22),$BE22*$U$2,"")</f>
        <v/>
      </c>
      <c r="DG22" s="558" t="str">
        <f t="shared" ref="DG22" si="839">IF(OR(TEXT(DD$1,0)&amp;DG$4=$L22,TEXT(DD$1,0)&amp;DG$4=$O22,TEXT(DD$1,0)&amp;DG$4=$R22,TEXT(DD$1,0)&amp;DG$4=$U22),$BE22*$U$2,"")</f>
        <v/>
      </c>
      <c r="DH22" s="560" t="str">
        <f t="shared" ref="DH22" si="840">IF(OR(TEXT(DH$1,0)&amp;DH$4=$L22,TEXT(DH$1,0)&amp;DH$4=$O22,TEXT(DH$1,0)&amp;DH$4=$R22,TEXT(DH$1,0)&amp;DH$4=$U22),$BE22*$U$2,"")</f>
        <v/>
      </c>
      <c r="DI22" s="556" t="str">
        <f t="shared" ref="DI22" si="841">IF(OR(TEXT(DH$1,0)&amp;DI$4=$L22,TEXT(DH$1,0)&amp;DI$4=$O22,TEXT(DH$1,0)&amp;DI$4=$R22,TEXT(DH$1,0)&amp;DI$4=$U22),$BE22*$U$2,"")</f>
        <v/>
      </c>
      <c r="DJ22" s="556" t="str">
        <f t="shared" ref="DJ22" si="842">IF(OR(TEXT(DH$1,0)&amp;DJ$4=$L22,TEXT(DH$1,0)&amp;DJ$4=$O22,TEXT(DH$1,0)&amp;DJ$4=$R22,TEXT(DH$1,0)&amp;DJ$4=$U22),$BE22*$U$2,"")</f>
        <v/>
      </c>
      <c r="DK22" s="558" t="str">
        <f t="shared" ref="DK22" si="843">IF(OR(TEXT(DH$1,0)&amp;DK$4=$L22,TEXT(DH$1,0)&amp;DK$4=$O22,TEXT(DH$1,0)&amp;DK$4=$R22,TEXT(DH$1,0)&amp;DK$4=$U22),$BE22*$U$2,"")</f>
        <v/>
      </c>
      <c r="DL22" s="560" t="str">
        <f t="shared" ref="DL22" si="844">IF(OR(TEXT(DL$1,0)&amp;DL$4=$L22,TEXT(DL$1,0)&amp;DL$4=$O22,TEXT(DL$1,0)&amp;DL$4=$R22,TEXT(DL$1,0)&amp;DL$4=$U22),$BE22*$U$2,"")</f>
        <v/>
      </c>
      <c r="DM22" s="556" t="str">
        <f t="shared" ref="DM22" si="845">IF(OR(TEXT(DL$1,0)&amp;DM$4=$L22,TEXT(DL$1,0)&amp;DM$4=$O22,TEXT(DL$1,0)&amp;DM$4=$R22,TEXT(DL$1,0)&amp;DM$4=$U22),$BE22*$U$2,"")</f>
        <v/>
      </c>
      <c r="DN22" s="556" t="str">
        <f t="shared" ref="DN22" si="846">IF(OR(TEXT(DL$1,0)&amp;DN$4=$L22,TEXT(DL$1,0)&amp;DN$4=$O22,TEXT(DL$1,0)&amp;DN$4=$R22,TEXT(DL$1,0)&amp;DN$4=$U22),$BE22*$U$2,"")</f>
        <v/>
      </c>
      <c r="DO22" s="558" t="str">
        <f t="shared" ref="DO22" si="847">IF(OR(TEXT(DL$1,0)&amp;DO$4=$L22,TEXT(DL$1,0)&amp;DO$4=$O22,TEXT(DL$1,0)&amp;DO$4=$R22,TEXT(DL$1,0)&amp;DO$4=$U22),$BE22*$U$2,"")</f>
        <v/>
      </c>
      <c r="DP22" s="560" t="str">
        <f t="shared" ref="DP22" si="848">IF(OR(TEXT(DP$1,0)&amp;DP$4=$L22,TEXT(DP$1,0)&amp;DP$4=$O22,TEXT(DP$1,0)&amp;DP$4=$R22,TEXT(DP$1,0)&amp;DP$4=$U22),$BE22*$U$2,"")</f>
        <v/>
      </c>
      <c r="DQ22" s="556" t="str">
        <f t="shared" ref="DQ22" si="849">IF(OR(TEXT(DP$1,0)&amp;DQ$4=$L22,TEXT(DP$1,0)&amp;DQ$4=$O22,TEXT(DP$1,0)&amp;DQ$4=$R22,TEXT(DP$1,0)&amp;DQ$4=$U22),$BE22*$U$2,"")</f>
        <v/>
      </c>
      <c r="DR22" s="556" t="str">
        <f t="shared" ref="DR22" si="850">IF(OR(TEXT(DP$1,0)&amp;DR$4=$L22,TEXT(DP$1,0)&amp;DR$4=$O22,TEXT(DP$1,0)&amp;DR$4=$R22,TEXT(DP$1,0)&amp;DR$4=$U22),$BE22*$U$2,"")</f>
        <v/>
      </c>
      <c r="DS22" s="558" t="str">
        <f t="shared" ref="DS22" si="851">IF(OR(TEXT(DP$1,0)&amp;DS$4=$L22,TEXT(DP$1,0)&amp;DS$4=$O22,TEXT(DP$1,0)&amp;DS$4=$R22,TEXT(DP$1,0)&amp;DS$4=$U22),$BE22*$U$2,"")</f>
        <v/>
      </c>
      <c r="DT22" s="560" t="str">
        <f t="shared" ref="DT22" si="852">IF(OR(TEXT(DT$1,0)&amp;DT$4=$L22,TEXT(DT$1,0)&amp;DT$4=$O22,TEXT(DT$1,0)&amp;DT$4=$R22,TEXT(DT$1,0)&amp;DT$4=$U22),$BE22*$U$2,"")</f>
        <v/>
      </c>
      <c r="DU22" s="556" t="str">
        <f t="shared" ref="DU22" si="853">IF(OR(TEXT(DT$1,0)&amp;DU$4=$L22,TEXT(DT$1,0)&amp;DU$4=$O22,TEXT(DT$1,0)&amp;DU$4=$R22,TEXT(DT$1,0)&amp;DU$4=$U22),$BE22*$U$2,"")</f>
        <v/>
      </c>
      <c r="DV22" s="556" t="str">
        <f t="shared" ref="DV22" si="854">IF(OR(TEXT(DT$1,0)&amp;DV$4=$L22,TEXT(DT$1,0)&amp;DV$4=$O22,TEXT(DT$1,0)&amp;DV$4=$R22,TEXT(DT$1,0)&amp;DV$4=$U22),$BE22*$U$2,"")</f>
        <v/>
      </c>
      <c r="DW22" s="558" t="str">
        <f t="shared" ref="DW22" si="855">IF(OR(TEXT(DT$1,0)&amp;DW$4=$L22,TEXT(DT$1,0)&amp;DW$4=$O22,TEXT(DT$1,0)&amp;DW$4=$R22,TEXT(DT$1,0)&amp;DW$4=$U22),$BE22*$U$2,"")</f>
        <v/>
      </c>
      <c r="DX22" s="560" t="str">
        <f t="shared" ref="DX22" si="856">IF(OR(TEXT(DX$1,0)&amp;DX$4=$L22,TEXT(DX$1,0)&amp;DX$4=$O22,TEXT(DX$1,0)&amp;DX$4=$R22,TEXT(DX$1,0)&amp;DX$4=$U22),$BE22*$U$2,"")</f>
        <v/>
      </c>
      <c r="DY22" s="556" t="str">
        <f t="shared" ref="DY22" si="857">IF(OR(TEXT(DX$1,0)&amp;DY$4=$L22,TEXT(DX$1,0)&amp;DY$4=$O22,TEXT(DX$1,0)&amp;DY$4=$R22,TEXT(DX$1,0)&amp;DY$4=$U22),$BE22*$U$2,"")</f>
        <v/>
      </c>
      <c r="DZ22" s="556" t="str">
        <f t="shared" ref="DZ22" si="858">IF(OR(TEXT(DX$1,0)&amp;DZ$4=$L22,TEXT(DX$1,0)&amp;DZ$4=$O22,TEXT(DX$1,0)&amp;DZ$4=$R22,TEXT(DX$1,0)&amp;DZ$4=$U22),$BE22*$U$2,"")</f>
        <v/>
      </c>
      <c r="EA22" s="558" t="str">
        <f t="shared" ref="EA22" si="859">IF(OR(TEXT(DX$1,0)&amp;EA$4=$L22,TEXT(DX$1,0)&amp;EA$4=$O22,TEXT(DX$1,0)&amp;EA$4=$R22,TEXT(DX$1,0)&amp;EA$4=$U22),$BE22*$U$2,"")</f>
        <v/>
      </c>
      <c r="EB22" s="560" t="str">
        <f t="shared" ref="EB22" si="860">IF(OR(TEXT(EB$1,0)&amp;EB$4=$L22,TEXT(EB$1,0)&amp;EB$4=$O22,TEXT(EB$1,0)&amp;EB$4=$R22,TEXT(EB$1,0)&amp;EB$4=$U22),$BE22*$U$2,"")</f>
        <v/>
      </c>
      <c r="EC22" s="556" t="str">
        <f t="shared" ref="EC22" si="861">IF(OR(TEXT(EB$1,0)&amp;EC$4=$L22,TEXT(EB$1,0)&amp;EC$4=$O22,TEXT(EB$1,0)&amp;EC$4=$R22,TEXT(EB$1,0)&amp;EC$4=$U22),$BE22*$U$2,"")</f>
        <v/>
      </c>
      <c r="ED22" s="556" t="str">
        <f t="shared" ref="ED22" si="862">IF(OR(TEXT(EB$1,0)&amp;ED$4=$L22,TEXT(EB$1,0)&amp;ED$4=$O22,TEXT(EB$1,0)&amp;ED$4=$R22,TEXT(EB$1,0)&amp;ED$4=$U22),$BE22*$U$2,"")</f>
        <v/>
      </c>
      <c r="EE22" s="558" t="str">
        <f t="shared" ref="EE22" si="863">IF(OR(TEXT(EB$1,0)&amp;EE$4=$L22,TEXT(EB$1,0)&amp;EE$4=$O22,TEXT(EB$1,0)&amp;EE$4=$R22,TEXT(EB$1,0)&amp;EE$4=$U22),$BE22*$U$2,"")</f>
        <v/>
      </c>
      <c r="EF22" s="560" t="str">
        <f t="shared" ref="EF22" si="864">IF(OR(TEXT(EF$1,0)&amp;EF$4=$L22,TEXT(EF$1,0)&amp;EF$4=$O22,TEXT(EF$1,0)&amp;EF$4=$R22,TEXT(EF$1,0)&amp;EF$4=$U22),$BE22*$U$2,"")</f>
        <v/>
      </c>
      <c r="EG22" s="556" t="str">
        <f t="shared" ref="EG22" si="865">IF(OR(TEXT(EF$1,0)&amp;EG$4=$L22,TEXT(EF$1,0)&amp;EG$4=$O22,TEXT(EF$1,0)&amp;EG$4=$R22,TEXT(EF$1,0)&amp;EG$4=$U22),$BE22*$U$2,"")</f>
        <v/>
      </c>
      <c r="EH22" s="556" t="str">
        <f t="shared" ref="EH22" si="866">IF(OR(TEXT(EF$1,0)&amp;EH$4=$L22,TEXT(EF$1,0)&amp;EH$4=$O22,TEXT(EF$1,0)&amp;EH$4=$R22,TEXT(EF$1,0)&amp;EH$4=$U22),$BE22*$U$2,"")</f>
        <v/>
      </c>
      <c r="EI22" s="558" t="str">
        <f t="shared" ref="EI22" si="867">IF(OR(TEXT(EF$1,0)&amp;EI$4=$L22,TEXT(EF$1,0)&amp;EI$4=$O22,TEXT(EF$1,0)&amp;EI$4=$R22,TEXT(EF$1,0)&amp;EI$4=$U22),$BE22*$U$2,"")</f>
        <v/>
      </c>
      <c r="EJ22" s="560" t="str">
        <f t="shared" ref="EJ22" si="868">IF(OR(TEXT(EJ$1,0)&amp;EJ$4=$L22,TEXT(EJ$1,0)&amp;EJ$4=$O22,TEXT(EJ$1,0)&amp;EJ$4=$R22,TEXT(EJ$1,0)&amp;EJ$4=$U22),$BE22*$U$2,"")</f>
        <v/>
      </c>
      <c r="EK22" s="556" t="str">
        <f t="shared" ref="EK22" si="869">IF(OR(TEXT(EJ$1,0)&amp;EK$4=$L22,TEXT(EJ$1,0)&amp;EK$4=$O22,TEXT(EJ$1,0)&amp;EK$4=$R22,TEXT(EJ$1,0)&amp;EK$4=$U22),$BE22*$U$2,"")</f>
        <v/>
      </c>
      <c r="EL22" s="556" t="str">
        <f t="shared" ref="EL22" si="870">IF(OR(TEXT(EJ$1,0)&amp;EL$4=$L22,TEXT(EJ$1,0)&amp;EL$4=$O22,TEXT(EJ$1,0)&amp;EL$4=$R22,TEXT(EJ$1,0)&amp;EL$4=$U22),$BE22*$U$2,"")</f>
        <v/>
      </c>
      <c r="EM22" s="558" t="str">
        <f t="shared" ref="EM22" si="871">IF(OR(TEXT(EJ$1,0)&amp;EM$4=$L22,TEXT(EJ$1,0)&amp;EM$4=$O22,TEXT(EJ$1,0)&amp;EM$4=$R22,TEXT(EJ$1,0)&amp;EM$4=$U22),$BE22*$U$2,"")</f>
        <v/>
      </c>
      <c r="EN22" s="560" t="str">
        <f t="shared" ref="EN22" si="872">IF(OR(TEXT(EN$1,0)&amp;EN$4=$L22,TEXT(EN$1,0)&amp;EN$4=$O22,TEXT(EN$1,0)&amp;EN$4=$R22,TEXT(EN$1,0)&amp;EN$4=$U22),$BE22*$U$2,"")</f>
        <v/>
      </c>
      <c r="EO22" s="556" t="str">
        <f t="shared" ref="EO22" si="873">IF(OR(TEXT(EN$1,0)&amp;EO$4=$L22,TEXT(EN$1,0)&amp;EO$4=$O22,TEXT(EN$1,0)&amp;EO$4=$R22,TEXT(EN$1,0)&amp;EO$4=$U22),$BE22*$U$2,"")</f>
        <v/>
      </c>
      <c r="EP22" s="556" t="str">
        <f t="shared" ref="EP22" si="874">IF(OR(TEXT(EN$1,0)&amp;EP$4=$L22,TEXT(EN$1,0)&amp;EP$4=$O22,TEXT(EN$1,0)&amp;EP$4=$R22,TEXT(EN$1,0)&amp;EP$4=$U22),$BE22*$U$2,"")</f>
        <v/>
      </c>
      <c r="EQ22" s="558" t="str">
        <f t="shared" ref="EQ22" si="875">IF(OR(TEXT(EN$1,0)&amp;EQ$4=$L22,TEXT(EN$1,0)&amp;EQ$4=$O22,TEXT(EN$1,0)&amp;EQ$4=$R22,TEXT(EN$1,0)&amp;EQ$4=$U22),$BE22*$U$2,"")</f>
        <v/>
      </c>
      <c r="ER22" s="560" t="str">
        <f t="shared" ref="ER22" si="876">IF(OR(TEXT(ER$1,0)&amp;ER$4=$L22,TEXT(ER$1,0)&amp;ER$4=$O22,TEXT(ER$1,0)&amp;ER$4=$R22,TEXT(ER$1,0)&amp;ER$4=$U22),$BE22*$U$2,"")</f>
        <v/>
      </c>
      <c r="ES22" s="556" t="str">
        <f t="shared" ref="ES22" si="877">IF(OR(TEXT(ER$1,0)&amp;ES$4=$L22,TEXT(ER$1,0)&amp;ES$4=$O22,TEXT(ER$1,0)&amp;ES$4=$R22,TEXT(ER$1,0)&amp;ES$4=$U22),$BE22*$U$2,"")</f>
        <v/>
      </c>
      <c r="ET22" s="556" t="str">
        <f t="shared" ref="ET22" si="878">IF(OR(TEXT(ER$1,0)&amp;ET$4=$L22,TEXT(ER$1,0)&amp;ET$4=$O22,TEXT(ER$1,0)&amp;ET$4=$R22,TEXT(ER$1,0)&amp;ET$4=$U22),$BE22*$U$2,"")</f>
        <v/>
      </c>
      <c r="EU22" s="558" t="str">
        <f t="shared" ref="EU22" si="879">IF(OR(TEXT(ER$1,0)&amp;EU$4=$L22,TEXT(ER$1,0)&amp;EU$4=$O22,TEXT(ER$1,0)&amp;EU$4=$R22,TEXT(ER$1,0)&amp;EU$4=$U22),$BE22*$U$2,"")</f>
        <v/>
      </c>
      <c r="EV22" s="560" t="str">
        <f t="shared" ref="EV22" si="880">IF(OR(TEXT(EV$1,0)&amp;EV$4=$L22,TEXT(EV$1,0)&amp;EV$4=$O22,TEXT(EV$1,0)&amp;EV$4=$R22,TEXT(EV$1,0)&amp;EV$4=$U22),$BE22*$U$2,"")</f>
        <v/>
      </c>
      <c r="EW22" s="556" t="str">
        <f t="shared" ref="EW22" si="881">IF(OR(TEXT(EV$1,0)&amp;EW$4=$L22,TEXT(EV$1,0)&amp;EW$4=$O22,TEXT(EV$1,0)&amp;EW$4=$R22,TEXT(EV$1,0)&amp;EW$4=$U22),$BE22*$U$2,"")</f>
        <v/>
      </c>
      <c r="EX22" s="556" t="str">
        <f t="shared" ref="EX22" si="882">IF(OR(TEXT(EV$1,0)&amp;EX$4=$L22,TEXT(EV$1,0)&amp;EX$4=$O22,TEXT(EV$1,0)&amp;EX$4=$R22,TEXT(EV$1,0)&amp;EX$4=$U22),$BE22*$U$2,"")</f>
        <v/>
      </c>
      <c r="EY22" s="558" t="str">
        <f t="shared" ref="EY22" si="883">IF(OR(TEXT(EV$1,0)&amp;EY$4=$L22,TEXT(EV$1,0)&amp;EY$4=$O22,TEXT(EV$1,0)&amp;EY$4=$R22,TEXT(EV$1,0)&amp;EY$4=$U22),$BE22*$U$2,"")</f>
        <v/>
      </c>
      <c r="EZ22" s="560" t="str">
        <f t="shared" ref="EZ22" si="884">IF(OR(TEXT(EZ$1,0)&amp;EZ$4=$L22,TEXT(EZ$1,0)&amp;EZ$4=$O22,TEXT(EZ$1,0)&amp;EZ$4=$R22,TEXT(EZ$1,0)&amp;EZ$4=$U22),$BE22*$U$2,"")</f>
        <v/>
      </c>
      <c r="FA22" s="556" t="str">
        <f t="shared" ref="FA22" si="885">IF(OR(TEXT(EZ$1,0)&amp;FA$4=$L22,TEXT(EZ$1,0)&amp;FA$4=$O22,TEXT(EZ$1,0)&amp;FA$4=$R22,TEXT(EZ$1,0)&amp;FA$4=$U22),$BE22*$U$2,"")</f>
        <v/>
      </c>
      <c r="FB22" s="556" t="str">
        <f t="shared" ref="FB22" si="886">IF(OR(TEXT(EZ$1,0)&amp;FB$4=$L22,TEXT(EZ$1,0)&amp;FB$4=$O22,TEXT(EZ$1,0)&amp;FB$4=$R22,TEXT(EZ$1,0)&amp;FB$4=$U22),$BE22*$U$2,"")</f>
        <v/>
      </c>
      <c r="FC22" s="558" t="str">
        <f t="shared" ref="FC22" si="887">IF(OR(TEXT(EZ$1,0)&amp;FC$4=$L22,TEXT(EZ$1,0)&amp;FC$4=$O22,TEXT(EZ$1,0)&amp;FC$4=$R22,TEXT(EZ$1,0)&amp;FC$4=$U22),$BE22*$U$2,"")</f>
        <v/>
      </c>
      <c r="FD22" s="560" t="str">
        <f t="shared" ref="FD22" si="888">IF(OR(TEXT(FD$1,0)&amp;FD$4=$L22,TEXT(FD$1,0)&amp;FD$4=$O22,TEXT(FD$1,0)&amp;FD$4=$R22,TEXT(FD$1,0)&amp;FD$4=$U22),$BE22*$U$2,"")</f>
        <v/>
      </c>
      <c r="FE22" s="556" t="str">
        <f t="shared" ref="FE22" si="889">IF(OR(TEXT(FD$1,0)&amp;FE$4=$L22,TEXT(FD$1,0)&amp;FE$4=$O22,TEXT(FD$1,0)&amp;FE$4=$R22,TEXT(FD$1,0)&amp;FE$4=$U22),$BE22*$U$2,"")</f>
        <v/>
      </c>
      <c r="FF22" s="556" t="str">
        <f t="shared" ref="FF22" si="890">IF(OR(TEXT(FD$1,0)&amp;FF$4=$L22,TEXT(FD$1,0)&amp;FF$4=$O22,TEXT(FD$1,0)&amp;FF$4=$R22,TEXT(FD$1,0)&amp;FF$4=$U22),$BE22*$U$2,"")</f>
        <v/>
      </c>
      <c r="FG22" s="558" t="str">
        <f t="shared" ref="FG22" si="891">IF(OR(TEXT(FD$1,0)&amp;FG$4=$L22,TEXT(FD$1,0)&amp;FG$4=$O22,TEXT(FD$1,0)&amp;FG$4=$R22,TEXT(FD$1,0)&amp;FG$4=$U22),$BE22*$U$2,"")</f>
        <v/>
      </c>
      <c r="FH22" s="560" t="str">
        <f t="shared" ref="FH22" si="892">IF(OR(TEXT(FH$1,0)&amp;FH$4=$L22,TEXT(FH$1,0)&amp;FH$4=$O22,TEXT(FH$1,0)&amp;FH$4=$R22,TEXT(FH$1,0)&amp;FH$4=$U22),$BE22*$U$2,"")</f>
        <v/>
      </c>
      <c r="FI22" s="556" t="str">
        <f t="shared" ref="FI22" si="893">IF(OR(TEXT(FH$1,0)&amp;FI$4=$L22,TEXT(FH$1,0)&amp;FI$4=$O22,TEXT(FH$1,0)&amp;FI$4=$R22,TEXT(FH$1,0)&amp;FI$4=$U22),$BE22*$U$2,"")</f>
        <v/>
      </c>
      <c r="FJ22" s="556" t="str">
        <f t="shared" ref="FJ22" si="894">IF(OR(TEXT(FH$1,0)&amp;FJ$4=$L22,TEXT(FH$1,0)&amp;FJ$4=$O22,TEXT(FH$1,0)&amp;FJ$4=$R22,TEXT(FH$1,0)&amp;FJ$4=$U22),$BE22*$U$2,"")</f>
        <v/>
      </c>
      <c r="FK22" s="558" t="str">
        <f t="shared" ref="FK22" si="895">IF(OR(TEXT(FH$1,0)&amp;FK$4=$L22,TEXT(FH$1,0)&amp;FK$4=$O22,TEXT(FH$1,0)&amp;FK$4=$R22,TEXT(FH$1,0)&amp;FK$4=$U22),$BE22*$U$2,"")</f>
        <v/>
      </c>
      <c r="FL22" s="560" t="str">
        <f t="shared" ref="FL22" si="896">IF(OR(TEXT(FL$1,0)&amp;FL$4=$L22,TEXT(FL$1,0)&amp;FL$4=$O22,TEXT(FL$1,0)&amp;FL$4=$R22,TEXT(FL$1,0)&amp;FL$4=$U22),$BE22*$U$2,"")</f>
        <v/>
      </c>
      <c r="FM22" s="556" t="str">
        <f t="shared" ref="FM22" si="897">IF(OR(TEXT(FL$1,0)&amp;FM$4=$L22,TEXT(FL$1,0)&amp;FM$4=$O22,TEXT(FL$1,0)&amp;FM$4=$R22,TEXT(FL$1,0)&amp;FM$4=$U22),$BE22*$U$2,"")</f>
        <v/>
      </c>
      <c r="FN22" s="556" t="str">
        <f t="shared" ref="FN22" si="898">IF(OR(TEXT(FL$1,0)&amp;FN$4=$L22,TEXT(FL$1,0)&amp;FN$4=$O22,TEXT(FL$1,0)&amp;FN$4=$R22,TEXT(FL$1,0)&amp;FN$4=$U22),$BE22*$U$2,"")</f>
        <v/>
      </c>
      <c r="FO22" s="558" t="str">
        <f t="shared" ref="FO22" si="899">IF(OR(TEXT(FL$1,0)&amp;FO$4=$L22,TEXT(FL$1,0)&amp;FO$4=$O22,TEXT(FL$1,0)&amp;FO$4=$R22,TEXT(FL$1,0)&amp;FO$4=$U22),$BE22*$U$2,"")</f>
        <v/>
      </c>
      <c r="FP22" s="560" t="str">
        <f t="shared" ref="FP22" si="900">IF(OR(TEXT(FP$1,0)&amp;FP$4=$L22,TEXT(FP$1,0)&amp;FP$4=$O22,TEXT(FP$1,0)&amp;FP$4=$R22,TEXT(FP$1,0)&amp;FP$4=$U22),$BE22*$U$2,"")</f>
        <v/>
      </c>
      <c r="FQ22" s="556" t="str">
        <f t="shared" ref="FQ22" si="901">IF(OR(TEXT(FP$1,0)&amp;FQ$4=$L22,TEXT(FP$1,0)&amp;FQ$4=$O22,TEXT(FP$1,0)&amp;FQ$4=$R22,TEXT(FP$1,0)&amp;FQ$4=$U22),$BE22*$U$2,"")</f>
        <v/>
      </c>
      <c r="FR22" s="556" t="str">
        <f t="shared" ref="FR22" si="902">IF(OR(TEXT(FP$1,0)&amp;FR$4=$L22,TEXT(FP$1,0)&amp;FR$4=$O22,TEXT(FP$1,0)&amp;FR$4=$R22,TEXT(FP$1,0)&amp;FR$4=$U22),$BE22*$U$2,"")</f>
        <v/>
      </c>
      <c r="FS22" s="558" t="str">
        <f t="shared" ref="FS22" si="903">IF(OR(TEXT(FP$1,0)&amp;FS$4=$L22,TEXT(FP$1,0)&amp;FS$4=$O22,TEXT(FP$1,0)&amp;FS$4=$R22,TEXT(FP$1,0)&amp;FS$4=$U22),$BE22*$U$2,"")</f>
        <v/>
      </c>
      <c r="FT22" s="560" t="str">
        <f t="shared" ref="FT22" si="904">IF(OR(TEXT(FT$1,0)&amp;FT$4=$L22,TEXT(FT$1,0)&amp;FT$4=$O22,TEXT(FT$1,0)&amp;FT$4=$R22,TEXT(FT$1,0)&amp;FT$4=$U22),$BE22*$U$2,"")</f>
        <v/>
      </c>
      <c r="FU22" s="556" t="str">
        <f t="shared" ref="FU22" si="905">IF(OR(TEXT(FT$1,0)&amp;FU$4=$L22,TEXT(FT$1,0)&amp;FU$4=$O22,TEXT(FT$1,0)&amp;FU$4=$R22,TEXT(FT$1,0)&amp;FU$4=$U22),$BE22*$U$2,"")</f>
        <v/>
      </c>
      <c r="FV22" s="556" t="str">
        <f t="shared" ref="FV22" si="906">IF(OR(TEXT(FT$1,0)&amp;FV$4=$L22,TEXT(FT$1,0)&amp;FV$4=$O22,TEXT(FT$1,0)&amp;FV$4=$R22,TEXT(FT$1,0)&amp;FV$4=$U22),$BE22*$U$2,"")</f>
        <v/>
      </c>
      <c r="FW22" s="558" t="str">
        <f t="shared" ref="FW22" si="907">IF(OR(TEXT(FT$1,0)&amp;FW$4=$L22,TEXT(FT$1,0)&amp;FW$4=$O22,TEXT(FT$1,0)&amp;FW$4=$R22,TEXT(FT$1,0)&amp;FW$4=$U22),$BE22*$U$2,"")</f>
        <v/>
      </c>
      <c r="FX22" s="560" t="str">
        <f t="shared" ref="FX22" si="908">IF(OR(TEXT(FX$1,0)&amp;FX$4=$L22,TEXT(FX$1,0)&amp;FX$4=$O22,TEXT(FX$1,0)&amp;FX$4=$R22,TEXT(FX$1,0)&amp;FX$4=$U22),$BE22*$U$2,"")</f>
        <v/>
      </c>
      <c r="FY22" s="556" t="str">
        <f t="shared" ref="FY22" si="909">IF(OR(TEXT(FX$1,0)&amp;FY$4=$L22,TEXT(FX$1,0)&amp;FY$4=$O22,TEXT(FX$1,0)&amp;FY$4=$R22,TEXT(FX$1,0)&amp;FY$4=$U22),$BE22*$U$2,"")</f>
        <v/>
      </c>
      <c r="FZ22" s="556" t="str">
        <f t="shared" ref="FZ22" si="910">IF(OR(TEXT(FX$1,0)&amp;FZ$4=$L22,TEXT(FX$1,0)&amp;FZ$4=$O22,TEXT(FX$1,0)&amp;FZ$4=$R22,TEXT(FX$1,0)&amp;FZ$4=$U22),$BE22*$U$2,"")</f>
        <v/>
      </c>
      <c r="GA22" s="558" t="str">
        <f t="shared" ref="GA22" si="911">IF(OR(TEXT(FX$1,0)&amp;GA$4=$L22,TEXT(FX$1,0)&amp;GA$4=$O22,TEXT(FX$1,0)&amp;GA$4=$R22,TEXT(FX$1,0)&amp;GA$4=$U22),$BE22*$U$2,"")</f>
        <v/>
      </c>
    </row>
    <row r="23" spans="1:183" s="1" customFormat="1" ht="13.5" customHeight="1" x14ac:dyDescent="0.25">
      <c r="A23" s="584"/>
      <c r="B23" s="585"/>
      <c r="C23" s="585"/>
      <c r="D23" s="587"/>
      <c r="E23" s="587"/>
      <c r="F23" s="587"/>
      <c r="G23" s="590"/>
      <c r="H23" s="590"/>
      <c r="I23" s="590"/>
      <c r="J23" s="590"/>
      <c r="K23" s="591"/>
      <c r="L23" s="620"/>
      <c r="M23" s="621"/>
      <c r="N23" s="622"/>
      <c r="O23" s="597"/>
      <c r="P23" s="597"/>
      <c r="Q23" s="597"/>
      <c r="R23" s="597"/>
      <c r="S23" s="597"/>
      <c r="T23" s="597"/>
      <c r="U23" s="597"/>
      <c r="V23" s="597"/>
      <c r="W23" s="599"/>
      <c r="X23" s="579" t="str">
        <f t="shared" ref="X23" si="912">IF(X22&lt;&gt;"",X22*$U$2,"")</f>
        <v/>
      </c>
      <c r="Y23" s="580"/>
      <c r="Z23" s="580" t="str">
        <f t="shared" ref="Z23" si="913">IF(Z22&lt;&gt;"",Z22*$U$2,"")</f>
        <v/>
      </c>
      <c r="AA23" s="580"/>
      <c r="AB23" s="580" t="str">
        <f t="shared" ref="AB23" si="914">IF(AB22&lt;&gt;"",AB22*$U$2,"")</f>
        <v/>
      </c>
      <c r="AC23" s="580"/>
      <c r="AD23" s="580" t="str">
        <f t="shared" ref="AD23" si="915">IF(AD22&lt;&gt;"",AD22*$U$2,"")</f>
        <v/>
      </c>
      <c r="AE23" s="580"/>
      <c r="AF23" s="580" t="str">
        <f t="shared" ref="AF23" si="916">IF(AF22&lt;&gt;"",AF22*$U$2,"")</f>
        <v/>
      </c>
      <c r="AG23" s="580"/>
      <c r="AH23" s="580" t="str">
        <f t="shared" ref="AH23" si="917">IF(AH22&lt;&gt;"",AH22*$U$2,"")</f>
        <v/>
      </c>
      <c r="AI23" s="580"/>
      <c r="AJ23" s="580" t="str">
        <f t="shared" ref="AJ23" si="918">IF(AJ22&lt;&gt;"",AJ22*$U$2,"")</f>
        <v/>
      </c>
      <c r="AK23" s="580"/>
      <c r="AL23" s="580" t="str">
        <f t="shared" ref="AL23" si="919">IF(AL22&lt;&gt;"",AL22*$U$2,"")</f>
        <v/>
      </c>
      <c r="AM23" s="580"/>
      <c r="AN23" s="580" t="str">
        <f t="shared" ref="AN23" si="920">IF(AN22&lt;&gt;"",AN22*$U$2,"")</f>
        <v/>
      </c>
      <c r="AO23" s="580"/>
      <c r="AP23" s="580" t="str">
        <f t="shared" ref="AP23" si="921">IF(AP22&lt;&gt;"",AP22*$U$2,"")</f>
        <v/>
      </c>
      <c r="AQ23" s="580"/>
      <c r="AR23" s="580" t="str">
        <f t="shared" ref="AR23" si="922">IF(AR22&lt;&gt;"",AR22*$U$2,"")</f>
        <v/>
      </c>
      <c r="AS23" s="580"/>
      <c r="AT23" s="580" t="str">
        <f t="shared" ref="AT23" si="923">IF(AT22&lt;&gt;"",AT22*$U$2,"")</f>
        <v/>
      </c>
      <c r="AU23" s="580"/>
      <c r="AV23" s="580" t="str">
        <f t="shared" ref="AV23" si="924">IF(AV22&lt;&gt;"",AV22*$U$2,"")</f>
        <v/>
      </c>
      <c r="AW23" s="580"/>
      <c r="AX23" s="580" t="str">
        <f t="shared" ref="AX23" si="925">IF(AX22&lt;&gt;"",AX22*$U$2,"")</f>
        <v/>
      </c>
      <c r="AY23" s="580"/>
      <c r="AZ23" s="580" t="str">
        <f t="shared" ref="AZ23" si="926">IF(AZ22&lt;&gt;"",AZ22*$U$2,"")</f>
        <v/>
      </c>
      <c r="BA23" s="581"/>
      <c r="BB23" s="603"/>
      <c r="BC23" s="604"/>
      <c r="BD23" s="604"/>
      <c r="BE23" s="572"/>
      <c r="BF23" s="572"/>
      <c r="BG23" s="572"/>
      <c r="BH23" s="576"/>
      <c r="BI23" s="577"/>
      <c r="BJ23" s="578"/>
      <c r="BL23" s="692">
        <f>IF(Data!E8&lt;&gt;"",Data!E8,"")</f>
        <v>4</v>
      </c>
      <c r="BM23" s="693"/>
      <c r="BN23" s="694"/>
      <c r="BO23" s="695" t="str">
        <f>CV76</f>
        <v/>
      </c>
      <c r="BP23" s="696"/>
      <c r="BQ23" s="697"/>
      <c r="BR23" s="698" t="str">
        <f>CW76</f>
        <v/>
      </c>
      <c r="BS23" s="696"/>
      <c r="BT23" s="697"/>
      <c r="BU23" s="698" t="str">
        <f>CX76</f>
        <v/>
      </c>
      <c r="BV23" s="696"/>
      <c r="BW23" s="697"/>
      <c r="BX23" s="698" t="str">
        <f>CY76</f>
        <v/>
      </c>
      <c r="BY23" s="696"/>
      <c r="BZ23" s="699"/>
      <c r="CJ23" s="561"/>
      <c r="CK23" s="557"/>
      <c r="CL23" s="557"/>
      <c r="CM23" s="559"/>
      <c r="CN23" s="561"/>
      <c r="CO23" s="557"/>
      <c r="CP23" s="557"/>
      <c r="CQ23" s="559"/>
      <c r="CR23" s="561"/>
      <c r="CS23" s="557"/>
      <c r="CT23" s="557"/>
      <c r="CU23" s="559"/>
      <c r="CV23" s="561"/>
      <c r="CW23" s="557"/>
      <c r="CX23" s="557"/>
      <c r="CY23" s="559"/>
      <c r="CZ23" s="561"/>
      <c r="DA23" s="557"/>
      <c r="DB23" s="557"/>
      <c r="DC23" s="559"/>
      <c r="DD23" s="561"/>
      <c r="DE23" s="557"/>
      <c r="DF23" s="557"/>
      <c r="DG23" s="559"/>
      <c r="DH23" s="561"/>
      <c r="DI23" s="557"/>
      <c r="DJ23" s="557"/>
      <c r="DK23" s="559"/>
      <c r="DL23" s="561"/>
      <c r="DM23" s="557"/>
      <c r="DN23" s="557"/>
      <c r="DO23" s="559"/>
      <c r="DP23" s="561"/>
      <c r="DQ23" s="557"/>
      <c r="DR23" s="557"/>
      <c r="DS23" s="559"/>
      <c r="DT23" s="561"/>
      <c r="DU23" s="557"/>
      <c r="DV23" s="557"/>
      <c r="DW23" s="559"/>
      <c r="DX23" s="561"/>
      <c r="DY23" s="557"/>
      <c r="DZ23" s="557"/>
      <c r="EA23" s="559"/>
      <c r="EB23" s="561"/>
      <c r="EC23" s="557"/>
      <c r="ED23" s="557"/>
      <c r="EE23" s="559"/>
      <c r="EF23" s="561"/>
      <c r="EG23" s="557"/>
      <c r="EH23" s="557"/>
      <c r="EI23" s="559"/>
      <c r="EJ23" s="561"/>
      <c r="EK23" s="557"/>
      <c r="EL23" s="557"/>
      <c r="EM23" s="559"/>
      <c r="EN23" s="561"/>
      <c r="EO23" s="557"/>
      <c r="EP23" s="557"/>
      <c r="EQ23" s="559"/>
      <c r="ER23" s="561"/>
      <c r="ES23" s="557"/>
      <c r="ET23" s="557"/>
      <c r="EU23" s="559"/>
      <c r="EV23" s="561"/>
      <c r="EW23" s="557"/>
      <c r="EX23" s="557"/>
      <c r="EY23" s="559"/>
      <c r="EZ23" s="561"/>
      <c r="FA23" s="557"/>
      <c r="FB23" s="557"/>
      <c r="FC23" s="559"/>
      <c r="FD23" s="561"/>
      <c r="FE23" s="557"/>
      <c r="FF23" s="557"/>
      <c r="FG23" s="559"/>
      <c r="FH23" s="561"/>
      <c r="FI23" s="557"/>
      <c r="FJ23" s="557"/>
      <c r="FK23" s="559"/>
      <c r="FL23" s="561"/>
      <c r="FM23" s="557"/>
      <c r="FN23" s="557"/>
      <c r="FO23" s="559"/>
      <c r="FP23" s="561"/>
      <c r="FQ23" s="557"/>
      <c r="FR23" s="557"/>
      <c r="FS23" s="559"/>
      <c r="FT23" s="561"/>
      <c r="FU23" s="557"/>
      <c r="FV23" s="557"/>
      <c r="FW23" s="559"/>
      <c r="FX23" s="561"/>
      <c r="FY23" s="557"/>
      <c r="FZ23" s="557"/>
      <c r="GA23" s="559"/>
    </row>
    <row r="24" spans="1:183" s="1" customFormat="1" ht="13.5" customHeight="1" x14ac:dyDescent="0.25">
      <c r="A24" s="582" t="s">
        <v>489</v>
      </c>
      <c r="B24" s="583"/>
      <c r="C24" s="583"/>
      <c r="D24" s="586" t="s">
        <v>325</v>
      </c>
      <c r="E24" s="586"/>
      <c r="F24" s="586"/>
      <c r="G24" s="588" t="s">
        <v>87</v>
      </c>
      <c r="H24" s="588"/>
      <c r="I24" s="588"/>
      <c r="J24" s="588"/>
      <c r="K24" s="589"/>
      <c r="L24" s="617" t="str">
        <f>IF($D24&lt;&gt;"",LEFT($D24,4)&amp;L$5,"")</f>
        <v>8211FL</v>
      </c>
      <c r="M24" s="618"/>
      <c r="N24" s="619"/>
      <c r="O24" s="596" t="str">
        <f t="shared" ref="O24" si="927">IF($L24&lt;&gt;"",LEFT($L24,4)&amp;O$5,"")</f>
        <v>8211FR</v>
      </c>
      <c r="P24" s="596"/>
      <c r="Q24" s="596"/>
      <c r="R24" s="596" t="str">
        <f t="shared" si="812"/>
        <v>8211RL</v>
      </c>
      <c r="S24" s="596"/>
      <c r="T24" s="596"/>
      <c r="U24" s="596" t="str">
        <f t="shared" si="813"/>
        <v>8211RR</v>
      </c>
      <c r="V24" s="596"/>
      <c r="W24" s="598"/>
      <c r="X24" s="600" t="str">
        <f>'RS SHK-DWN'!$DG$5</f>
        <v/>
      </c>
      <c r="Y24" s="565"/>
      <c r="Z24" s="565"/>
      <c r="AA24" s="565"/>
      <c r="AB24" s="565"/>
      <c r="AC24" s="565"/>
      <c r="AD24" s="565"/>
      <c r="AE24" s="565"/>
      <c r="AF24" s="565"/>
      <c r="AG24" s="565"/>
      <c r="AH24" s="565"/>
      <c r="AI24" s="565"/>
      <c r="AJ24" s="565"/>
      <c r="AK24" s="565"/>
      <c r="AL24" s="565"/>
      <c r="AM24" s="565"/>
      <c r="AN24" s="565"/>
      <c r="AO24" s="565"/>
      <c r="AP24" s="565"/>
      <c r="AQ24" s="565"/>
      <c r="AR24" s="565"/>
      <c r="AS24" s="565"/>
      <c r="AT24" s="565"/>
      <c r="AU24" s="565"/>
      <c r="AV24" s="565"/>
      <c r="AW24" s="565"/>
      <c r="AX24" s="565"/>
      <c r="AY24" s="565"/>
      <c r="AZ24" s="565"/>
      <c r="BA24" s="566"/>
      <c r="BB24" s="601"/>
      <c r="BC24" s="602"/>
      <c r="BD24" s="602"/>
      <c r="BE24" s="571">
        <f t="shared" ref="BE24" si="928">IF(AND(D24&lt;&gt;"",G24&lt;&gt;"",L24&lt;&gt;""),SUM(X24:BA24),"")</f>
        <v>0</v>
      </c>
      <c r="BF24" s="571"/>
      <c r="BG24" s="571"/>
      <c r="BH24" s="573">
        <f t="shared" ref="BH24" si="929">IF(AND(D24&lt;&gt;"",G24&lt;&gt;"",L24&lt;&gt;""),SUM(X25:BA25,BB24),"")</f>
        <v>0</v>
      </c>
      <c r="BI24" s="574"/>
      <c r="BJ24" s="575"/>
      <c r="BL24" s="692">
        <f>IF(Data!F8&lt;&gt;"",Data!F8,"")</f>
        <v>5</v>
      </c>
      <c r="BM24" s="693"/>
      <c r="BN24" s="694"/>
      <c r="BO24" s="695" t="str">
        <f>CZ76</f>
        <v/>
      </c>
      <c r="BP24" s="696"/>
      <c r="BQ24" s="697"/>
      <c r="BR24" s="698" t="str">
        <f>DA76</f>
        <v/>
      </c>
      <c r="BS24" s="696"/>
      <c r="BT24" s="697"/>
      <c r="BU24" s="698" t="str">
        <f>DB76</f>
        <v/>
      </c>
      <c r="BV24" s="696"/>
      <c r="BW24" s="697"/>
      <c r="BX24" s="698" t="str">
        <f>DC76</f>
        <v/>
      </c>
      <c r="BY24" s="696"/>
      <c r="BZ24" s="699"/>
      <c r="CB24" s="173">
        <f>BB24+SUM(X25:Y25)</f>
        <v>0</v>
      </c>
      <c r="CC24" s="173">
        <f>BB24+SUM(X25:AA25)</f>
        <v>0</v>
      </c>
      <c r="CD24" s="173">
        <f>BB24+SUM(X25:AC25)</f>
        <v>0</v>
      </c>
      <c r="CE24" s="173">
        <f>BB24+SUM(X25:AE25)</f>
        <v>0</v>
      </c>
      <c r="CF24" s="173">
        <f>BB24+SUM(X25:AG25)</f>
        <v>0</v>
      </c>
      <c r="CG24" s="173">
        <f>BB24+SUM(X25:AI25)</f>
        <v>0</v>
      </c>
      <c r="CH24" s="173">
        <f>BB24+SUM(X25:AK25)</f>
        <v>0</v>
      </c>
      <c r="CJ24" s="560" t="str">
        <f t="shared" ref="CJ24" si="930">IF(OR(TEXT(CJ$1,0)&amp;CJ$4=$L24,TEXT(CJ$1,0)&amp;CJ$4=$O24,TEXT(CJ$1,0)&amp;CJ$4=$R24,TEXT(CJ$1,0)&amp;CJ$4=$U24),$BE24*$U$2,"")</f>
        <v/>
      </c>
      <c r="CK24" s="556" t="str">
        <f t="shared" ref="CK24" si="931">IF(OR(TEXT(CJ$1,0)&amp;CK$4=$L24,TEXT(CJ$1,0)&amp;CK$4=$O24,TEXT(CJ$1,0)&amp;CK$4=$R24,TEXT(CJ$1,0)&amp;CK$4=$U24),$BE24*$U$2,"")</f>
        <v/>
      </c>
      <c r="CL24" s="556" t="str">
        <f t="shared" ref="CL24" si="932">IF(OR(TEXT(CJ$1,0)&amp;CL$4=$L24,TEXT(CJ$1,0)&amp;CL$4=$O24,TEXT(CJ$1,0)&amp;CL$4=$R24,TEXT(CJ$1,0)&amp;CL$4=$U24),$BE24*$U$2,"")</f>
        <v/>
      </c>
      <c r="CM24" s="558" t="str">
        <f t="shared" ref="CM24" si="933">IF(OR(TEXT(CJ$1,0)&amp;CM$4=$L24,TEXT(CJ$1,0)&amp;CM$4=$O24,TEXT(CJ$1,0)&amp;CM$4=$R24,TEXT(CJ$1,0)&amp;CM$4=$U24),$BE24*$U$2,"")</f>
        <v/>
      </c>
      <c r="CN24" s="560" t="str">
        <f t="shared" ref="CN24" si="934">IF(OR(TEXT(CN$1,0)&amp;CN$4=$L24,TEXT(CN$1,0)&amp;CN$4=$O24,TEXT(CN$1,0)&amp;CN$4=$R24,TEXT(CN$1,0)&amp;CN$4=$U24),$BE24*$U$2,"")</f>
        <v/>
      </c>
      <c r="CO24" s="556" t="str">
        <f t="shared" ref="CO24" si="935">IF(OR(TEXT(CN$1,0)&amp;CO$4=$L24,TEXT(CN$1,0)&amp;CO$4=$O24,TEXT(CN$1,0)&amp;CO$4=$R24,TEXT(CN$1,0)&amp;CO$4=$U24),$BE24*$U$2,"")</f>
        <v/>
      </c>
      <c r="CP24" s="556" t="str">
        <f t="shared" ref="CP24" si="936">IF(OR(TEXT(CN$1,0)&amp;CP$4=$L24,TEXT(CN$1,0)&amp;CP$4=$O24,TEXT(CN$1,0)&amp;CP$4=$R24,TEXT(CN$1,0)&amp;CP$4=$U24),$BE24*$U$2,"")</f>
        <v/>
      </c>
      <c r="CQ24" s="558" t="str">
        <f t="shared" ref="CQ24" si="937">IF(OR(TEXT(CN$1,0)&amp;CQ$4=$L24,TEXT(CN$1,0)&amp;CQ$4=$O24,TEXT(CN$1,0)&amp;CQ$4=$R24,TEXT(CN$1,0)&amp;CQ$4=$U24),$BE24*$U$2,"")</f>
        <v/>
      </c>
      <c r="CR24" s="560" t="str">
        <f t="shared" ref="CR24" si="938">IF(OR(TEXT(CR$1,0)&amp;CR$4=$L24,TEXT(CR$1,0)&amp;CR$4=$O24,TEXT(CR$1,0)&amp;CR$4=$R24,TEXT(CR$1,0)&amp;CR$4=$U24),$BE24*$U$2,"")</f>
        <v/>
      </c>
      <c r="CS24" s="556" t="str">
        <f t="shared" ref="CS24" si="939">IF(OR(TEXT(CR$1,0)&amp;CS$4=$L24,TEXT(CR$1,0)&amp;CS$4=$O24,TEXT(CR$1,0)&amp;CS$4=$R24,TEXT(CR$1,0)&amp;CS$4=$U24),$BE24*$U$2,"")</f>
        <v/>
      </c>
      <c r="CT24" s="556" t="str">
        <f t="shared" ref="CT24" si="940">IF(OR(TEXT(CR$1,0)&amp;CT$4=$L24,TEXT(CR$1,0)&amp;CT$4=$O24,TEXT(CR$1,0)&amp;CT$4=$R24,TEXT(CR$1,0)&amp;CT$4=$U24),$BE24*$U$2,"")</f>
        <v/>
      </c>
      <c r="CU24" s="558" t="str">
        <f t="shared" ref="CU24" si="941">IF(OR(TEXT(CR$1,0)&amp;CU$4=$L24,TEXT(CR$1,0)&amp;CU$4=$O24,TEXT(CR$1,0)&amp;CU$4=$R24,TEXT(CR$1,0)&amp;CU$4=$U24),$BE24*$U$2,"")</f>
        <v/>
      </c>
      <c r="CV24" s="560" t="str">
        <f t="shared" ref="CV24" si="942">IF(OR(TEXT(CV$1,0)&amp;CV$4=$L24,TEXT(CV$1,0)&amp;CV$4=$O24,TEXT(CV$1,0)&amp;CV$4=$R24,TEXT(CV$1,0)&amp;CV$4=$U24),$BE24*$U$2,"")</f>
        <v/>
      </c>
      <c r="CW24" s="556" t="str">
        <f t="shared" ref="CW24" si="943">IF(OR(TEXT(CV$1,0)&amp;CW$4=$L24,TEXT(CV$1,0)&amp;CW$4=$O24,TEXT(CV$1,0)&amp;CW$4=$R24,TEXT(CV$1,0)&amp;CW$4=$U24),$BE24*$U$2,"")</f>
        <v/>
      </c>
      <c r="CX24" s="556" t="str">
        <f t="shared" ref="CX24" si="944">IF(OR(TEXT(CV$1,0)&amp;CX$4=$L24,TEXT(CV$1,0)&amp;CX$4=$O24,TEXT(CV$1,0)&amp;CX$4=$R24,TEXT(CV$1,0)&amp;CX$4=$U24),$BE24*$U$2,"")</f>
        <v/>
      </c>
      <c r="CY24" s="558" t="str">
        <f t="shared" ref="CY24" si="945">IF(OR(TEXT(CV$1,0)&amp;CY$4=$L24,TEXT(CV$1,0)&amp;CY$4=$O24,TEXT(CV$1,0)&amp;CY$4=$R24,TEXT(CV$1,0)&amp;CY$4=$U24),$BE24*$U$2,"")</f>
        <v/>
      </c>
      <c r="CZ24" s="560" t="str">
        <f t="shared" ref="CZ24" si="946">IF(OR(TEXT(CZ$1,0)&amp;CZ$4=$L24,TEXT(CZ$1,0)&amp;CZ$4=$O24,TEXT(CZ$1,0)&amp;CZ$4=$R24,TEXT(CZ$1,0)&amp;CZ$4=$U24),$BE24*$U$2,"")</f>
        <v/>
      </c>
      <c r="DA24" s="556" t="str">
        <f t="shared" ref="DA24" si="947">IF(OR(TEXT(CZ$1,0)&amp;DA$4=$L24,TEXT(CZ$1,0)&amp;DA$4=$O24,TEXT(CZ$1,0)&amp;DA$4=$R24,TEXT(CZ$1,0)&amp;DA$4=$U24),$BE24*$U$2,"")</f>
        <v/>
      </c>
      <c r="DB24" s="556" t="str">
        <f t="shared" ref="DB24" si="948">IF(OR(TEXT(CZ$1,0)&amp;DB$4=$L24,TEXT(CZ$1,0)&amp;DB$4=$O24,TEXT(CZ$1,0)&amp;DB$4=$R24,TEXT(CZ$1,0)&amp;DB$4=$U24),$BE24*$U$2,"")</f>
        <v/>
      </c>
      <c r="DC24" s="558" t="str">
        <f t="shared" ref="DC24" si="949">IF(OR(TEXT(CZ$1,0)&amp;DC$4=$L24,TEXT(CZ$1,0)&amp;DC$4=$O24,TEXT(CZ$1,0)&amp;DC$4=$R24,TEXT(CZ$1,0)&amp;DC$4=$U24),$BE24*$U$2,"")</f>
        <v/>
      </c>
      <c r="DD24" s="560" t="str">
        <f t="shared" ref="DD24" si="950">IF(OR(TEXT(DD$1,0)&amp;DD$4=$L24,TEXT(DD$1,0)&amp;DD$4=$O24,TEXT(DD$1,0)&amp;DD$4=$R24,TEXT(DD$1,0)&amp;DD$4=$U24),$BE24*$U$2,"")</f>
        <v/>
      </c>
      <c r="DE24" s="556" t="str">
        <f t="shared" ref="DE24" si="951">IF(OR(TEXT(DD$1,0)&amp;DE$4=$L24,TEXT(DD$1,0)&amp;DE$4=$O24,TEXT(DD$1,0)&amp;DE$4=$R24,TEXT(DD$1,0)&amp;DE$4=$U24),$BE24*$U$2,"")</f>
        <v/>
      </c>
      <c r="DF24" s="556" t="str">
        <f t="shared" ref="DF24" si="952">IF(OR(TEXT(DD$1,0)&amp;DF$4=$L24,TEXT(DD$1,0)&amp;DF$4=$O24,TEXT(DD$1,0)&amp;DF$4=$R24,TEXT(DD$1,0)&amp;DF$4=$U24),$BE24*$U$2,"")</f>
        <v/>
      </c>
      <c r="DG24" s="558" t="str">
        <f t="shared" ref="DG24" si="953">IF(OR(TEXT(DD$1,0)&amp;DG$4=$L24,TEXT(DD$1,0)&amp;DG$4=$O24,TEXT(DD$1,0)&amp;DG$4=$R24,TEXT(DD$1,0)&amp;DG$4=$U24),$BE24*$U$2,"")</f>
        <v/>
      </c>
      <c r="DH24" s="560" t="str">
        <f t="shared" ref="DH24" si="954">IF(OR(TEXT(DH$1,0)&amp;DH$4=$L24,TEXT(DH$1,0)&amp;DH$4=$O24,TEXT(DH$1,0)&amp;DH$4=$R24,TEXT(DH$1,0)&amp;DH$4=$U24),$BE24*$U$2,"")</f>
        <v/>
      </c>
      <c r="DI24" s="556" t="str">
        <f t="shared" ref="DI24" si="955">IF(OR(TEXT(DH$1,0)&amp;DI$4=$L24,TEXT(DH$1,0)&amp;DI$4=$O24,TEXT(DH$1,0)&amp;DI$4=$R24,TEXT(DH$1,0)&amp;DI$4=$U24),$BE24*$U$2,"")</f>
        <v/>
      </c>
      <c r="DJ24" s="556" t="str">
        <f t="shared" ref="DJ24" si="956">IF(OR(TEXT(DH$1,0)&amp;DJ$4=$L24,TEXT(DH$1,0)&amp;DJ$4=$O24,TEXT(DH$1,0)&amp;DJ$4=$R24,TEXT(DH$1,0)&amp;DJ$4=$U24),$BE24*$U$2,"")</f>
        <v/>
      </c>
      <c r="DK24" s="558" t="str">
        <f t="shared" ref="DK24" si="957">IF(OR(TEXT(DH$1,0)&amp;DK$4=$L24,TEXT(DH$1,0)&amp;DK$4=$O24,TEXT(DH$1,0)&amp;DK$4=$R24,TEXT(DH$1,0)&amp;DK$4=$U24),$BE24*$U$2,"")</f>
        <v/>
      </c>
      <c r="DL24" s="560" t="str">
        <f t="shared" ref="DL24" si="958">IF(OR(TEXT(DL$1,0)&amp;DL$4=$L24,TEXT(DL$1,0)&amp;DL$4=$O24,TEXT(DL$1,0)&amp;DL$4=$R24,TEXT(DL$1,0)&amp;DL$4=$U24),$BE24*$U$2,"")</f>
        <v/>
      </c>
      <c r="DM24" s="556" t="str">
        <f t="shared" ref="DM24" si="959">IF(OR(TEXT(DL$1,0)&amp;DM$4=$L24,TEXT(DL$1,0)&amp;DM$4=$O24,TEXT(DL$1,0)&amp;DM$4=$R24,TEXT(DL$1,0)&amp;DM$4=$U24),$BE24*$U$2,"")</f>
        <v/>
      </c>
      <c r="DN24" s="556" t="str">
        <f t="shared" ref="DN24" si="960">IF(OR(TEXT(DL$1,0)&amp;DN$4=$L24,TEXT(DL$1,0)&amp;DN$4=$O24,TEXT(DL$1,0)&amp;DN$4=$R24,TEXT(DL$1,0)&amp;DN$4=$U24),$BE24*$U$2,"")</f>
        <v/>
      </c>
      <c r="DO24" s="558" t="str">
        <f t="shared" ref="DO24" si="961">IF(OR(TEXT(DL$1,0)&amp;DO$4=$L24,TEXT(DL$1,0)&amp;DO$4=$O24,TEXT(DL$1,0)&amp;DO$4=$R24,TEXT(DL$1,0)&amp;DO$4=$U24),$BE24*$U$2,"")</f>
        <v/>
      </c>
      <c r="DP24" s="560" t="str">
        <f t="shared" ref="DP24" si="962">IF(OR(TEXT(DP$1,0)&amp;DP$4=$L24,TEXT(DP$1,0)&amp;DP$4=$O24,TEXT(DP$1,0)&amp;DP$4=$R24,TEXT(DP$1,0)&amp;DP$4=$U24),$BE24*$U$2,"")</f>
        <v/>
      </c>
      <c r="DQ24" s="556" t="str">
        <f t="shared" ref="DQ24" si="963">IF(OR(TEXT(DP$1,0)&amp;DQ$4=$L24,TEXT(DP$1,0)&amp;DQ$4=$O24,TEXT(DP$1,0)&amp;DQ$4=$R24,TEXT(DP$1,0)&amp;DQ$4=$U24),$BE24*$U$2,"")</f>
        <v/>
      </c>
      <c r="DR24" s="556" t="str">
        <f t="shared" ref="DR24" si="964">IF(OR(TEXT(DP$1,0)&amp;DR$4=$L24,TEXT(DP$1,0)&amp;DR$4=$O24,TEXT(DP$1,0)&amp;DR$4=$R24,TEXT(DP$1,0)&amp;DR$4=$U24),$BE24*$U$2,"")</f>
        <v/>
      </c>
      <c r="DS24" s="558" t="str">
        <f t="shared" ref="DS24" si="965">IF(OR(TEXT(DP$1,0)&amp;DS$4=$L24,TEXT(DP$1,0)&amp;DS$4=$O24,TEXT(DP$1,0)&amp;DS$4=$R24,TEXT(DP$1,0)&amp;DS$4=$U24),$BE24*$U$2,"")</f>
        <v/>
      </c>
      <c r="DT24" s="560" t="str">
        <f t="shared" ref="DT24" si="966">IF(OR(TEXT(DT$1,0)&amp;DT$4=$L24,TEXT(DT$1,0)&amp;DT$4=$O24,TEXT(DT$1,0)&amp;DT$4=$R24,TEXT(DT$1,0)&amp;DT$4=$U24),$BE24*$U$2,"")</f>
        <v/>
      </c>
      <c r="DU24" s="556" t="str">
        <f t="shared" ref="DU24" si="967">IF(OR(TEXT(DT$1,0)&amp;DU$4=$L24,TEXT(DT$1,0)&amp;DU$4=$O24,TEXT(DT$1,0)&amp;DU$4=$R24,TEXT(DT$1,0)&amp;DU$4=$U24),$BE24*$U$2,"")</f>
        <v/>
      </c>
      <c r="DV24" s="556" t="str">
        <f t="shared" ref="DV24" si="968">IF(OR(TEXT(DT$1,0)&amp;DV$4=$L24,TEXT(DT$1,0)&amp;DV$4=$O24,TEXT(DT$1,0)&amp;DV$4=$R24,TEXT(DT$1,0)&amp;DV$4=$U24),$BE24*$U$2,"")</f>
        <v/>
      </c>
      <c r="DW24" s="558" t="str">
        <f t="shared" ref="DW24" si="969">IF(OR(TEXT(DT$1,0)&amp;DW$4=$L24,TEXT(DT$1,0)&amp;DW$4=$O24,TEXT(DT$1,0)&amp;DW$4=$R24,TEXT(DT$1,0)&amp;DW$4=$U24),$BE24*$U$2,"")</f>
        <v/>
      </c>
      <c r="DX24" s="560" t="str">
        <f t="shared" ref="DX24" si="970">IF(OR(TEXT(DX$1,0)&amp;DX$4=$L24,TEXT(DX$1,0)&amp;DX$4=$O24,TEXT(DX$1,0)&amp;DX$4=$R24,TEXT(DX$1,0)&amp;DX$4=$U24),$BE24*$U$2,"")</f>
        <v/>
      </c>
      <c r="DY24" s="556" t="str">
        <f t="shared" ref="DY24" si="971">IF(OR(TEXT(DX$1,0)&amp;DY$4=$L24,TEXT(DX$1,0)&amp;DY$4=$O24,TEXT(DX$1,0)&amp;DY$4=$R24,TEXT(DX$1,0)&amp;DY$4=$U24),$BE24*$U$2,"")</f>
        <v/>
      </c>
      <c r="DZ24" s="556" t="str">
        <f t="shared" ref="DZ24" si="972">IF(OR(TEXT(DX$1,0)&amp;DZ$4=$L24,TEXT(DX$1,0)&amp;DZ$4=$O24,TEXT(DX$1,0)&amp;DZ$4=$R24,TEXT(DX$1,0)&amp;DZ$4=$U24),$BE24*$U$2,"")</f>
        <v/>
      </c>
      <c r="EA24" s="558" t="str">
        <f t="shared" ref="EA24" si="973">IF(OR(TEXT(DX$1,0)&amp;EA$4=$L24,TEXT(DX$1,0)&amp;EA$4=$O24,TEXT(DX$1,0)&amp;EA$4=$R24,TEXT(DX$1,0)&amp;EA$4=$U24),$BE24*$U$2,"")</f>
        <v/>
      </c>
      <c r="EB24" s="560" t="str">
        <f t="shared" ref="EB24" si="974">IF(OR(TEXT(EB$1,0)&amp;EB$4=$L24,TEXT(EB$1,0)&amp;EB$4=$O24,TEXT(EB$1,0)&amp;EB$4=$R24,TEXT(EB$1,0)&amp;EB$4=$U24),$BE24*$U$2,"")</f>
        <v/>
      </c>
      <c r="EC24" s="556" t="str">
        <f t="shared" ref="EC24" si="975">IF(OR(TEXT(EB$1,0)&amp;EC$4=$L24,TEXT(EB$1,0)&amp;EC$4=$O24,TEXT(EB$1,0)&amp;EC$4=$R24,TEXT(EB$1,0)&amp;EC$4=$U24),$BE24*$U$2,"")</f>
        <v/>
      </c>
      <c r="ED24" s="556" t="str">
        <f t="shared" ref="ED24" si="976">IF(OR(TEXT(EB$1,0)&amp;ED$4=$L24,TEXT(EB$1,0)&amp;ED$4=$O24,TEXT(EB$1,0)&amp;ED$4=$R24,TEXT(EB$1,0)&amp;ED$4=$U24),$BE24*$U$2,"")</f>
        <v/>
      </c>
      <c r="EE24" s="558" t="str">
        <f t="shared" ref="EE24" si="977">IF(OR(TEXT(EB$1,0)&amp;EE$4=$L24,TEXT(EB$1,0)&amp;EE$4=$O24,TEXT(EB$1,0)&amp;EE$4=$R24,TEXT(EB$1,0)&amp;EE$4=$U24),$BE24*$U$2,"")</f>
        <v/>
      </c>
      <c r="EF24" s="560" t="str">
        <f t="shared" ref="EF24" si="978">IF(OR(TEXT(EF$1,0)&amp;EF$4=$L24,TEXT(EF$1,0)&amp;EF$4=$O24,TEXT(EF$1,0)&amp;EF$4=$R24,TEXT(EF$1,0)&amp;EF$4=$U24),$BE24*$U$2,"")</f>
        <v/>
      </c>
      <c r="EG24" s="556" t="str">
        <f t="shared" ref="EG24" si="979">IF(OR(TEXT(EF$1,0)&amp;EG$4=$L24,TEXT(EF$1,0)&amp;EG$4=$O24,TEXT(EF$1,0)&amp;EG$4=$R24,TEXT(EF$1,0)&amp;EG$4=$U24),$BE24*$U$2,"")</f>
        <v/>
      </c>
      <c r="EH24" s="556" t="str">
        <f t="shared" ref="EH24" si="980">IF(OR(TEXT(EF$1,0)&amp;EH$4=$L24,TEXT(EF$1,0)&amp;EH$4=$O24,TEXT(EF$1,0)&amp;EH$4=$R24,TEXT(EF$1,0)&amp;EH$4=$U24),$BE24*$U$2,"")</f>
        <v/>
      </c>
      <c r="EI24" s="558" t="str">
        <f t="shared" ref="EI24" si="981">IF(OR(TEXT(EF$1,0)&amp;EI$4=$L24,TEXT(EF$1,0)&amp;EI$4=$O24,TEXT(EF$1,0)&amp;EI$4=$R24,TEXT(EF$1,0)&amp;EI$4=$U24),$BE24*$U$2,"")</f>
        <v/>
      </c>
      <c r="EJ24" s="560" t="str">
        <f t="shared" ref="EJ24" si="982">IF(OR(TEXT(EJ$1,0)&amp;EJ$4=$L24,TEXT(EJ$1,0)&amp;EJ$4=$O24,TEXT(EJ$1,0)&amp;EJ$4=$R24,TEXT(EJ$1,0)&amp;EJ$4=$U24),$BE24*$U$2,"")</f>
        <v/>
      </c>
      <c r="EK24" s="556" t="str">
        <f t="shared" ref="EK24" si="983">IF(OR(TEXT(EJ$1,0)&amp;EK$4=$L24,TEXT(EJ$1,0)&amp;EK$4=$O24,TEXT(EJ$1,0)&amp;EK$4=$R24,TEXT(EJ$1,0)&amp;EK$4=$U24),$BE24*$U$2,"")</f>
        <v/>
      </c>
      <c r="EL24" s="556" t="str">
        <f t="shared" ref="EL24" si="984">IF(OR(TEXT(EJ$1,0)&amp;EL$4=$L24,TEXT(EJ$1,0)&amp;EL$4=$O24,TEXT(EJ$1,0)&amp;EL$4=$R24,TEXT(EJ$1,0)&amp;EL$4=$U24),$BE24*$U$2,"")</f>
        <v/>
      </c>
      <c r="EM24" s="558" t="str">
        <f t="shared" ref="EM24" si="985">IF(OR(TEXT(EJ$1,0)&amp;EM$4=$L24,TEXT(EJ$1,0)&amp;EM$4=$O24,TEXT(EJ$1,0)&amp;EM$4=$R24,TEXT(EJ$1,0)&amp;EM$4=$U24),$BE24*$U$2,"")</f>
        <v/>
      </c>
      <c r="EN24" s="560" t="str">
        <f t="shared" ref="EN24" si="986">IF(OR(TEXT(EN$1,0)&amp;EN$4=$L24,TEXT(EN$1,0)&amp;EN$4=$O24,TEXT(EN$1,0)&amp;EN$4=$R24,TEXT(EN$1,0)&amp;EN$4=$U24),$BE24*$U$2,"")</f>
        <v/>
      </c>
      <c r="EO24" s="556" t="str">
        <f t="shared" ref="EO24" si="987">IF(OR(TEXT(EN$1,0)&amp;EO$4=$L24,TEXT(EN$1,0)&amp;EO$4=$O24,TEXT(EN$1,0)&amp;EO$4=$R24,TEXT(EN$1,0)&amp;EO$4=$U24),$BE24*$U$2,"")</f>
        <v/>
      </c>
      <c r="EP24" s="556" t="str">
        <f t="shared" ref="EP24" si="988">IF(OR(TEXT(EN$1,0)&amp;EP$4=$L24,TEXT(EN$1,0)&amp;EP$4=$O24,TEXT(EN$1,0)&amp;EP$4=$R24,TEXT(EN$1,0)&amp;EP$4=$U24),$BE24*$U$2,"")</f>
        <v/>
      </c>
      <c r="EQ24" s="558" t="str">
        <f t="shared" ref="EQ24" si="989">IF(OR(TEXT(EN$1,0)&amp;EQ$4=$L24,TEXT(EN$1,0)&amp;EQ$4=$O24,TEXT(EN$1,0)&amp;EQ$4=$R24,TEXT(EN$1,0)&amp;EQ$4=$U24),$BE24*$U$2,"")</f>
        <v/>
      </c>
      <c r="ER24" s="560" t="str">
        <f t="shared" ref="ER24" si="990">IF(OR(TEXT(ER$1,0)&amp;ER$4=$L24,TEXT(ER$1,0)&amp;ER$4=$O24,TEXT(ER$1,0)&amp;ER$4=$R24,TEXT(ER$1,0)&amp;ER$4=$U24),$BE24*$U$2,"")</f>
        <v/>
      </c>
      <c r="ES24" s="556" t="str">
        <f t="shared" ref="ES24" si="991">IF(OR(TEXT(ER$1,0)&amp;ES$4=$L24,TEXT(ER$1,0)&amp;ES$4=$O24,TEXT(ER$1,0)&amp;ES$4=$R24,TEXT(ER$1,0)&amp;ES$4=$U24),$BE24*$U$2,"")</f>
        <v/>
      </c>
      <c r="ET24" s="556" t="str">
        <f t="shared" ref="ET24" si="992">IF(OR(TEXT(ER$1,0)&amp;ET$4=$L24,TEXT(ER$1,0)&amp;ET$4=$O24,TEXT(ER$1,0)&amp;ET$4=$R24,TEXT(ER$1,0)&amp;ET$4=$U24),$BE24*$U$2,"")</f>
        <v/>
      </c>
      <c r="EU24" s="558" t="str">
        <f t="shared" ref="EU24" si="993">IF(OR(TEXT(ER$1,0)&amp;EU$4=$L24,TEXT(ER$1,0)&amp;EU$4=$O24,TEXT(ER$1,0)&amp;EU$4=$R24,TEXT(ER$1,0)&amp;EU$4=$U24),$BE24*$U$2,"")</f>
        <v/>
      </c>
      <c r="EV24" s="560" t="str">
        <f t="shared" ref="EV24" si="994">IF(OR(TEXT(EV$1,0)&amp;EV$4=$L24,TEXT(EV$1,0)&amp;EV$4=$O24,TEXT(EV$1,0)&amp;EV$4=$R24,TEXT(EV$1,0)&amp;EV$4=$U24),$BE24*$U$2,"")</f>
        <v/>
      </c>
      <c r="EW24" s="556" t="str">
        <f t="shared" ref="EW24" si="995">IF(OR(TEXT(EV$1,0)&amp;EW$4=$L24,TEXT(EV$1,0)&amp;EW$4=$O24,TEXT(EV$1,0)&amp;EW$4=$R24,TEXT(EV$1,0)&amp;EW$4=$U24),$BE24*$U$2,"")</f>
        <v/>
      </c>
      <c r="EX24" s="556" t="str">
        <f t="shared" ref="EX24" si="996">IF(OR(TEXT(EV$1,0)&amp;EX$4=$L24,TEXT(EV$1,0)&amp;EX$4=$O24,TEXT(EV$1,0)&amp;EX$4=$R24,TEXT(EV$1,0)&amp;EX$4=$U24),$BE24*$U$2,"")</f>
        <v/>
      </c>
      <c r="EY24" s="558" t="str">
        <f t="shared" ref="EY24" si="997">IF(OR(TEXT(EV$1,0)&amp;EY$4=$L24,TEXT(EV$1,0)&amp;EY$4=$O24,TEXT(EV$1,0)&amp;EY$4=$R24,TEXT(EV$1,0)&amp;EY$4=$U24),$BE24*$U$2,"")</f>
        <v/>
      </c>
      <c r="EZ24" s="560" t="str">
        <f t="shared" ref="EZ24" si="998">IF(OR(TEXT(EZ$1,0)&amp;EZ$4=$L24,TEXT(EZ$1,0)&amp;EZ$4=$O24,TEXT(EZ$1,0)&amp;EZ$4=$R24,TEXT(EZ$1,0)&amp;EZ$4=$U24),$BE24*$U$2,"")</f>
        <v/>
      </c>
      <c r="FA24" s="556" t="str">
        <f t="shared" ref="FA24" si="999">IF(OR(TEXT(EZ$1,0)&amp;FA$4=$L24,TEXT(EZ$1,0)&amp;FA$4=$O24,TEXT(EZ$1,0)&amp;FA$4=$R24,TEXT(EZ$1,0)&amp;FA$4=$U24),$BE24*$U$2,"")</f>
        <v/>
      </c>
      <c r="FB24" s="556" t="str">
        <f t="shared" ref="FB24" si="1000">IF(OR(TEXT(EZ$1,0)&amp;FB$4=$L24,TEXT(EZ$1,0)&amp;FB$4=$O24,TEXT(EZ$1,0)&amp;FB$4=$R24,TEXT(EZ$1,0)&amp;FB$4=$U24),$BE24*$U$2,"")</f>
        <v/>
      </c>
      <c r="FC24" s="558" t="str">
        <f t="shared" ref="FC24" si="1001">IF(OR(TEXT(EZ$1,0)&amp;FC$4=$L24,TEXT(EZ$1,0)&amp;FC$4=$O24,TEXT(EZ$1,0)&amp;FC$4=$R24,TEXT(EZ$1,0)&amp;FC$4=$U24),$BE24*$U$2,"")</f>
        <v/>
      </c>
      <c r="FD24" s="560" t="str">
        <f t="shared" ref="FD24" si="1002">IF(OR(TEXT(FD$1,0)&amp;FD$4=$L24,TEXT(FD$1,0)&amp;FD$4=$O24,TEXT(FD$1,0)&amp;FD$4=$R24,TEXT(FD$1,0)&amp;FD$4=$U24),$BE24*$U$2,"")</f>
        <v/>
      </c>
      <c r="FE24" s="556" t="str">
        <f t="shared" ref="FE24" si="1003">IF(OR(TEXT(FD$1,0)&amp;FE$4=$L24,TEXT(FD$1,0)&amp;FE$4=$O24,TEXT(FD$1,0)&amp;FE$4=$R24,TEXT(FD$1,0)&amp;FE$4=$U24),$BE24*$U$2,"")</f>
        <v/>
      </c>
      <c r="FF24" s="556" t="str">
        <f t="shared" ref="FF24" si="1004">IF(OR(TEXT(FD$1,0)&amp;FF$4=$L24,TEXT(FD$1,0)&amp;FF$4=$O24,TEXT(FD$1,0)&amp;FF$4=$R24,TEXT(FD$1,0)&amp;FF$4=$U24),$BE24*$U$2,"")</f>
        <v/>
      </c>
      <c r="FG24" s="558" t="str">
        <f t="shared" ref="FG24" si="1005">IF(OR(TEXT(FD$1,0)&amp;FG$4=$L24,TEXT(FD$1,0)&amp;FG$4=$O24,TEXT(FD$1,0)&amp;FG$4=$R24,TEXT(FD$1,0)&amp;FG$4=$U24),$BE24*$U$2,"")</f>
        <v/>
      </c>
      <c r="FH24" s="560" t="str">
        <f t="shared" ref="FH24" si="1006">IF(OR(TEXT(FH$1,0)&amp;FH$4=$L24,TEXT(FH$1,0)&amp;FH$4=$O24,TEXT(FH$1,0)&amp;FH$4=$R24,TEXT(FH$1,0)&amp;FH$4=$U24),$BE24*$U$2,"")</f>
        <v/>
      </c>
      <c r="FI24" s="556" t="str">
        <f t="shared" ref="FI24" si="1007">IF(OR(TEXT(FH$1,0)&amp;FI$4=$L24,TEXT(FH$1,0)&amp;FI$4=$O24,TEXT(FH$1,0)&amp;FI$4=$R24,TEXT(FH$1,0)&amp;FI$4=$U24),$BE24*$U$2,"")</f>
        <v/>
      </c>
      <c r="FJ24" s="556" t="str">
        <f t="shared" ref="FJ24" si="1008">IF(OR(TEXT(FH$1,0)&amp;FJ$4=$L24,TEXT(FH$1,0)&amp;FJ$4=$O24,TEXT(FH$1,0)&amp;FJ$4=$R24,TEXT(FH$1,0)&amp;FJ$4=$U24),$BE24*$U$2,"")</f>
        <v/>
      </c>
      <c r="FK24" s="558" t="str">
        <f t="shared" ref="FK24" si="1009">IF(OR(TEXT(FH$1,0)&amp;FK$4=$L24,TEXT(FH$1,0)&amp;FK$4=$O24,TEXT(FH$1,0)&amp;FK$4=$R24,TEXT(FH$1,0)&amp;FK$4=$U24),$BE24*$U$2,"")</f>
        <v/>
      </c>
      <c r="FL24" s="560" t="str">
        <f t="shared" ref="FL24" si="1010">IF(OR(TEXT(FL$1,0)&amp;FL$4=$L24,TEXT(FL$1,0)&amp;FL$4=$O24,TEXT(FL$1,0)&amp;FL$4=$R24,TEXT(FL$1,0)&amp;FL$4=$U24),$BE24*$U$2,"")</f>
        <v/>
      </c>
      <c r="FM24" s="556" t="str">
        <f t="shared" ref="FM24" si="1011">IF(OR(TEXT(FL$1,0)&amp;FM$4=$L24,TEXT(FL$1,0)&amp;FM$4=$O24,TEXT(FL$1,0)&amp;FM$4=$R24,TEXT(FL$1,0)&amp;FM$4=$U24),$BE24*$U$2,"")</f>
        <v/>
      </c>
      <c r="FN24" s="556" t="str">
        <f t="shared" ref="FN24" si="1012">IF(OR(TEXT(FL$1,0)&amp;FN$4=$L24,TEXT(FL$1,0)&amp;FN$4=$O24,TEXT(FL$1,0)&amp;FN$4=$R24,TEXT(FL$1,0)&amp;FN$4=$U24),$BE24*$U$2,"")</f>
        <v/>
      </c>
      <c r="FO24" s="558" t="str">
        <f t="shared" ref="FO24" si="1013">IF(OR(TEXT(FL$1,0)&amp;FO$4=$L24,TEXT(FL$1,0)&amp;FO$4=$O24,TEXT(FL$1,0)&amp;FO$4=$R24,TEXT(FL$1,0)&amp;FO$4=$U24),$BE24*$U$2,"")</f>
        <v/>
      </c>
      <c r="FP24" s="560" t="str">
        <f t="shared" ref="FP24" si="1014">IF(OR(TEXT(FP$1,0)&amp;FP$4=$L24,TEXT(FP$1,0)&amp;FP$4=$O24,TEXT(FP$1,0)&amp;FP$4=$R24,TEXT(FP$1,0)&amp;FP$4=$U24),$BE24*$U$2,"")</f>
        <v/>
      </c>
      <c r="FQ24" s="556" t="str">
        <f t="shared" ref="FQ24" si="1015">IF(OR(TEXT(FP$1,0)&amp;FQ$4=$L24,TEXT(FP$1,0)&amp;FQ$4=$O24,TEXT(FP$1,0)&amp;FQ$4=$R24,TEXT(FP$1,0)&amp;FQ$4=$U24),$BE24*$U$2,"")</f>
        <v/>
      </c>
      <c r="FR24" s="556" t="str">
        <f t="shared" ref="FR24" si="1016">IF(OR(TEXT(FP$1,0)&amp;FR$4=$L24,TEXT(FP$1,0)&amp;FR$4=$O24,TEXT(FP$1,0)&amp;FR$4=$R24,TEXT(FP$1,0)&amp;FR$4=$U24),$BE24*$U$2,"")</f>
        <v/>
      </c>
      <c r="FS24" s="558" t="str">
        <f t="shared" ref="FS24" si="1017">IF(OR(TEXT(FP$1,0)&amp;FS$4=$L24,TEXT(FP$1,0)&amp;FS$4=$O24,TEXT(FP$1,0)&amp;FS$4=$R24,TEXT(FP$1,0)&amp;FS$4=$U24),$BE24*$U$2,"")</f>
        <v/>
      </c>
      <c r="FT24" s="560" t="str">
        <f t="shared" ref="FT24" si="1018">IF(OR(TEXT(FT$1,0)&amp;FT$4=$L24,TEXT(FT$1,0)&amp;FT$4=$O24,TEXT(FT$1,0)&amp;FT$4=$R24,TEXT(FT$1,0)&amp;FT$4=$U24),$BE24*$U$2,"")</f>
        <v/>
      </c>
      <c r="FU24" s="556" t="str">
        <f t="shared" ref="FU24" si="1019">IF(OR(TEXT(FT$1,0)&amp;FU$4=$L24,TEXT(FT$1,0)&amp;FU$4=$O24,TEXT(FT$1,0)&amp;FU$4=$R24,TEXT(FT$1,0)&amp;FU$4=$U24),$BE24*$U$2,"")</f>
        <v/>
      </c>
      <c r="FV24" s="556" t="str">
        <f t="shared" ref="FV24" si="1020">IF(OR(TEXT(FT$1,0)&amp;FV$4=$L24,TEXT(FT$1,0)&amp;FV$4=$O24,TEXT(FT$1,0)&amp;FV$4=$R24,TEXT(FT$1,0)&amp;FV$4=$U24),$BE24*$U$2,"")</f>
        <v/>
      </c>
      <c r="FW24" s="558" t="str">
        <f t="shared" ref="FW24" si="1021">IF(OR(TEXT(FT$1,0)&amp;FW$4=$L24,TEXT(FT$1,0)&amp;FW$4=$O24,TEXT(FT$1,0)&amp;FW$4=$R24,TEXT(FT$1,0)&amp;FW$4=$U24),$BE24*$U$2,"")</f>
        <v/>
      </c>
      <c r="FX24" s="560" t="str">
        <f t="shared" ref="FX24" si="1022">IF(OR(TEXT(FX$1,0)&amp;FX$4=$L24,TEXT(FX$1,0)&amp;FX$4=$O24,TEXT(FX$1,0)&amp;FX$4=$R24,TEXT(FX$1,0)&amp;FX$4=$U24),$BE24*$U$2,"")</f>
        <v/>
      </c>
      <c r="FY24" s="556" t="str">
        <f t="shared" ref="FY24" si="1023">IF(OR(TEXT(FX$1,0)&amp;FY$4=$L24,TEXT(FX$1,0)&amp;FY$4=$O24,TEXT(FX$1,0)&amp;FY$4=$R24,TEXT(FX$1,0)&amp;FY$4=$U24),$BE24*$U$2,"")</f>
        <v/>
      </c>
      <c r="FZ24" s="556" t="str">
        <f t="shared" ref="FZ24" si="1024">IF(OR(TEXT(FX$1,0)&amp;FZ$4=$L24,TEXT(FX$1,0)&amp;FZ$4=$O24,TEXT(FX$1,0)&amp;FZ$4=$R24,TEXT(FX$1,0)&amp;FZ$4=$U24),$BE24*$U$2,"")</f>
        <v/>
      </c>
      <c r="GA24" s="558" t="str">
        <f t="shared" ref="GA24" si="1025">IF(OR(TEXT(FX$1,0)&amp;GA$4=$L24,TEXT(FX$1,0)&amp;GA$4=$O24,TEXT(FX$1,0)&amp;GA$4=$R24,TEXT(FX$1,0)&amp;GA$4=$U24),$BE24*$U$2,"")</f>
        <v/>
      </c>
    </row>
    <row r="25" spans="1:183" s="1" customFormat="1" ht="13.5" customHeight="1" x14ac:dyDescent="0.25">
      <c r="A25" s="584"/>
      <c r="B25" s="585"/>
      <c r="C25" s="585"/>
      <c r="D25" s="587"/>
      <c r="E25" s="587"/>
      <c r="F25" s="587"/>
      <c r="G25" s="590"/>
      <c r="H25" s="590"/>
      <c r="I25" s="590"/>
      <c r="J25" s="590"/>
      <c r="K25" s="591"/>
      <c r="L25" s="620"/>
      <c r="M25" s="621"/>
      <c r="N25" s="622"/>
      <c r="O25" s="597"/>
      <c r="P25" s="597"/>
      <c r="Q25" s="597"/>
      <c r="R25" s="597"/>
      <c r="S25" s="597"/>
      <c r="T25" s="597"/>
      <c r="U25" s="597"/>
      <c r="V25" s="597"/>
      <c r="W25" s="599"/>
      <c r="X25" s="579" t="str">
        <f t="shared" ref="X25" si="1026">IF(X24&lt;&gt;"",X24*$U$2,"")</f>
        <v/>
      </c>
      <c r="Y25" s="580"/>
      <c r="Z25" s="580" t="str">
        <f t="shared" ref="Z25" si="1027">IF(Z24&lt;&gt;"",Z24*$U$2,"")</f>
        <v/>
      </c>
      <c r="AA25" s="580"/>
      <c r="AB25" s="580" t="str">
        <f t="shared" ref="AB25" si="1028">IF(AB24&lt;&gt;"",AB24*$U$2,"")</f>
        <v/>
      </c>
      <c r="AC25" s="580"/>
      <c r="AD25" s="580" t="str">
        <f t="shared" ref="AD25" si="1029">IF(AD24&lt;&gt;"",AD24*$U$2,"")</f>
        <v/>
      </c>
      <c r="AE25" s="580"/>
      <c r="AF25" s="580" t="str">
        <f t="shared" ref="AF25" si="1030">IF(AF24&lt;&gt;"",AF24*$U$2,"")</f>
        <v/>
      </c>
      <c r="AG25" s="580"/>
      <c r="AH25" s="580" t="str">
        <f t="shared" ref="AH25" si="1031">IF(AH24&lt;&gt;"",AH24*$U$2,"")</f>
        <v/>
      </c>
      <c r="AI25" s="580"/>
      <c r="AJ25" s="580" t="str">
        <f t="shared" ref="AJ25" si="1032">IF(AJ24&lt;&gt;"",AJ24*$U$2,"")</f>
        <v/>
      </c>
      <c r="AK25" s="580"/>
      <c r="AL25" s="580" t="str">
        <f t="shared" ref="AL25" si="1033">IF(AL24&lt;&gt;"",AL24*$U$2,"")</f>
        <v/>
      </c>
      <c r="AM25" s="580"/>
      <c r="AN25" s="580" t="str">
        <f t="shared" ref="AN25" si="1034">IF(AN24&lt;&gt;"",AN24*$U$2,"")</f>
        <v/>
      </c>
      <c r="AO25" s="580"/>
      <c r="AP25" s="580" t="str">
        <f t="shared" ref="AP25" si="1035">IF(AP24&lt;&gt;"",AP24*$U$2,"")</f>
        <v/>
      </c>
      <c r="AQ25" s="580"/>
      <c r="AR25" s="580" t="str">
        <f t="shared" ref="AR25" si="1036">IF(AR24&lt;&gt;"",AR24*$U$2,"")</f>
        <v/>
      </c>
      <c r="AS25" s="580"/>
      <c r="AT25" s="580" t="str">
        <f t="shared" ref="AT25" si="1037">IF(AT24&lt;&gt;"",AT24*$U$2,"")</f>
        <v/>
      </c>
      <c r="AU25" s="580"/>
      <c r="AV25" s="580" t="str">
        <f t="shared" ref="AV25" si="1038">IF(AV24&lt;&gt;"",AV24*$U$2,"")</f>
        <v/>
      </c>
      <c r="AW25" s="580"/>
      <c r="AX25" s="580" t="str">
        <f t="shared" ref="AX25" si="1039">IF(AX24&lt;&gt;"",AX24*$U$2,"")</f>
        <v/>
      </c>
      <c r="AY25" s="580"/>
      <c r="AZ25" s="580" t="str">
        <f t="shared" ref="AZ25" si="1040">IF(AZ24&lt;&gt;"",AZ24*$U$2,"")</f>
        <v/>
      </c>
      <c r="BA25" s="581"/>
      <c r="BB25" s="603"/>
      <c r="BC25" s="604"/>
      <c r="BD25" s="604"/>
      <c r="BE25" s="572"/>
      <c r="BF25" s="572"/>
      <c r="BG25" s="572"/>
      <c r="BH25" s="576"/>
      <c r="BI25" s="577"/>
      <c r="BJ25" s="578"/>
      <c r="BL25" s="692">
        <f>IF(Data!G8&lt;&gt;"",Data!G8,"")</f>
        <v>6</v>
      </c>
      <c r="BM25" s="693"/>
      <c r="BN25" s="694"/>
      <c r="BO25" s="695" t="str">
        <f>DD76</f>
        <v/>
      </c>
      <c r="BP25" s="696"/>
      <c r="BQ25" s="697"/>
      <c r="BR25" s="698" t="str">
        <f>DE76</f>
        <v/>
      </c>
      <c r="BS25" s="696"/>
      <c r="BT25" s="697"/>
      <c r="BU25" s="698" t="str">
        <f>DF76</f>
        <v/>
      </c>
      <c r="BV25" s="696"/>
      <c r="BW25" s="697"/>
      <c r="BX25" s="698" t="str">
        <f>DG76</f>
        <v/>
      </c>
      <c r="BY25" s="696"/>
      <c r="BZ25" s="699"/>
      <c r="CJ25" s="561"/>
      <c r="CK25" s="557"/>
      <c r="CL25" s="557"/>
      <c r="CM25" s="559"/>
      <c r="CN25" s="561"/>
      <c r="CO25" s="557"/>
      <c r="CP25" s="557"/>
      <c r="CQ25" s="559"/>
      <c r="CR25" s="561"/>
      <c r="CS25" s="557"/>
      <c r="CT25" s="557"/>
      <c r="CU25" s="559"/>
      <c r="CV25" s="561"/>
      <c r="CW25" s="557"/>
      <c r="CX25" s="557"/>
      <c r="CY25" s="559"/>
      <c r="CZ25" s="561"/>
      <c r="DA25" s="557"/>
      <c r="DB25" s="557"/>
      <c r="DC25" s="559"/>
      <c r="DD25" s="561"/>
      <c r="DE25" s="557"/>
      <c r="DF25" s="557"/>
      <c r="DG25" s="559"/>
      <c r="DH25" s="561"/>
      <c r="DI25" s="557"/>
      <c r="DJ25" s="557"/>
      <c r="DK25" s="559"/>
      <c r="DL25" s="561"/>
      <c r="DM25" s="557"/>
      <c r="DN25" s="557"/>
      <c r="DO25" s="559"/>
      <c r="DP25" s="561"/>
      <c r="DQ25" s="557"/>
      <c r="DR25" s="557"/>
      <c r="DS25" s="559"/>
      <c r="DT25" s="561"/>
      <c r="DU25" s="557"/>
      <c r="DV25" s="557"/>
      <c r="DW25" s="559"/>
      <c r="DX25" s="561"/>
      <c r="DY25" s="557"/>
      <c r="DZ25" s="557"/>
      <c r="EA25" s="559"/>
      <c r="EB25" s="561"/>
      <c r="EC25" s="557"/>
      <c r="ED25" s="557"/>
      <c r="EE25" s="559"/>
      <c r="EF25" s="561"/>
      <c r="EG25" s="557"/>
      <c r="EH25" s="557"/>
      <c r="EI25" s="559"/>
      <c r="EJ25" s="561"/>
      <c r="EK25" s="557"/>
      <c r="EL25" s="557"/>
      <c r="EM25" s="559"/>
      <c r="EN25" s="561"/>
      <c r="EO25" s="557"/>
      <c r="EP25" s="557"/>
      <c r="EQ25" s="559"/>
      <c r="ER25" s="561"/>
      <c r="ES25" s="557"/>
      <c r="ET25" s="557"/>
      <c r="EU25" s="559"/>
      <c r="EV25" s="561"/>
      <c r="EW25" s="557"/>
      <c r="EX25" s="557"/>
      <c r="EY25" s="559"/>
      <c r="EZ25" s="561"/>
      <c r="FA25" s="557"/>
      <c r="FB25" s="557"/>
      <c r="FC25" s="559"/>
      <c r="FD25" s="561"/>
      <c r="FE25" s="557"/>
      <c r="FF25" s="557"/>
      <c r="FG25" s="559"/>
      <c r="FH25" s="561"/>
      <c r="FI25" s="557"/>
      <c r="FJ25" s="557"/>
      <c r="FK25" s="559"/>
      <c r="FL25" s="561"/>
      <c r="FM25" s="557"/>
      <c r="FN25" s="557"/>
      <c r="FO25" s="559"/>
      <c r="FP25" s="561"/>
      <c r="FQ25" s="557"/>
      <c r="FR25" s="557"/>
      <c r="FS25" s="559"/>
      <c r="FT25" s="561"/>
      <c r="FU25" s="557"/>
      <c r="FV25" s="557"/>
      <c r="FW25" s="559"/>
      <c r="FX25" s="561"/>
      <c r="FY25" s="557"/>
      <c r="FZ25" s="557"/>
      <c r="GA25" s="559"/>
    </row>
    <row r="26" spans="1:183" s="1" customFormat="1" ht="13.5" customHeight="1" x14ac:dyDescent="0.25">
      <c r="A26" s="582" t="s">
        <v>489</v>
      </c>
      <c r="B26" s="583"/>
      <c r="C26" s="583"/>
      <c r="D26" s="586" t="s">
        <v>326</v>
      </c>
      <c r="E26" s="586"/>
      <c r="F26" s="586"/>
      <c r="G26" s="588" t="s">
        <v>87</v>
      </c>
      <c r="H26" s="588"/>
      <c r="I26" s="588"/>
      <c r="J26" s="588"/>
      <c r="K26" s="589"/>
      <c r="L26" s="617" t="str">
        <f>IF($D26&lt;&gt;"",LEFT($D26,4)&amp;L$5,"")</f>
        <v>8212FL</v>
      </c>
      <c r="M26" s="618"/>
      <c r="N26" s="619"/>
      <c r="O26" s="596" t="str">
        <f t="shared" ref="O26" si="1041">IF($L26&lt;&gt;"",LEFT($L26,4)&amp;O$5,"")</f>
        <v>8212FR</v>
      </c>
      <c r="P26" s="596"/>
      <c r="Q26" s="596"/>
      <c r="R26" s="596" t="str">
        <f t="shared" si="812"/>
        <v>8212RL</v>
      </c>
      <c r="S26" s="596"/>
      <c r="T26" s="596"/>
      <c r="U26" s="596" t="str">
        <f t="shared" si="813"/>
        <v>8212RR</v>
      </c>
      <c r="V26" s="596"/>
      <c r="W26" s="598"/>
      <c r="X26" s="600" t="str">
        <f>'RS SHK-DWN'!$DH$5</f>
        <v/>
      </c>
      <c r="Y26" s="565"/>
      <c r="Z26" s="565"/>
      <c r="AA26" s="565"/>
      <c r="AB26" s="565"/>
      <c r="AC26" s="565"/>
      <c r="AD26" s="565"/>
      <c r="AE26" s="565"/>
      <c r="AF26" s="565"/>
      <c r="AG26" s="565"/>
      <c r="AH26" s="565"/>
      <c r="AI26" s="565"/>
      <c r="AJ26" s="565"/>
      <c r="AK26" s="565"/>
      <c r="AL26" s="565"/>
      <c r="AM26" s="565"/>
      <c r="AN26" s="565"/>
      <c r="AO26" s="565"/>
      <c r="AP26" s="565"/>
      <c r="AQ26" s="565"/>
      <c r="AR26" s="565"/>
      <c r="AS26" s="565"/>
      <c r="AT26" s="565"/>
      <c r="AU26" s="565"/>
      <c r="AV26" s="565"/>
      <c r="AW26" s="565"/>
      <c r="AX26" s="565"/>
      <c r="AY26" s="565"/>
      <c r="AZ26" s="565"/>
      <c r="BA26" s="566"/>
      <c r="BB26" s="601"/>
      <c r="BC26" s="602"/>
      <c r="BD26" s="602"/>
      <c r="BE26" s="571">
        <f t="shared" ref="BE26" si="1042">IF(AND(D26&lt;&gt;"",G26&lt;&gt;"",L26&lt;&gt;""),SUM(X26:BA26),"")</f>
        <v>0</v>
      </c>
      <c r="BF26" s="571"/>
      <c r="BG26" s="571"/>
      <c r="BH26" s="573">
        <f t="shared" ref="BH26" si="1043">IF(AND(D26&lt;&gt;"",G26&lt;&gt;"",L26&lt;&gt;""),SUM(X27:BA27,BB26),"")</f>
        <v>0</v>
      </c>
      <c r="BI26" s="574"/>
      <c r="BJ26" s="575"/>
      <c r="BL26" s="692">
        <f>IF(Data!H8&lt;&gt;"",Data!H8,"")</f>
        <v>7</v>
      </c>
      <c r="BM26" s="693"/>
      <c r="BN26" s="694"/>
      <c r="BO26" s="695" t="str">
        <f>DH76</f>
        <v/>
      </c>
      <c r="BP26" s="696"/>
      <c r="BQ26" s="697"/>
      <c r="BR26" s="698" t="str">
        <f>DI76</f>
        <v/>
      </c>
      <c r="BS26" s="696"/>
      <c r="BT26" s="697"/>
      <c r="BU26" s="698" t="str">
        <f>DJ76</f>
        <v/>
      </c>
      <c r="BV26" s="696"/>
      <c r="BW26" s="697"/>
      <c r="BX26" s="698" t="str">
        <f>DK76</f>
        <v/>
      </c>
      <c r="BY26" s="696"/>
      <c r="BZ26" s="699"/>
      <c r="CB26" s="173">
        <f>BB26+SUM(X27:Y27)</f>
        <v>0</v>
      </c>
      <c r="CC26" s="173">
        <f>BB26+SUM(X27:AA27)</f>
        <v>0</v>
      </c>
      <c r="CD26" s="173">
        <f>BB26+SUM(X27:AC27)</f>
        <v>0</v>
      </c>
      <c r="CE26" s="173">
        <f>BB26+SUM(X27:AE27)</f>
        <v>0</v>
      </c>
      <c r="CF26" s="173">
        <f>BB26+SUM(X27:AG27)</f>
        <v>0</v>
      </c>
      <c r="CG26" s="173">
        <f>BB26+SUM(X27:AI27)</f>
        <v>0</v>
      </c>
      <c r="CH26" s="173">
        <f>BB26+SUM(X27:AK27)</f>
        <v>0</v>
      </c>
      <c r="CJ26" s="560" t="str">
        <f t="shared" ref="CJ26" si="1044">IF(OR(TEXT(CJ$1,0)&amp;CJ$4=$L26,TEXT(CJ$1,0)&amp;CJ$4=$O26,TEXT(CJ$1,0)&amp;CJ$4=$R26,TEXT(CJ$1,0)&amp;CJ$4=$U26),$BE26*$U$2,"")</f>
        <v/>
      </c>
      <c r="CK26" s="556" t="str">
        <f t="shared" ref="CK26" si="1045">IF(OR(TEXT(CJ$1,0)&amp;CK$4=$L26,TEXT(CJ$1,0)&amp;CK$4=$O26,TEXT(CJ$1,0)&amp;CK$4=$R26,TEXT(CJ$1,0)&amp;CK$4=$U26),$BE26*$U$2,"")</f>
        <v/>
      </c>
      <c r="CL26" s="556" t="str">
        <f t="shared" ref="CL26" si="1046">IF(OR(TEXT(CJ$1,0)&amp;CL$4=$L26,TEXT(CJ$1,0)&amp;CL$4=$O26,TEXT(CJ$1,0)&amp;CL$4=$R26,TEXT(CJ$1,0)&amp;CL$4=$U26),$BE26*$U$2,"")</f>
        <v/>
      </c>
      <c r="CM26" s="558" t="str">
        <f t="shared" ref="CM26" si="1047">IF(OR(TEXT(CJ$1,0)&amp;CM$4=$L26,TEXT(CJ$1,0)&amp;CM$4=$O26,TEXT(CJ$1,0)&amp;CM$4=$R26,TEXT(CJ$1,0)&amp;CM$4=$U26),$BE26*$U$2,"")</f>
        <v/>
      </c>
      <c r="CN26" s="560" t="str">
        <f t="shared" ref="CN26" si="1048">IF(OR(TEXT(CN$1,0)&amp;CN$4=$L26,TEXT(CN$1,0)&amp;CN$4=$O26,TEXT(CN$1,0)&amp;CN$4=$R26,TEXT(CN$1,0)&amp;CN$4=$U26),$BE26*$U$2,"")</f>
        <v/>
      </c>
      <c r="CO26" s="556" t="str">
        <f t="shared" ref="CO26" si="1049">IF(OR(TEXT(CN$1,0)&amp;CO$4=$L26,TEXT(CN$1,0)&amp;CO$4=$O26,TEXT(CN$1,0)&amp;CO$4=$R26,TEXT(CN$1,0)&amp;CO$4=$U26),$BE26*$U$2,"")</f>
        <v/>
      </c>
      <c r="CP26" s="556" t="str">
        <f t="shared" ref="CP26" si="1050">IF(OR(TEXT(CN$1,0)&amp;CP$4=$L26,TEXT(CN$1,0)&amp;CP$4=$O26,TEXT(CN$1,0)&amp;CP$4=$R26,TEXT(CN$1,0)&amp;CP$4=$U26),$BE26*$U$2,"")</f>
        <v/>
      </c>
      <c r="CQ26" s="558" t="str">
        <f t="shared" ref="CQ26" si="1051">IF(OR(TEXT(CN$1,0)&amp;CQ$4=$L26,TEXT(CN$1,0)&amp;CQ$4=$O26,TEXT(CN$1,0)&amp;CQ$4=$R26,TEXT(CN$1,0)&amp;CQ$4=$U26),$BE26*$U$2,"")</f>
        <v/>
      </c>
      <c r="CR26" s="560" t="str">
        <f t="shared" ref="CR26" si="1052">IF(OR(TEXT(CR$1,0)&amp;CR$4=$L26,TEXT(CR$1,0)&amp;CR$4=$O26,TEXT(CR$1,0)&amp;CR$4=$R26,TEXT(CR$1,0)&amp;CR$4=$U26),$BE26*$U$2,"")</f>
        <v/>
      </c>
      <c r="CS26" s="556" t="str">
        <f t="shared" ref="CS26" si="1053">IF(OR(TEXT(CR$1,0)&amp;CS$4=$L26,TEXT(CR$1,0)&amp;CS$4=$O26,TEXT(CR$1,0)&amp;CS$4=$R26,TEXT(CR$1,0)&amp;CS$4=$U26),$BE26*$U$2,"")</f>
        <v/>
      </c>
      <c r="CT26" s="556" t="str">
        <f t="shared" ref="CT26" si="1054">IF(OR(TEXT(CR$1,0)&amp;CT$4=$L26,TEXT(CR$1,0)&amp;CT$4=$O26,TEXT(CR$1,0)&amp;CT$4=$R26,TEXT(CR$1,0)&amp;CT$4=$U26),$BE26*$U$2,"")</f>
        <v/>
      </c>
      <c r="CU26" s="558" t="str">
        <f t="shared" ref="CU26" si="1055">IF(OR(TEXT(CR$1,0)&amp;CU$4=$L26,TEXT(CR$1,0)&amp;CU$4=$O26,TEXT(CR$1,0)&amp;CU$4=$R26,TEXT(CR$1,0)&amp;CU$4=$U26),$BE26*$U$2,"")</f>
        <v/>
      </c>
      <c r="CV26" s="560" t="str">
        <f t="shared" ref="CV26" si="1056">IF(OR(TEXT(CV$1,0)&amp;CV$4=$L26,TEXT(CV$1,0)&amp;CV$4=$O26,TEXT(CV$1,0)&amp;CV$4=$R26,TEXT(CV$1,0)&amp;CV$4=$U26),$BE26*$U$2,"")</f>
        <v/>
      </c>
      <c r="CW26" s="556" t="str">
        <f t="shared" ref="CW26" si="1057">IF(OR(TEXT(CV$1,0)&amp;CW$4=$L26,TEXT(CV$1,0)&amp;CW$4=$O26,TEXT(CV$1,0)&amp;CW$4=$R26,TEXT(CV$1,0)&amp;CW$4=$U26),$BE26*$U$2,"")</f>
        <v/>
      </c>
      <c r="CX26" s="556" t="str">
        <f t="shared" ref="CX26" si="1058">IF(OR(TEXT(CV$1,0)&amp;CX$4=$L26,TEXT(CV$1,0)&amp;CX$4=$O26,TEXT(CV$1,0)&amp;CX$4=$R26,TEXT(CV$1,0)&amp;CX$4=$U26),$BE26*$U$2,"")</f>
        <v/>
      </c>
      <c r="CY26" s="558" t="str">
        <f t="shared" ref="CY26" si="1059">IF(OR(TEXT(CV$1,0)&amp;CY$4=$L26,TEXT(CV$1,0)&amp;CY$4=$O26,TEXT(CV$1,0)&amp;CY$4=$R26,TEXT(CV$1,0)&amp;CY$4=$U26),$BE26*$U$2,"")</f>
        <v/>
      </c>
      <c r="CZ26" s="560" t="str">
        <f t="shared" ref="CZ26" si="1060">IF(OR(TEXT(CZ$1,0)&amp;CZ$4=$L26,TEXT(CZ$1,0)&amp;CZ$4=$O26,TEXT(CZ$1,0)&amp;CZ$4=$R26,TEXT(CZ$1,0)&amp;CZ$4=$U26),$BE26*$U$2,"")</f>
        <v/>
      </c>
      <c r="DA26" s="556" t="str">
        <f t="shared" ref="DA26" si="1061">IF(OR(TEXT(CZ$1,0)&amp;DA$4=$L26,TEXT(CZ$1,0)&amp;DA$4=$O26,TEXT(CZ$1,0)&amp;DA$4=$R26,TEXT(CZ$1,0)&amp;DA$4=$U26),$BE26*$U$2,"")</f>
        <v/>
      </c>
      <c r="DB26" s="556" t="str">
        <f t="shared" ref="DB26" si="1062">IF(OR(TEXT(CZ$1,0)&amp;DB$4=$L26,TEXT(CZ$1,0)&amp;DB$4=$O26,TEXT(CZ$1,0)&amp;DB$4=$R26,TEXT(CZ$1,0)&amp;DB$4=$U26),$BE26*$U$2,"")</f>
        <v/>
      </c>
      <c r="DC26" s="558" t="str">
        <f t="shared" ref="DC26" si="1063">IF(OR(TEXT(CZ$1,0)&amp;DC$4=$L26,TEXT(CZ$1,0)&amp;DC$4=$O26,TEXT(CZ$1,0)&amp;DC$4=$R26,TEXT(CZ$1,0)&amp;DC$4=$U26),$BE26*$U$2,"")</f>
        <v/>
      </c>
      <c r="DD26" s="560" t="str">
        <f t="shared" ref="DD26" si="1064">IF(OR(TEXT(DD$1,0)&amp;DD$4=$L26,TEXT(DD$1,0)&amp;DD$4=$O26,TEXT(DD$1,0)&amp;DD$4=$R26,TEXT(DD$1,0)&amp;DD$4=$U26),$BE26*$U$2,"")</f>
        <v/>
      </c>
      <c r="DE26" s="556" t="str">
        <f t="shared" ref="DE26" si="1065">IF(OR(TEXT(DD$1,0)&amp;DE$4=$L26,TEXT(DD$1,0)&amp;DE$4=$O26,TEXT(DD$1,0)&amp;DE$4=$R26,TEXT(DD$1,0)&amp;DE$4=$U26),$BE26*$U$2,"")</f>
        <v/>
      </c>
      <c r="DF26" s="556" t="str">
        <f t="shared" ref="DF26" si="1066">IF(OR(TEXT(DD$1,0)&amp;DF$4=$L26,TEXT(DD$1,0)&amp;DF$4=$O26,TEXT(DD$1,0)&amp;DF$4=$R26,TEXT(DD$1,0)&amp;DF$4=$U26),$BE26*$U$2,"")</f>
        <v/>
      </c>
      <c r="DG26" s="558" t="str">
        <f t="shared" ref="DG26" si="1067">IF(OR(TEXT(DD$1,0)&amp;DG$4=$L26,TEXT(DD$1,0)&amp;DG$4=$O26,TEXT(DD$1,0)&amp;DG$4=$R26,TEXT(DD$1,0)&amp;DG$4=$U26),$BE26*$U$2,"")</f>
        <v/>
      </c>
      <c r="DH26" s="560" t="str">
        <f t="shared" ref="DH26" si="1068">IF(OR(TEXT(DH$1,0)&amp;DH$4=$L26,TEXT(DH$1,0)&amp;DH$4=$O26,TEXT(DH$1,0)&amp;DH$4=$R26,TEXT(DH$1,0)&amp;DH$4=$U26),$BE26*$U$2,"")</f>
        <v/>
      </c>
      <c r="DI26" s="556" t="str">
        <f t="shared" ref="DI26" si="1069">IF(OR(TEXT(DH$1,0)&amp;DI$4=$L26,TEXT(DH$1,0)&amp;DI$4=$O26,TEXT(DH$1,0)&amp;DI$4=$R26,TEXT(DH$1,0)&amp;DI$4=$U26),$BE26*$U$2,"")</f>
        <v/>
      </c>
      <c r="DJ26" s="556" t="str">
        <f t="shared" ref="DJ26" si="1070">IF(OR(TEXT(DH$1,0)&amp;DJ$4=$L26,TEXT(DH$1,0)&amp;DJ$4=$O26,TEXT(DH$1,0)&amp;DJ$4=$R26,TEXT(DH$1,0)&amp;DJ$4=$U26),$BE26*$U$2,"")</f>
        <v/>
      </c>
      <c r="DK26" s="558" t="str">
        <f t="shared" ref="DK26" si="1071">IF(OR(TEXT(DH$1,0)&amp;DK$4=$L26,TEXT(DH$1,0)&amp;DK$4=$O26,TEXT(DH$1,0)&amp;DK$4=$R26,TEXT(DH$1,0)&amp;DK$4=$U26),$BE26*$U$2,"")</f>
        <v/>
      </c>
      <c r="DL26" s="560" t="str">
        <f t="shared" ref="DL26" si="1072">IF(OR(TEXT(DL$1,0)&amp;DL$4=$L26,TEXT(DL$1,0)&amp;DL$4=$O26,TEXT(DL$1,0)&amp;DL$4=$R26,TEXT(DL$1,0)&amp;DL$4=$U26),$BE26*$U$2,"")</f>
        <v/>
      </c>
      <c r="DM26" s="556" t="str">
        <f t="shared" ref="DM26" si="1073">IF(OR(TEXT(DL$1,0)&amp;DM$4=$L26,TEXT(DL$1,0)&amp;DM$4=$O26,TEXT(DL$1,0)&amp;DM$4=$R26,TEXT(DL$1,0)&amp;DM$4=$U26),$BE26*$U$2,"")</f>
        <v/>
      </c>
      <c r="DN26" s="556" t="str">
        <f t="shared" ref="DN26" si="1074">IF(OR(TEXT(DL$1,0)&amp;DN$4=$L26,TEXT(DL$1,0)&amp;DN$4=$O26,TEXT(DL$1,0)&amp;DN$4=$R26,TEXT(DL$1,0)&amp;DN$4=$U26),$BE26*$U$2,"")</f>
        <v/>
      </c>
      <c r="DO26" s="558" t="str">
        <f t="shared" ref="DO26" si="1075">IF(OR(TEXT(DL$1,0)&amp;DO$4=$L26,TEXT(DL$1,0)&amp;DO$4=$O26,TEXT(DL$1,0)&amp;DO$4=$R26,TEXT(DL$1,0)&amp;DO$4=$U26),$BE26*$U$2,"")</f>
        <v/>
      </c>
      <c r="DP26" s="560" t="str">
        <f t="shared" ref="DP26" si="1076">IF(OR(TEXT(DP$1,0)&amp;DP$4=$L26,TEXT(DP$1,0)&amp;DP$4=$O26,TEXT(DP$1,0)&amp;DP$4=$R26,TEXT(DP$1,0)&amp;DP$4=$U26),$BE26*$U$2,"")</f>
        <v/>
      </c>
      <c r="DQ26" s="556" t="str">
        <f t="shared" ref="DQ26" si="1077">IF(OR(TEXT(DP$1,0)&amp;DQ$4=$L26,TEXT(DP$1,0)&amp;DQ$4=$O26,TEXT(DP$1,0)&amp;DQ$4=$R26,TEXT(DP$1,0)&amp;DQ$4=$U26),$BE26*$U$2,"")</f>
        <v/>
      </c>
      <c r="DR26" s="556" t="str">
        <f t="shared" ref="DR26" si="1078">IF(OR(TEXT(DP$1,0)&amp;DR$4=$L26,TEXT(DP$1,0)&amp;DR$4=$O26,TEXT(DP$1,0)&amp;DR$4=$R26,TEXT(DP$1,0)&amp;DR$4=$U26),$BE26*$U$2,"")</f>
        <v/>
      </c>
      <c r="DS26" s="558" t="str">
        <f t="shared" ref="DS26" si="1079">IF(OR(TEXT(DP$1,0)&amp;DS$4=$L26,TEXT(DP$1,0)&amp;DS$4=$O26,TEXT(DP$1,0)&amp;DS$4=$R26,TEXT(DP$1,0)&amp;DS$4=$U26),$BE26*$U$2,"")</f>
        <v/>
      </c>
      <c r="DT26" s="560" t="str">
        <f t="shared" ref="DT26" si="1080">IF(OR(TEXT(DT$1,0)&amp;DT$4=$L26,TEXT(DT$1,0)&amp;DT$4=$O26,TEXT(DT$1,0)&amp;DT$4=$R26,TEXT(DT$1,0)&amp;DT$4=$U26),$BE26*$U$2,"")</f>
        <v/>
      </c>
      <c r="DU26" s="556" t="str">
        <f t="shared" ref="DU26" si="1081">IF(OR(TEXT(DT$1,0)&amp;DU$4=$L26,TEXT(DT$1,0)&amp;DU$4=$O26,TEXT(DT$1,0)&amp;DU$4=$R26,TEXT(DT$1,0)&amp;DU$4=$U26),$BE26*$U$2,"")</f>
        <v/>
      </c>
      <c r="DV26" s="556" t="str">
        <f t="shared" ref="DV26" si="1082">IF(OR(TEXT(DT$1,0)&amp;DV$4=$L26,TEXT(DT$1,0)&amp;DV$4=$O26,TEXT(DT$1,0)&amp;DV$4=$R26,TEXT(DT$1,0)&amp;DV$4=$U26),$BE26*$U$2,"")</f>
        <v/>
      </c>
      <c r="DW26" s="558" t="str">
        <f t="shared" ref="DW26" si="1083">IF(OR(TEXT(DT$1,0)&amp;DW$4=$L26,TEXT(DT$1,0)&amp;DW$4=$O26,TEXT(DT$1,0)&amp;DW$4=$R26,TEXT(DT$1,0)&amp;DW$4=$U26),$BE26*$U$2,"")</f>
        <v/>
      </c>
      <c r="DX26" s="560" t="str">
        <f t="shared" ref="DX26" si="1084">IF(OR(TEXT(DX$1,0)&amp;DX$4=$L26,TEXT(DX$1,0)&amp;DX$4=$O26,TEXT(DX$1,0)&amp;DX$4=$R26,TEXT(DX$1,0)&amp;DX$4=$U26),$BE26*$U$2,"")</f>
        <v/>
      </c>
      <c r="DY26" s="556" t="str">
        <f t="shared" ref="DY26" si="1085">IF(OR(TEXT(DX$1,0)&amp;DY$4=$L26,TEXT(DX$1,0)&amp;DY$4=$O26,TEXT(DX$1,0)&amp;DY$4=$R26,TEXT(DX$1,0)&amp;DY$4=$U26),$BE26*$U$2,"")</f>
        <v/>
      </c>
      <c r="DZ26" s="556" t="str">
        <f t="shared" ref="DZ26" si="1086">IF(OR(TEXT(DX$1,0)&amp;DZ$4=$L26,TEXT(DX$1,0)&amp;DZ$4=$O26,TEXT(DX$1,0)&amp;DZ$4=$R26,TEXT(DX$1,0)&amp;DZ$4=$U26),$BE26*$U$2,"")</f>
        <v/>
      </c>
      <c r="EA26" s="558" t="str">
        <f t="shared" ref="EA26" si="1087">IF(OR(TEXT(DX$1,0)&amp;EA$4=$L26,TEXT(DX$1,0)&amp;EA$4=$O26,TEXT(DX$1,0)&amp;EA$4=$R26,TEXT(DX$1,0)&amp;EA$4=$U26),$BE26*$U$2,"")</f>
        <v/>
      </c>
      <c r="EB26" s="560" t="str">
        <f t="shared" ref="EB26" si="1088">IF(OR(TEXT(EB$1,0)&amp;EB$4=$L26,TEXT(EB$1,0)&amp;EB$4=$O26,TEXT(EB$1,0)&amp;EB$4=$R26,TEXT(EB$1,0)&amp;EB$4=$U26),$BE26*$U$2,"")</f>
        <v/>
      </c>
      <c r="EC26" s="556" t="str">
        <f t="shared" ref="EC26" si="1089">IF(OR(TEXT(EB$1,0)&amp;EC$4=$L26,TEXT(EB$1,0)&amp;EC$4=$O26,TEXT(EB$1,0)&amp;EC$4=$R26,TEXT(EB$1,0)&amp;EC$4=$U26),$BE26*$U$2,"")</f>
        <v/>
      </c>
      <c r="ED26" s="556" t="str">
        <f t="shared" ref="ED26" si="1090">IF(OR(TEXT(EB$1,0)&amp;ED$4=$L26,TEXT(EB$1,0)&amp;ED$4=$O26,TEXT(EB$1,0)&amp;ED$4=$R26,TEXT(EB$1,0)&amp;ED$4=$U26),$BE26*$U$2,"")</f>
        <v/>
      </c>
      <c r="EE26" s="558" t="str">
        <f t="shared" ref="EE26" si="1091">IF(OR(TEXT(EB$1,0)&amp;EE$4=$L26,TEXT(EB$1,0)&amp;EE$4=$O26,TEXT(EB$1,0)&amp;EE$4=$R26,TEXT(EB$1,0)&amp;EE$4=$U26),$BE26*$U$2,"")</f>
        <v/>
      </c>
      <c r="EF26" s="560" t="str">
        <f t="shared" ref="EF26" si="1092">IF(OR(TEXT(EF$1,0)&amp;EF$4=$L26,TEXT(EF$1,0)&amp;EF$4=$O26,TEXT(EF$1,0)&amp;EF$4=$R26,TEXT(EF$1,0)&amp;EF$4=$U26),$BE26*$U$2,"")</f>
        <v/>
      </c>
      <c r="EG26" s="556" t="str">
        <f t="shared" ref="EG26" si="1093">IF(OR(TEXT(EF$1,0)&amp;EG$4=$L26,TEXT(EF$1,0)&amp;EG$4=$O26,TEXT(EF$1,0)&amp;EG$4=$R26,TEXT(EF$1,0)&amp;EG$4=$U26),$BE26*$U$2,"")</f>
        <v/>
      </c>
      <c r="EH26" s="556" t="str">
        <f t="shared" ref="EH26" si="1094">IF(OR(TEXT(EF$1,0)&amp;EH$4=$L26,TEXT(EF$1,0)&amp;EH$4=$O26,TEXT(EF$1,0)&amp;EH$4=$R26,TEXT(EF$1,0)&amp;EH$4=$U26),$BE26*$U$2,"")</f>
        <v/>
      </c>
      <c r="EI26" s="558" t="str">
        <f t="shared" ref="EI26" si="1095">IF(OR(TEXT(EF$1,0)&amp;EI$4=$L26,TEXT(EF$1,0)&amp;EI$4=$O26,TEXT(EF$1,0)&amp;EI$4=$R26,TEXT(EF$1,0)&amp;EI$4=$U26),$BE26*$U$2,"")</f>
        <v/>
      </c>
      <c r="EJ26" s="560" t="str">
        <f t="shared" ref="EJ26" si="1096">IF(OR(TEXT(EJ$1,0)&amp;EJ$4=$L26,TEXT(EJ$1,0)&amp;EJ$4=$O26,TEXT(EJ$1,0)&amp;EJ$4=$R26,TEXT(EJ$1,0)&amp;EJ$4=$U26),$BE26*$U$2,"")</f>
        <v/>
      </c>
      <c r="EK26" s="556" t="str">
        <f t="shared" ref="EK26" si="1097">IF(OR(TEXT(EJ$1,0)&amp;EK$4=$L26,TEXT(EJ$1,0)&amp;EK$4=$O26,TEXT(EJ$1,0)&amp;EK$4=$R26,TEXT(EJ$1,0)&amp;EK$4=$U26),$BE26*$U$2,"")</f>
        <v/>
      </c>
      <c r="EL26" s="556" t="str">
        <f t="shared" ref="EL26" si="1098">IF(OR(TEXT(EJ$1,0)&amp;EL$4=$L26,TEXT(EJ$1,0)&amp;EL$4=$O26,TEXT(EJ$1,0)&amp;EL$4=$R26,TEXT(EJ$1,0)&amp;EL$4=$U26),$BE26*$U$2,"")</f>
        <v/>
      </c>
      <c r="EM26" s="558" t="str">
        <f t="shared" ref="EM26" si="1099">IF(OR(TEXT(EJ$1,0)&amp;EM$4=$L26,TEXT(EJ$1,0)&amp;EM$4=$O26,TEXT(EJ$1,0)&amp;EM$4=$R26,TEXT(EJ$1,0)&amp;EM$4=$U26),$BE26*$U$2,"")</f>
        <v/>
      </c>
      <c r="EN26" s="560" t="str">
        <f t="shared" ref="EN26" si="1100">IF(OR(TEXT(EN$1,0)&amp;EN$4=$L26,TEXT(EN$1,0)&amp;EN$4=$O26,TEXT(EN$1,0)&amp;EN$4=$R26,TEXT(EN$1,0)&amp;EN$4=$U26),$BE26*$U$2,"")</f>
        <v/>
      </c>
      <c r="EO26" s="556" t="str">
        <f t="shared" ref="EO26" si="1101">IF(OR(TEXT(EN$1,0)&amp;EO$4=$L26,TEXT(EN$1,0)&amp;EO$4=$O26,TEXT(EN$1,0)&amp;EO$4=$R26,TEXT(EN$1,0)&amp;EO$4=$U26),$BE26*$U$2,"")</f>
        <v/>
      </c>
      <c r="EP26" s="556" t="str">
        <f t="shared" ref="EP26" si="1102">IF(OR(TEXT(EN$1,0)&amp;EP$4=$L26,TEXT(EN$1,0)&amp;EP$4=$O26,TEXT(EN$1,0)&amp;EP$4=$R26,TEXT(EN$1,0)&amp;EP$4=$U26),$BE26*$U$2,"")</f>
        <v/>
      </c>
      <c r="EQ26" s="558" t="str">
        <f t="shared" ref="EQ26" si="1103">IF(OR(TEXT(EN$1,0)&amp;EQ$4=$L26,TEXT(EN$1,0)&amp;EQ$4=$O26,TEXT(EN$1,0)&amp;EQ$4=$R26,TEXT(EN$1,0)&amp;EQ$4=$U26),$BE26*$U$2,"")</f>
        <v/>
      </c>
      <c r="ER26" s="560" t="str">
        <f t="shared" ref="ER26" si="1104">IF(OR(TEXT(ER$1,0)&amp;ER$4=$L26,TEXT(ER$1,0)&amp;ER$4=$O26,TEXT(ER$1,0)&amp;ER$4=$R26,TEXT(ER$1,0)&amp;ER$4=$U26),$BE26*$U$2,"")</f>
        <v/>
      </c>
      <c r="ES26" s="556" t="str">
        <f t="shared" ref="ES26" si="1105">IF(OR(TEXT(ER$1,0)&amp;ES$4=$L26,TEXT(ER$1,0)&amp;ES$4=$O26,TEXT(ER$1,0)&amp;ES$4=$R26,TEXT(ER$1,0)&amp;ES$4=$U26),$BE26*$U$2,"")</f>
        <v/>
      </c>
      <c r="ET26" s="556" t="str">
        <f t="shared" ref="ET26" si="1106">IF(OR(TEXT(ER$1,0)&amp;ET$4=$L26,TEXT(ER$1,0)&amp;ET$4=$O26,TEXT(ER$1,0)&amp;ET$4=$R26,TEXT(ER$1,0)&amp;ET$4=$U26),$BE26*$U$2,"")</f>
        <v/>
      </c>
      <c r="EU26" s="558" t="str">
        <f t="shared" ref="EU26" si="1107">IF(OR(TEXT(ER$1,0)&amp;EU$4=$L26,TEXT(ER$1,0)&amp;EU$4=$O26,TEXT(ER$1,0)&amp;EU$4=$R26,TEXT(ER$1,0)&amp;EU$4=$U26),$BE26*$U$2,"")</f>
        <v/>
      </c>
      <c r="EV26" s="560" t="str">
        <f t="shared" ref="EV26" si="1108">IF(OR(TEXT(EV$1,0)&amp;EV$4=$L26,TEXT(EV$1,0)&amp;EV$4=$O26,TEXT(EV$1,0)&amp;EV$4=$R26,TEXT(EV$1,0)&amp;EV$4=$U26),$BE26*$U$2,"")</f>
        <v/>
      </c>
      <c r="EW26" s="556" t="str">
        <f t="shared" ref="EW26" si="1109">IF(OR(TEXT(EV$1,0)&amp;EW$4=$L26,TEXT(EV$1,0)&amp;EW$4=$O26,TEXT(EV$1,0)&amp;EW$4=$R26,TEXT(EV$1,0)&amp;EW$4=$U26),$BE26*$U$2,"")</f>
        <v/>
      </c>
      <c r="EX26" s="556" t="str">
        <f t="shared" ref="EX26" si="1110">IF(OR(TEXT(EV$1,0)&amp;EX$4=$L26,TEXT(EV$1,0)&amp;EX$4=$O26,TEXT(EV$1,0)&amp;EX$4=$R26,TEXT(EV$1,0)&amp;EX$4=$U26),$BE26*$U$2,"")</f>
        <v/>
      </c>
      <c r="EY26" s="558" t="str">
        <f t="shared" ref="EY26" si="1111">IF(OR(TEXT(EV$1,0)&amp;EY$4=$L26,TEXT(EV$1,0)&amp;EY$4=$O26,TEXT(EV$1,0)&amp;EY$4=$R26,TEXT(EV$1,0)&amp;EY$4=$U26),$BE26*$U$2,"")</f>
        <v/>
      </c>
      <c r="EZ26" s="560" t="str">
        <f t="shared" ref="EZ26" si="1112">IF(OR(TEXT(EZ$1,0)&amp;EZ$4=$L26,TEXT(EZ$1,0)&amp;EZ$4=$O26,TEXT(EZ$1,0)&amp;EZ$4=$R26,TEXT(EZ$1,0)&amp;EZ$4=$U26),$BE26*$U$2,"")</f>
        <v/>
      </c>
      <c r="FA26" s="556" t="str">
        <f t="shared" ref="FA26" si="1113">IF(OR(TEXT(EZ$1,0)&amp;FA$4=$L26,TEXT(EZ$1,0)&amp;FA$4=$O26,TEXT(EZ$1,0)&amp;FA$4=$R26,TEXT(EZ$1,0)&amp;FA$4=$U26),$BE26*$U$2,"")</f>
        <v/>
      </c>
      <c r="FB26" s="556" t="str">
        <f t="shared" ref="FB26" si="1114">IF(OR(TEXT(EZ$1,0)&amp;FB$4=$L26,TEXT(EZ$1,0)&amp;FB$4=$O26,TEXT(EZ$1,0)&amp;FB$4=$R26,TEXT(EZ$1,0)&amp;FB$4=$U26),$BE26*$U$2,"")</f>
        <v/>
      </c>
      <c r="FC26" s="558" t="str">
        <f t="shared" ref="FC26" si="1115">IF(OR(TEXT(EZ$1,0)&amp;FC$4=$L26,TEXT(EZ$1,0)&amp;FC$4=$O26,TEXT(EZ$1,0)&amp;FC$4=$R26,TEXT(EZ$1,0)&amp;FC$4=$U26),$BE26*$U$2,"")</f>
        <v/>
      </c>
      <c r="FD26" s="560" t="str">
        <f t="shared" ref="FD26" si="1116">IF(OR(TEXT(FD$1,0)&amp;FD$4=$L26,TEXT(FD$1,0)&amp;FD$4=$O26,TEXT(FD$1,0)&amp;FD$4=$R26,TEXT(FD$1,0)&amp;FD$4=$U26),$BE26*$U$2,"")</f>
        <v/>
      </c>
      <c r="FE26" s="556" t="str">
        <f t="shared" ref="FE26" si="1117">IF(OR(TEXT(FD$1,0)&amp;FE$4=$L26,TEXT(FD$1,0)&amp;FE$4=$O26,TEXT(FD$1,0)&amp;FE$4=$R26,TEXT(FD$1,0)&amp;FE$4=$U26),$BE26*$U$2,"")</f>
        <v/>
      </c>
      <c r="FF26" s="556" t="str">
        <f t="shared" ref="FF26" si="1118">IF(OR(TEXT(FD$1,0)&amp;FF$4=$L26,TEXT(FD$1,0)&amp;FF$4=$O26,TEXT(FD$1,0)&amp;FF$4=$R26,TEXT(FD$1,0)&amp;FF$4=$U26),$BE26*$U$2,"")</f>
        <v/>
      </c>
      <c r="FG26" s="558" t="str">
        <f t="shared" ref="FG26" si="1119">IF(OR(TEXT(FD$1,0)&amp;FG$4=$L26,TEXT(FD$1,0)&amp;FG$4=$O26,TEXT(FD$1,0)&amp;FG$4=$R26,TEXT(FD$1,0)&amp;FG$4=$U26),$BE26*$U$2,"")</f>
        <v/>
      </c>
      <c r="FH26" s="560" t="str">
        <f t="shared" ref="FH26" si="1120">IF(OR(TEXT(FH$1,0)&amp;FH$4=$L26,TEXT(FH$1,0)&amp;FH$4=$O26,TEXT(FH$1,0)&amp;FH$4=$R26,TEXT(FH$1,0)&amp;FH$4=$U26),$BE26*$U$2,"")</f>
        <v/>
      </c>
      <c r="FI26" s="556" t="str">
        <f t="shared" ref="FI26" si="1121">IF(OR(TEXT(FH$1,0)&amp;FI$4=$L26,TEXT(FH$1,0)&amp;FI$4=$O26,TEXT(FH$1,0)&amp;FI$4=$R26,TEXT(FH$1,0)&amp;FI$4=$U26),$BE26*$U$2,"")</f>
        <v/>
      </c>
      <c r="FJ26" s="556" t="str">
        <f t="shared" ref="FJ26" si="1122">IF(OR(TEXT(FH$1,0)&amp;FJ$4=$L26,TEXT(FH$1,0)&amp;FJ$4=$O26,TEXT(FH$1,0)&amp;FJ$4=$R26,TEXT(FH$1,0)&amp;FJ$4=$U26),$BE26*$U$2,"")</f>
        <v/>
      </c>
      <c r="FK26" s="558" t="str">
        <f t="shared" ref="FK26" si="1123">IF(OR(TEXT(FH$1,0)&amp;FK$4=$L26,TEXT(FH$1,0)&amp;FK$4=$O26,TEXT(FH$1,0)&amp;FK$4=$R26,TEXT(FH$1,0)&amp;FK$4=$U26),$BE26*$U$2,"")</f>
        <v/>
      </c>
      <c r="FL26" s="560" t="str">
        <f t="shared" ref="FL26" si="1124">IF(OR(TEXT(FL$1,0)&amp;FL$4=$L26,TEXT(FL$1,0)&amp;FL$4=$O26,TEXT(FL$1,0)&amp;FL$4=$R26,TEXT(FL$1,0)&amp;FL$4=$U26),$BE26*$U$2,"")</f>
        <v/>
      </c>
      <c r="FM26" s="556" t="str">
        <f t="shared" ref="FM26" si="1125">IF(OR(TEXT(FL$1,0)&amp;FM$4=$L26,TEXT(FL$1,0)&amp;FM$4=$O26,TEXT(FL$1,0)&amp;FM$4=$R26,TEXT(FL$1,0)&amp;FM$4=$U26),$BE26*$U$2,"")</f>
        <v/>
      </c>
      <c r="FN26" s="556" t="str">
        <f t="shared" ref="FN26" si="1126">IF(OR(TEXT(FL$1,0)&amp;FN$4=$L26,TEXT(FL$1,0)&amp;FN$4=$O26,TEXT(FL$1,0)&amp;FN$4=$R26,TEXT(FL$1,0)&amp;FN$4=$U26),$BE26*$U$2,"")</f>
        <v/>
      </c>
      <c r="FO26" s="558" t="str">
        <f t="shared" ref="FO26" si="1127">IF(OR(TEXT(FL$1,0)&amp;FO$4=$L26,TEXT(FL$1,0)&amp;FO$4=$O26,TEXT(FL$1,0)&amp;FO$4=$R26,TEXT(FL$1,0)&amp;FO$4=$U26),$BE26*$U$2,"")</f>
        <v/>
      </c>
      <c r="FP26" s="560" t="str">
        <f t="shared" ref="FP26" si="1128">IF(OR(TEXT(FP$1,0)&amp;FP$4=$L26,TEXT(FP$1,0)&amp;FP$4=$O26,TEXT(FP$1,0)&amp;FP$4=$R26,TEXT(FP$1,0)&amp;FP$4=$U26),$BE26*$U$2,"")</f>
        <v/>
      </c>
      <c r="FQ26" s="556" t="str">
        <f t="shared" ref="FQ26" si="1129">IF(OR(TEXT(FP$1,0)&amp;FQ$4=$L26,TEXT(FP$1,0)&amp;FQ$4=$O26,TEXT(FP$1,0)&amp;FQ$4=$R26,TEXT(FP$1,0)&amp;FQ$4=$U26),$BE26*$U$2,"")</f>
        <v/>
      </c>
      <c r="FR26" s="556" t="str">
        <f t="shared" ref="FR26" si="1130">IF(OR(TEXT(FP$1,0)&amp;FR$4=$L26,TEXT(FP$1,0)&amp;FR$4=$O26,TEXT(FP$1,0)&amp;FR$4=$R26,TEXT(FP$1,0)&amp;FR$4=$U26),$BE26*$U$2,"")</f>
        <v/>
      </c>
      <c r="FS26" s="558" t="str">
        <f t="shared" ref="FS26" si="1131">IF(OR(TEXT(FP$1,0)&amp;FS$4=$L26,TEXT(FP$1,0)&amp;FS$4=$O26,TEXT(FP$1,0)&amp;FS$4=$R26,TEXT(FP$1,0)&amp;FS$4=$U26),$BE26*$U$2,"")</f>
        <v/>
      </c>
      <c r="FT26" s="560" t="str">
        <f t="shared" ref="FT26" si="1132">IF(OR(TEXT(FT$1,0)&amp;FT$4=$L26,TEXT(FT$1,0)&amp;FT$4=$O26,TEXT(FT$1,0)&amp;FT$4=$R26,TEXT(FT$1,0)&amp;FT$4=$U26),$BE26*$U$2,"")</f>
        <v/>
      </c>
      <c r="FU26" s="556" t="str">
        <f t="shared" ref="FU26" si="1133">IF(OR(TEXT(FT$1,0)&amp;FU$4=$L26,TEXT(FT$1,0)&amp;FU$4=$O26,TEXT(FT$1,0)&amp;FU$4=$R26,TEXT(FT$1,0)&amp;FU$4=$U26),$BE26*$U$2,"")</f>
        <v/>
      </c>
      <c r="FV26" s="556" t="str">
        <f t="shared" ref="FV26" si="1134">IF(OR(TEXT(FT$1,0)&amp;FV$4=$L26,TEXT(FT$1,0)&amp;FV$4=$O26,TEXT(FT$1,0)&amp;FV$4=$R26,TEXT(FT$1,0)&amp;FV$4=$U26),$BE26*$U$2,"")</f>
        <v/>
      </c>
      <c r="FW26" s="558" t="str">
        <f t="shared" ref="FW26" si="1135">IF(OR(TEXT(FT$1,0)&amp;FW$4=$L26,TEXT(FT$1,0)&amp;FW$4=$O26,TEXT(FT$1,0)&amp;FW$4=$R26,TEXT(FT$1,0)&amp;FW$4=$U26),$BE26*$U$2,"")</f>
        <v/>
      </c>
      <c r="FX26" s="560" t="str">
        <f t="shared" ref="FX26" si="1136">IF(OR(TEXT(FX$1,0)&amp;FX$4=$L26,TEXT(FX$1,0)&amp;FX$4=$O26,TEXT(FX$1,0)&amp;FX$4=$R26,TEXT(FX$1,0)&amp;FX$4=$U26),$BE26*$U$2,"")</f>
        <v/>
      </c>
      <c r="FY26" s="556" t="str">
        <f t="shared" ref="FY26" si="1137">IF(OR(TEXT(FX$1,0)&amp;FY$4=$L26,TEXT(FX$1,0)&amp;FY$4=$O26,TEXT(FX$1,0)&amp;FY$4=$R26,TEXT(FX$1,0)&amp;FY$4=$U26),$BE26*$U$2,"")</f>
        <v/>
      </c>
      <c r="FZ26" s="556" t="str">
        <f t="shared" ref="FZ26" si="1138">IF(OR(TEXT(FX$1,0)&amp;FZ$4=$L26,TEXT(FX$1,0)&amp;FZ$4=$O26,TEXT(FX$1,0)&amp;FZ$4=$R26,TEXT(FX$1,0)&amp;FZ$4=$U26),$BE26*$U$2,"")</f>
        <v/>
      </c>
      <c r="GA26" s="558" t="str">
        <f t="shared" ref="GA26" si="1139">IF(OR(TEXT(FX$1,0)&amp;GA$4=$L26,TEXT(FX$1,0)&amp;GA$4=$O26,TEXT(FX$1,0)&amp;GA$4=$R26,TEXT(FX$1,0)&amp;GA$4=$U26),$BE26*$U$2,"")</f>
        <v/>
      </c>
    </row>
    <row r="27" spans="1:183" s="1" customFormat="1" ht="13.5" customHeight="1" x14ac:dyDescent="0.25">
      <c r="A27" s="584"/>
      <c r="B27" s="585"/>
      <c r="C27" s="585"/>
      <c r="D27" s="587"/>
      <c r="E27" s="587"/>
      <c r="F27" s="587"/>
      <c r="G27" s="590"/>
      <c r="H27" s="590"/>
      <c r="I27" s="590"/>
      <c r="J27" s="590"/>
      <c r="K27" s="591"/>
      <c r="L27" s="620"/>
      <c r="M27" s="621"/>
      <c r="N27" s="622"/>
      <c r="O27" s="597"/>
      <c r="P27" s="597"/>
      <c r="Q27" s="597"/>
      <c r="R27" s="597"/>
      <c r="S27" s="597"/>
      <c r="T27" s="597"/>
      <c r="U27" s="597"/>
      <c r="V27" s="597"/>
      <c r="W27" s="599"/>
      <c r="X27" s="579" t="str">
        <f t="shared" ref="X27" si="1140">IF(X26&lt;&gt;"",X26*$U$2,"")</f>
        <v/>
      </c>
      <c r="Y27" s="580"/>
      <c r="Z27" s="580" t="str">
        <f t="shared" ref="Z27" si="1141">IF(Z26&lt;&gt;"",Z26*$U$2,"")</f>
        <v/>
      </c>
      <c r="AA27" s="580"/>
      <c r="AB27" s="580" t="str">
        <f t="shared" ref="AB27" si="1142">IF(AB26&lt;&gt;"",AB26*$U$2,"")</f>
        <v/>
      </c>
      <c r="AC27" s="580"/>
      <c r="AD27" s="580" t="str">
        <f t="shared" ref="AD27" si="1143">IF(AD26&lt;&gt;"",AD26*$U$2,"")</f>
        <v/>
      </c>
      <c r="AE27" s="580"/>
      <c r="AF27" s="580" t="str">
        <f t="shared" ref="AF27" si="1144">IF(AF26&lt;&gt;"",AF26*$U$2,"")</f>
        <v/>
      </c>
      <c r="AG27" s="580"/>
      <c r="AH27" s="580" t="str">
        <f t="shared" ref="AH27" si="1145">IF(AH26&lt;&gt;"",AH26*$U$2,"")</f>
        <v/>
      </c>
      <c r="AI27" s="580"/>
      <c r="AJ27" s="580" t="str">
        <f t="shared" ref="AJ27" si="1146">IF(AJ26&lt;&gt;"",AJ26*$U$2,"")</f>
        <v/>
      </c>
      <c r="AK27" s="580"/>
      <c r="AL27" s="580" t="str">
        <f t="shared" ref="AL27" si="1147">IF(AL26&lt;&gt;"",AL26*$U$2,"")</f>
        <v/>
      </c>
      <c r="AM27" s="580"/>
      <c r="AN27" s="580" t="str">
        <f t="shared" ref="AN27" si="1148">IF(AN26&lt;&gt;"",AN26*$U$2,"")</f>
        <v/>
      </c>
      <c r="AO27" s="580"/>
      <c r="AP27" s="580" t="str">
        <f t="shared" ref="AP27" si="1149">IF(AP26&lt;&gt;"",AP26*$U$2,"")</f>
        <v/>
      </c>
      <c r="AQ27" s="580"/>
      <c r="AR27" s="580" t="str">
        <f t="shared" ref="AR27" si="1150">IF(AR26&lt;&gt;"",AR26*$U$2,"")</f>
        <v/>
      </c>
      <c r="AS27" s="580"/>
      <c r="AT27" s="580" t="str">
        <f t="shared" ref="AT27" si="1151">IF(AT26&lt;&gt;"",AT26*$U$2,"")</f>
        <v/>
      </c>
      <c r="AU27" s="580"/>
      <c r="AV27" s="580" t="str">
        <f t="shared" ref="AV27" si="1152">IF(AV26&lt;&gt;"",AV26*$U$2,"")</f>
        <v/>
      </c>
      <c r="AW27" s="580"/>
      <c r="AX27" s="580" t="str">
        <f t="shared" ref="AX27" si="1153">IF(AX26&lt;&gt;"",AX26*$U$2,"")</f>
        <v/>
      </c>
      <c r="AY27" s="580"/>
      <c r="AZ27" s="580" t="str">
        <f t="shared" ref="AZ27" si="1154">IF(AZ26&lt;&gt;"",AZ26*$U$2,"")</f>
        <v/>
      </c>
      <c r="BA27" s="581"/>
      <c r="BB27" s="603"/>
      <c r="BC27" s="604"/>
      <c r="BD27" s="604"/>
      <c r="BE27" s="572"/>
      <c r="BF27" s="572"/>
      <c r="BG27" s="572"/>
      <c r="BH27" s="576"/>
      <c r="BI27" s="577"/>
      <c r="BJ27" s="578"/>
      <c r="BL27" s="692">
        <f>IF(Data!I8&lt;&gt;"",Data!I8,"")</f>
        <v>8</v>
      </c>
      <c r="BM27" s="693"/>
      <c r="BN27" s="694"/>
      <c r="BO27" s="695" t="str">
        <f>DL76</f>
        <v/>
      </c>
      <c r="BP27" s="696"/>
      <c r="BQ27" s="697"/>
      <c r="BR27" s="698" t="str">
        <f>DM76</f>
        <v/>
      </c>
      <c r="BS27" s="696"/>
      <c r="BT27" s="697"/>
      <c r="BU27" s="698" t="str">
        <f>DN76</f>
        <v/>
      </c>
      <c r="BV27" s="696"/>
      <c r="BW27" s="697"/>
      <c r="BX27" s="698" t="str">
        <f>DO76</f>
        <v/>
      </c>
      <c r="BY27" s="696"/>
      <c r="BZ27" s="699"/>
      <c r="CJ27" s="561"/>
      <c r="CK27" s="557"/>
      <c r="CL27" s="557"/>
      <c r="CM27" s="559"/>
      <c r="CN27" s="561"/>
      <c r="CO27" s="557"/>
      <c r="CP27" s="557"/>
      <c r="CQ27" s="559"/>
      <c r="CR27" s="561"/>
      <c r="CS27" s="557"/>
      <c r="CT27" s="557"/>
      <c r="CU27" s="559"/>
      <c r="CV27" s="561"/>
      <c r="CW27" s="557"/>
      <c r="CX27" s="557"/>
      <c r="CY27" s="559"/>
      <c r="CZ27" s="561"/>
      <c r="DA27" s="557"/>
      <c r="DB27" s="557"/>
      <c r="DC27" s="559"/>
      <c r="DD27" s="561"/>
      <c r="DE27" s="557"/>
      <c r="DF27" s="557"/>
      <c r="DG27" s="559"/>
      <c r="DH27" s="561"/>
      <c r="DI27" s="557"/>
      <c r="DJ27" s="557"/>
      <c r="DK27" s="559"/>
      <c r="DL27" s="561"/>
      <c r="DM27" s="557"/>
      <c r="DN27" s="557"/>
      <c r="DO27" s="559"/>
      <c r="DP27" s="561"/>
      <c r="DQ27" s="557"/>
      <c r="DR27" s="557"/>
      <c r="DS27" s="559"/>
      <c r="DT27" s="561"/>
      <c r="DU27" s="557"/>
      <c r="DV27" s="557"/>
      <c r="DW27" s="559"/>
      <c r="DX27" s="561"/>
      <c r="DY27" s="557"/>
      <c r="DZ27" s="557"/>
      <c r="EA27" s="559"/>
      <c r="EB27" s="561"/>
      <c r="EC27" s="557"/>
      <c r="ED27" s="557"/>
      <c r="EE27" s="559"/>
      <c r="EF27" s="561"/>
      <c r="EG27" s="557"/>
      <c r="EH27" s="557"/>
      <c r="EI27" s="559"/>
      <c r="EJ27" s="561"/>
      <c r="EK27" s="557"/>
      <c r="EL27" s="557"/>
      <c r="EM27" s="559"/>
      <c r="EN27" s="561"/>
      <c r="EO27" s="557"/>
      <c r="EP27" s="557"/>
      <c r="EQ27" s="559"/>
      <c r="ER27" s="561"/>
      <c r="ES27" s="557"/>
      <c r="ET27" s="557"/>
      <c r="EU27" s="559"/>
      <c r="EV27" s="561"/>
      <c r="EW27" s="557"/>
      <c r="EX27" s="557"/>
      <c r="EY27" s="559"/>
      <c r="EZ27" s="561"/>
      <c r="FA27" s="557"/>
      <c r="FB27" s="557"/>
      <c r="FC27" s="559"/>
      <c r="FD27" s="561"/>
      <c r="FE27" s="557"/>
      <c r="FF27" s="557"/>
      <c r="FG27" s="559"/>
      <c r="FH27" s="561"/>
      <c r="FI27" s="557"/>
      <c r="FJ27" s="557"/>
      <c r="FK27" s="559"/>
      <c r="FL27" s="561"/>
      <c r="FM27" s="557"/>
      <c r="FN27" s="557"/>
      <c r="FO27" s="559"/>
      <c r="FP27" s="561"/>
      <c r="FQ27" s="557"/>
      <c r="FR27" s="557"/>
      <c r="FS27" s="559"/>
      <c r="FT27" s="561"/>
      <c r="FU27" s="557"/>
      <c r="FV27" s="557"/>
      <c r="FW27" s="559"/>
      <c r="FX27" s="561"/>
      <c r="FY27" s="557"/>
      <c r="FZ27" s="557"/>
      <c r="GA27" s="559"/>
    </row>
    <row r="28" spans="1:183" s="1" customFormat="1" ht="13.5" customHeight="1" x14ac:dyDescent="0.25">
      <c r="A28" s="582"/>
      <c r="B28" s="583"/>
      <c r="C28" s="583"/>
      <c r="D28" s="586" t="s">
        <v>327</v>
      </c>
      <c r="E28" s="586"/>
      <c r="F28" s="586"/>
      <c r="G28" s="611" t="s">
        <v>87</v>
      </c>
      <c r="H28" s="612"/>
      <c r="I28" s="612"/>
      <c r="J28" s="612"/>
      <c r="K28" s="613"/>
      <c r="L28" s="617" t="str">
        <f>IF($D28&lt;&gt;"",LEFT($D28,4)&amp;L$5,"")</f>
        <v>8213FL</v>
      </c>
      <c r="M28" s="618"/>
      <c r="N28" s="619"/>
      <c r="O28" s="596" t="str">
        <f t="shared" ref="O28" si="1155">IF($L28&lt;&gt;"",LEFT($L28,4)&amp;O$5,"")</f>
        <v>8213FR</v>
      </c>
      <c r="P28" s="596"/>
      <c r="Q28" s="596"/>
      <c r="R28" s="596" t="str">
        <f t="shared" si="812"/>
        <v>8213RL</v>
      </c>
      <c r="S28" s="596"/>
      <c r="T28" s="596"/>
      <c r="U28" s="596" t="str">
        <f t="shared" si="813"/>
        <v>8213RR</v>
      </c>
      <c r="V28" s="596"/>
      <c r="W28" s="598"/>
      <c r="X28" s="600" t="str">
        <f>'RS SHK-DWN'!$DI$5</f>
        <v/>
      </c>
      <c r="Y28" s="565"/>
      <c r="Z28" s="565"/>
      <c r="AA28" s="565"/>
      <c r="AB28" s="565"/>
      <c r="AC28" s="565"/>
      <c r="AD28" s="565"/>
      <c r="AE28" s="565"/>
      <c r="AF28" s="565"/>
      <c r="AG28" s="565"/>
      <c r="AH28" s="565"/>
      <c r="AI28" s="565"/>
      <c r="AJ28" s="565"/>
      <c r="AK28" s="565"/>
      <c r="AL28" s="565"/>
      <c r="AM28" s="565"/>
      <c r="AN28" s="565"/>
      <c r="AO28" s="565"/>
      <c r="AP28" s="565"/>
      <c r="AQ28" s="565"/>
      <c r="AR28" s="565"/>
      <c r="AS28" s="565"/>
      <c r="AT28" s="565"/>
      <c r="AU28" s="565"/>
      <c r="AV28" s="565"/>
      <c r="AW28" s="565"/>
      <c r="AX28" s="565"/>
      <c r="AY28" s="565"/>
      <c r="AZ28" s="565"/>
      <c r="BA28" s="566"/>
      <c r="BB28" s="601"/>
      <c r="BC28" s="602"/>
      <c r="BD28" s="602"/>
      <c r="BE28" s="571">
        <f t="shared" ref="BE28" si="1156">IF(AND(D28&lt;&gt;"",G28&lt;&gt;"",L28&lt;&gt;""),SUM(X28:BA28),"")</f>
        <v>0</v>
      </c>
      <c r="BF28" s="571"/>
      <c r="BG28" s="571"/>
      <c r="BH28" s="573">
        <f t="shared" ref="BH28" si="1157">IF(AND(D28&lt;&gt;"",G28&lt;&gt;"",L28&lt;&gt;""),SUM(X29:BA29,BB28),"")</f>
        <v>0</v>
      </c>
      <c r="BI28" s="574"/>
      <c r="BJ28" s="575"/>
      <c r="BL28" s="692">
        <f>IF(Data!J8&lt;&gt;"",Data!J8,"")</f>
        <v>9</v>
      </c>
      <c r="BM28" s="693"/>
      <c r="BN28" s="694"/>
      <c r="BO28" s="695" t="str">
        <f>DP76</f>
        <v/>
      </c>
      <c r="BP28" s="696"/>
      <c r="BQ28" s="697"/>
      <c r="BR28" s="698" t="str">
        <f>DQ76</f>
        <v/>
      </c>
      <c r="BS28" s="696"/>
      <c r="BT28" s="697"/>
      <c r="BU28" s="698" t="str">
        <f>DR76</f>
        <v/>
      </c>
      <c r="BV28" s="696"/>
      <c r="BW28" s="697"/>
      <c r="BX28" s="698" t="str">
        <f>DS76</f>
        <v/>
      </c>
      <c r="BY28" s="696"/>
      <c r="BZ28" s="699"/>
      <c r="CB28" s="173">
        <f>BB28+SUM(X29:Y29)</f>
        <v>0</v>
      </c>
      <c r="CC28" s="173">
        <f>BB28+SUM(X29:AA29)</f>
        <v>0</v>
      </c>
      <c r="CD28" s="173">
        <f>BB28+SUM(X29:AC29)</f>
        <v>0</v>
      </c>
      <c r="CE28" s="173">
        <f>BB28+SUM(X29:AE29)</f>
        <v>0</v>
      </c>
      <c r="CF28" s="173">
        <f>BB28+SUM(X29:AG29)</f>
        <v>0</v>
      </c>
      <c r="CG28" s="173">
        <f>BB28+SUM(X29:AI29)</f>
        <v>0</v>
      </c>
      <c r="CH28" s="173">
        <f>BB28+SUM(X29:AK29)</f>
        <v>0</v>
      </c>
      <c r="CJ28" s="560" t="str">
        <f t="shared" ref="CJ28" si="1158">IF(OR(TEXT(CJ$1,0)&amp;CJ$4=$L28,TEXT(CJ$1,0)&amp;CJ$4=$O28,TEXT(CJ$1,0)&amp;CJ$4=$R28,TEXT(CJ$1,0)&amp;CJ$4=$U28),$BE28*$U$2,"")</f>
        <v/>
      </c>
      <c r="CK28" s="556" t="str">
        <f t="shared" ref="CK28" si="1159">IF(OR(TEXT(CJ$1,0)&amp;CK$4=$L28,TEXT(CJ$1,0)&amp;CK$4=$O28,TEXT(CJ$1,0)&amp;CK$4=$R28,TEXT(CJ$1,0)&amp;CK$4=$U28),$BE28*$U$2,"")</f>
        <v/>
      </c>
      <c r="CL28" s="556" t="str">
        <f t="shared" ref="CL28" si="1160">IF(OR(TEXT(CJ$1,0)&amp;CL$4=$L28,TEXT(CJ$1,0)&amp;CL$4=$O28,TEXT(CJ$1,0)&amp;CL$4=$R28,TEXT(CJ$1,0)&amp;CL$4=$U28),$BE28*$U$2,"")</f>
        <v/>
      </c>
      <c r="CM28" s="558" t="str">
        <f t="shared" ref="CM28" si="1161">IF(OR(TEXT(CJ$1,0)&amp;CM$4=$L28,TEXT(CJ$1,0)&amp;CM$4=$O28,TEXT(CJ$1,0)&amp;CM$4=$R28,TEXT(CJ$1,0)&amp;CM$4=$U28),$BE28*$U$2,"")</f>
        <v/>
      </c>
      <c r="CN28" s="560" t="str">
        <f t="shared" ref="CN28" si="1162">IF(OR(TEXT(CN$1,0)&amp;CN$4=$L28,TEXT(CN$1,0)&amp;CN$4=$O28,TEXT(CN$1,0)&amp;CN$4=$R28,TEXT(CN$1,0)&amp;CN$4=$U28),$BE28*$U$2,"")</f>
        <v/>
      </c>
      <c r="CO28" s="556" t="str">
        <f t="shared" ref="CO28" si="1163">IF(OR(TEXT(CN$1,0)&amp;CO$4=$L28,TEXT(CN$1,0)&amp;CO$4=$O28,TEXT(CN$1,0)&amp;CO$4=$R28,TEXT(CN$1,0)&amp;CO$4=$U28),$BE28*$U$2,"")</f>
        <v/>
      </c>
      <c r="CP28" s="556" t="str">
        <f t="shared" ref="CP28" si="1164">IF(OR(TEXT(CN$1,0)&amp;CP$4=$L28,TEXT(CN$1,0)&amp;CP$4=$O28,TEXT(CN$1,0)&amp;CP$4=$R28,TEXT(CN$1,0)&amp;CP$4=$U28),$BE28*$U$2,"")</f>
        <v/>
      </c>
      <c r="CQ28" s="558" t="str">
        <f t="shared" ref="CQ28" si="1165">IF(OR(TEXT(CN$1,0)&amp;CQ$4=$L28,TEXT(CN$1,0)&amp;CQ$4=$O28,TEXT(CN$1,0)&amp;CQ$4=$R28,TEXT(CN$1,0)&amp;CQ$4=$U28),$BE28*$U$2,"")</f>
        <v/>
      </c>
      <c r="CR28" s="560" t="str">
        <f t="shared" ref="CR28" si="1166">IF(OR(TEXT(CR$1,0)&amp;CR$4=$L28,TEXT(CR$1,0)&amp;CR$4=$O28,TEXT(CR$1,0)&amp;CR$4=$R28,TEXT(CR$1,0)&amp;CR$4=$U28),$BE28*$U$2,"")</f>
        <v/>
      </c>
      <c r="CS28" s="556" t="str">
        <f t="shared" ref="CS28" si="1167">IF(OR(TEXT(CR$1,0)&amp;CS$4=$L28,TEXT(CR$1,0)&amp;CS$4=$O28,TEXT(CR$1,0)&amp;CS$4=$R28,TEXT(CR$1,0)&amp;CS$4=$U28),$BE28*$U$2,"")</f>
        <v/>
      </c>
      <c r="CT28" s="556" t="str">
        <f t="shared" ref="CT28" si="1168">IF(OR(TEXT(CR$1,0)&amp;CT$4=$L28,TEXT(CR$1,0)&amp;CT$4=$O28,TEXT(CR$1,0)&amp;CT$4=$R28,TEXT(CR$1,0)&amp;CT$4=$U28),$BE28*$U$2,"")</f>
        <v/>
      </c>
      <c r="CU28" s="558" t="str">
        <f t="shared" ref="CU28" si="1169">IF(OR(TEXT(CR$1,0)&amp;CU$4=$L28,TEXT(CR$1,0)&amp;CU$4=$O28,TEXT(CR$1,0)&amp;CU$4=$R28,TEXT(CR$1,0)&amp;CU$4=$U28),$BE28*$U$2,"")</f>
        <v/>
      </c>
      <c r="CV28" s="560" t="str">
        <f t="shared" ref="CV28" si="1170">IF(OR(TEXT(CV$1,0)&amp;CV$4=$L28,TEXT(CV$1,0)&amp;CV$4=$O28,TEXT(CV$1,0)&amp;CV$4=$R28,TEXT(CV$1,0)&amp;CV$4=$U28),$BE28*$U$2,"")</f>
        <v/>
      </c>
      <c r="CW28" s="556" t="str">
        <f t="shared" ref="CW28" si="1171">IF(OR(TEXT(CV$1,0)&amp;CW$4=$L28,TEXT(CV$1,0)&amp;CW$4=$O28,TEXT(CV$1,0)&amp;CW$4=$R28,TEXT(CV$1,0)&amp;CW$4=$U28),$BE28*$U$2,"")</f>
        <v/>
      </c>
      <c r="CX28" s="556" t="str">
        <f t="shared" ref="CX28" si="1172">IF(OR(TEXT(CV$1,0)&amp;CX$4=$L28,TEXT(CV$1,0)&amp;CX$4=$O28,TEXT(CV$1,0)&amp;CX$4=$R28,TEXT(CV$1,0)&amp;CX$4=$U28),$BE28*$U$2,"")</f>
        <v/>
      </c>
      <c r="CY28" s="558" t="str">
        <f t="shared" ref="CY28" si="1173">IF(OR(TEXT(CV$1,0)&amp;CY$4=$L28,TEXT(CV$1,0)&amp;CY$4=$O28,TEXT(CV$1,0)&amp;CY$4=$R28,TEXT(CV$1,0)&amp;CY$4=$U28),$BE28*$U$2,"")</f>
        <v/>
      </c>
      <c r="CZ28" s="560" t="str">
        <f t="shared" ref="CZ28" si="1174">IF(OR(TEXT(CZ$1,0)&amp;CZ$4=$L28,TEXT(CZ$1,0)&amp;CZ$4=$O28,TEXT(CZ$1,0)&amp;CZ$4=$R28,TEXT(CZ$1,0)&amp;CZ$4=$U28),$BE28*$U$2,"")</f>
        <v/>
      </c>
      <c r="DA28" s="556" t="str">
        <f t="shared" ref="DA28" si="1175">IF(OR(TEXT(CZ$1,0)&amp;DA$4=$L28,TEXT(CZ$1,0)&amp;DA$4=$O28,TEXT(CZ$1,0)&amp;DA$4=$R28,TEXT(CZ$1,0)&amp;DA$4=$U28),$BE28*$U$2,"")</f>
        <v/>
      </c>
      <c r="DB28" s="556" t="str">
        <f t="shared" ref="DB28" si="1176">IF(OR(TEXT(CZ$1,0)&amp;DB$4=$L28,TEXT(CZ$1,0)&amp;DB$4=$O28,TEXT(CZ$1,0)&amp;DB$4=$R28,TEXT(CZ$1,0)&amp;DB$4=$U28),$BE28*$U$2,"")</f>
        <v/>
      </c>
      <c r="DC28" s="558" t="str">
        <f t="shared" ref="DC28" si="1177">IF(OR(TEXT(CZ$1,0)&amp;DC$4=$L28,TEXT(CZ$1,0)&amp;DC$4=$O28,TEXT(CZ$1,0)&amp;DC$4=$R28,TEXT(CZ$1,0)&amp;DC$4=$U28),$BE28*$U$2,"")</f>
        <v/>
      </c>
      <c r="DD28" s="560" t="str">
        <f t="shared" ref="DD28" si="1178">IF(OR(TEXT(DD$1,0)&amp;DD$4=$L28,TEXT(DD$1,0)&amp;DD$4=$O28,TEXT(DD$1,0)&amp;DD$4=$R28,TEXT(DD$1,0)&amp;DD$4=$U28),$BE28*$U$2,"")</f>
        <v/>
      </c>
      <c r="DE28" s="556" t="str">
        <f t="shared" ref="DE28" si="1179">IF(OR(TEXT(DD$1,0)&amp;DE$4=$L28,TEXT(DD$1,0)&amp;DE$4=$O28,TEXT(DD$1,0)&amp;DE$4=$R28,TEXT(DD$1,0)&amp;DE$4=$U28),$BE28*$U$2,"")</f>
        <v/>
      </c>
      <c r="DF28" s="556" t="str">
        <f t="shared" ref="DF28" si="1180">IF(OR(TEXT(DD$1,0)&amp;DF$4=$L28,TEXT(DD$1,0)&amp;DF$4=$O28,TEXT(DD$1,0)&amp;DF$4=$R28,TEXT(DD$1,0)&amp;DF$4=$U28),$BE28*$U$2,"")</f>
        <v/>
      </c>
      <c r="DG28" s="558" t="str">
        <f t="shared" ref="DG28" si="1181">IF(OR(TEXT(DD$1,0)&amp;DG$4=$L28,TEXT(DD$1,0)&amp;DG$4=$O28,TEXT(DD$1,0)&amp;DG$4=$R28,TEXT(DD$1,0)&amp;DG$4=$U28),$BE28*$U$2,"")</f>
        <v/>
      </c>
      <c r="DH28" s="560" t="str">
        <f t="shared" ref="DH28" si="1182">IF(OR(TEXT(DH$1,0)&amp;DH$4=$L28,TEXT(DH$1,0)&amp;DH$4=$O28,TEXT(DH$1,0)&amp;DH$4=$R28,TEXT(DH$1,0)&amp;DH$4=$U28),$BE28*$U$2,"")</f>
        <v/>
      </c>
      <c r="DI28" s="556" t="str">
        <f t="shared" ref="DI28" si="1183">IF(OR(TEXT(DH$1,0)&amp;DI$4=$L28,TEXT(DH$1,0)&amp;DI$4=$O28,TEXT(DH$1,0)&amp;DI$4=$R28,TEXT(DH$1,0)&amp;DI$4=$U28),$BE28*$U$2,"")</f>
        <v/>
      </c>
      <c r="DJ28" s="556" t="str">
        <f t="shared" ref="DJ28" si="1184">IF(OR(TEXT(DH$1,0)&amp;DJ$4=$L28,TEXT(DH$1,0)&amp;DJ$4=$O28,TEXT(DH$1,0)&amp;DJ$4=$R28,TEXT(DH$1,0)&amp;DJ$4=$U28),$BE28*$U$2,"")</f>
        <v/>
      </c>
      <c r="DK28" s="558" t="str">
        <f t="shared" ref="DK28" si="1185">IF(OR(TEXT(DH$1,0)&amp;DK$4=$L28,TEXT(DH$1,0)&amp;DK$4=$O28,TEXT(DH$1,0)&amp;DK$4=$R28,TEXT(DH$1,0)&amp;DK$4=$U28),$BE28*$U$2,"")</f>
        <v/>
      </c>
      <c r="DL28" s="560" t="str">
        <f t="shared" ref="DL28" si="1186">IF(OR(TEXT(DL$1,0)&amp;DL$4=$L28,TEXT(DL$1,0)&amp;DL$4=$O28,TEXT(DL$1,0)&amp;DL$4=$R28,TEXT(DL$1,0)&amp;DL$4=$U28),$BE28*$U$2,"")</f>
        <v/>
      </c>
      <c r="DM28" s="556" t="str">
        <f t="shared" ref="DM28" si="1187">IF(OR(TEXT(DL$1,0)&amp;DM$4=$L28,TEXT(DL$1,0)&amp;DM$4=$O28,TEXT(DL$1,0)&amp;DM$4=$R28,TEXT(DL$1,0)&amp;DM$4=$U28),$BE28*$U$2,"")</f>
        <v/>
      </c>
      <c r="DN28" s="556" t="str">
        <f t="shared" ref="DN28" si="1188">IF(OR(TEXT(DL$1,0)&amp;DN$4=$L28,TEXT(DL$1,0)&amp;DN$4=$O28,TEXT(DL$1,0)&amp;DN$4=$R28,TEXT(DL$1,0)&amp;DN$4=$U28),$BE28*$U$2,"")</f>
        <v/>
      </c>
      <c r="DO28" s="558" t="str">
        <f t="shared" ref="DO28" si="1189">IF(OR(TEXT(DL$1,0)&amp;DO$4=$L28,TEXT(DL$1,0)&amp;DO$4=$O28,TEXT(DL$1,0)&amp;DO$4=$R28,TEXT(DL$1,0)&amp;DO$4=$U28),$BE28*$U$2,"")</f>
        <v/>
      </c>
      <c r="DP28" s="560" t="str">
        <f t="shared" ref="DP28" si="1190">IF(OR(TEXT(DP$1,0)&amp;DP$4=$L28,TEXT(DP$1,0)&amp;DP$4=$O28,TEXT(DP$1,0)&amp;DP$4=$R28,TEXT(DP$1,0)&amp;DP$4=$U28),$BE28*$U$2,"")</f>
        <v/>
      </c>
      <c r="DQ28" s="556" t="str">
        <f t="shared" ref="DQ28" si="1191">IF(OR(TEXT(DP$1,0)&amp;DQ$4=$L28,TEXT(DP$1,0)&amp;DQ$4=$O28,TEXT(DP$1,0)&amp;DQ$4=$R28,TEXT(DP$1,0)&amp;DQ$4=$U28),$BE28*$U$2,"")</f>
        <v/>
      </c>
      <c r="DR28" s="556" t="str">
        <f t="shared" ref="DR28" si="1192">IF(OR(TEXT(DP$1,0)&amp;DR$4=$L28,TEXT(DP$1,0)&amp;DR$4=$O28,TEXT(DP$1,0)&amp;DR$4=$R28,TEXT(DP$1,0)&amp;DR$4=$U28),$BE28*$U$2,"")</f>
        <v/>
      </c>
      <c r="DS28" s="558" t="str">
        <f t="shared" ref="DS28" si="1193">IF(OR(TEXT(DP$1,0)&amp;DS$4=$L28,TEXT(DP$1,0)&amp;DS$4=$O28,TEXT(DP$1,0)&amp;DS$4=$R28,TEXT(DP$1,0)&amp;DS$4=$U28),$BE28*$U$2,"")</f>
        <v/>
      </c>
      <c r="DT28" s="560" t="str">
        <f t="shared" ref="DT28" si="1194">IF(OR(TEXT(DT$1,0)&amp;DT$4=$L28,TEXT(DT$1,0)&amp;DT$4=$O28,TEXT(DT$1,0)&amp;DT$4=$R28,TEXT(DT$1,0)&amp;DT$4=$U28),$BE28*$U$2,"")</f>
        <v/>
      </c>
      <c r="DU28" s="556" t="str">
        <f t="shared" ref="DU28" si="1195">IF(OR(TEXT(DT$1,0)&amp;DU$4=$L28,TEXT(DT$1,0)&amp;DU$4=$O28,TEXT(DT$1,0)&amp;DU$4=$R28,TEXT(DT$1,0)&amp;DU$4=$U28),$BE28*$U$2,"")</f>
        <v/>
      </c>
      <c r="DV28" s="556" t="str">
        <f t="shared" ref="DV28" si="1196">IF(OR(TEXT(DT$1,0)&amp;DV$4=$L28,TEXT(DT$1,0)&amp;DV$4=$O28,TEXT(DT$1,0)&amp;DV$4=$R28,TEXT(DT$1,0)&amp;DV$4=$U28),$BE28*$U$2,"")</f>
        <v/>
      </c>
      <c r="DW28" s="558" t="str">
        <f t="shared" ref="DW28" si="1197">IF(OR(TEXT(DT$1,0)&amp;DW$4=$L28,TEXT(DT$1,0)&amp;DW$4=$O28,TEXT(DT$1,0)&amp;DW$4=$R28,TEXT(DT$1,0)&amp;DW$4=$U28),$BE28*$U$2,"")</f>
        <v/>
      </c>
      <c r="DX28" s="560" t="str">
        <f t="shared" ref="DX28" si="1198">IF(OR(TEXT(DX$1,0)&amp;DX$4=$L28,TEXT(DX$1,0)&amp;DX$4=$O28,TEXT(DX$1,0)&amp;DX$4=$R28,TEXT(DX$1,0)&amp;DX$4=$U28),$BE28*$U$2,"")</f>
        <v/>
      </c>
      <c r="DY28" s="556" t="str">
        <f t="shared" ref="DY28" si="1199">IF(OR(TEXT(DX$1,0)&amp;DY$4=$L28,TEXT(DX$1,0)&amp;DY$4=$O28,TEXT(DX$1,0)&amp;DY$4=$R28,TEXT(DX$1,0)&amp;DY$4=$U28),$BE28*$U$2,"")</f>
        <v/>
      </c>
      <c r="DZ28" s="556" t="str">
        <f t="shared" ref="DZ28" si="1200">IF(OR(TEXT(DX$1,0)&amp;DZ$4=$L28,TEXT(DX$1,0)&amp;DZ$4=$O28,TEXT(DX$1,0)&amp;DZ$4=$R28,TEXT(DX$1,0)&amp;DZ$4=$U28),$BE28*$U$2,"")</f>
        <v/>
      </c>
      <c r="EA28" s="558" t="str">
        <f t="shared" ref="EA28" si="1201">IF(OR(TEXT(DX$1,0)&amp;EA$4=$L28,TEXT(DX$1,0)&amp;EA$4=$O28,TEXT(DX$1,0)&amp;EA$4=$R28,TEXT(DX$1,0)&amp;EA$4=$U28),$BE28*$U$2,"")</f>
        <v/>
      </c>
      <c r="EB28" s="560" t="str">
        <f t="shared" ref="EB28" si="1202">IF(OR(TEXT(EB$1,0)&amp;EB$4=$L28,TEXT(EB$1,0)&amp;EB$4=$O28,TEXT(EB$1,0)&amp;EB$4=$R28,TEXT(EB$1,0)&amp;EB$4=$U28),$BE28*$U$2,"")</f>
        <v/>
      </c>
      <c r="EC28" s="556" t="str">
        <f t="shared" ref="EC28" si="1203">IF(OR(TEXT(EB$1,0)&amp;EC$4=$L28,TEXT(EB$1,0)&amp;EC$4=$O28,TEXT(EB$1,0)&amp;EC$4=$R28,TEXT(EB$1,0)&amp;EC$4=$U28),$BE28*$U$2,"")</f>
        <v/>
      </c>
      <c r="ED28" s="556" t="str">
        <f t="shared" ref="ED28" si="1204">IF(OR(TEXT(EB$1,0)&amp;ED$4=$L28,TEXT(EB$1,0)&amp;ED$4=$O28,TEXT(EB$1,0)&amp;ED$4=$R28,TEXT(EB$1,0)&amp;ED$4=$U28),$BE28*$U$2,"")</f>
        <v/>
      </c>
      <c r="EE28" s="558" t="str">
        <f t="shared" ref="EE28" si="1205">IF(OR(TEXT(EB$1,0)&amp;EE$4=$L28,TEXT(EB$1,0)&amp;EE$4=$O28,TEXT(EB$1,0)&amp;EE$4=$R28,TEXT(EB$1,0)&amp;EE$4=$U28),$BE28*$U$2,"")</f>
        <v/>
      </c>
      <c r="EF28" s="560" t="str">
        <f t="shared" ref="EF28" si="1206">IF(OR(TEXT(EF$1,0)&amp;EF$4=$L28,TEXT(EF$1,0)&amp;EF$4=$O28,TEXT(EF$1,0)&amp;EF$4=$R28,TEXT(EF$1,0)&amp;EF$4=$U28),$BE28*$U$2,"")</f>
        <v/>
      </c>
      <c r="EG28" s="556" t="str">
        <f t="shared" ref="EG28" si="1207">IF(OR(TEXT(EF$1,0)&amp;EG$4=$L28,TEXT(EF$1,0)&amp;EG$4=$O28,TEXT(EF$1,0)&amp;EG$4=$R28,TEXT(EF$1,0)&amp;EG$4=$U28),$BE28*$U$2,"")</f>
        <v/>
      </c>
      <c r="EH28" s="556" t="str">
        <f t="shared" ref="EH28" si="1208">IF(OR(TEXT(EF$1,0)&amp;EH$4=$L28,TEXT(EF$1,0)&amp;EH$4=$O28,TEXT(EF$1,0)&amp;EH$4=$R28,TEXT(EF$1,0)&amp;EH$4=$U28),$BE28*$U$2,"")</f>
        <v/>
      </c>
      <c r="EI28" s="558" t="str">
        <f t="shared" ref="EI28" si="1209">IF(OR(TEXT(EF$1,0)&amp;EI$4=$L28,TEXT(EF$1,0)&amp;EI$4=$O28,TEXT(EF$1,0)&amp;EI$4=$R28,TEXT(EF$1,0)&amp;EI$4=$U28),$BE28*$U$2,"")</f>
        <v/>
      </c>
      <c r="EJ28" s="560" t="str">
        <f t="shared" ref="EJ28" si="1210">IF(OR(TEXT(EJ$1,0)&amp;EJ$4=$L28,TEXT(EJ$1,0)&amp;EJ$4=$O28,TEXT(EJ$1,0)&amp;EJ$4=$R28,TEXT(EJ$1,0)&amp;EJ$4=$U28),$BE28*$U$2,"")</f>
        <v/>
      </c>
      <c r="EK28" s="556" t="str">
        <f t="shared" ref="EK28" si="1211">IF(OR(TEXT(EJ$1,0)&amp;EK$4=$L28,TEXT(EJ$1,0)&amp;EK$4=$O28,TEXT(EJ$1,0)&amp;EK$4=$R28,TEXT(EJ$1,0)&amp;EK$4=$U28),$BE28*$U$2,"")</f>
        <v/>
      </c>
      <c r="EL28" s="556" t="str">
        <f t="shared" ref="EL28" si="1212">IF(OR(TEXT(EJ$1,0)&amp;EL$4=$L28,TEXT(EJ$1,0)&amp;EL$4=$O28,TEXT(EJ$1,0)&amp;EL$4=$R28,TEXT(EJ$1,0)&amp;EL$4=$U28),$BE28*$U$2,"")</f>
        <v/>
      </c>
      <c r="EM28" s="558" t="str">
        <f t="shared" ref="EM28" si="1213">IF(OR(TEXT(EJ$1,0)&amp;EM$4=$L28,TEXT(EJ$1,0)&amp;EM$4=$O28,TEXT(EJ$1,0)&amp;EM$4=$R28,TEXT(EJ$1,0)&amp;EM$4=$U28),$BE28*$U$2,"")</f>
        <v/>
      </c>
      <c r="EN28" s="560" t="str">
        <f t="shared" ref="EN28" si="1214">IF(OR(TEXT(EN$1,0)&amp;EN$4=$L28,TEXT(EN$1,0)&amp;EN$4=$O28,TEXT(EN$1,0)&amp;EN$4=$R28,TEXT(EN$1,0)&amp;EN$4=$U28),$BE28*$U$2,"")</f>
        <v/>
      </c>
      <c r="EO28" s="556" t="str">
        <f t="shared" ref="EO28" si="1215">IF(OR(TEXT(EN$1,0)&amp;EO$4=$L28,TEXT(EN$1,0)&amp;EO$4=$O28,TEXT(EN$1,0)&amp;EO$4=$R28,TEXT(EN$1,0)&amp;EO$4=$U28),$BE28*$U$2,"")</f>
        <v/>
      </c>
      <c r="EP28" s="556" t="str">
        <f t="shared" ref="EP28" si="1216">IF(OR(TEXT(EN$1,0)&amp;EP$4=$L28,TEXT(EN$1,0)&amp;EP$4=$O28,TEXT(EN$1,0)&amp;EP$4=$R28,TEXT(EN$1,0)&amp;EP$4=$U28),$BE28*$U$2,"")</f>
        <v/>
      </c>
      <c r="EQ28" s="558" t="str">
        <f t="shared" ref="EQ28" si="1217">IF(OR(TEXT(EN$1,0)&amp;EQ$4=$L28,TEXT(EN$1,0)&amp;EQ$4=$O28,TEXT(EN$1,0)&amp;EQ$4=$R28,TEXT(EN$1,0)&amp;EQ$4=$U28),$BE28*$U$2,"")</f>
        <v/>
      </c>
      <c r="ER28" s="560" t="str">
        <f t="shared" ref="ER28" si="1218">IF(OR(TEXT(ER$1,0)&amp;ER$4=$L28,TEXT(ER$1,0)&amp;ER$4=$O28,TEXT(ER$1,0)&amp;ER$4=$R28,TEXT(ER$1,0)&amp;ER$4=$U28),$BE28*$U$2,"")</f>
        <v/>
      </c>
      <c r="ES28" s="556" t="str">
        <f t="shared" ref="ES28" si="1219">IF(OR(TEXT(ER$1,0)&amp;ES$4=$L28,TEXT(ER$1,0)&amp;ES$4=$O28,TEXT(ER$1,0)&amp;ES$4=$R28,TEXT(ER$1,0)&amp;ES$4=$U28),$BE28*$U$2,"")</f>
        <v/>
      </c>
      <c r="ET28" s="556" t="str">
        <f t="shared" ref="ET28" si="1220">IF(OR(TEXT(ER$1,0)&amp;ET$4=$L28,TEXT(ER$1,0)&amp;ET$4=$O28,TEXT(ER$1,0)&amp;ET$4=$R28,TEXT(ER$1,0)&amp;ET$4=$U28),$BE28*$U$2,"")</f>
        <v/>
      </c>
      <c r="EU28" s="558" t="str">
        <f t="shared" ref="EU28" si="1221">IF(OR(TEXT(ER$1,0)&amp;EU$4=$L28,TEXT(ER$1,0)&amp;EU$4=$O28,TEXT(ER$1,0)&amp;EU$4=$R28,TEXT(ER$1,0)&amp;EU$4=$U28),$BE28*$U$2,"")</f>
        <v/>
      </c>
      <c r="EV28" s="560" t="str">
        <f t="shared" ref="EV28" si="1222">IF(OR(TEXT(EV$1,0)&amp;EV$4=$L28,TEXT(EV$1,0)&amp;EV$4=$O28,TEXT(EV$1,0)&amp;EV$4=$R28,TEXT(EV$1,0)&amp;EV$4=$U28),$BE28*$U$2,"")</f>
        <v/>
      </c>
      <c r="EW28" s="556" t="str">
        <f t="shared" ref="EW28" si="1223">IF(OR(TEXT(EV$1,0)&amp;EW$4=$L28,TEXT(EV$1,0)&amp;EW$4=$O28,TEXT(EV$1,0)&amp;EW$4=$R28,TEXT(EV$1,0)&amp;EW$4=$U28),$BE28*$U$2,"")</f>
        <v/>
      </c>
      <c r="EX28" s="556" t="str">
        <f t="shared" ref="EX28" si="1224">IF(OR(TEXT(EV$1,0)&amp;EX$4=$L28,TEXT(EV$1,0)&amp;EX$4=$O28,TEXT(EV$1,0)&amp;EX$4=$R28,TEXT(EV$1,0)&amp;EX$4=$U28),$BE28*$U$2,"")</f>
        <v/>
      </c>
      <c r="EY28" s="558" t="str">
        <f t="shared" ref="EY28" si="1225">IF(OR(TEXT(EV$1,0)&amp;EY$4=$L28,TEXT(EV$1,0)&amp;EY$4=$O28,TEXT(EV$1,0)&amp;EY$4=$R28,TEXT(EV$1,0)&amp;EY$4=$U28),$BE28*$U$2,"")</f>
        <v/>
      </c>
      <c r="EZ28" s="560" t="str">
        <f t="shared" ref="EZ28" si="1226">IF(OR(TEXT(EZ$1,0)&amp;EZ$4=$L28,TEXT(EZ$1,0)&amp;EZ$4=$O28,TEXT(EZ$1,0)&amp;EZ$4=$R28,TEXT(EZ$1,0)&amp;EZ$4=$U28),$BE28*$U$2,"")</f>
        <v/>
      </c>
      <c r="FA28" s="556" t="str">
        <f t="shared" ref="FA28" si="1227">IF(OR(TEXT(EZ$1,0)&amp;FA$4=$L28,TEXT(EZ$1,0)&amp;FA$4=$O28,TEXT(EZ$1,0)&amp;FA$4=$R28,TEXT(EZ$1,0)&amp;FA$4=$U28),$BE28*$U$2,"")</f>
        <v/>
      </c>
      <c r="FB28" s="556" t="str">
        <f t="shared" ref="FB28" si="1228">IF(OR(TEXT(EZ$1,0)&amp;FB$4=$L28,TEXT(EZ$1,0)&amp;FB$4=$O28,TEXT(EZ$1,0)&amp;FB$4=$R28,TEXT(EZ$1,0)&amp;FB$4=$U28),$BE28*$U$2,"")</f>
        <v/>
      </c>
      <c r="FC28" s="558" t="str">
        <f t="shared" ref="FC28" si="1229">IF(OR(TEXT(EZ$1,0)&amp;FC$4=$L28,TEXT(EZ$1,0)&amp;FC$4=$O28,TEXT(EZ$1,0)&amp;FC$4=$R28,TEXT(EZ$1,0)&amp;FC$4=$U28),$BE28*$U$2,"")</f>
        <v/>
      </c>
      <c r="FD28" s="560" t="str">
        <f t="shared" ref="FD28" si="1230">IF(OR(TEXT(FD$1,0)&amp;FD$4=$L28,TEXT(FD$1,0)&amp;FD$4=$O28,TEXT(FD$1,0)&amp;FD$4=$R28,TEXT(FD$1,0)&amp;FD$4=$U28),$BE28*$U$2,"")</f>
        <v/>
      </c>
      <c r="FE28" s="556" t="str">
        <f t="shared" ref="FE28" si="1231">IF(OR(TEXT(FD$1,0)&amp;FE$4=$L28,TEXT(FD$1,0)&amp;FE$4=$O28,TEXT(FD$1,0)&amp;FE$4=$R28,TEXT(FD$1,0)&amp;FE$4=$U28),$BE28*$U$2,"")</f>
        <v/>
      </c>
      <c r="FF28" s="556" t="str">
        <f t="shared" ref="FF28" si="1232">IF(OR(TEXT(FD$1,0)&amp;FF$4=$L28,TEXT(FD$1,0)&amp;FF$4=$O28,TEXT(FD$1,0)&amp;FF$4=$R28,TEXT(FD$1,0)&amp;FF$4=$U28),$BE28*$U$2,"")</f>
        <v/>
      </c>
      <c r="FG28" s="558" t="str">
        <f t="shared" ref="FG28" si="1233">IF(OR(TEXT(FD$1,0)&amp;FG$4=$L28,TEXT(FD$1,0)&amp;FG$4=$O28,TEXT(FD$1,0)&amp;FG$4=$R28,TEXT(FD$1,0)&amp;FG$4=$U28),$BE28*$U$2,"")</f>
        <v/>
      </c>
      <c r="FH28" s="560" t="str">
        <f t="shared" ref="FH28" si="1234">IF(OR(TEXT(FH$1,0)&amp;FH$4=$L28,TEXT(FH$1,0)&amp;FH$4=$O28,TEXT(FH$1,0)&amp;FH$4=$R28,TEXT(FH$1,0)&amp;FH$4=$U28),$BE28*$U$2,"")</f>
        <v/>
      </c>
      <c r="FI28" s="556" t="str">
        <f t="shared" ref="FI28" si="1235">IF(OR(TEXT(FH$1,0)&amp;FI$4=$L28,TEXT(FH$1,0)&amp;FI$4=$O28,TEXT(FH$1,0)&amp;FI$4=$R28,TEXT(FH$1,0)&amp;FI$4=$U28),$BE28*$U$2,"")</f>
        <v/>
      </c>
      <c r="FJ28" s="556" t="str">
        <f t="shared" ref="FJ28" si="1236">IF(OR(TEXT(FH$1,0)&amp;FJ$4=$L28,TEXT(FH$1,0)&amp;FJ$4=$O28,TEXT(FH$1,0)&amp;FJ$4=$R28,TEXT(FH$1,0)&amp;FJ$4=$U28),$BE28*$U$2,"")</f>
        <v/>
      </c>
      <c r="FK28" s="558" t="str">
        <f t="shared" ref="FK28" si="1237">IF(OR(TEXT(FH$1,0)&amp;FK$4=$L28,TEXT(FH$1,0)&amp;FK$4=$O28,TEXT(FH$1,0)&amp;FK$4=$R28,TEXT(FH$1,0)&amp;FK$4=$U28),$BE28*$U$2,"")</f>
        <v/>
      </c>
      <c r="FL28" s="560" t="str">
        <f t="shared" ref="FL28" si="1238">IF(OR(TEXT(FL$1,0)&amp;FL$4=$L28,TEXT(FL$1,0)&amp;FL$4=$O28,TEXT(FL$1,0)&amp;FL$4=$R28,TEXT(FL$1,0)&amp;FL$4=$U28),$BE28*$U$2,"")</f>
        <v/>
      </c>
      <c r="FM28" s="556" t="str">
        <f t="shared" ref="FM28" si="1239">IF(OR(TEXT(FL$1,0)&amp;FM$4=$L28,TEXT(FL$1,0)&amp;FM$4=$O28,TEXT(FL$1,0)&amp;FM$4=$R28,TEXT(FL$1,0)&amp;FM$4=$U28),$BE28*$U$2,"")</f>
        <v/>
      </c>
      <c r="FN28" s="556" t="str">
        <f t="shared" ref="FN28" si="1240">IF(OR(TEXT(FL$1,0)&amp;FN$4=$L28,TEXT(FL$1,0)&amp;FN$4=$O28,TEXT(FL$1,0)&amp;FN$4=$R28,TEXT(FL$1,0)&amp;FN$4=$U28),$BE28*$U$2,"")</f>
        <v/>
      </c>
      <c r="FO28" s="558" t="str">
        <f t="shared" ref="FO28" si="1241">IF(OR(TEXT(FL$1,0)&amp;FO$4=$L28,TEXT(FL$1,0)&amp;FO$4=$O28,TEXT(FL$1,0)&amp;FO$4=$R28,TEXT(FL$1,0)&amp;FO$4=$U28),$BE28*$U$2,"")</f>
        <v/>
      </c>
      <c r="FP28" s="560" t="str">
        <f t="shared" ref="FP28" si="1242">IF(OR(TEXT(FP$1,0)&amp;FP$4=$L28,TEXT(FP$1,0)&amp;FP$4=$O28,TEXT(FP$1,0)&amp;FP$4=$R28,TEXT(FP$1,0)&amp;FP$4=$U28),$BE28*$U$2,"")</f>
        <v/>
      </c>
      <c r="FQ28" s="556" t="str">
        <f t="shared" ref="FQ28" si="1243">IF(OR(TEXT(FP$1,0)&amp;FQ$4=$L28,TEXT(FP$1,0)&amp;FQ$4=$O28,TEXT(FP$1,0)&amp;FQ$4=$R28,TEXT(FP$1,0)&amp;FQ$4=$U28),$BE28*$U$2,"")</f>
        <v/>
      </c>
      <c r="FR28" s="556" t="str">
        <f t="shared" ref="FR28" si="1244">IF(OR(TEXT(FP$1,0)&amp;FR$4=$L28,TEXT(FP$1,0)&amp;FR$4=$O28,TEXT(FP$1,0)&amp;FR$4=$R28,TEXT(FP$1,0)&amp;FR$4=$U28),$BE28*$U$2,"")</f>
        <v/>
      </c>
      <c r="FS28" s="558" t="str">
        <f t="shared" ref="FS28" si="1245">IF(OR(TEXT(FP$1,0)&amp;FS$4=$L28,TEXT(FP$1,0)&amp;FS$4=$O28,TEXT(FP$1,0)&amp;FS$4=$R28,TEXT(FP$1,0)&amp;FS$4=$U28),$BE28*$U$2,"")</f>
        <v/>
      </c>
      <c r="FT28" s="560" t="str">
        <f t="shared" ref="FT28" si="1246">IF(OR(TEXT(FT$1,0)&amp;FT$4=$L28,TEXT(FT$1,0)&amp;FT$4=$O28,TEXT(FT$1,0)&amp;FT$4=$R28,TEXT(FT$1,0)&amp;FT$4=$U28),$BE28*$U$2,"")</f>
        <v/>
      </c>
      <c r="FU28" s="556" t="str">
        <f t="shared" ref="FU28" si="1247">IF(OR(TEXT(FT$1,0)&amp;FU$4=$L28,TEXT(FT$1,0)&amp;FU$4=$O28,TEXT(FT$1,0)&amp;FU$4=$R28,TEXT(FT$1,0)&amp;FU$4=$U28),$BE28*$U$2,"")</f>
        <v/>
      </c>
      <c r="FV28" s="556" t="str">
        <f t="shared" ref="FV28" si="1248">IF(OR(TEXT(FT$1,0)&amp;FV$4=$L28,TEXT(FT$1,0)&amp;FV$4=$O28,TEXT(FT$1,0)&amp;FV$4=$R28,TEXT(FT$1,0)&amp;FV$4=$U28),$BE28*$U$2,"")</f>
        <v/>
      </c>
      <c r="FW28" s="558" t="str">
        <f t="shared" ref="FW28" si="1249">IF(OR(TEXT(FT$1,0)&amp;FW$4=$L28,TEXT(FT$1,0)&amp;FW$4=$O28,TEXT(FT$1,0)&amp;FW$4=$R28,TEXT(FT$1,0)&amp;FW$4=$U28),$BE28*$U$2,"")</f>
        <v/>
      </c>
      <c r="FX28" s="560" t="str">
        <f t="shared" ref="FX28" si="1250">IF(OR(TEXT(FX$1,0)&amp;FX$4=$L28,TEXT(FX$1,0)&amp;FX$4=$O28,TEXT(FX$1,0)&amp;FX$4=$R28,TEXT(FX$1,0)&amp;FX$4=$U28),$BE28*$U$2,"")</f>
        <v/>
      </c>
      <c r="FY28" s="556" t="str">
        <f t="shared" ref="FY28" si="1251">IF(OR(TEXT(FX$1,0)&amp;FY$4=$L28,TEXT(FX$1,0)&amp;FY$4=$O28,TEXT(FX$1,0)&amp;FY$4=$R28,TEXT(FX$1,0)&amp;FY$4=$U28),$BE28*$U$2,"")</f>
        <v/>
      </c>
      <c r="FZ28" s="556" t="str">
        <f t="shared" ref="FZ28" si="1252">IF(OR(TEXT(FX$1,0)&amp;FZ$4=$L28,TEXT(FX$1,0)&amp;FZ$4=$O28,TEXT(FX$1,0)&amp;FZ$4=$R28,TEXT(FX$1,0)&amp;FZ$4=$U28),$BE28*$U$2,"")</f>
        <v/>
      </c>
      <c r="GA28" s="558" t="str">
        <f t="shared" ref="GA28" si="1253">IF(OR(TEXT(FX$1,0)&amp;GA$4=$L28,TEXT(FX$1,0)&amp;GA$4=$O28,TEXT(FX$1,0)&amp;GA$4=$R28,TEXT(FX$1,0)&amp;GA$4=$U28),$BE28*$U$2,"")</f>
        <v/>
      </c>
    </row>
    <row r="29" spans="1:183" s="1" customFormat="1" ht="13.5" customHeight="1" x14ac:dyDescent="0.25">
      <c r="A29" s="584"/>
      <c r="B29" s="585"/>
      <c r="C29" s="585"/>
      <c r="D29" s="587"/>
      <c r="E29" s="587"/>
      <c r="F29" s="587"/>
      <c r="G29" s="614"/>
      <c r="H29" s="615"/>
      <c r="I29" s="615"/>
      <c r="J29" s="615"/>
      <c r="K29" s="616"/>
      <c r="L29" s="620"/>
      <c r="M29" s="621"/>
      <c r="N29" s="622"/>
      <c r="O29" s="597"/>
      <c r="P29" s="597"/>
      <c r="Q29" s="597"/>
      <c r="R29" s="597"/>
      <c r="S29" s="597"/>
      <c r="T29" s="597"/>
      <c r="U29" s="597"/>
      <c r="V29" s="597"/>
      <c r="W29" s="599"/>
      <c r="X29" s="579" t="str">
        <f t="shared" ref="X29" si="1254">IF(X28&lt;&gt;"",X28*$U$2,"")</f>
        <v/>
      </c>
      <c r="Y29" s="580"/>
      <c r="Z29" s="580" t="str">
        <f t="shared" ref="Z29" si="1255">IF(Z28&lt;&gt;"",Z28*$U$2,"")</f>
        <v/>
      </c>
      <c r="AA29" s="580"/>
      <c r="AB29" s="580" t="str">
        <f t="shared" ref="AB29" si="1256">IF(AB28&lt;&gt;"",AB28*$U$2,"")</f>
        <v/>
      </c>
      <c r="AC29" s="580"/>
      <c r="AD29" s="580" t="str">
        <f t="shared" ref="AD29" si="1257">IF(AD28&lt;&gt;"",AD28*$U$2,"")</f>
        <v/>
      </c>
      <c r="AE29" s="580"/>
      <c r="AF29" s="580" t="str">
        <f t="shared" ref="AF29" si="1258">IF(AF28&lt;&gt;"",AF28*$U$2,"")</f>
        <v/>
      </c>
      <c r="AG29" s="580"/>
      <c r="AH29" s="580" t="str">
        <f t="shared" ref="AH29" si="1259">IF(AH28&lt;&gt;"",AH28*$U$2,"")</f>
        <v/>
      </c>
      <c r="AI29" s="580"/>
      <c r="AJ29" s="580" t="str">
        <f t="shared" ref="AJ29" si="1260">IF(AJ28&lt;&gt;"",AJ28*$U$2,"")</f>
        <v/>
      </c>
      <c r="AK29" s="580"/>
      <c r="AL29" s="580" t="str">
        <f t="shared" ref="AL29" si="1261">IF(AL28&lt;&gt;"",AL28*$U$2,"")</f>
        <v/>
      </c>
      <c r="AM29" s="580"/>
      <c r="AN29" s="580" t="str">
        <f t="shared" ref="AN29" si="1262">IF(AN28&lt;&gt;"",AN28*$U$2,"")</f>
        <v/>
      </c>
      <c r="AO29" s="580"/>
      <c r="AP29" s="580" t="str">
        <f t="shared" ref="AP29" si="1263">IF(AP28&lt;&gt;"",AP28*$U$2,"")</f>
        <v/>
      </c>
      <c r="AQ29" s="580"/>
      <c r="AR29" s="580" t="str">
        <f t="shared" ref="AR29" si="1264">IF(AR28&lt;&gt;"",AR28*$U$2,"")</f>
        <v/>
      </c>
      <c r="AS29" s="580"/>
      <c r="AT29" s="580" t="str">
        <f t="shared" ref="AT29" si="1265">IF(AT28&lt;&gt;"",AT28*$U$2,"")</f>
        <v/>
      </c>
      <c r="AU29" s="580"/>
      <c r="AV29" s="580" t="str">
        <f t="shared" ref="AV29" si="1266">IF(AV28&lt;&gt;"",AV28*$U$2,"")</f>
        <v/>
      </c>
      <c r="AW29" s="580"/>
      <c r="AX29" s="580" t="str">
        <f t="shared" ref="AX29" si="1267">IF(AX28&lt;&gt;"",AX28*$U$2,"")</f>
        <v/>
      </c>
      <c r="AY29" s="580"/>
      <c r="AZ29" s="580" t="str">
        <f t="shared" ref="AZ29" si="1268">IF(AZ28&lt;&gt;"",AZ28*$U$2,"")</f>
        <v/>
      </c>
      <c r="BA29" s="581"/>
      <c r="BB29" s="603"/>
      <c r="BC29" s="604"/>
      <c r="BD29" s="604"/>
      <c r="BE29" s="572"/>
      <c r="BF29" s="572"/>
      <c r="BG29" s="572"/>
      <c r="BH29" s="576"/>
      <c r="BI29" s="577"/>
      <c r="BJ29" s="578"/>
      <c r="BL29" s="692">
        <f>IF(Data!K8&lt;&gt;"",Data!K8,"")</f>
        <v>10</v>
      </c>
      <c r="BM29" s="693"/>
      <c r="BN29" s="694"/>
      <c r="BO29" s="695" t="str">
        <f>DT76</f>
        <v/>
      </c>
      <c r="BP29" s="696"/>
      <c r="BQ29" s="697"/>
      <c r="BR29" s="698" t="str">
        <f>DU76</f>
        <v/>
      </c>
      <c r="BS29" s="696"/>
      <c r="BT29" s="697"/>
      <c r="BU29" s="698" t="str">
        <f>DV76</f>
        <v/>
      </c>
      <c r="BV29" s="696"/>
      <c r="BW29" s="697"/>
      <c r="BX29" s="698" t="str">
        <f>DW76</f>
        <v/>
      </c>
      <c r="BY29" s="696"/>
      <c r="BZ29" s="699"/>
      <c r="CJ29" s="561"/>
      <c r="CK29" s="557"/>
      <c r="CL29" s="557"/>
      <c r="CM29" s="559"/>
      <c r="CN29" s="561"/>
      <c r="CO29" s="557"/>
      <c r="CP29" s="557"/>
      <c r="CQ29" s="559"/>
      <c r="CR29" s="561"/>
      <c r="CS29" s="557"/>
      <c r="CT29" s="557"/>
      <c r="CU29" s="559"/>
      <c r="CV29" s="561"/>
      <c r="CW29" s="557"/>
      <c r="CX29" s="557"/>
      <c r="CY29" s="559"/>
      <c r="CZ29" s="561"/>
      <c r="DA29" s="557"/>
      <c r="DB29" s="557"/>
      <c r="DC29" s="559"/>
      <c r="DD29" s="561"/>
      <c r="DE29" s="557"/>
      <c r="DF29" s="557"/>
      <c r="DG29" s="559"/>
      <c r="DH29" s="561"/>
      <c r="DI29" s="557"/>
      <c r="DJ29" s="557"/>
      <c r="DK29" s="559"/>
      <c r="DL29" s="561"/>
      <c r="DM29" s="557"/>
      <c r="DN29" s="557"/>
      <c r="DO29" s="559"/>
      <c r="DP29" s="561"/>
      <c r="DQ29" s="557"/>
      <c r="DR29" s="557"/>
      <c r="DS29" s="559"/>
      <c r="DT29" s="561"/>
      <c r="DU29" s="557"/>
      <c r="DV29" s="557"/>
      <c r="DW29" s="559"/>
      <c r="DX29" s="561"/>
      <c r="DY29" s="557"/>
      <c r="DZ29" s="557"/>
      <c r="EA29" s="559"/>
      <c r="EB29" s="561"/>
      <c r="EC29" s="557"/>
      <c r="ED29" s="557"/>
      <c r="EE29" s="559"/>
      <c r="EF29" s="561"/>
      <c r="EG29" s="557"/>
      <c r="EH29" s="557"/>
      <c r="EI29" s="559"/>
      <c r="EJ29" s="561"/>
      <c r="EK29" s="557"/>
      <c r="EL29" s="557"/>
      <c r="EM29" s="559"/>
      <c r="EN29" s="561"/>
      <c r="EO29" s="557"/>
      <c r="EP29" s="557"/>
      <c r="EQ29" s="559"/>
      <c r="ER29" s="561"/>
      <c r="ES29" s="557"/>
      <c r="ET29" s="557"/>
      <c r="EU29" s="559"/>
      <c r="EV29" s="561"/>
      <c r="EW29" s="557"/>
      <c r="EX29" s="557"/>
      <c r="EY29" s="559"/>
      <c r="EZ29" s="561"/>
      <c r="FA29" s="557"/>
      <c r="FB29" s="557"/>
      <c r="FC29" s="559"/>
      <c r="FD29" s="561"/>
      <c r="FE29" s="557"/>
      <c r="FF29" s="557"/>
      <c r="FG29" s="559"/>
      <c r="FH29" s="561"/>
      <c r="FI29" s="557"/>
      <c r="FJ29" s="557"/>
      <c r="FK29" s="559"/>
      <c r="FL29" s="561"/>
      <c r="FM29" s="557"/>
      <c r="FN29" s="557"/>
      <c r="FO29" s="559"/>
      <c r="FP29" s="561"/>
      <c r="FQ29" s="557"/>
      <c r="FR29" s="557"/>
      <c r="FS29" s="559"/>
      <c r="FT29" s="561"/>
      <c r="FU29" s="557"/>
      <c r="FV29" s="557"/>
      <c r="FW29" s="559"/>
      <c r="FX29" s="561"/>
      <c r="FY29" s="557"/>
      <c r="FZ29" s="557"/>
      <c r="GA29" s="559"/>
    </row>
    <row r="30" spans="1:183" s="1" customFormat="1" ht="13.5" customHeight="1" x14ac:dyDescent="0.25">
      <c r="A30" s="582"/>
      <c r="B30" s="583"/>
      <c r="C30" s="583"/>
      <c r="D30" s="605" t="s">
        <v>328</v>
      </c>
      <c r="E30" s="606"/>
      <c r="F30" s="607"/>
      <c r="G30" s="611" t="s">
        <v>87</v>
      </c>
      <c r="H30" s="612"/>
      <c r="I30" s="612"/>
      <c r="J30" s="612"/>
      <c r="K30" s="613"/>
      <c r="L30" s="617" t="str">
        <f>IF($D30&lt;&gt;"",LEFT($D30,4)&amp;L$5,"")</f>
        <v>8252FL</v>
      </c>
      <c r="M30" s="618"/>
      <c r="N30" s="619"/>
      <c r="O30" s="596" t="str">
        <f t="shared" ref="O30" si="1269">IF($L30&lt;&gt;"",LEFT($L30,4)&amp;O$5,"")</f>
        <v>8252FR</v>
      </c>
      <c r="P30" s="596"/>
      <c r="Q30" s="596"/>
      <c r="R30" s="596" t="str">
        <f t="shared" si="812"/>
        <v>8252RL</v>
      </c>
      <c r="S30" s="596"/>
      <c r="T30" s="596"/>
      <c r="U30" s="596" t="str">
        <f t="shared" si="813"/>
        <v>8252RR</v>
      </c>
      <c r="V30" s="596"/>
      <c r="W30" s="598"/>
      <c r="X30" s="600" t="str">
        <f>'RS SHK-DWN'!$DJ$5</f>
        <v/>
      </c>
      <c r="Y30" s="565"/>
      <c r="Z30" s="565"/>
      <c r="AA30" s="565"/>
      <c r="AB30" s="565"/>
      <c r="AC30" s="565"/>
      <c r="AD30" s="565"/>
      <c r="AE30" s="565"/>
      <c r="AF30" s="565"/>
      <c r="AG30" s="565"/>
      <c r="AH30" s="565"/>
      <c r="AI30" s="565"/>
      <c r="AJ30" s="565"/>
      <c r="AK30" s="565"/>
      <c r="AL30" s="565"/>
      <c r="AM30" s="565"/>
      <c r="AN30" s="565"/>
      <c r="AO30" s="565"/>
      <c r="AP30" s="565"/>
      <c r="AQ30" s="565"/>
      <c r="AR30" s="565"/>
      <c r="AS30" s="565"/>
      <c r="AT30" s="565"/>
      <c r="AU30" s="565"/>
      <c r="AV30" s="565"/>
      <c r="AW30" s="565"/>
      <c r="AX30" s="565"/>
      <c r="AY30" s="565"/>
      <c r="AZ30" s="565"/>
      <c r="BA30" s="566"/>
      <c r="BB30" s="623">
        <v>133</v>
      </c>
      <c r="BC30" s="624"/>
      <c r="BD30" s="625"/>
      <c r="BE30" s="571">
        <f t="shared" ref="BE30" si="1270">IF(AND(D30&lt;&gt;"",G30&lt;&gt;"",L30&lt;&gt;""),SUM(X30:BA30),"")</f>
        <v>0</v>
      </c>
      <c r="BF30" s="571"/>
      <c r="BG30" s="571"/>
      <c r="BH30" s="573">
        <f t="shared" ref="BH30" si="1271">IF(AND(D30&lt;&gt;"",G30&lt;&gt;"",L30&lt;&gt;""),SUM(X31:BA31,BB30),"")</f>
        <v>133</v>
      </c>
      <c r="BI30" s="574"/>
      <c r="BJ30" s="575"/>
      <c r="BL30" s="692">
        <f>IF(Data!L8&lt;&gt;"",Data!L8,"")</f>
        <v>11</v>
      </c>
      <c r="BM30" s="693"/>
      <c r="BN30" s="694"/>
      <c r="BO30" s="695" t="str">
        <f>DX76</f>
        <v/>
      </c>
      <c r="BP30" s="696"/>
      <c r="BQ30" s="697"/>
      <c r="BR30" s="698" t="str">
        <f>DY76</f>
        <v/>
      </c>
      <c r="BS30" s="696"/>
      <c r="BT30" s="697"/>
      <c r="BU30" s="698" t="str">
        <f>DZ76</f>
        <v/>
      </c>
      <c r="BV30" s="696"/>
      <c r="BW30" s="697"/>
      <c r="BX30" s="698" t="str">
        <f>EA76</f>
        <v/>
      </c>
      <c r="BY30" s="696"/>
      <c r="BZ30" s="699"/>
      <c r="CB30" s="173">
        <f>BB30+SUM(X31:Y31)</f>
        <v>133</v>
      </c>
      <c r="CC30" s="173">
        <f>BB30+SUM(X31:AA31)</f>
        <v>133</v>
      </c>
      <c r="CD30" s="173">
        <f>BB30+SUM(X31:AC31)</f>
        <v>133</v>
      </c>
      <c r="CE30" s="173">
        <f>BB30+SUM(X31:AE31)</f>
        <v>133</v>
      </c>
      <c r="CF30" s="173">
        <f>BB30+SUM(X31:AG31)</f>
        <v>133</v>
      </c>
      <c r="CG30" s="173">
        <f>BB30+SUM(X31:AI31)</f>
        <v>133</v>
      </c>
      <c r="CH30" s="173">
        <f>BB30+SUM(X31:AK31)</f>
        <v>133</v>
      </c>
      <c r="CJ30" s="560" t="str">
        <f t="shared" ref="CJ30" si="1272">IF(OR(TEXT(CJ$1,0)&amp;CJ$4=$L30,TEXT(CJ$1,0)&amp;CJ$4=$O30,TEXT(CJ$1,0)&amp;CJ$4=$R30,TEXT(CJ$1,0)&amp;CJ$4=$U30),$BE30*$U$2,"")</f>
        <v/>
      </c>
      <c r="CK30" s="556" t="str">
        <f t="shared" ref="CK30" si="1273">IF(OR(TEXT(CJ$1,0)&amp;CK$4=$L30,TEXT(CJ$1,0)&amp;CK$4=$O30,TEXT(CJ$1,0)&amp;CK$4=$R30,TEXT(CJ$1,0)&amp;CK$4=$U30),$BE30*$U$2,"")</f>
        <v/>
      </c>
      <c r="CL30" s="556" t="str">
        <f t="shared" ref="CL30" si="1274">IF(OR(TEXT(CJ$1,0)&amp;CL$4=$L30,TEXT(CJ$1,0)&amp;CL$4=$O30,TEXT(CJ$1,0)&amp;CL$4=$R30,TEXT(CJ$1,0)&amp;CL$4=$U30),$BE30*$U$2,"")</f>
        <v/>
      </c>
      <c r="CM30" s="558" t="str">
        <f t="shared" ref="CM30" si="1275">IF(OR(TEXT(CJ$1,0)&amp;CM$4=$L30,TEXT(CJ$1,0)&amp;CM$4=$O30,TEXT(CJ$1,0)&amp;CM$4=$R30,TEXT(CJ$1,0)&amp;CM$4=$U30),$BE30*$U$2,"")</f>
        <v/>
      </c>
      <c r="CN30" s="560" t="str">
        <f t="shared" ref="CN30" si="1276">IF(OR(TEXT(CN$1,0)&amp;CN$4=$L30,TEXT(CN$1,0)&amp;CN$4=$O30,TEXT(CN$1,0)&amp;CN$4=$R30,TEXT(CN$1,0)&amp;CN$4=$U30),$BE30*$U$2,"")</f>
        <v/>
      </c>
      <c r="CO30" s="556" t="str">
        <f t="shared" ref="CO30" si="1277">IF(OR(TEXT(CN$1,0)&amp;CO$4=$L30,TEXT(CN$1,0)&amp;CO$4=$O30,TEXT(CN$1,0)&amp;CO$4=$R30,TEXT(CN$1,0)&amp;CO$4=$U30),$BE30*$U$2,"")</f>
        <v/>
      </c>
      <c r="CP30" s="556" t="str">
        <f t="shared" ref="CP30" si="1278">IF(OR(TEXT(CN$1,0)&amp;CP$4=$L30,TEXT(CN$1,0)&amp;CP$4=$O30,TEXT(CN$1,0)&amp;CP$4=$R30,TEXT(CN$1,0)&amp;CP$4=$U30),$BE30*$U$2,"")</f>
        <v/>
      </c>
      <c r="CQ30" s="558" t="str">
        <f t="shared" ref="CQ30" si="1279">IF(OR(TEXT(CN$1,0)&amp;CQ$4=$L30,TEXT(CN$1,0)&amp;CQ$4=$O30,TEXT(CN$1,0)&amp;CQ$4=$R30,TEXT(CN$1,0)&amp;CQ$4=$U30),$BE30*$U$2,"")</f>
        <v/>
      </c>
      <c r="CR30" s="560" t="str">
        <f t="shared" ref="CR30" si="1280">IF(OR(TEXT(CR$1,0)&amp;CR$4=$L30,TEXT(CR$1,0)&amp;CR$4=$O30,TEXT(CR$1,0)&amp;CR$4=$R30,TEXT(CR$1,0)&amp;CR$4=$U30),$BE30*$U$2,"")</f>
        <v/>
      </c>
      <c r="CS30" s="556" t="str">
        <f t="shared" ref="CS30" si="1281">IF(OR(TEXT(CR$1,0)&amp;CS$4=$L30,TEXT(CR$1,0)&amp;CS$4=$O30,TEXT(CR$1,0)&amp;CS$4=$R30,TEXT(CR$1,0)&amp;CS$4=$U30),$BE30*$U$2,"")</f>
        <v/>
      </c>
      <c r="CT30" s="556" t="str">
        <f t="shared" ref="CT30" si="1282">IF(OR(TEXT(CR$1,0)&amp;CT$4=$L30,TEXT(CR$1,0)&amp;CT$4=$O30,TEXT(CR$1,0)&amp;CT$4=$R30,TEXT(CR$1,0)&amp;CT$4=$U30),$BE30*$U$2,"")</f>
        <v/>
      </c>
      <c r="CU30" s="558" t="str">
        <f t="shared" ref="CU30" si="1283">IF(OR(TEXT(CR$1,0)&amp;CU$4=$L30,TEXT(CR$1,0)&amp;CU$4=$O30,TEXT(CR$1,0)&amp;CU$4=$R30,TEXT(CR$1,0)&amp;CU$4=$U30),$BE30*$U$2,"")</f>
        <v/>
      </c>
      <c r="CV30" s="560" t="str">
        <f t="shared" ref="CV30" si="1284">IF(OR(TEXT(CV$1,0)&amp;CV$4=$L30,TEXT(CV$1,0)&amp;CV$4=$O30,TEXT(CV$1,0)&amp;CV$4=$R30,TEXT(CV$1,0)&amp;CV$4=$U30),$BE30*$U$2,"")</f>
        <v/>
      </c>
      <c r="CW30" s="556" t="str">
        <f t="shared" ref="CW30" si="1285">IF(OR(TEXT(CV$1,0)&amp;CW$4=$L30,TEXT(CV$1,0)&amp;CW$4=$O30,TEXT(CV$1,0)&amp;CW$4=$R30,TEXT(CV$1,0)&amp;CW$4=$U30),$BE30*$U$2,"")</f>
        <v/>
      </c>
      <c r="CX30" s="556" t="str">
        <f t="shared" ref="CX30" si="1286">IF(OR(TEXT(CV$1,0)&amp;CX$4=$L30,TEXT(CV$1,0)&amp;CX$4=$O30,TEXT(CV$1,0)&amp;CX$4=$R30,TEXT(CV$1,0)&amp;CX$4=$U30),$BE30*$U$2,"")</f>
        <v/>
      </c>
      <c r="CY30" s="558" t="str">
        <f t="shared" ref="CY30" si="1287">IF(OR(TEXT(CV$1,0)&amp;CY$4=$L30,TEXT(CV$1,0)&amp;CY$4=$O30,TEXT(CV$1,0)&amp;CY$4=$R30,TEXT(CV$1,0)&amp;CY$4=$U30),$BE30*$U$2,"")</f>
        <v/>
      </c>
      <c r="CZ30" s="560" t="str">
        <f t="shared" ref="CZ30" si="1288">IF(OR(TEXT(CZ$1,0)&amp;CZ$4=$L30,TEXT(CZ$1,0)&amp;CZ$4=$O30,TEXT(CZ$1,0)&amp;CZ$4=$R30,TEXT(CZ$1,0)&amp;CZ$4=$U30),$BE30*$U$2,"")</f>
        <v/>
      </c>
      <c r="DA30" s="556" t="str">
        <f t="shared" ref="DA30" si="1289">IF(OR(TEXT(CZ$1,0)&amp;DA$4=$L30,TEXT(CZ$1,0)&amp;DA$4=$O30,TEXT(CZ$1,0)&amp;DA$4=$R30,TEXT(CZ$1,0)&amp;DA$4=$U30),$BE30*$U$2,"")</f>
        <v/>
      </c>
      <c r="DB30" s="556" t="str">
        <f t="shared" ref="DB30" si="1290">IF(OR(TEXT(CZ$1,0)&amp;DB$4=$L30,TEXT(CZ$1,0)&amp;DB$4=$O30,TEXT(CZ$1,0)&amp;DB$4=$R30,TEXT(CZ$1,0)&amp;DB$4=$U30),$BE30*$U$2,"")</f>
        <v/>
      </c>
      <c r="DC30" s="558" t="str">
        <f t="shared" ref="DC30" si="1291">IF(OR(TEXT(CZ$1,0)&amp;DC$4=$L30,TEXT(CZ$1,0)&amp;DC$4=$O30,TEXT(CZ$1,0)&amp;DC$4=$R30,TEXT(CZ$1,0)&amp;DC$4=$U30),$BE30*$U$2,"")</f>
        <v/>
      </c>
      <c r="DD30" s="560" t="str">
        <f t="shared" ref="DD30" si="1292">IF(OR(TEXT(DD$1,0)&amp;DD$4=$L30,TEXT(DD$1,0)&amp;DD$4=$O30,TEXT(DD$1,0)&amp;DD$4=$R30,TEXT(DD$1,0)&amp;DD$4=$U30),$BE30*$U$2,"")</f>
        <v/>
      </c>
      <c r="DE30" s="556" t="str">
        <f t="shared" ref="DE30" si="1293">IF(OR(TEXT(DD$1,0)&amp;DE$4=$L30,TEXT(DD$1,0)&amp;DE$4=$O30,TEXT(DD$1,0)&amp;DE$4=$R30,TEXT(DD$1,0)&amp;DE$4=$U30),$BE30*$U$2,"")</f>
        <v/>
      </c>
      <c r="DF30" s="556" t="str">
        <f t="shared" ref="DF30" si="1294">IF(OR(TEXT(DD$1,0)&amp;DF$4=$L30,TEXT(DD$1,0)&amp;DF$4=$O30,TEXT(DD$1,0)&amp;DF$4=$R30,TEXT(DD$1,0)&amp;DF$4=$U30),$BE30*$U$2,"")</f>
        <v/>
      </c>
      <c r="DG30" s="558" t="str">
        <f t="shared" ref="DG30" si="1295">IF(OR(TEXT(DD$1,0)&amp;DG$4=$L30,TEXT(DD$1,0)&amp;DG$4=$O30,TEXT(DD$1,0)&amp;DG$4=$R30,TEXT(DD$1,0)&amp;DG$4=$U30),$BE30*$U$2,"")</f>
        <v/>
      </c>
      <c r="DH30" s="560" t="str">
        <f t="shared" ref="DH30" si="1296">IF(OR(TEXT(DH$1,0)&amp;DH$4=$L30,TEXT(DH$1,0)&amp;DH$4=$O30,TEXT(DH$1,0)&amp;DH$4=$R30,TEXT(DH$1,0)&amp;DH$4=$U30),$BE30*$U$2,"")</f>
        <v/>
      </c>
      <c r="DI30" s="556" t="str">
        <f t="shared" ref="DI30" si="1297">IF(OR(TEXT(DH$1,0)&amp;DI$4=$L30,TEXT(DH$1,0)&amp;DI$4=$O30,TEXT(DH$1,0)&amp;DI$4=$R30,TEXT(DH$1,0)&amp;DI$4=$U30),$BE30*$U$2,"")</f>
        <v/>
      </c>
      <c r="DJ30" s="556" t="str">
        <f t="shared" ref="DJ30" si="1298">IF(OR(TEXT(DH$1,0)&amp;DJ$4=$L30,TEXT(DH$1,0)&amp;DJ$4=$O30,TEXT(DH$1,0)&amp;DJ$4=$R30,TEXT(DH$1,0)&amp;DJ$4=$U30),$BE30*$U$2,"")</f>
        <v/>
      </c>
      <c r="DK30" s="558" t="str">
        <f t="shared" ref="DK30" si="1299">IF(OR(TEXT(DH$1,0)&amp;DK$4=$L30,TEXT(DH$1,0)&amp;DK$4=$O30,TEXT(DH$1,0)&amp;DK$4=$R30,TEXT(DH$1,0)&amp;DK$4=$U30),$BE30*$U$2,"")</f>
        <v/>
      </c>
      <c r="DL30" s="560" t="str">
        <f t="shared" ref="DL30" si="1300">IF(OR(TEXT(DL$1,0)&amp;DL$4=$L30,TEXT(DL$1,0)&amp;DL$4=$O30,TEXT(DL$1,0)&amp;DL$4=$R30,TEXT(DL$1,0)&amp;DL$4=$U30),$BE30*$U$2,"")</f>
        <v/>
      </c>
      <c r="DM30" s="556" t="str">
        <f t="shared" ref="DM30" si="1301">IF(OR(TEXT(DL$1,0)&amp;DM$4=$L30,TEXT(DL$1,0)&amp;DM$4=$O30,TEXT(DL$1,0)&amp;DM$4=$R30,TEXT(DL$1,0)&amp;DM$4=$U30),$BE30*$U$2,"")</f>
        <v/>
      </c>
      <c r="DN30" s="556" t="str">
        <f t="shared" ref="DN30" si="1302">IF(OR(TEXT(DL$1,0)&amp;DN$4=$L30,TEXT(DL$1,0)&amp;DN$4=$O30,TEXT(DL$1,0)&amp;DN$4=$R30,TEXT(DL$1,0)&amp;DN$4=$U30),$BE30*$U$2,"")</f>
        <v/>
      </c>
      <c r="DO30" s="558" t="str">
        <f t="shared" ref="DO30" si="1303">IF(OR(TEXT(DL$1,0)&amp;DO$4=$L30,TEXT(DL$1,0)&amp;DO$4=$O30,TEXT(DL$1,0)&amp;DO$4=$R30,TEXT(DL$1,0)&amp;DO$4=$U30),$BE30*$U$2,"")</f>
        <v/>
      </c>
      <c r="DP30" s="560" t="str">
        <f t="shared" ref="DP30" si="1304">IF(OR(TEXT(DP$1,0)&amp;DP$4=$L30,TEXT(DP$1,0)&amp;DP$4=$O30,TEXT(DP$1,0)&amp;DP$4=$R30,TEXT(DP$1,0)&amp;DP$4=$U30),$BE30*$U$2,"")</f>
        <v/>
      </c>
      <c r="DQ30" s="556" t="str">
        <f t="shared" ref="DQ30" si="1305">IF(OR(TEXT(DP$1,0)&amp;DQ$4=$L30,TEXT(DP$1,0)&amp;DQ$4=$O30,TEXT(DP$1,0)&amp;DQ$4=$R30,TEXT(DP$1,0)&amp;DQ$4=$U30),$BE30*$U$2,"")</f>
        <v/>
      </c>
      <c r="DR30" s="556" t="str">
        <f t="shared" ref="DR30" si="1306">IF(OR(TEXT(DP$1,0)&amp;DR$4=$L30,TEXT(DP$1,0)&amp;DR$4=$O30,TEXT(DP$1,0)&amp;DR$4=$R30,TEXT(DP$1,0)&amp;DR$4=$U30),$BE30*$U$2,"")</f>
        <v/>
      </c>
      <c r="DS30" s="558" t="str">
        <f t="shared" ref="DS30" si="1307">IF(OR(TEXT(DP$1,0)&amp;DS$4=$L30,TEXT(DP$1,0)&amp;DS$4=$O30,TEXT(DP$1,0)&amp;DS$4=$R30,TEXT(DP$1,0)&amp;DS$4=$U30),$BE30*$U$2,"")</f>
        <v/>
      </c>
      <c r="DT30" s="560" t="str">
        <f t="shared" ref="DT30" si="1308">IF(OR(TEXT(DT$1,0)&amp;DT$4=$L30,TEXT(DT$1,0)&amp;DT$4=$O30,TEXT(DT$1,0)&amp;DT$4=$R30,TEXT(DT$1,0)&amp;DT$4=$U30),$BE30*$U$2,"")</f>
        <v/>
      </c>
      <c r="DU30" s="556" t="str">
        <f t="shared" ref="DU30" si="1309">IF(OR(TEXT(DT$1,0)&amp;DU$4=$L30,TEXT(DT$1,0)&amp;DU$4=$O30,TEXT(DT$1,0)&amp;DU$4=$R30,TEXT(DT$1,0)&amp;DU$4=$U30),$BE30*$U$2,"")</f>
        <v/>
      </c>
      <c r="DV30" s="556" t="str">
        <f t="shared" ref="DV30" si="1310">IF(OR(TEXT(DT$1,0)&amp;DV$4=$L30,TEXT(DT$1,0)&amp;DV$4=$O30,TEXT(DT$1,0)&amp;DV$4=$R30,TEXT(DT$1,0)&amp;DV$4=$U30),$BE30*$U$2,"")</f>
        <v/>
      </c>
      <c r="DW30" s="558" t="str">
        <f t="shared" ref="DW30" si="1311">IF(OR(TEXT(DT$1,0)&amp;DW$4=$L30,TEXT(DT$1,0)&amp;DW$4=$O30,TEXT(DT$1,0)&amp;DW$4=$R30,TEXT(DT$1,0)&amp;DW$4=$U30),$BE30*$U$2,"")</f>
        <v/>
      </c>
      <c r="DX30" s="560" t="str">
        <f t="shared" ref="DX30" si="1312">IF(OR(TEXT(DX$1,0)&amp;DX$4=$L30,TEXT(DX$1,0)&amp;DX$4=$O30,TEXT(DX$1,0)&amp;DX$4=$R30,TEXT(DX$1,0)&amp;DX$4=$U30),$BE30*$U$2,"")</f>
        <v/>
      </c>
      <c r="DY30" s="556" t="str">
        <f t="shared" ref="DY30" si="1313">IF(OR(TEXT(DX$1,0)&amp;DY$4=$L30,TEXT(DX$1,0)&amp;DY$4=$O30,TEXT(DX$1,0)&amp;DY$4=$R30,TEXT(DX$1,0)&amp;DY$4=$U30),$BE30*$U$2,"")</f>
        <v/>
      </c>
      <c r="DZ30" s="556" t="str">
        <f t="shared" ref="DZ30" si="1314">IF(OR(TEXT(DX$1,0)&amp;DZ$4=$L30,TEXT(DX$1,0)&amp;DZ$4=$O30,TEXT(DX$1,0)&amp;DZ$4=$R30,TEXT(DX$1,0)&amp;DZ$4=$U30),$BE30*$U$2,"")</f>
        <v/>
      </c>
      <c r="EA30" s="558" t="str">
        <f t="shared" ref="EA30" si="1315">IF(OR(TEXT(DX$1,0)&amp;EA$4=$L30,TEXT(DX$1,0)&amp;EA$4=$O30,TEXT(DX$1,0)&amp;EA$4=$R30,TEXT(DX$1,0)&amp;EA$4=$U30),$BE30*$U$2,"")</f>
        <v/>
      </c>
      <c r="EB30" s="560" t="str">
        <f t="shared" ref="EB30" si="1316">IF(OR(TEXT(EB$1,0)&amp;EB$4=$L30,TEXT(EB$1,0)&amp;EB$4=$O30,TEXT(EB$1,0)&amp;EB$4=$R30,TEXT(EB$1,0)&amp;EB$4=$U30),$BE30*$U$2,"")</f>
        <v/>
      </c>
      <c r="EC30" s="556" t="str">
        <f t="shared" ref="EC30" si="1317">IF(OR(TEXT(EB$1,0)&amp;EC$4=$L30,TEXT(EB$1,0)&amp;EC$4=$O30,TEXT(EB$1,0)&amp;EC$4=$R30,TEXT(EB$1,0)&amp;EC$4=$U30),$BE30*$U$2,"")</f>
        <v/>
      </c>
      <c r="ED30" s="556" t="str">
        <f t="shared" ref="ED30" si="1318">IF(OR(TEXT(EB$1,0)&amp;ED$4=$L30,TEXT(EB$1,0)&amp;ED$4=$O30,TEXT(EB$1,0)&amp;ED$4=$R30,TEXT(EB$1,0)&amp;ED$4=$U30),$BE30*$U$2,"")</f>
        <v/>
      </c>
      <c r="EE30" s="558" t="str">
        <f t="shared" ref="EE30" si="1319">IF(OR(TEXT(EB$1,0)&amp;EE$4=$L30,TEXT(EB$1,0)&amp;EE$4=$O30,TEXT(EB$1,0)&amp;EE$4=$R30,TEXT(EB$1,0)&amp;EE$4=$U30),$BE30*$U$2,"")</f>
        <v/>
      </c>
      <c r="EF30" s="560" t="str">
        <f t="shared" ref="EF30" si="1320">IF(OR(TEXT(EF$1,0)&amp;EF$4=$L30,TEXT(EF$1,0)&amp;EF$4=$O30,TEXT(EF$1,0)&amp;EF$4=$R30,TEXT(EF$1,0)&amp;EF$4=$U30),$BE30*$U$2,"")</f>
        <v/>
      </c>
      <c r="EG30" s="556" t="str">
        <f t="shared" ref="EG30" si="1321">IF(OR(TEXT(EF$1,0)&amp;EG$4=$L30,TEXT(EF$1,0)&amp;EG$4=$O30,TEXT(EF$1,0)&amp;EG$4=$R30,TEXT(EF$1,0)&amp;EG$4=$U30),$BE30*$U$2,"")</f>
        <v/>
      </c>
      <c r="EH30" s="556" t="str">
        <f t="shared" ref="EH30" si="1322">IF(OR(TEXT(EF$1,0)&amp;EH$4=$L30,TEXT(EF$1,0)&amp;EH$4=$O30,TEXT(EF$1,0)&amp;EH$4=$R30,TEXT(EF$1,0)&amp;EH$4=$U30),$BE30*$U$2,"")</f>
        <v/>
      </c>
      <c r="EI30" s="558" t="str">
        <f t="shared" ref="EI30" si="1323">IF(OR(TEXT(EF$1,0)&amp;EI$4=$L30,TEXT(EF$1,0)&amp;EI$4=$O30,TEXT(EF$1,0)&amp;EI$4=$R30,TEXT(EF$1,0)&amp;EI$4=$U30),$BE30*$U$2,"")</f>
        <v/>
      </c>
      <c r="EJ30" s="560" t="str">
        <f t="shared" ref="EJ30" si="1324">IF(OR(TEXT(EJ$1,0)&amp;EJ$4=$L30,TEXT(EJ$1,0)&amp;EJ$4=$O30,TEXT(EJ$1,0)&amp;EJ$4=$R30,TEXT(EJ$1,0)&amp;EJ$4=$U30),$BE30*$U$2,"")</f>
        <v/>
      </c>
      <c r="EK30" s="556" t="str">
        <f t="shared" ref="EK30" si="1325">IF(OR(TEXT(EJ$1,0)&amp;EK$4=$L30,TEXT(EJ$1,0)&amp;EK$4=$O30,TEXT(EJ$1,0)&amp;EK$4=$R30,TEXT(EJ$1,0)&amp;EK$4=$U30),$BE30*$U$2,"")</f>
        <v/>
      </c>
      <c r="EL30" s="556" t="str">
        <f t="shared" ref="EL30" si="1326">IF(OR(TEXT(EJ$1,0)&amp;EL$4=$L30,TEXT(EJ$1,0)&amp;EL$4=$O30,TEXT(EJ$1,0)&amp;EL$4=$R30,TEXT(EJ$1,0)&amp;EL$4=$U30),$BE30*$U$2,"")</f>
        <v/>
      </c>
      <c r="EM30" s="558" t="str">
        <f t="shared" ref="EM30" si="1327">IF(OR(TEXT(EJ$1,0)&amp;EM$4=$L30,TEXT(EJ$1,0)&amp;EM$4=$O30,TEXT(EJ$1,0)&amp;EM$4=$R30,TEXT(EJ$1,0)&amp;EM$4=$U30),$BE30*$U$2,"")</f>
        <v/>
      </c>
      <c r="EN30" s="560" t="str">
        <f t="shared" ref="EN30" si="1328">IF(OR(TEXT(EN$1,0)&amp;EN$4=$L30,TEXT(EN$1,0)&amp;EN$4=$O30,TEXT(EN$1,0)&amp;EN$4=$R30,TEXT(EN$1,0)&amp;EN$4=$U30),$BE30*$U$2,"")</f>
        <v/>
      </c>
      <c r="EO30" s="556" t="str">
        <f t="shared" ref="EO30" si="1329">IF(OR(TEXT(EN$1,0)&amp;EO$4=$L30,TEXT(EN$1,0)&amp;EO$4=$O30,TEXT(EN$1,0)&amp;EO$4=$R30,TEXT(EN$1,0)&amp;EO$4=$U30),$BE30*$U$2,"")</f>
        <v/>
      </c>
      <c r="EP30" s="556" t="str">
        <f t="shared" ref="EP30" si="1330">IF(OR(TEXT(EN$1,0)&amp;EP$4=$L30,TEXT(EN$1,0)&amp;EP$4=$O30,TEXT(EN$1,0)&amp;EP$4=$R30,TEXT(EN$1,0)&amp;EP$4=$U30),$BE30*$U$2,"")</f>
        <v/>
      </c>
      <c r="EQ30" s="558" t="str">
        <f t="shared" ref="EQ30" si="1331">IF(OR(TEXT(EN$1,0)&amp;EQ$4=$L30,TEXT(EN$1,0)&amp;EQ$4=$O30,TEXT(EN$1,0)&amp;EQ$4=$R30,TEXT(EN$1,0)&amp;EQ$4=$U30),$BE30*$U$2,"")</f>
        <v/>
      </c>
      <c r="ER30" s="560" t="str">
        <f t="shared" ref="ER30" si="1332">IF(OR(TEXT(ER$1,0)&amp;ER$4=$L30,TEXT(ER$1,0)&amp;ER$4=$O30,TEXT(ER$1,0)&amp;ER$4=$R30,TEXT(ER$1,0)&amp;ER$4=$U30),$BE30*$U$2,"")</f>
        <v/>
      </c>
      <c r="ES30" s="556" t="str">
        <f t="shared" ref="ES30" si="1333">IF(OR(TEXT(ER$1,0)&amp;ES$4=$L30,TEXT(ER$1,0)&amp;ES$4=$O30,TEXT(ER$1,0)&amp;ES$4=$R30,TEXT(ER$1,0)&amp;ES$4=$U30),$BE30*$U$2,"")</f>
        <v/>
      </c>
      <c r="ET30" s="556" t="str">
        <f t="shared" ref="ET30" si="1334">IF(OR(TEXT(ER$1,0)&amp;ET$4=$L30,TEXT(ER$1,0)&amp;ET$4=$O30,TEXT(ER$1,0)&amp;ET$4=$R30,TEXT(ER$1,0)&amp;ET$4=$U30),$BE30*$U$2,"")</f>
        <v/>
      </c>
      <c r="EU30" s="558" t="str">
        <f t="shared" ref="EU30" si="1335">IF(OR(TEXT(ER$1,0)&amp;EU$4=$L30,TEXT(ER$1,0)&amp;EU$4=$O30,TEXT(ER$1,0)&amp;EU$4=$R30,TEXT(ER$1,0)&amp;EU$4=$U30),$BE30*$U$2,"")</f>
        <v/>
      </c>
      <c r="EV30" s="560" t="str">
        <f t="shared" ref="EV30" si="1336">IF(OR(TEXT(EV$1,0)&amp;EV$4=$L30,TEXT(EV$1,0)&amp;EV$4=$O30,TEXT(EV$1,0)&amp;EV$4=$R30,TEXT(EV$1,0)&amp;EV$4=$U30),$BE30*$U$2,"")</f>
        <v/>
      </c>
      <c r="EW30" s="556" t="str">
        <f t="shared" ref="EW30" si="1337">IF(OR(TEXT(EV$1,0)&amp;EW$4=$L30,TEXT(EV$1,0)&amp;EW$4=$O30,TEXT(EV$1,0)&amp;EW$4=$R30,TEXT(EV$1,0)&amp;EW$4=$U30),$BE30*$U$2,"")</f>
        <v/>
      </c>
      <c r="EX30" s="556" t="str">
        <f t="shared" ref="EX30" si="1338">IF(OR(TEXT(EV$1,0)&amp;EX$4=$L30,TEXT(EV$1,0)&amp;EX$4=$O30,TEXT(EV$1,0)&amp;EX$4=$R30,TEXT(EV$1,0)&amp;EX$4=$U30),$BE30*$U$2,"")</f>
        <v/>
      </c>
      <c r="EY30" s="558" t="str">
        <f t="shared" ref="EY30" si="1339">IF(OR(TEXT(EV$1,0)&amp;EY$4=$L30,TEXT(EV$1,0)&amp;EY$4=$O30,TEXT(EV$1,0)&amp;EY$4=$R30,TEXT(EV$1,0)&amp;EY$4=$U30),$BE30*$U$2,"")</f>
        <v/>
      </c>
      <c r="EZ30" s="560" t="str">
        <f t="shared" ref="EZ30" si="1340">IF(OR(TEXT(EZ$1,0)&amp;EZ$4=$L30,TEXT(EZ$1,0)&amp;EZ$4=$O30,TEXT(EZ$1,0)&amp;EZ$4=$R30,TEXT(EZ$1,0)&amp;EZ$4=$U30),$BE30*$U$2,"")</f>
        <v/>
      </c>
      <c r="FA30" s="556" t="str">
        <f t="shared" ref="FA30" si="1341">IF(OR(TEXT(EZ$1,0)&amp;FA$4=$L30,TEXT(EZ$1,0)&amp;FA$4=$O30,TEXT(EZ$1,0)&amp;FA$4=$R30,TEXT(EZ$1,0)&amp;FA$4=$U30),$BE30*$U$2,"")</f>
        <v/>
      </c>
      <c r="FB30" s="556" t="str">
        <f t="shared" ref="FB30" si="1342">IF(OR(TEXT(EZ$1,0)&amp;FB$4=$L30,TEXT(EZ$1,0)&amp;FB$4=$O30,TEXT(EZ$1,0)&amp;FB$4=$R30,TEXT(EZ$1,0)&amp;FB$4=$U30),$BE30*$U$2,"")</f>
        <v/>
      </c>
      <c r="FC30" s="558" t="str">
        <f t="shared" ref="FC30" si="1343">IF(OR(TEXT(EZ$1,0)&amp;FC$4=$L30,TEXT(EZ$1,0)&amp;FC$4=$O30,TEXT(EZ$1,0)&amp;FC$4=$R30,TEXT(EZ$1,0)&amp;FC$4=$U30),$BE30*$U$2,"")</f>
        <v/>
      </c>
      <c r="FD30" s="560" t="str">
        <f t="shared" ref="FD30" si="1344">IF(OR(TEXT(FD$1,0)&amp;FD$4=$L30,TEXT(FD$1,0)&amp;FD$4=$O30,TEXT(FD$1,0)&amp;FD$4=$R30,TEXT(FD$1,0)&amp;FD$4=$U30),$BE30*$U$2,"")</f>
        <v/>
      </c>
      <c r="FE30" s="556" t="str">
        <f t="shared" ref="FE30" si="1345">IF(OR(TEXT(FD$1,0)&amp;FE$4=$L30,TEXT(FD$1,0)&amp;FE$4=$O30,TEXT(FD$1,0)&amp;FE$4=$R30,TEXT(FD$1,0)&amp;FE$4=$U30),$BE30*$U$2,"")</f>
        <v/>
      </c>
      <c r="FF30" s="556" t="str">
        <f t="shared" ref="FF30" si="1346">IF(OR(TEXT(FD$1,0)&amp;FF$4=$L30,TEXT(FD$1,0)&amp;FF$4=$O30,TEXT(FD$1,0)&amp;FF$4=$R30,TEXT(FD$1,0)&amp;FF$4=$U30),$BE30*$U$2,"")</f>
        <v/>
      </c>
      <c r="FG30" s="558" t="str">
        <f t="shared" ref="FG30" si="1347">IF(OR(TEXT(FD$1,0)&amp;FG$4=$L30,TEXT(FD$1,0)&amp;FG$4=$O30,TEXT(FD$1,0)&amp;FG$4=$R30,TEXT(FD$1,0)&amp;FG$4=$U30),$BE30*$U$2,"")</f>
        <v/>
      </c>
      <c r="FH30" s="560" t="str">
        <f t="shared" ref="FH30" si="1348">IF(OR(TEXT(FH$1,0)&amp;FH$4=$L30,TEXT(FH$1,0)&amp;FH$4=$O30,TEXT(FH$1,0)&amp;FH$4=$R30,TEXT(FH$1,0)&amp;FH$4=$U30),$BE30*$U$2,"")</f>
        <v/>
      </c>
      <c r="FI30" s="556" t="str">
        <f t="shared" ref="FI30" si="1349">IF(OR(TEXT(FH$1,0)&amp;FI$4=$L30,TEXT(FH$1,0)&amp;FI$4=$O30,TEXT(FH$1,0)&amp;FI$4=$R30,TEXT(FH$1,0)&amp;FI$4=$U30),$BE30*$U$2,"")</f>
        <v/>
      </c>
      <c r="FJ30" s="556" t="str">
        <f t="shared" ref="FJ30" si="1350">IF(OR(TEXT(FH$1,0)&amp;FJ$4=$L30,TEXT(FH$1,0)&amp;FJ$4=$O30,TEXT(FH$1,0)&amp;FJ$4=$R30,TEXT(FH$1,0)&amp;FJ$4=$U30),$BE30*$U$2,"")</f>
        <v/>
      </c>
      <c r="FK30" s="558" t="str">
        <f t="shared" ref="FK30" si="1351">IF(OR(TEXT(FH$1,0)&amp;FK$4=$L30,TEXT(FH$1,0)&amp;FK$4=$O30,TEXT(FH$1,0)&amp;FK$4=$R30,TEXT(FH$1,0)&amp;FK$4=$U30),$BE30*$U$2,"")</f>
        <v/>
      </c>
      <c r="FL30" s="560" t="str">
        <f t="shared" ref="FL30" si="1352">IF(OR(TEXT(FL$1,0)&amp;FL$4=$L30,TEXT(FL$1,0)&amp;FL$4=$O30,TEXT(FL$1,0)&amp;FL$4=$R30,TEXT(FL$1,0)&amp;FL$4=$U30),$BE30*$U$2,"")</f>
        <v/>
      </c>
      <c r="FM30" s="556" t="str">
        <f t="shared" ref="FM30" si="1353">IF(OR(TEXT(FL$1,0)&amp;FM$4=$L30,TEXT(FL$1,0)&amp;FM$4=$O30,TEXT(FL$1,0)&amp;FM$4=$R30,TEXT(FL$1,0)&amp;FM$4=$U30),$BE30*$U$2,"")</f>
        <v/>
      </c>
      <c r="FN30" s="556" t="str">
        <f t="shared" ref="FN30" si="1354">IF(OR(TEXT(FL$1,0)&amp;FN$4=$L30,TEXT(FL$1,0)&amp;FN$4=$O30,TEXT(FL$1,0)&amp;FN$4=$R30,TEXT(FL$1,0)&amp;FN$4=$U30),$BE30*$U$2,"")</f>
        <v/>
      </c>
      <c r="FO30" s="558" t="str">
        <f t="shared" ref="FO30" si="1355">IF(OR(TEXT(FL$1,0)&amp;FO$4=$L30,TEXT(FL$1,0)&amp;FO$4=$O30,TEXT(FL$1,0)&amp;FO$4=$R30,TEXT(FL$1,0)&amp;FO$4=$U30),$BE30*$U$2,"")</f>
        <v/>
      </c>
      <c r="FP30" s="560" t="str">
        <f t="shared" ref="FP30" si="1356">IF(OR(TEXT(FP$1,0)&amp;FP$4=$L30,TEXT(FP$1,0)&amp;FP$4=$O30,TEXT(FP$1,0)&amp;FP$4=$R30,TEXT(FP$1,0)&amp;FP$4=$U30),$BE30*$U$2,"")</f>
        <v/>
      </c>
      <c r="FQ30" s="556" t="str">
        <f t="shared" ref="FQ30" si="1357">IF(OR(TEXT(FP$1,0)&amp;FQ$4=$L30,TEXT(FP$1,0)&amp;FQ$4=$O30,TEXT(FP$1,0)&amp;FQ$4=$R30,TEXT(FP$1,0)&amp;FQ$4=$U30),$BE30*$U$2,"")</f>
        <v/>
      </c>
      <c r="FR30" s="556" t="str">
        <f t="shared" ref="FR30" si="1358">IF(OR(TEXT(FP$1,0)&amp;FR$4=$L30,TEXT(FP$1,0)&amp;FR$4=$O30,TEXT(FP$1,0)&amp;FR$4=$R30,TEXT(FP$1,0)&amp;FR$4=$U30),$BE30*$U$2,"")</f>
        <v/>
      </c>
      <c r="FS30" s="558" t="str">
        <f t="shared" ref="FS30" si="1359">IF(OR(TEXT(FP$1,0)&amp;FS$4=$L30,TEXT(FP$1,0)&amp;FS$4=$O30,TEXT(FP$1,0)&amp;FS$4=$R30,TEXT(FP$1,0)&amp;FS$4=$U30),$BE30*$U$2,"")</f>
        <v/>
      </c>
      <c r="FT30" s="560" t="str">
        <f t="shared" ref="FT30" si="1360">IF(OR(TEXT(FT$1,0)&amp;FT$4=$L30,TEXT(FT$1,0)&amp;FT$4=$O30,TEXT(FT$1,0)&amp;FT$4=$R30,TEXT(FT$1,0)&amp;FT$4=$U30),$BE30*$U$2,"")</f>
        <v/>
      </c>
      <c r="FU30" s="556" t="str">
        <f t="shared" ref="FU30" si="1361">IF(OR(TEXT(FT$1,0)&amp;FU$4=$L30,TEXT(FT$1,0)&amp;FU$4=$O30,TEXT(FT$1,0)&amp;FU$4=$R30,TEXT(FT$1,0)&amp;FU$4=$U30),$BE30*$U$2,"")</f>
        <v/>
      </c>
      <c r="FV30" s="556" t="str">
        <f t="shared" ref="FV30" si="1362">IF(OR(TEXT(FT$1,0)&amp;FV$4=$L30,TEXT(FT$1,0)&amp;FV$4=$O30,TEXT(FT$1,0)&amp;FV$4=$R30,TEXT(FT$1,0)&amp;FV$4=$U30),$BE30*$U$2,"")</f>
        <v/>
      </c>
      <c r="FW30" s="558" t="str">
        <f t="shared" ref="FW30" si="1363">IF(OR(TEXT(FT$1,0)&amp;FW$4=$L30,TEXT(FT$1,0)&amp;FW$4=$O30,TEXT(FT$1,0)&amp;FW$4=$R30,TEXT(FT$1,0)&amp;FW$4=$U30),$BE30*$U$2,"")</f>
        <v/>
      </c>
      <c r="FX30" s="560" t="str">
        <f t="shared" ref="FX30" si="1364">IF(OR(TEXT(FX$1,0)&amp;FX$4=$L30,TEXT(FX$1,0)&amp;FX$4=$O30,TEXT(FX$1,0)&amp;FX$4=$R30,TEXT(FX$1,0)&amp;FX$4=$U30),$BE30*$U$2,"")</f>
        <v/>
      </c>
      <c r="FY30" s="556" t="str">
        <f t="shared" ref="FY30" si="1365">IF(OR(TEXT(FX$1,0)&amp;FY$4=$L30,TEXT(FX$1,0)&amp;FY$4=$O30,TEXT(FX$1,0)&amp;FY$4=$R30,TEXT(FX$1,0)&amp;FY$4=$U30),$BE30*$U$2,"")</f>
        <v/>
      </c>
      <c r="FZ30" s="556" t="str">
        <f t="shared" ref="FZ30" si="1366">IF(OR(TEXT(FX$1,0)&amp;FZ$4=$L30,TEXT(FX$1,0)&amp;FZ$4=$O30,TEXT(FX$1,0)&amp;FZ$4=$R30,TEXT(FX$1,0)&amp;FZ$4=$U30),$BE30*$U$2,"")</f>
        <v/>
      </c>
      <c r="GA30" s="558" t="str">
        <f t="shared" ref="GA30" si="1367">IF(OR(TEXT(FX$1,0)&amp;GA$4=$L30,TEXT(FX$1,0)&amp;GA$4=$O30,TEXT(FX$1,0)&amp;GA$4=$R30,TEXT(FX$1,0)&amp;GA$4=$U30),$BE30*$U$2,"")</f>
        <v/>
      </c>
    </row>
    <row r="31" spans="1:183" s="1" customFormat="1" ht="13.5" customHeight="1" x14ac:dyDescent="0.25">
      <c r="A31" s="584"/>
      <c r="B31" s="585"/>
      <c r="C31" s="585"/>
      <c r="D31" s="608"/>
      <c r="E31" s="609"/>
      <c r="F31" s="610"/>
      <c r="G31" s="614"/>
      <c r="H31" s="615"/>
      <c r="I31" s="615"/>
      <c r="J31" s="615"/>
      <c r="K31" s="616"/>
      <c r="L31" s="620"/>
      <c r="M31" s="621"/>
      <c r="N31" s="622"/>
      <c r="O31" s="597"/>
      <c r="P31" s="597"/>
      <c r="Q31" s="597"/>
      <c r="R31" s="597"/>
      <c r="S31" s="597"/>
      <c r="T31" s="597"/>
      <c r="U31" s="597"/>
      <c r="V31" s="597"/>
      <c r="W31" s="599"/>
      <c r="X31" s="579" t="str">
        <f t="shared" ref="X31" si="1368">IF(X30&lt;&gt;"",X30*$U$2,"")</f>
        <v/>
      </c>
      <c r="Y31" s="580"/>
      <c r="Z31" s="580" t="str">
        <f t="shared" ref="Z31" si="1369">IF(Z30&lt;&gt;"",Z30*$U$2,"")</f>
        <v/>
      </c>
      <c r="AA31" s="580"/>
      <c r="AB31" s="580" t="str">
        <f t="shared" ref="AB31" si="1370">IF(AB30&lt;&gt;"",AB30*$U$2,"")</f>
        <v/>
      </c>
      <c r="AC31" s="580"/>
      <c r="AD31" s="580" t="str">
        <f t="shared" ref="AD31" si="1371">IF(AD30&lt;&gt;"",AD30*$U$2,"")</f>
        <v/>
      </c>
      <c r="AE31" s="580"/>
      <c r="AF31" s="580" t="str">
        <f t="shared" ref="AF31" si="1372">IF(AF30&lt;&gt;"",AF30*$U$2,"")</f>
        <v/>
      </c>
      <c r="AG31" s="580"/>
      <c r="AH31" s="580" t="str">
        <f t="shared" ref="AH31" si="1373">IF(AH30&lt;&gt;"",AH30*$U$2,"")</f>
        <v/>
      </c>
      <c r="AI31" s="580"/>
      <c r="AJ31" s="580" t="str">
        <f t="shared" ref="AJ31" si="1374">IF(AJ30&lt;&gt;"",AJ30*$U$2,"")</f>
        <v/>
      </c>
      <c r="AK31" s="580"/>
      <c r="AL31" s="580" t="str">
        <f t="shared" ref="AL31" si="1375">IF(AL30&lt;&gt;"",AL30*$U$2,"")</f>
        <v/>
      </c>
      <c r="AM31" s="580"/>
      <c r="AN31" s="580" t="str">
        <f t="shared" ref="AN31" si="1376">IF(AN30&lt;&gt;"",AN30*$U$2,"")</f>
        <v/>
      </c>
      <c r="AO31" s="580"/>
      <c r="AP31" s="580" t="str">
        <f t="shared" ref="AP31" si="1377">IF(AP30&lt;&gt;"",AP30*$U$2,"")</f>
        <v/>
      </c>
      <c r="AQ31" s="580"/>
      <c r="AR31" s="580" t="str">
        <f t="shared" ref="AR31" si="1378">IF(AR30&lt;&gt;"",AR30*$U$2,"")</f>
        <v/>
      </c>
      <c r="AS31" s="580"/>
      <c r="AT31" s="580" t="str">
        <f t="shared" ref="AT31" si="1379">IF(AT30&lt;&gt;"",AT30*$U$2,"")</f>
        <v/>
      </c>
      <c r="AU31" s="580"/>
      <c r="AV31" s="580" t="str">
        <f t="shared" ref="AV31" si="1380">IF(AV30&lt;&gt;"",AV30*$U$2,"")</f>
        <v/>
      </c>
      <c r="AW31" s="580"/>
      <c r="AX31" s="580" t="str">
        <f t="shared" ref="AX31" si="1381">IF(AX30&lt;&gt;"",AX30*$U$2,"")</f>
        <v/>
      </c>
      <c r="AY31" s="580"/>
      <c r="AZ31" s="580" t="str">
        <f t="shared" ref="AZ31" si="1382">IF(AZ30&lt;&gt;"",AZ30*$U$2,"")</f>
        <v/>
      </c>
      <c r="BA31" s="581"/>
      <c r="BB31" s="626"/>
      <c r="BC31" s="627"/>
      <c r="BD31" s="628"/>
      <c r="BE31" s="572"/>
      <c r="BF31" s="572"/>
      <c r="BG31" s="572"/>
      <c r="BH31" s="576"/>
      <c r="BI31" s="577"/>
      <c r="BJ31" s="578"/>
      <c r="BL31" s="692">
        <f>IF(Data!M8&lt;&gt;"",Data!M8,"")</f>
        <v>12</v>
      </c>
      <c r="BM31" s="693"/>
      <c r="BN31" s="694"/>
      <c r="BO31" s="695" t="str">
        <f>EB76</f>
        <v/>
      </c>
      <c r="BP31" s="696"/>
      <c r="BQ31" s="697"/>
      <c r="BR31" s="698" t="str">
        <f>EC76</f>
        <v/>
      </c>
      <c r="BS31" s="696"/>
      <c r="BT31" s="697"/>
      <c r="BU31" s="698" t="str">
        <f>ED76</f>
        <v/>
      </c>
      <c r="BV31" s="696"/>
      <c r="BW31" s="697"/>
      <c r="BX31" s="698" t="str">
        <f>EE76</f>
        <v/>
      </c>
      <c r="BY31" s="696"/>
      <c r="BZ31" s="699"/>
      <c r="CJ31" s="561"/>
      <c r="CK31" s="557"/>
      <c r="CL31" s="557"/>
      <c r="CM31" s="559"/>
      <c r="CN31" s="561"/>
      <c r="CO31" s="557"/>
      <c r="CP31" s="557"/>
      <c r="CQ31" s="559"/>
      <c r="CR31" s="561"/>
      <c r="CS31" s="557"/>
      <c r="CT31" s="557"/>
      <c r="CU31" s="559"/>
      <c r="CV31" s="561"/>
      <c r="CW31" s="557"/>
      <c r="CX31" s="557"/>
      <c r="CY31" s="559"/>
      <c r="CZ31" s="561"/>
      <c r="DA31" s="557"/>
      <c r="DB31" s="557"/>
      <c r="DC31" s="559"/>
      <c r="DD31" s="561"/>
      <c r="DE31" s="557"/>
      <c r="DF31" s="557"/>
      <c r="DG31" s="559"/>
      <c r="DH31" s="561"/>
      <c r="DI31" s="557"/>
      <c r="DJ31" s="557"/>
      <c r="DK31" s="559"/>
      <c r="DL31" s="561"/>
      <c r="DM31" s="557"/>
      <c r="DN31" s="557"/>
      <c r="DO31" s="559"/>
      <c r="DP31" s="561"/>
      <c r="DQ31" s="557"/>
      <c r="DR31" s="557"/>
      <c r="DS31" s="559"/>
      <c r="DT31" s="561"/>
      <c r="DU31" s="557"/>
      <c r="DV31" s="557"/>
      <c r="DW31" s="559"/>
      <c r="DX31" s="561"/>
      <c r="DY31" s="557"/>
      <c r="DZ31" s="557"/>
      <c r="EA31" s="559"/>
      <c r="EB31" s="561"/>
      <c r="EC31" s="557"/>
      <c r="ED31" s="557"/>
      <c r="EE31" s="559"/>
      <c r="EF31" s="561"/>
      <c r="EG31" s="557"/>
      <c r="EH31" s="557"/>
      <c r="EI31" s="559"/>
      <c r="EJ31" s="561"/>
      <c r="EK31" s="557"/>
      <c r="EL31" s="557"/>
      <c r="EM31" s="559"/>
      <c r="EN31" s="561"/>
      <c r="EO31" s="557"/>
      <c r="EP31" s="557"/>
      <c r="EQ31" s="559"/>
      <c r="ER31" s="561"/>
      <c r="ES31" s="557"/>
      <c r="ET31" s="557"/>
      <c r="EU31" s="559"/>
      <c r="EV31" s="561"/>
      <c r="EW31" s="557"/>
      <c r="EX31" s="557"/>
      <c r="EY31" s="559"/>
      <c r="EZ31" s="561"/>
      <c r="FA31" s="557"/>
      <c r="FB31" s="557"/>
      <c r="FC31" s="559"/>
      <c r="FD31" s="561"/>
      <c r="FE31" s="557"/>
      <c r="FF31" s="557"/>
      <c r="FG31" s="559"/>
      <c r="FH31" s="561"/>
      <c r="FI31" s="557"/>
      <c r="FJ31" s="557"/>
      <c r="FK31" s="559"/>
      <c r="FL31" s="561"/>
      <c r="FM31" s="557"/>
      <c r="FN31" s="557"/>
      <c r="FO31" s="559"/>
      <c r="FP31" s="561"/>
      <c r="FQ31" s="557"/>
      <c r="FR31" s="557"/>
      <c r="FS31" s="559"/>
      <c r="FT31" s="561"/>
      <c r="FU31" s="557"/>
      <c r="FV31" s="557"/>
      <c r="FW31" s="559"/>
      <c r="FX31" s="561"/>
      <c r="FY31" s="557"/>
      <c r="FZ31" s="557"/>
      <c r="GA31" s="559"/>
    </row>
    <row r="32" spans="1:183" s="1" customFormat="1" ht="13.5" customHeight="1" x14ac:dyDescent="0.25">
      <c r="A32" s="582"/>
      <c r="B32" s="583"/>
      <c r="C32" s="583"/>
      <c r="D32" s="605" t="s">
        <v>329</v>
      </c>
      <c r="E32" s="606"/>
      <c r="F32" s="607"/>
      <c r="G32" s="611" t="s">
        <v>87</v>
      </c>
      <c r="H32" s="612"/>
      <c r="I32" s="612"/>
      <c r="J32" s="612"/>
      <c r="K32" s="613"/>
      <c r="L32" s="617" t="str">
        <f>IF($D32&lt;&gt;"",LEFT($D32,4)&amp;L$5,"")</f>
        <v>8256FL</v>
      </c>
      <c r="M32" s="618"/>
      <c r="N32" s="619"/>
      <c r="O32" s="596" t="str">
        <f t="shared" ref="O32" si="1383">IF($L32&lt;&gt;"",LEFT($L32,4)&amp;O$5,"")</f>
        <v>8256FR</v>
      </c>
      <c r="P32" s="596"/>
      <c r="Q32" s="596"/>
      <c r="R32" s="596" t="str">
        <f t="shared" si="812"/>
        <v>8256RL</v>
      </c>
      <c r="S32" s="596"/>
      <c r="T32" s="596"/>
      <c r="U32" s="596" t="str">
        <f t="shared" si="813"/>
        <v>8256RR</v>
      </c>
      <c r="V32" s="596"/>
      <c r="W32" s="598"/>
      <c r="X32" s="600">
        <f>'RS SHK-DWN'!$DK$5</f>
        <v>26</v>
      </c>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65"/>
      <c r="AX32" s="565"/>
      <c r="AY32" s="565"/>
      <c r="AZ32" s="565"/>
      <c r="BA32" s="566"/>
      <c r="BB32" s="623">
        <v>110</v>
      </c>
      <c r="BC32" s="624"/>
      <c r="BD32" s="625"/>
      <c r="BE32" s="571">
        <f t="shared" ref="BE32" si="1384">IF(AND(D32&lt;&gt;"",G32&lt;&gt;"",L32&lt;&gt;""),SUM(X32:BA32),"")</f>
        <v>26</v>
      </c>
      <c r="BF32" s="571"/>
      <c r="BG32" s="571"/>
      <c r="BH32" s="573">
        <f t="shared" ref="BH32" si="1385">IF(AND(D32&lt;&gt;"",G32&lt;&gt;"",L32&lt;&gt;""),SUM(X33:BA33,BB32),"")</f>
        <v>238.07599999999999</v>
      </c>
      <c r="BI32" s="574"/>
      <c r="BJ32" s="575"/>
      <c r="BL32" s="692">
        <f>IF(Data!N8&lt;&gt;"",Data!N8,"")</f>
        <v>13</v>
      </c>
      <c r="BM32" s="693"/>
      <c r="BN32" s="694"/>
      <c r="BO32" s="695" t="str">
        <f>EF76</f>
        <v/>
      </c>
      <c r="BP32" s="696"/>
      <c r="BQ32" s="697"/>
      <c r="BR32" s="698" t="str">
        <f>EG76</f>
        <v/>
      </c>
      <c r="BS32" s="696"/>
      <c r="BT32" s="697"/>
      <c r="BU32" s="698" t="str">
        <f>EH76</f>
        <v/>
      </c>
      <c r="BV32" s="696"/>
      <c r="BW32" s="697"/>
      <c r="BX32" s="698" t="str">
        <f>EI76</f>
        <v/>
      </c>
      <c r="BY32" s="696"/>
      <c r="BZ32" s="699"/>
      <c r="CB32" s="173">
        <f>BB32+SUM(X33:Y33)</f>
        <v>238.07599999999999</v>
      </c>
      <c r="CC32" s="173">
        <f>BB32+SUM(X33:AA33)</f>
        <v>238.07599999999999</v>
      </c>
      <c r="CD32" s="173">
        <f>BB32+SUM(X33:AC33)</f>
        <v>238.07599999999999</v>
      </c>
      <c r="CE32" s="173">
        <f>BB32+SUM(X33:AE33)</f>
        <v>238.07599999999999</v>
      </c>
      <c r="CF32" s="173">
        <f>BB32+SUM(X33:AG33)</f>
        <v>238.07599999999999</v>
      </c>
      <c r="CG32" s="173">
        <f>BB32+SUM(X33:AI33)</f>
        <v>238.07599999999999</v>
      </c>
      <c r="CH32" s="173">
        <f>BB32+SUM(X33:AK33)</f>
        <v>238.07599999999999</v>
      </c>
      <c r="CJ32" s="560" t="str">
        <f t="shared" ref="CJ32" si="1386">IF(OR(TEXT(CJ$1,0)&amp;CJ$4=$L32,TEXT(CJ$1,0)&amp;CJ$4=$O32,TEXT(CJ$1,0)&amp;CJ$4=$R32,TEXT(CJ$1,0)&amp;CJ$4=$U32),$BE32*$U$2,"")</f>
        <v/>
      </c>
      <c r="CK32" s="556" t="str">
        <f t="shared" ref="CK32" si="1387">IF(OR(TEXT(CJ$1,0)&amp;CK$4=$L32,TEXT(CJ$1,0)&amp;CK$4=$O32,TEXT(CJ$1,0)&amp;CK$4=$R32,TEXT(CJ$1,0)&amp;CK$4=$U32),$BE32*$U$2,"")</f>
        <v/>
      </c>
      <c r="CL32" s="556" t="str">
        <f t="shared" ref="CL32" si="1388">IF(OR(TEXT(CJ$1,0)&amp;CL$4=$L32,TEXT(CJ$1,0)&amp;CL$4=$O32,TEXT(CJ$1,0)&amp;CL$4=$R32,TEXT(CJ$1,0)&amp;CL$4=$U32),$BE32*$U$2,"")</f>
        <v/>
      </c>
      <c r="CM32" s="558" t="str">
        <f t="shared" ref="CM32" si="1389">IF(OR(TEXT(CJ$1,0)&amp;CM$4=$L32,TEXT(CJ$1,0)&amp;CM$4=$O32,TEXT(CJ$1,0)&amp;CM$4=$R32,TEXT(CJ$1,0)&amp;CM$4=$U32),$BE32*$U$2,"")</f>
        <v/>
      </c>
      <c r="CN32" s="560" t="str">
        <f t="shared" ref="CN32" si="1390">IF(OR(TEXT(CN$1,0)&amp;CN$4=$L32,TEXT(CN$1,0)&amp;CN$4=$O32,TEXT(CN$1,0)&amp;CN$4=$R32,TEXT(CN$1,0)&amp;CN$4=$U32),$BE32*$U$2,"")</f>
        <v/>
      </c>
      <c r="CO32" s="556" t="str">
        <f t="shared" ref="CO32" si="1391">IF(OR(TEXT(CN$1,0)&amp;CO$4=$L32,TEXT(CN$1,0)&amp;CO$4=$O32,TEXT(CN$1,0)&amp;CO$4=$R32,TEXT(CN$1,0)&amp;CO$4=$U32),$BE32*$U$2,"")</f>
        <v/>
      </c>
      <c r="CP32" s="556" t="str">
        <f t="shared" ref="CP32" si="1392">IF(OR(TEXT(CN$1,0)&amp;CP$4=$L32,TEXT(CN$1,0)&amp;CP$4=$O32,TEXT(CN$1,0)&amp;CP$4=$R32,TEXT(CN$1,0)&amp;CP$4=$U32),$BE32*$U$2,"")</f>
        <v/>
      </c>
      <c r="CQ32" s="558" t="str">
        <f t="shared" ref="CQ32" si="1393">IF(OR(TEXT(CN$1,0)&amp;CQ$4=$L32,TEXT(CN$1,0)&amp;CQ$4=$O32,TEXT(CN$1,0)&amp;CQ$4=$R32,TEXT(CN$1,0)&amp;CQ$4=$U32),$BE32*$U$2,"")</f>
        <v/>
      </c>
      <c r="CR32" s="560" t="str">
        <f t="shared" ref="CR32" si="1394">IF(OR(TEXT(CR$1,0)&amp;CR$4=$L32,TEXT(CR$1,0)&amp;CR$4=$O32,TEXT(CR$1,0)&amp;CR$4=$R32,TEXT(CR$1,0)&amp;CR$4=$U32),$BE32*$U$2,"")</f>
        <v/>
      </c>
      <c r="CS32" s="556" t="str">
        <f t="shared" ref="CS32" si="1395">IF(OR(TEXT(CR$1,0)&amp;CS$4=$L32,TEXT(CR$1,0)&amp;CS$4=$O32,TEXT(CR$1,0)&amp;CS$4=$R32,TEXT(CR$1,0)&amp;CS$4=$U32),$BE32*$U$2,"")</f>
        <v/>
      </c>
      <c r="CT32" s="556" t="str">
        <f t="shared" ref="CT32" si="1396">IF(OR(TEXT(CR$1,0)&amp;CT$4=$L32,TEXT(CR$1,0)&amp;CT$4=$O32,TEXT(CR$1,0)&amp;CT$4=$R32,TEXT(CR$1,0)&amp;CT$4=$U32),$BE32*$U$2,"")</f>
        <v/>
      </c>
      <c r="CU32" s="558" t="str">
        <f t="shared" ref="CU32" si="1397">IF(OR(TEXT(CR$1,0)&amp;CU$4=$L32,TEXT(CR$1,0)&amp;CU$4=$O32,TEXT(CR$1,0)&amp;CU$4=$R32,TEXT(CR$1,0)&amp;CU$4=$U32),$BE32*$U$2,"")</f>
        <v/>
      </c>
      <c r="CV32" s="560" t="str">
        <f t="shared" ref="CV32" si="1398">IF(OR(TEXT(CV$1,0)&amp;CV$4=$L32,TEXT(CV$1,0)&amp;CV$4=$O32,TEXT(CV$1,0)&amp;CV$4=$R32,TEXT(CV$1,0)&amp;CV$4=$U32),$BE32*$U$2,"")</f>
        <v/>
      </c>
      <c r="CW32" s="556" t="str">
        <f t="shared" ref="CW32" si="1399">IF(OR(TEXT(CV$1,0)&amp;CW$4=$L32,TEXT(CV$1,0)&amp;CW$4=$O32,TEXT(CV$1,0)&amp;CW$4=$R32,TEXT(CV$1,0)&amp;CW$4=$U32),$BE32*$U$2,"")</f>
        <v/>
      </c>
      <c r="CX32" s="556" t="str">
        <f t="shared" ref="CX32" si="1400">IF(OR(TEXT(CV$1,0)&amp;CX$4=$L32,TEXT(CV$1,0)&amp;CX$4=$O32,TEXT(CV$1,0)&amp;CX$4=$R32,TEXT(CV$1,0)&amp;CX$4=$U32),$BE32*$U$2,"")</f>
        <v/>
      </c>
      <c r="CY32" s="558" t="str">
        <f t="shared" ref="CY32" si="1401">IF(OR(TEXT(CV$1,0)&amp;CY$4=$L32,TEXT(CV$1,0)&amp;CY$4=$O32,TEXT(CV$1,0)&amp;CY$4=$R32,TEXT(CV$1,0)&amp;CY$4=$U32),$BE32*$U$2,"")</f>
        <v/>
      </c>
      <c r="CZ32" s="560" t="str">
        <f t="shared" ref="CZ32" si="1402">IF(OR(TEXT(CZ$1,0)&amp;CZ$4=$L32,TEXT(CZ$1,0)&amp;CZ$4=$O32,TEXT(CZ$1,0)&amp;CZ$4=$R32,TEXT(CZ$1,0)&amp;CZ$4=$U32),$BE32*$U$2,"")</f>
        <v/>
      </c>
      <c r="DA32" s="556" t="str">
        <f t="shared" ref="DA32" si="1403">IF(OR(TEXT(CZ$1,0)&amp;DA$4=$L32,TEXT(CZ$1,0)&amp;DA$4=$O32,TEXT(CZ$1,0)&amp;DA$4=$R32,TEXT(CZ$1,0)&amp;DA$4=$U32),$BE32*$U$2,"")</f>
        <v/>
      </c>
      <c r="DB32" s="556" t="str">
        <f t="shared" ref="DB32" si="1404">IF(OR(TEXT(CZ$1,0)&amp;DB$4=$L32,TEXT(CZ$1,0)&amp;DB$4=$O32,TEXT(CZ$1,0)&amp;DB$4=$R32,TEXT(CZ$1,0)&amp;DB$4=$U32),$BE32*$U$2,"")</f>
        <v/>
      </c>
      <c r="DC32" s="558" t="str">
        <f t="shared" ref="DC32" si="1405">IF(OR(TEXT(CZ$1,0)&amp;DC$4=$L32,TEXT(CZ$1,0)&amp;DC$4=$O32,TEXT(CZ$1,0)&amp;DC$4=$R32,TEXT(CZ$1,0)&amp;DC$4=$U32),$BE32*$U$2,"")</f>
        <v/>
      </c>
      <c r="DD32" s="560" t="str">
        <f t="shared" ref="DD32" si="1406">IF(OR(TEXT(DD$1,0)&amp;DD$4=$L32,TEXT(DD$1,0)&amp;DD$4=$O32,TEXT(DD$1,0)&amp;DD$4=$R32,TEXT(DD$1,0)&amp;DD$4=$U32),$BE32*$U$2,"")</f>
        <v/>
      </c>
      <c r="DE32" s="556" t="str">
        <f t="shared" ref="DE32" si="1407">IF(OR(TEXT(DD$1,0)&amp;DE$4=$L32,TEXT(DD$1,0)&amp;DE$4=$O32,TEXT(DD$1,0)&amp;DE$4=$R32,TEXT(DD$1,0)&amp;DE$4=$U32),$BE32*$U$2,"")</f>
        <v/>
      </c>
      <c r="DF32" s="556" t="str">
        <f t="shared" ref="DF32" si="1408">IF(OR(TEXT(DD$1,0)&amp;DF$4=$L32,TEXT(DD$1,0)&amp;DF$4=$O32,TEXT(DD$1,0)&amp;DF$4=$R32,TEXT(DD$1,0)&amp;DF$4=$U32),$BE32*$U$2,"")</f>
        <v/>
      </c>
      <c r="DG32" s="558" t="str">
        <f t="shared" ref="DG32" si="1409">IF(OR(TEXT(DD$1,0)&amp;DG$4=$L32,TEXT(DD$1,0)&amp;DG$4=$O32,TEXT(DD$1,0)&amp;DG$4=$R32,TEXT(DD$1,0)&amp;DG$4=$U32),$BE32*$U$2,"")</f>
        <v/>
      </c>
      <c r="DH32" s="560" t="str">
        <f t="shared" ref="DH32" si="1410">IF(OR(TEXT(DH$1,0)&amp;DH$4=$L32,TEXT(DH$1,0)&amp;DH$4=$O32,TEXT(DH$1,0)&amp;DH$4=$R32,TEXT(DH$1,0)&amp;DH$4=$U32),$BE32*$U$2,"")</f>
        <v/>
      </c>
      <c r="DI32" s="556" t="str">
        <f t="shared" ref="DI32" si="1411">IF(OR(TEXT(DH$1,0)&amp;DI$4=$L32,TEXT(DH$1,0)&amp;DI$4=$O32,TEXT(DH$1,0)&amp;DI$4=$R32,TEXT(DH$1,0)&amp;DI$4=$U32),$BE32*$U$2,"")</f>
        <v/>
      </c>
      <c r="DJ32" s="556" t="str">
        <f t="shared" ref="DJ32" si="1412">IF(OR(TEXT(DH$1,0)&amp;DJ$4=$L32,TEXT(DH$1,0)&amp;DJ$4=$O32,TEXT(DH$1,0)&amp;DJ$4=$R32,TEXT(DH$1,0)&amp;DJ$4=$U32),$BE32*$U$2,"")</f>
        <v/>
      </c>
      <c r="DK32" s="558" t="str">
        <f t="shared" ref="DK32" si="1413">IF(OR(TEXT(DH$1,0)&amp;DK$4=$L32,TEXT(DH$1,0)&amp;DK$4=$O32,TEXT(DH$1,0)&amp;DK$4=$R32,TEXT(DH$1,0)&amp;DK$4=$U32),$BE32*$U$2,"")</f>
        <v/>
      </c>
      <c r="DL32" s="560" t="str">
        <f t="shared" ref="DL32" si="1414">IF(OR(TEXT(DL$1,0)&amp;DL$4=$L32,TEXT(DL$1,0)&amp;DL$4=$O32,TEXT(DL$1,0)&amp;DL$4=$R32,TEXT(DL$1,0)&amp;DL$4=$U32),$BE32*$U$2,"")</f>
        <v/>
      </c>
      <c r="DM32" s="556" t="str">
        <f t="shared" ref="DM32" si="1415">IF(OR(TEXT(DL$1,0)&amp;DM$4=$L32,TEXT(DL$1,0)&amp;DM$4=$O32,TEXT(DL$1,0)&amp;DM$4=$R32,TEXT(DL$1,0)&amp;DM$4=$U32),$BE32*$U$2,"")</f>
        <v/>
      </c>
      <c r="DN32" s="556" t="str">
        <f t="shared" ref="DN32" si="1416">IF(OR(TEXT(DL$1,0)&amp;DN$4=$L32,TEXT(DL$1,0)&amp;DN$4=$O32,TEXT(DL$1,0)&amp;DN$4=$R32,TEXT(DL$1,0)&amp;DN$4=$U32),$BE32*$U$2,"")</f>
        <v/>
      </c>
      <c r="DO32" s="558" t="str">
        <f t="shared" ref="DO32" si="1417">IF(OR(TEXT(DL$1,0)&amp;DO$4=$L32,TEXT(DL$1,0)&amp;DO$4=$O32,TEXT(DL$1,0)&amp;DO$4=$R32,TEXT(DL$1,0)&amp;DO$4=$U32),$BE32*$U$2,"")</f>
        <v/>
      </c>
      <c r="DP32" s="560" t="str">
        <f t="shared" ref="DP32" si="1418">IF(OR(TEXT(DP$1,0)&amp;DP$4=$L32,TEXT(DP$1,0)&amp;DP$4=$O32,TEXT(DP$1,0)&amp;DP$4=$R32,TEXT(DP$1,0)&amp;DP$4=$U32),$BE32*$U$2,"")</f>
        <v/>
      </c>
      <c r="DQ32" s="556" t="str">
        <f t="shared" ref="DQ32" si="1419">IF(OR(TEXT(DP$1,0)&amp;DQ$4=$L32,TEXT(DP$1,0)&amp;DQ$4=$O32,TEXT(DP$1,0)&amp;DQ$4=$R32,TEXT(DP$1,0)&amp;DQ$4=$U32),$BE32*$U$2,"")</f>
        <v/>
      </c>
      <c r="DR32" s="556" t="str">
        <f t="shared" ref="DR32" si="1420">IF(OR(TEXT(DP$1,0)&amp;DR$4=$L32,TEXT(DP$1,0)&amp;DR$4=$O32,TEXT(DP$1,0)&amp;DR$4=$R32,TEXT(DP$1,0)&amp;DR$4=$U32),$BE32*$U$2,"")</f>
        <v/>
      </c>
      <c r="DS32" s="558" t="str">
        <f t="shared" ref="DS32" si="1421">IF(OR(TEXT(DP$1,0)&amp;DS$4=$L32,TEXT(DP$1,0)&amp;DS$4=$O32,TEXT(DP$1,0)&amp;DS$4=$R32,TEXT(DP$1,0)&amp;DS$4=$U32),$BE32*$U$2,"")</f>
        <v/>
      </c>
      <c r="DT32" s="560" t="str">
        <f t="shared" ref="DT32" si="1422">IF(OR(TEXT(DT$1,0)&amp;DT$4=$L32,TEXT(DT$1,0)&amp;DT$4=$O32,TEXT(DT$1,0)&amp;DT$4=$R32,TEXT(DT$1,0)&amp;DT$4=$U32),$BE32*$U$2,"")</f>
        <v/>
      </c>
      <c r="DU32" s="556" t="str">
        <f t="shared" ref="DU32" si="1423">IF(OR(TEXT(DT$1,0)&amp;DU$4=$L32,TEXT(DT$1,0)&amp;DU$4=$O32,TEXT(DT$1,0)&amp;DU$4=$R32,TEXT(DT$1,0)&amp;DU$4=$U32),$BE32*$U$2,"")</f>
        <v/>
      </c>
      <c r="DV32" s="556" t="str">
        <f t="shared" ref="DV32" si="1424">IF(OR(TEXT(DT$1,0)&amp;DV$4=$L32,TEXT(DT$1,0)&amp;DV$4=$O32,TEXT(DT$1,0)&amp;DV$4=$R32,TEXT(DT$1,0)&amp;DV$4=$U32),$BE32*$U$2,"")</f>
        <v/>
      </c>
      <c r="DW32" s="558" t="str">
        <f t="shared" ref="DW32" si="1425">IF(OR(TEXT(DT$1,0)&amp;DW$4=$L32,TEXT(DT$1,0)&amp;DW$4=$O32,TEXT(DT$1,0)&amp;DW$4=$R32,TEXT(DT$1,0)&amp;DW$4=$U32),$BE32*$U$2,"")</f>
        <v/>
      </c>
      <c r="DX32" s="560" t="str">
        <f t="shared" ref="DX32" si="1426">IF(OR(TEXT(DX$1,0)&amp;DX$4=$L32,TEXT(DX$1,0)&amp;DX$4=$O32,TEXT(DX$1,0)&amp;DX$4=$R32,TEXT(DX$1,0)&amp;DX$4=$U32),$BE32*$U$2,"")</f>
        <v/>
      </c>
      <c r="DY32" s="556" t="str">
        <f t="shared" ref="DY32" si="1427">IF(OR(TEXT(DX$1,0)&amp;DY$4=$L32,TEXT(DX$1,0)&amp;DY$4=$O32,TEXT(DX$1,0)&amp;DY$4=$R32,TEXT(DX$1,0)&amp;DY$4=$U32),$BE32*$U$2,"")</f>
        <v/>
      </c>
      <c r="DZ32" s="556" t="str">
        <f t="shared" ref="DZ32" si="1428">IF(OR(TEXT(DX$1,0)&amp;DZ$4=$L32,TEXT(DX$1,0)&amp;DZ$4=$O32,TEXT(DX$1,0)&amp;DZ$4=$R32,TEXT(DX$1,0)&amp;DZ$4=$U32),$BE32*$U$2,"")</f>
        <v/>
      </c>
      <c r="EA32" s="558" t="str">
        <f t="shared" ref="EA32" si="1429">IF(OR(TEXT(DX$1,0)&amp;EA$4=$L32,TEXT(DX$1,0)&amp;EA$4=$O32,TEXT(DX$1,0)&amp;EA$4=$R32,TEXT(DX$1,0)&amp;EA$4=$U32),$BE32*$U$2,"")</f>
        <v/>
      </c>
      <c r="EB32" s="560" t="str">
        <f t="shared" ref="EB32" si="1430">IF(OR(TEXT(EB$1,0)&amp;EB$4=$L32,TEXT(EB$1,0)&amp;EB$4=$O32,TEXT(EB$1,0)&amp;EB$4=$R32,TEXT(EB$1,0)&amp;EB$4=$U32),$BE32*$U$2,"")</f>
        <v/>
      </c>
      <c r="EC32" s="556" t="str">
        <f t="shared" ref="EC32" si="1431">IF(OR(TEXT(EB$1,0)&amp;EC$4=$L32,TEXT(EB$1,0)&amp;EC$4=$O32,TEXT(EB$1,0)&amp;EC$4=$R32,TEXT(EB$1,0)&amp;EC$4=$U32),$BE32*$U$2,"")</f>
        <v/>
      </c>
      <c r="ED32" s="556" t="str">
        <f t="shared" ref="ED32" si="1432">IF(OR(TEXT(EB$1,0)&amp;ED$4=$L32,TEXT(EB$1,0)&amp;ED$4=$O32,TEXT(EB$1,0)&amp;ED$4=$R32,TEXT(EB$1,0)&amp;ED$4=$U32),$BE32*$U$2,"")</f>
        <v/>
      </c>
      <c r="EE32" s="558" t="str">
        <f t="shared" ref="EE32" si="1433">IF(OR(TEXT(EB$1,0)&amp;EE$4=$L32,TEXT(EB$1,0)&amp;EE$4=$O32,TEXT(EB$1,0)&amp;EE$4=$R32,TEXT(EB$1,0)&amp;EE$4=$U32),$BE32*$U$2,"")</f>
        <v/>
      </c>
      <c r="EF32" s="560" t="str">
        <f t="shared" ref="EF32" si="1434">IF(OR(TEXT(EF$1,0)&amp;EF$4=$L32,TEXT(EF$1,0)&amp;EF$4=$O32,TEXT(EF$1,0)&amp;EF$4=$R32,TEXT(EF$1,0)&amp;EF$4=$U32),$BE32*$U$2,"")</f>
        <v/>
      </c>
      <c r="EG32" s="556" t="str">
        <f t="shared" ref="EG32" si="1435">IF(OR(TEXT(EF$1,0)&amp;EG$4=$L32,TEXT(EF$1,0)&amp;EG$4=$O32,TEXT(EF$1,0)&amp;EG$4=$R32,TEXT(EF$1,0)&amp;EG$4=$U32),$BE32*$U$2,"")</f>
        <v/>
      </c>
      <c r="EH32" s="556" t="str">
        <f t="shared" ref="EH32" si="1436">IF(OR(TEXT(EF$1,0)&amp;EH$4=$L32,TEXT(EF$1,0)&amp;EH$4=$O32,TEXT(EF$1,0)&amp;EH$4=$R32,TEXT(EF$1,0)&amp;EH$4=$U32),$BE32*$U$2,"")</f>
        <v/>
      </c>
      <c r="EI32" s="558" t="str">
        <f t="shared" ref="EI32" si="1437">IF(OR(TEXT(EF$1,0)&amp;EI$4=$L32,TEXT(EF$1,0)&amp;EI$4=$O32,TEXT(EF$1,0)&amp;EI$4=$R32,TEXT(EF$1,0)&amp;EI$4=$U32),$BE32*$U$2,"")</f>
        <v/>
      </c>
      <c r="EJ32" s="560" t="str">
        <f t="shared" ref="EJ32" si="1438">IF(OR(TEXT(EJ$1,0)&amp;EJ$4=$L32,TEXT(EJ$1,0)&amp;EJ$4=$O32,TEXT(EJ$1,0)&amp;EJ$4=$R32,TEXT(EJ$1,0)&amp;EJ$4=$U32),$BE32*$U$2,"")</f>
        <v/>
      </c>
      <c r="EK32" s="556" t="str">
        <f t="shared" ref="EK32" si="1439">IF(OR(TEXT(EJ$1,0)&amp;EK$4=$L32,TEXT(EJ$1,0)&amp;EK$4=$O32,TEXT(EJ$1,0)&amp;EK$4=$R32,TEXT(EJ$1,0)&amp;EK$4=$U32),$BE32*$U$2,"")</f>
        <v/>
      </c>
      <c r="EL32" s="556" t="str">
        <f t="shared" ref="EL32" si="1440">IF(OR(TEXT(EJ$1,0)&amp;EL$4=$L32,TEXT(EJ$1,0)&amp;EL$4=$O32,TEXT(EJ$1,0)&amp;EL$4=$R32,TEXT(EJ$1,0)&amp;EL$4=$U32),$BE32*$U$2,"")</f>
        <v/>
      </c>
      <c r="EM32" s="558" t="str">
        <f t="shared" ref="EM32" si="1441">IF(OR(TEXT(EJ$1,0)&amp;EM$4=$L32,TEXT(EJ$1,0)&amp;EM$4=$O32,TEXT(EJ$1,0)&amp;EM$4=$R32,TEXT(EJ$1,0)&amp;EM$4=$U32),$BE32*$U$2,"")</f>
        <v/>
      </c>
      <c r="EN32" s="560" t="str">
        <f t="shared" ref="EN32" si="1442">IF(OR(TEXT(EN$1,0)&amp;EN$4=$L32,TEXT(EN$1,0)&amp;EN$4=$O32,TEXT(EN$1,0)&amp;EN$4=$R32,TEXT(EN$1,0)&amp;EN$4=$U32),$BE32*$U$2,"")</f>
        <v/>
      </c>
      <c r="EO32" s="556" t="str">
        <f t="shared" ref="EO32" si="1443">IF(OR(TEXT(EN$1,0)&amp;EO$4=$L32,TEXT(EN$1,0)&amp;EO$4=$O32,TEXT(EN$1,0)&amp;EO$4=$R32,TEXT(EN$1,0)&amp;EO$4=$U32),$BE32*$U$2,"")</f>
        <v/>
      </c>
      <c r="EP32" s="556" t="str">
        <f t="shared" ref="EP32" si="1444">IF(OR(TEXT(EN$1,0)&amp;EP$4=$L32,TEXT(EN$1,0)&amp;EP$4=$O32,TEXT(EN$1,0)&amp;EP$4=$R32,TEXT(EN$1,0)&amp;EP$4=$U32),$BE32*$U$2,"")</f>
        <v/>
      </c>
      <c r="EQ32" s="558" t="str">
        <f t="shared" ref="EQ32" si="1445">IF(OR(TEXT(EN$1,0)&amp;EQ$4=$L32,TEXT(EN$1,0)&amp;EQ$4=$O32,TEXT(EN$1,0)&amp;EQ$4=$R32,TEXT(EN$1,0)&amp;EQ$4=$U32),$BE32*$U$2,"")</f>
        <v/>
      </c>
      <c r="ER32" s="560" t="str">
        <f t="shared" ref="ER32" si="1446">IF(OR(TEXT(ER$1,0)&amp;ER$4=$L32,TEXT(ER$1,0)&amp;ER$4=$O32,TEXT(ER$1,0)&amp;ER$4=$R32,TEXT(ER$1,0)&amp;ER$4=$U32),$BE32*$U$2,"")</f>
        <v/>
      </c>
      <c r="ES32" s="556" t="str">
        <f t="shared" ref="ES32" si="1447">IF(OR(TEXT(ER$1,0)&amp;ES$4=$L32,TEXT(ER$1,0)&amp;ES$4=$O32,TEXT(ER$1,0)&amp;ES$4=$R32,TEXT(ER$1,0)&amp;ES$4=$U32),$BE32*$U$2,"")</f>
        <v/>
      </c>
      <c r="ET32" s="556" t="str">
        <f t="shared" ref="ET32" si="1448">IF(OR(TEXT(ER$1,0)&amp;ET$4=$L32,TEXT(ER$1,0)&amp;ET$4=$O32,TEXT(ER$1,0)&amp;ET$4=$R32,TEXT(ER$1,0)&amp;ET$4=$U32),$BE32*$U$2,"")</f>
        <v/>
      </c>
      <c r="EU32" s="558" t="str">
        <f t="shared" ref="EU32" si="1449">IF(OR(TEXT(ER$1,0)&amp;EU$4=$L32,TEXT(ER$1,0)&amp;EU$4=$O32,TEXT(ER$1,0)&amp;EU$4=$R32,TEXT(ER$1,0)&amp;EU$4=$U32),$BE32*$U$2,"")</f>
        <v/>
      </c>
      <c r="EV32" s="560" t="str">
        <f t="shared" ref="EV32" si="1450">IF(OR(TEXT(EV$1,0)&amp;EV$4=$L32,TEXT(EV$1,0)&amp;EV$4=$O32,TEXT(EV$1,0)&amp;EV$4=$R32,TEXT(EV$1,0)&amp;EV$4=$U32),$BE32*$U$2,"")</f>
        <v/>
      </c>
      <c r="EW32" s="556" t="str">
        <f t="shared" ref="EW32" si="1451">IF(OR(TEXT(EV$1,0)&amp;EW$4=$L32,TEXT(EV$1,0)&amp;EW$4=$O32,TEXT(EV$1,0)&amp;EW$4=$R32,TEXT(EV$1,0)&amp;EW$4=$U32),$BE32*$U$2,"")</f>
        <v/>
      </c>
      <c r="EX32" s="556" t="str">
        <f t="shared" ref="EX32" si="1452">IF(OR(TEXT(EV$1,0)&amp;EX$4=$L32,TEXT(EV$1,0)&amp;EX$4=$O32,TEXT(EV$1,0)&amp;EX$4=$R32,TEXT(EV$1,0)&amp;EX$4=$U32),$BE32*$U$2,"")</f>
        <v/>
      </c>
      <c r="EY32" s="558" t="str">
        <f t="shared" ref="EY32" si="1453">IF(OR(TEXT(EV$1,0)&amp;EY$4=$L32,TEXT(EV$1,0)&amp;EY$4=$O32,TEXT(EV$1,0)&amp;EY$4=$R32,TEXT(EV$1,0)&amp;EY$4=$U32),$BE32*$U$2,"")</f>
        <v/>
      </c>
      <c r="EZ32" s="560" t="str">
        <f t="shared" ref="EZ32" si="1454">IF(OR(TEXT(EZ$1,0)&amp;EZ$4=$L32,TEXT(EZ$1,0)&amp;EZ$4=$O32,TEXT(EZ$1,0)&amp;EZ$4=$R32,TEXT(EZ$1,0)&amp;EZ$4=$U32),$BE32*$U$2,"")</f>
        <v/>
      </c>
      <c r="FA32" s="556" t="str">
        <f t="shared" ref="FA32" si="1455">IF(OR(TEXT(EZ$1,0)&amp;FA$4=$L32,TEXT(EZ$1,0)&amp;FA$4=$O32,TEXT(EZ$1,0)&amp;FA$4=$R32,TEXT(EZ$1,0)&amp;FA$4=$U32),$BE32*$U$2,"")</f>
        <v/>
      </c>
      <c r="FB32" s="556" t="str">
        <f t="shared" ref="FB32" si="1456">IF(OR(TEXT(EZ$1,0)&amp;FB$4=$L32,TEXT(EZ$1,0)&amp;FB$4=$O32,TEXT(EZ$1,0)&amp;FB$4=$R32,TEXT(EZ$1,0)&amp;FB$4=$U32),$BE32*$U$2,"")</f>
        <v/>
      </c>
      <c r="FC32" s="558" t="str">
        <f t="shared" ref="FC32" si="1457">IF(OR(TEXT(EZ$1,0)&amp;FC$4=$L32,TEXT(EZ$1,0)&amp;FC$4=$O32,TEXT(EZ$1,0)&amp;FC$4=$R32,TEXT(EZ$1,0)&amp;FC$4=$U32),$BE32*$U$2,"")</f>
        <v/>
      </c>
      <c r="FD32" s="560" t="str">
        <f t="shared" ref="FD32" si="1458">IF(OR(TEXT(FD$1,0)&amp;FD$4=$L32,TEXT(FD$1,0)&amp;FD$4=$O32,TEXT(FD$1,0)&amp;FD$4=$R32,TEXT(FD$1,0)&amp;FD$4=$U32),$BE32*$U$2,"")</f>
        <v/>
      </c>
      <c r="FE32" s="556" t="str">
        <f t="shared" ref="FE32" si="1459">IF(OR(TEXT(FD$1,0)&amp;FE$4=$L32,TEXT(FD$1,0)&amp;FE$4=$O32,TEXT(FD$1,0)&amp;FE$4=$R32,TEXT(FD$1,0)&amp;FE$4=$U32),$BE32*$U$2,"")</f>
        <v/>
      </c>
      <c r="FF32" s="556" t="str">
        <f t="shared" ref="FF32" si="1460">IF(OR(TEXT(FD$1,0)&amp;FF$4=$L32,TEXT(FD$1,0)&amp;FF$4=$O32,TEXT(FD$1,0)&amp;FF$4=$R32,TEXT(FD$1,0)&amp;FF$4=$U32),$BE32*$U$2,"")</f>
        <v/>
      </c>
      <c r="FG32" s="558" t="str">
        <f t="shared" ref="FG32" si="1461">IF(OR(TEXT(FD$1,0)&amp;FG$4=$L32,TEXT(FD$1,0)&amp;FG$4=$O32,TEXT(FD$1,0)&amp;FG$4=$R32,TEXT(FD$1,0)&amp;FG$4=$U32),$BE32*$U$2,"")</f>
        <v/>
      </c>
      <c r="FH32" s="560" t="str">
        <f t="shared" ref="FH32" si="1462">IF(OR(TEXT(FH$1,0)&amp;FH$4=$L32,TEXT(FH$1,0)&amp;FH$4=$O32,TEXT(FH$1,0)&amp;FH$4=$R32,TEXT(FH$1,0)&amp;FH$4=$U32),$BE32*$U$2,"")</f>
        <v/>
      </c>
      <c r="FI32" s="556" t="str">
        <f t="shared" ref="FI32" si="1463">IF(OR(TEXT(FH$1,0)&amp;FI$4=$L32,TEXT(FH$1,0)&amp;FI$4=$O32,TEXT(FH$1,0)&amp;FI$4=$R32,TEXT(FH$1,0)&amp;FI$4=$U32),$BE32*$U$2,"")</f>
        <v/>
      </c>
      <c r="FJ32" s="556" t="str">
        <f t="shared" ref="FJ32" si="1464">IF(OR(TEXT(FH$1,0)&amp;FJ$4=$L32,TEXT(FH$1,0)&amp;FJ$4=$O32,TEXT(FH$1,0)&amp;FJ$4=$R32,TEXT(FH$1,0)&amp;FJ$4=$U32),$BE32*$U$2,"")</f>
        <v/>
      </c>
      <c r="FK32" s="558" t="str">
        <f t="shared" ref="FK32" si="1465">IF(OR(TEXT(FH$1,0)&amp;FK$4=$L32,TEXT(FH$1,0)&amp;FK$4=$O32,TEXT(FH$1,0)&amp;FK$4=$R32,TEXT(FH$1,0)&amp;FK$4=$U32),$BE32*$U$2,"")</f>
        <v/>
      </c>
      <c r="FL32" s="560" t="str">
        <f t="shared" ref="FL32" si="1466">IF(OR(TEXT(FL$1,0)&amp;FL$4=$L32,TEXT(FL$1,0)&amp;FL$4=$O32,TEXT(FL$1,0)&amp;FL$4=$R32,TEXT(FL$1,0)&amp;FL$4=$U32),$BE32*$U$2,"")</f>
        <v/>
      </c>
      <c r="FM32" s="556" t="str">
        <f t="shared" ref="FM32" si="1467">IF(OR(TEXT(FL$1,0)&amp;FM$4=$L32,TEXT(FL$1,0)&amp;FM$4=$O32,TEXT(FL$1,0)&amp;FM$4=$R32,TEXT(FL$1,0)&amp;FM$4=$U32),$BE32*$U$2,"")</f>
        <v/>
      </c>
      <c r="FN32" s="556" t="str">
        <f t="shared" ref="FN32" si="1468">IF(OR(TEXT(FL$1,0)&amp;FN$4=$L32,TEXT(FL$1,0)&amp;FN$4=$O32,TEXT(FL$1,0)&amp;FN$4=$R32,TEXT(FL$1,0)&amp;FN$4=$U32),$BE32*$U$2,"")</f>
        <v/>
      </c>
      <c r="FO32" s="558" t="str">
        <f t="shared" ref="FO32" si="1469">IF(OR(TEXT(FL$1,0)&amp;FO$4=$L32,TEXT(FL$1,0)&amp;FO$4=$O32,TEXT(FL$1,0)&amp;FO$4=$R32,TEXT(FL$1,0)&amp;FO$4=$U32),$BE32*$U$2,"")</f>
        <v/>
      </c>
      <c r="FP32" s="560" t="str">
        <f t="shared" ref="FP32" si="1470">IF(OR(TEXT(FP$1,0)&amp;FP$4=$L32,TEXT(FP$1,0)&amp;FP$4=$O32,TEXT(FP$1,0)&amp;FP$4=$R32,TEXT(FP$1,0)&amp;FP$4=$U32),$BE32*$U$2,"")</f>
        <v/>
      </c>
      <c r="FQ32" s="556" t="str">
        <f t="shared" ref="FQ32" si="1471">IF(OR(TEXT(FP$1,0)&amp;FQ$4=$L32,TEXT(FP$1,0)&amp;FQ$4=$O32,TEXT(FP$1,0)&amp;FQ$4=$R32,TEXT(FP$1,0)&amp;FQ$4=$U32),$BE32*$U$2,"")</f>
        <v/>
      </c>
      <c r="FR32" s="556" t="str">
        <f t="shared" ref="FR32" si="1472">IF(OR(TEXT(FP$1,0)&amp;FR$4=$L32,TEXT(FP$1,0)&amp;FR$4=$O32,TEXT(FP$1,0)&amp;FR$4=$R32,TEXT(FP$1,0)&amp;FR$4=$U32),$BE32*$U$2,"")</f>
        <v/>
      </c>
      <c r="FS32" s="558" t="str">
        <f t="shared" ref="FS32" si="1473">IF(OR(TEXT(FP$1,0)&amp;FS$4=$L32,TEXT(FP$1,0)&amp;FS$4=$O32,TEXT(FP$1,0)&amp;FS$4=$R32,TEXT(FP$1,0)&amp;FS$4=$U32),$BE32*$U$2,"")</f>
        <v/>
      </c>
      <c r="FT32" s="560" t="str">
        <f t="shared" ref="FT32" si="1474">IF(OR(TEXT(FT$1,0)&amp;FT$4=$L32,TEXT(FT$1,0)&amp;FT$4=$O32,TEXT(FT$1,0)&amp;FT$4=$R32,TEXT(FT$1,0)&amp;FT$4=$U32),$BE32*$U$2,"")</f>
        <v/>
      </c>
      <c r="FU32" s="556" t="str">
        <f t="shared" ref="FU32" si="1475">IF(OR(TEXT(FT$1,0)&amp;FU$4=$L32,TEXT(FT$1,0)&amp;FU$4=$O32,TEXT(FT$1,0)&amp;FU$4=$R32,TEXT(FT$1,0)&amp;FU$4=$U32),$BE32*$U$2,"")</f>
        <v/>
      </c>
      <c r="FV32" s="556" t="str">
        <f t="shared" ref="FV32" si="1476">IF(OR(TEXT(FT$1,0)&amp;FV$4=$L32,TEXT(FT$1,0)&amp;FV$4=$O32,TEXT(FT$1,0)&amp;FV$4=$R32,TEXT(FT$1,0)&amp;FV$4=$U32),$BE32*$U$2,"")</f>
        <v/>
      </c>
      <c r="FW32" s="558" t="str">
        <f t="shared" ref="FW32" si="1477">IF(OR(TEXT(FT$1,0)&amp;FW$4=$L32,TEXT(FT$1,0)&amp;FW$4=$O32,TEXT(FT$1,0)&amp;FW$4=$R32,TEXT(FT$1,0)&amp;FW$4=$U32),$BE32*$U$2,"")</f>
        <v/>
      </c>
      <c r="FX32" s="560" t="str">
        <f t="shared" ref="FX32" si="1478">IF(OR(TEXT(FX$1,0)&amp;FX$4=$L32,TEXT(FX$1,0)&amp;FX$4=$O32,TEXT(FX$1,0)&amp;FX$4=$R32,TEXT(FX$1,0)&amp;FX$4=$U32),$BE32*$U$2,"")</f>
        <v/>
      </c>
      <c r="FY32" s="556" t="str">
        <f t="shared" ref="FY32" si="1479">IF(OR(TEXT(FX$1,0)&amp;FY$4=$L32,TEXT(FX$1,0)&amp;FY$4=$O32,TEXT(FX$1,0)&amp;FY$4=$R32,TEXT(FX$1,0)&amp;FY$4=$U32),$BE32*$U$2,"")</f>
        <v/>
      </c>
      <c r="FZ32" s="556" t="str">
        <f t="shared" ref="FZ32" si="1480">IF(OR(TEXT(FX$1,0)&amp;FZ$4=$L32,TEXT(FX$1,0)&amp;FZ$4=$O32,TEXT(FX$1,0)&amp;FZ$4=$R32,TEXT(FX$1,0)&amp;FZ$4=$U32),$BE32*$U$2,"")</f>
        <v/>
      </c>
      <c r="GA32" s="558" t="str">
        <f t="shared" ref="GA32" si="1481">IF(OR(TEXT(FX$1,0)&amp;GA$4=$L32,TEXT(FX$1,0)&amp;GA$4=$O32,TEXT(FX$1,0)&amp;GA$4=$R32,TEXT(FX$1,0)&amp;GA$4=$U32),$BE32*$U$2,"")</f>
        <v/>
      </c>
    </row>
    <row r="33" spans="1:183" s="1" customFormat="1" ht="13.5" customHeight="1" x14ac:dyDescent="0.25">
      <c r="A33" s="584"/>
      <c r="B33" s="585"/>
      <c r="C33" s="585"/>
      <c r="D33" s="608"/>
      <c r="E33" s="609"/>
      <c r="F33" s="610"/>
      <c r="G33" s="614"/>
      <c r="H33" s="615"/>
      <c r="I33" s="615"/>
      <c r="J33" s="615"/>
      <c r="K33" s="616"/>
      <c r="L33" s="620"/>
      <c r="M33" s="621"/>
      <c r="N33" s="622"/>
      <c r="O33" s="597"/>
      <c r="P33" s="597"/>
      <c r="Q33" s="597"/>
      <c r="R33" s="597"/>
      <c r="S33" s="597"/>
      <c r="T33" s="597"/>
      <c r="U33" s="597"/>
      <c r="V33" s="597"/>
      <c r="W33" s="599"/>
      <c r="X33" s="579">
        <f t="shared" ref="X33" si="1482">IF(X32&lt;&gt;"",X32*$U$2,"")</f>
        <v>128.07599999999999</v>
      </c>
      <c r="Y33" s="580"/>
      <c r="Z33" s="580" t="str">
        <f t="shared" ref="Z33" si="1483">IF(Z32&lt;&gt;"",Z32*$U$2,"")</f>
        <v/>
      </c>
      <c r="AA33" s="580"/>
      <c r="AB33" s="580" t="str">
        <f t="shared" ref="AB33" si="1484">IF(AB32&lt;&gt;"",AB32*$U$2,"")</f>
        <v/>
      </c>
      <c r="AC33" s="580"/>
      <c r="AD33" s="580" t="str">
        <f t="shared" ref="AD33" si="1485">IF(AD32&lt;&gt;"",AD32*$U$2,"")</f>
        <v/>
      </c>
      <c r="AE33" s="580"/>
      <c r="AF33" s="580" t="str">
        <f t="shared" ref="AF33" si="1486">IF(AF32&lt;&gt;"",AF32*$U$2,"")</f>
        <v/>
      </c>
      <c r="AG33" s="580"/>
      <c r="AH33" s="580" t="str">
        <f t="shared" ref="AH33" si="1487">IF(AH32&lt;&gt;"",AH32*$U$2,"")</f>
        <v/>
      </c>
      <c r="AI33" s="580"/>
      <c r="AJ33" s="580" t="str">
        <f t="shared" ref="AJ33" si="1488">IF(AJ32&lt;&gt;"",AJ32*$U$2,"")</f>
        <v/>
      </c>
      <c r="AK33" s="580"/>
      <c r="AL33" s="580" t="str">
        <f t="shared" ref="AL33" si="1489">IF(AL32&lt;&gt;"",AL32*$U$2,"")</f>
        <v/>
      </c>
      <c r="AM33" s="580"/>
      <c r="AN33" s="580" t="str">
        <f t="shared" ref="AN33" si="1490">IF(AN32&lt;&gt;"",AN32*$U$2,"")</f>
        <v/>
      </c>
      <c r="AO33" s="580"/>
      <c r="AP33" s="580" t="str">
        <f t="shared" ref="AP33" si="1491">IF(AP32&lt;&gt;"",AP32*$U$2,"")</f>
        <v/>
      </c>
      <c r="AQ33" s="580"/>
      <c r="AR33" s="580" t="str">
        <f t="shared" ref="AR33" si="1492">IF(AR32&lt;&gt;"",AR32*$U$2,"")</f>
        <v/>
      </c>
      <c r="AS33" s="580"/>
      <c r="AT33" s="580" t="str">
        <f t="shared" ref="AT33" si="1493">IF(AT32&lt;&gt;"",AT32*$U$2,"")</f>
        <v/>
      </c>
      <c r="AU33" s="580"/>
      <c r="AV33" s="580" t="str">
        <f t="shared" ref="AV33" si="1494">IF(AV32&lt;&gt;"",AV32*$U$2,"")</f>
        <v/>
      </c>
      <c r="AW33" s="580"/>
      <c r="AX33" s="580" t="str">
        <f t="shared" ref="AX33" si="1495">IF(AX32&lt;&gt;"",AX32*$U$2,"")</f>
        <v/>
      </c>
      <c r="AY33" s="580"/>
      <c r="AZ33" s="580" t="str">
        <f t="shared" ref="AZ33" si="1496">IF(AZ32&lt;&gt;"",AZ32*$U$2,"")</f>
        <v/>
      </c>
      <c r="BA33" s="581"/>
      <c r="BB33" s="626"/>
      <c r="BC33" s="627"/>
      <c r="BD33" s="628"/>
      <c r="BE33" s="572"/>
      <c r="BF33" s="572"/>
      <c r="BG33" s="572"/>
      <c r="BH33" s="576"/>
      <c r="BI33" s="577"/>
      <c r="BJ33" s="578"/>
      <c r="BL33" s="692">
        <f>IF(Data!O8&lt;&gt;"",Data!O8,"")</f>
        <v>14</v>
      </c>
      <c r="BM33" s="693"/>
      <c r="BN33" s="694"/>
      <c r="BO33" s="695" t="str">
        <f>EJ76</f>
        <v/>
      </c>
      <c r="BP33" s="696"/>
      <c r="BQ33" s="697"/>
      <c r="BR33" s="698" t="str">
        <f>EK76</f>
        <v/>
      </c>
      <c r="BS33" s="696"/>
      <c r="BT33" s="697"/>
      <c r="BU33" s="698" t="str">
        <f>EL76</f>
        <v/>
      </c>
      <c r="BV33" s="696"/>
      <c r="BW33" s="697"/>
      <c r="BX33" s="698" t="str">
        <f>EM76</f>
        <v/>
      </c>
      <c r="BY33" s="696"/>
      <c r="BZ33" s="699"/>
      <c r="CJ33" s="561"/>
      <c r="CK33" s="557"/>
      <c r="CL33" s="557"/>
      <c r="CM33" s="559"/>
      <c r="CN33" s="561"/>
      <c r="CO33" s="557"/>
      <c r="CP33" s="557"/>
      <c r="CQ33" s="559"/>
      <c r="CR33" s="561"/>
      <c r="CS33" s="557"/>
      <c r="CT33" s="557"/>
      <c r="CU33" s="559"/>
      <c r="CV33" s="561"/>
      <c r="CW33" s="557"/>
      <c r="CX33" s="557"/>
      <c r="CY33" s="559"/>
      <c r="CZ33" s="561"/>
      <c r="DA33" s="557"/>
      <c r="DB33" s="557"/>
      <c r="DC33" s="559"/>
      <c r="DD33" s="561"/>
      <c r="DE33" s="557"/>
      <c r="DF33" s="557"/>
      <c r="DG33" s="559"/>
      <c r="DH33" s="561"/>
      <c r="DI33" s="557"/>
      <c r="DJ33" s="557"/>
      <c r="DK33" s="559"/>
      <c r="DL33" s="561"/>
      <c r="DM33" s="557"/>
      <c r="DN33" s="557"/>
      <c r="DO33" s="559"/>
      <c r="DP33" s="561"/>
      <c r="DQ33" s="557"/>
      <c r="DR33" s="557"/>
      <c r="DS33" s="559"/>
      <c r="DT33" s="561"/>
      <c r="DU33" s="557"/>
      <c r="DV33" s="557"/>
      <c r="DW33" s="559"/>
      <c r="DX33" s="561"/>
      <c r="DY33" s="557"/>
      <c r="DZ33" s="557"/>
      <c r="EA33" s="559"/>
      <c r="EB33" s="561"/>
      <c r="EC33" s="557"/>
      <c r="ED33" s="557"/>
      <c r="EE33" s="559"/>
      <c r="EF33" s="561"/>
      <c r="EG33" s="557"/>
      <c r="EH33" s="557"/>
      <c r="EI33" s="559"/>
      <c r="EJ33" s="561"/>
      <c r="EK33" s="557"/>
      <c r="EL33" s="557"/>
      <c r="EM33" s="559"/>
      <c r="EN33" s="561"/>
      <c r="EO33" s="557"/>
      <c r="EP33" s="557"/>
      <c r="EQ33" s="559"/>
      <c r="ER33" s="561"/>
      <c r="ES33" s="557"/>
      <c r="ET33" s="557"/>
      <c r="EU33" s="559"/>
      <c r="EV33" s="561"/>
      <c r="EW33" s="557"/>
      <c r="EX33" s="557"/>
      <c r="EY33" s="559"/>
      <c r="EZ33" s="561"/>
      <c r="FA33" s="557"/>
      <c r="FB33" s="557"/>
      <c r="FC33" s="559"/>
      <c r="FD33" s="561"/>
      <c r="FE33" s="557"/>
      <c r="FF33" s="557"/>
      <c r="FG33" s="559"/>
      <c r="FH33" s="561"/>
      <c r="FI33" s="557"/>
      <c r="FJ33" s="557"/>
      <c r="FK33" s="559"/>
      <c r="FL33" s="561"/>
      <c r="FM33" s="557"/>
      <c r="FN33" s="557"/>
      <c r="FO33" s="559"/>
      <c r="FP33" s="561"/>
      <c r="FQ33" s="557"/>
      <c r="FR33" s="557"/>
      <c r="FS33" s="559"/>
      <c r="FT33" s="561"/>
      <c r="FU33" s="557"/>
      <c r="FV33" s="557"/>
      <c r="FW33" s="559"/>
      <c r="FX33" s="561"/>
      <c r="FY33" s="557"/>
      <c r="FZ33" s="557"/>
      <c r="GA33" s="559"/>
    </row>
    <row r="34" spans="1:183" s="1" customFormat="1" ht="13.5" customHeight="1" x14ac:dyDescent="0.25">
      <c r="A34" s="582"/>
      <c r="B34" s="583"/>
      <c r="C34" s="583"/>
      <c r="D34" s="605" t="s">
        <v>330</v>
      </c>
      <c r="E34" s="606"/>
      <c r="F34" s="607"/>
      <c r="G34" s="611" t="s">
        <v>87</v>
      </c>
      <c r="H34" s="612"/>
      <c r="I34" s="612"/>
      <c r="J34" s="612"/>
      <c r="K34" s="613"/>
      <c r="L34" s="617" t="str">
        <f>IF($D34&lt;&gt;"",LEFT($D34,4)&amp;L$5,"")</f>
        <v>8257FL</v>
      </c>
      <c r="M34" s="618"/>
      <c r="N34" s="619"/>
      <c r="O34" s="596" t="str">
        <f>IF($L34&lt;&gt;"",LEFT($L34,4)&amp;O$5,"")</f>
        <v>8257FR</v>
      </c>
      <c r="P34" s="596"/>
      <c r="Q34" s="596"/>
      <c r="R34" s="596" t="str">
        <f t="shared" ref="R34:R38" si="1497">IF($L34&lt;&gt;"",LEFT($L34,4)&amp;R$5,"")</f>
        <v>8257RL</v>
      </c>
      <c r="S34" s="596"/>
      <c r="T34" s="596"/>
      <c r="U34" s="596" t="str">
        <f t="shared" ref="U34:U38" si="1498">IF($L34&lt;&gt;"",LEFT($L34,4)&amp;U$5,"")</f>
        <v>8257RR</v>
      </c>
      <c r="V34" s="596"/>
      <c r="W34" s="598"/>
      <c r="X34" s="600" t="str">
        <f>'RS SHK-DWN'!$DL$5</f>
        <v/>
      </c>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65"/>
      <c r="AX34" s="565"/>
      <c r="AY34" s="565"/>
      <c r="AZ34" s="565"/>
      <c r="BA34" s="566"/>
      <c r="BB34" s="623">
        <v>131</v>
      </c>
      <c r="BC34" s="624"/>
      <c r="BD34" s="625"/>
      <c r="BE34" s="571">
        <f t="shared" ref="BE34" si="1499">IF(AND(D34&lt;&gt;"",G34&lt;&gt;"",L34&lt;&gt;""),SUM(X34:BA34),"")</f>
        <v>0</v>
      </c>
      <c r="BF34" s="571"/>
      <c r="BG34" s="571"/>
      <c r="BH34" s="573">
        <f t="shared" ref="BH34" si="1500">IF(AND(D34&lt;&gt;"",G34&lt;&gt;"",L34&lt;&gt;""),SUM(X35:BA35,BB34),"")</f>
        <v>131</v>
      </c>
      <c r="BI34" s="574"/>
      <c r="BJ34" s="575"/>
      <c r="BL34" s="692">
        <f>IF(Data!P8&lt;&gt;"",Data!P8,"")</f>
        <v>15</v>
      </c>
      <c r="BM34" s="693"/>
      <c r="BN34" s="694"/>
      <c r="BO34" s="695" t="str">
        <f>EN76</f>
        <v/>
      </c>
      <c r="BP34" s="696"/>
      <c r="BQ34" s="697"/>
      <c r="BR34" s="698" t="str">
        <f>EO76</f>
        <v/>
      </c>
      <c r="BS34" s="696"/>
      <c r="BT34" s="697"/>
      <c r="BU34" s="698" t="str">
        <f>EP76</f>
        <v/>
      </c>
      <c r="BV34" s="696"/>
      <c r="BW34" s="697"/>
      <c r="BX34" s="698" t="str">
        <f>EQ76</f>
        <v/>
      </c>
      <c r="BY34" s="696"/>
      <c r="BZ34" s="699"/>
      <c r="CB34" s="173">
        <f>BB34+SUM(X35:Y35)</f>
        <v>131</v>
      </c>
      <c r="CC34" s="173">
        <f>BB34+SUM(X35:AA35)</f>
        <v>131</v>
      </c>
      <c r="CD34" s="173">
        <f>BB34+SUM(X35:AC35)</f>
        <v>131</v>
      </c>
      <c r="CE34" s="173">
        <f>BB34+SUM(X35:AE35)</f>
        <v>131</v>
      </c>
      <c r="CF34" s="173">
        <f>BB34+SUM(X35:AG35)</f>
        <v>131</v>
      </c>
      <c r="CG34" s="173">
        <f>BB34+SUM(X35:AI35)</f>
        <v>131</v>
      </c>
      <c r="CH34" s="173">
        <f>BB34+SUM(X35:AK35)</f>
        <v>131</v>
      </c>
      <c r="CJ34" s="560" t="str">
        <f t="shared" ref="CJ34" si="1501">IF(OR(TEXT(CJ$1,0)&amp;CJ$4=$L34,TEXT(CJ$1,0)&amp;CJ$4=$O34,TEXT(CJ$1,0)&amp;CJ$4=$R34,TEXT(CJ$1,0)&amp;CJ$4=$U34),$BE34*$U$2,"")</f>
        <v/>
      </c>
      <c r="CK34" s="556" t="str">
        <f t="shared" ref="CK34" si="1502">IF(OR(TEXT(CJ$1,0)&amp;CK$4=$L34,TEXT(CJ$1,0)&amp;CK$4=$O34,TEXT(CJ$1,0)&amp;CK$4=$R34,TEXT(CJ$1,0)&amp;CK$4=$U34),$BE34*$U$2,"")</f>
        <v/>
      </c>
      <c r="CL34" s="556" t="str">
        <f t="shared" ref="CL34" si="1503">IF(OR(TEXT(CJ$1,0)&amp;CL$4=$L34,TEXT(CJ$1,0)&amp;CL$4=$O34,TEXT(CJ$1,0)&amp;CL$4=$R34,TEXT(CJ$1,0)&amp;CL$4=$U34),$BE34*$U$2,"")</f>
        <v/>
      </c>
      <c r="CM34" s="558" t="str">
        <f t="shared" ref="CM34" si="1504">IF(OR(TEXT(CJ$1,0)&amp;CM$4=$L34,TEXT(CJ$1,0)&amp;CM$4=$O34,TEXT(CJ$1,0)&amp;CM$4=$R34,TEXT(CJ$1,0)&amp;CM$4=$U34),$BE34*$U$2,"")</f>
        <v/>
      </c>
      <c r="CN34" s="560" t="str">
        <f t="shared" ref="CN34" si="1505">IF(OR(TEXT(CN$1,0)&amp;CN$4=$L34,TEXT(CN$1,0)&amp;CN$4=$O34,TEXT(CN$1,0)&amp;CN$4=$R34,TEXT(CN$1,0)&amp;CN$4=$U34),$BE34*$U$2,"")</f>
        <v/>
      </c>
      <c r="CO34" s="556" t="str">
        <f t="shared" ref="CO34" si="1506">IF(OR(TEXT(CN$1,0)&amp;CO$4=$L34,TEXT(CN$1,0)&amp;CO$4=$O34,TEXT(CN$1,0)&amp;CO$4=$R34,TEXT(CN$1,0)&amp;CO$4=$U34),$BE34*$U$2,"")</f>
        <v/>
      </c>
      <c r="CP34" s="556" t="str">
        <f t="shared" ref="CP34" si="1507">IF(OR(TEXT(CN$1,0)&amp;CP$4=$L34,TEXT(CN$1,0)&amp;CP$4=$O34,TEXT(CN$1,0)&amp;CP$4=$R34,TEXT(CN$1,0)&amp;CP$4=$U34),$BE34*$U$2,"")</f>
        <v/>
      </c>
      <c r="CQ34" s="558" t="str">
        <f t="shared" ref="CQ34" si="1508">IF(OR(TEXT(CN$1,0)&amp;CQ$4=$L34,TEXT(CN$1,0)&amp;CQ$4=$O34,TEXT(CN$1,0)&amp;CQ$4=$R34,TEXT(CN$1,0)&amp;CQ$4=$U34),$BE34*$U$2,"")</f>
        <v/>
      </c>
      <c r="CR34" s="560" t="str">
        <f t="shared" ref="CR34" si="1509">IF(OR(TEXT(CR$1,0)&amp;CR$4=$L34,TEXT(CR$1,0)&amp;CR$4=$O34,TEXT(CR$1,0)&amp;CR$4=$R34,TEXT(CR$1,0)&amp;CR$4=$U34),$BE34*$U$2,"")</f>
        <v/>
      </c>
      <c r="CS34" s="556" t="str">
        <f t="shared" ref="CS34" si="1510">IF(OR(TEXT(CR$1,0)&amp;CS$4=$L34,TEXT(CR$1,0)&amp;CS$4=$O34,TEXT(CR$1,0)&amp;CS$4=$R34,TEXT(CR$1,0)&amp;CS$4=$U34),$BE34*$U$2,"")</f>
        <v/>
      </c>
      <c r="CT34" s="556" t="str">
        <f t="shared" ref="CT34" si="1511">IF(OR(TEXT(CR$1,0)&amp;CT$4=$L34,TEXT(CR$1,0)&amp;CT$4=$O34,TEXT(CR$1,0)&amp;CT$4=$R34,TEXT(CR$1,0)&amp;CT$4=$U34),$BE34*$U$2,"")</f>
        <v/>
      </c>
      <c r="CU34" s="558" t="str">
        <f t="shared" ref="CU34" si="1512">IF(OR(TEXT(CR$1,0)&amp;CU$4=$L34,TEXT(CR$1,0)&amp;CU$4=$O34,TEXT(CR$1,0)&amp;CU$4=$R34,TEXT(CR$1,0)&amp;CU$4=$U34),$BE34*$U$2,"")</f>
        <v/>
      </c>
      <c r="CV34" s="560" t="str">
        <f t="shared" ref="CV34" si="1513">IF(OR(TEXT(CV$1,0)&amp;CV$4=$L34,TEXT(CV$1,0)&amp;CV$4=$O34,TEXT(CV$1,0)&amp;CV$4=$R34,TEXT(CV$1,0)&amp;CV$4=$U34),$BE34*$U$2,"")</f>
        <v/>
      </c>
      <c r="CW34" s="556" t="str">
        <f t="shared" ref="CW34" si="1514">IF(OR(TEXT(CV$1,0)&amp;CW$4=$L34,TEXT(CV$1,0)&amp;CW$4=$O34,TEXT(CV$1,0)&amp;CW$4=$R34,TEXT(CV$1,0)&amp;CW$4=$U34),$BE34*$U$2,"")</f>
        <v/>
      </c>
      <c r="CX34" s="556" t="str">
        <f t="shared" ref="CX34" si="1515">IF(OR(TEXT(CV$1,0)&amp;CX$4=$L34,TEXT(CV$1,0)&amp;CX$4=$O34,TEXT(CV$1,0)&amp;CX$4=$R34,TEXT(CV$1,0)&amp;CX$4=$U34),$BE34*$U$2,"")</f>
        <v/>
      </c>
      <c r="CY34" s="558" t="str">
        <f t="shared" ref="CY34" si="1516">IF(OR(TEXT(CV$1,0)&amp;CY$4=$L34,TEXT(CV$1,0)&amp;CY$4=$O34,TEXT(CV$1,0)&amp;CY$4=$R34,TEXT(CV$1,0)&amp;CY$4=$U34),$BE34*$U$2,"")</f>
        <v/>
      </c>
      <c r="CZ34" s="560" t="str">
        <f t="shared" ref="CZ34" si="1517">IF(OR(TEXT(CZ$1,0)&amp;CZ$4=$L34,TEXT(CZ$1,0)&amp;CZ$4=$O34,TEXT(CZ$1,0)&amp;CZ$4=$R34,TEXT(CZ$1,0)&amp;CZ$4=$U34),$BE34*$U$2,"")</f>
        <v/>
      </c>
      <c r="DA34" s="556" t="str">
        <f t="shared" ref="DA34" si="1518">IF(OR(TEXT(CZ$1,0)&amp;DA$4=$L34,TEXT(CZ$1,0)&amp;DA$4=$O34,TEXT(CZ$1,0)&amp;DA$4=$R34,TEXT(CZ$1,0)&amp;DA$4=$U34),$BE34*$U$2,"")</f>
        <v/>
      </c>
      <c r="DB34" s="556" t="str">
        <f t="shared" ref="DB34" si="1519">IF(OR(TEXT(CZ$1,0)&amp;DB$4=$L34,TEXT(CZ$1,0)&amp;DB$4=$O34,TEXT(CZ$1,0)&amp;DB$4=$R34,TEXT(CZ$1,0)&amp;DB$4=$U34),$BE34*$U$2,"")</f>
        <v/>
      </c>
      <c r="DC34" s="558" t="str">
        <f t="shared" ref="DC34" si="1520">IF(OR(TEXT(CZ$1,0)&amp;DC$4=$L34,TEXT(CZ$1,0)&amp;DC$4=$O34,TEXT(CZ$1,0)&amp;DC$4=$R34,TEXT(CZ$1,0)&amp;DC$4=$U34),$BE34*$U$2,"")</f>
        <v/>
      </c>
      <c r="DD34" s="560" t="str">
        <f t="shared" ref="DD34" si="1521">IF(OR(TEXT(DD$1,0)&amp;DD$4=$L34,TEXT(DD$1,0)&amp;DD$4=$O34,TEXT(DD$1,0)&amp;DD$4=$R34,TEXT(DD$1,0)&amp;DD$4=$U34),$BE34*$U$2,"")</f>
        <v/>
      </c>
      <c r="DE34" s="556" t="str">
        <f t="shared" ref="DE34" si="1522">IF(OR(TEXT(DD$1,0)&amp;DE$4=$L34,TEXT(DD$1,0)&amp;DE$4=$O34,TEXT(DD$1,0)&amp;DE$4=$R34,TEXT(DD$1,0)&amp;DE$4=$U34),$BE34*$U$2,"")</f>
        <v/>
      </c>
      <c r="DF34" s="556" t="str">
        <f t="shared" ref="DF34" si="1523">IF(OR(TEXT(DD$1,0)&amp;DF$4=$L34,TEXT(DD$1,0)&amp;DF$4=$O34,TEXT(DD$1,0)&amp;DF$4=$R34,TEXT(DD$1,0)&amp;DF$4=$U34),$BE34*$U$2,"")</f>
        <v/>
      </c>
      <c r="DG34" s="558" t="str">
        <f t="shared" ref="DG34" si="1524">IF(OR(TEXT(DD$1,0)&amp;DG$4=$L34,TEXT(DD$1,0)&amp;DG$4=$O34,TEXT(DD$1,0)&amp;DG$4=$R34,TEXT(DD$1,0)&amp;DG$4=$U34),$BE34*$U$2,"")</f>
        <v/>
      </c>
      <c r="DH34" s="560" t="str">
        <f t="shared" ref="DH34" si="1525">IF(OR(TEXT(DH$1,0)&amp;DH$4=$L34,TEXT(DH$1,0)&amp;DH$4=$O34,TEXT(DH$1,0)&amp;DH$4=$R34,TEXT(DH$1,0)&amp;DH$4=$U34),$BE34*$U$2,"")</f>
        <v/>
      </c>
      <c r="DI34" s="556" t="str">
        <f t="shared" ref="DI34" si="1526">IF(OR(TEXT(DH$1,0)&amp;DI$4=$L34,TEXT(DH$1,0)&amp;DI$4=$O34,TEXT(DH$1,0)&amp;DI$4=$R34,TEXT(DH$1,0)&amp;DI$4=$U34),$BE34*$U$2,"")</f>
        <v/>
      </c>
      <c r="DJ34" s="556" t="str">
        <f t="shared" ref="DJ34" si="1527">IF(OR(TEXT(DH$1,0)&amp;DJ$4=$L34,TEXT(DH$1,0)&amp;DJ$4=$O34,TEXT(DH$1,0)&amp;DJ$4=$R34,TEXT(DH$1,0)&amp;DJ$4=$U34),$BE34*$U$2,"")</f>
        <v/>
      </c>
      <c r="DK34" s="558" t="str">
        <f t="shared" ref="DK34" si="1528">IF(OR(TEXT(DH$1,0)&amp;DK$4=$L34,TEXT(DH$1,0)&amp;DK$4=$O34,TEXT(DH$1,0)&amp;DK$4=$R34,TEXT(DH$1,0)&amp;DK$4=$U34),$BE34*$U$2,"")</f>
        <v/>
      </c>
      <c r="DL34" s="560" t="str">
        <f t="shared" ref="DL34" si="1529">IF(OR(TEXT(DL$1,0)&amp;DL$4=$L34,TEXT(DL$1,0)&amp;DL$4=$O34,TEXT(DL$1,0)&amp;DL$4=$R34,TEXT(DL$1,0)&amp;DL$4=$U34),$BE34*$U$2,"")</f>
        <v/>
      </c>
      <c r="DM34" s="556" t="str">
        <f t="shared" ref="DM34" si="1530">IF(OR(TEXT(DL$1,0)&amp;DM$4=$L34,TEXT(DL$1,0)&amp;DM$4=$O34,TEXT(DL$1,0)&amp;DM$4=$R34,TEXT(DL$1,0)&amp;DM$4=$U34),$BE34*$U$2,"")</f>
        <v/>
      </c>
      <c r="DN34" s="556" t="str">
        <f t="shared" ref="DN34" si="1531">IF(OR(TEXT(DL$1,0)&amp;DN$4=$L34,TEXT(DL$1,0)&amp;DN$4=$O34,TEXT(DL$1,0)&amp;DN$4=$R34,TEXT(DL$1,0)&amp;DN$4=$U34),$BE34*$U$2,"")</f>
        <v/>
      </c>
      <c r="DO34" s="558" t="str">
        <f t="shared" ref="DO34" si="1532">IF(OR(TEXT(DL$1,0)&amp;DO$4=$L34,TEXT(DL$1,0)&amp;DO$4=$O34,TEXT(DL$1,0)&amp;DO$4=$R34,TEXT(DL$1,0)&amp;DO$4=$U34),$BE34*$U$2,"")</f>
        <v/>
      </c>
      <c r="DP34" s="560" t="str">
        <f t="shared" ref="DP34" si="1533">IF(OR(TEXT(DP$1,0)&amp;DP$4=$L34,TEXT(DP$1,0)&amp;DP$4=$O34,TEXT(DP$1,0)&amp;DP$4=$R34,TEXT(DP$1,0)&amp;DP$4=$U34),$BE34*$U$2,"")</f>
        <v/>
      </c>
      <c r="DQ34" s="556" t="str">
        <f t="shared" ref="DQ34" si="1534">IF(OR(TEXT(DP$1,0)&amp;DQ$4=$L34,TEXT(DP$1,0)&amp;DQ$4=$O34,TEXT(DP$1,0)&amp;DQ$4=$R34,TEXT(DP$1,0)&amp;DQ$4=$U34),$BE34*$U$2,"")</f>
        <v/>
      </c>
      <c r="DR34" s="556" t="str">
        <f t="shared" ref="DR34" si="1535">IF(OR(TEXT(DP$1,0)&amp;DR$4=$L34,TEXT(DP$1,0)&amp;DR$4=$O34,TEXT(DP$1,0)&amp;DR$4=$R34,TEXT(DP$1,0)&amp;DR$4=$U34),$BE34*$U$2,"")</f>
        <v/>
      </c>
      <c r="DS34" s="558" t="str">
        <f t="shared" ref="DS34" si="1536">IF(OR(TEXT(DP$1,0)&amp;DS$4=$L34,TEXT(DP$1,0)&amp;DS$4=$O34,TEXT(DP$1,0)&amp;DS$4=$R34,TEXT(DP$1,0)&amp;DS$4=$U34),$BE34*$U$2,"")</f>
        <v/>
      </c>
      <c r="DT34" s="560" t="str">
        <f t="shared" ref="DT34" si="1537">IF(OR(TEXT(DT$1,0)&amp;DT$4=$L34,TEXT(DT$1,0)&amp;DT$4=$O34,TEXT(DT$1,0)&amp;DT$4=$R34,TEXT(DT$1,0)&amp;DT$4=$U34),$BE34*$U$2,"")</f>
        <v/>
      </c>
      <c r="DU34" s="556" t="str">
        <f t="shared" ref="DU34" si="1538">IF(OR(TEXT(DT$1,0)&amp;DU$4=$L34,TEXT(DT$1,0)&amp;DU$4=$O34,TEXT(DT$1,0)&amp;DU$4=$R34,TEXT(DT$1,0)&amp;DU$4=$U34),$BE34*$U$2,"")</f>
        <v/>
      </c>
      <c r="DV34" s="556" t="str">
        <f t="shared" ref="DV34" si="1539">IF(OR(TEXT(DT$1,0)&amp;DV$4=$L34,TEXT(DT$1,0)&amp;DV$4=$O34,TEXT(DT$1,0)&amp;DV$4=$R34,TEXT(DT$1,0)&amp;DV$4=$U34),$BE34*$U$2,"")</f>
        <v/>
      </c>
      <c r="DW34" s="558" t="str">
        <f t="shared" ref="DW34" si="1540">IF(OR(TEXT(DT$1,0)&amp;DW$4=$L34,TEXT(DT$1,0)&amp;DW$4=$O34,TEXT(DT$1,0)&amp;DW$4=$R34,TEXT(DT$1,0)&amp;DW$4=$U34),$BE34*$U$2,"")</f>
        <v/>
      </c>
      <c r="DX34" s="560" t="str">
        <f t="shared" ref="DX34" si="1541">IF(OR(TEXT(DX$1,0)&amp;DX$4=$L34,TEXT(DX$1,0)&amp;DX$4=$O34,TEXT(DX$1,0)&amp;DX$4=$R34,TEXT(DX$1,0)&amp;DX$4=$U34),$BE34*$U$2,"")</f>
        <v/>
      </c>
      <c r="DY34" s="556" t="str">
        <f t="shared" ref="DY34" si="1542">IF(OR(TEXT(DX$1,0)&amp;DY$4=$L34,TEXT(DX$1,0)&amp;DY$4=$O34,TEXT(DX$1,0)&amp;DY$4=$R34,TEXT(DX$1,0)&amp;DY$4=$U34),$BE34*$U$2,"")</f>
        <v/>
      </c>
      <c r="DZ34" s="556" t="str">
        <f t="shared" ref="DZ34" si="1543">IF(OR(TEXT(DX$1,0)&amp;DZ$4=$L34,TEXT(DX$1,0)&amp;DZ$4=$O34,TEXT(DX$1,0)&amp;DZ$4=$R34,TEXT(DX$1,0)&amp;DZ$4=$U34),$BE34*$U$2,"")</f>
        <v/>
      </c>
      <c r="EA34" s="558" t="str">
        <f t="shared" ref="EA34" si="1544">IF(OR(TEXT(DX$1,0)&amp;EA$4=$L34,TEXT(DX$1,0)&amp;EA$4=$O34,TEXT(DX$1,0)&amp;EA$4=$R34,TEXT(DX$1,0)&amp;EA$4=$U34),$BE34*$U$2,"")</f>
        <v/>
      </c>
      <c r="EB34" s="560" t="str">
        <f t="shared" ref="EB34" si="1545">IF(OR(TEXT(EB$1,0)&amp;EB$4=$L34,TEXT(EB$1,0)&amp;EB$4=$O34,TEXT(EB$1,0)&amp;EB$4=$R34,TEXT(EB$1,0)&amp;EB$4=$U34),$BE34*$U$2,"")</f>
        <v/>
      </c>
      <c r="EC34" s="556" t="str">
        <f t="shared" ref="EC34" si="1546">IF(OR(TEXT(EB$1,0)&amp;EC$4=$L34,TEXT(EB$1,0)&amp;EC$4=$O34,TEXT(EB$1,0)&amp;EC$4=$R34,TEXT(EB$1,0)&amp;EC$4=$U34),$BE34*$U$2,"")</f>
        <v/>
      </c>
      <c r="ED34" s="556" t="str">
        <f t="shared" ref="ED34" si="1547">IF(OR(TEXT(EB$1,0)&amp;ED$4=$L34,TEXT(EB$1,0)&amp;ED$4=$O34,TEXT(EB$1,0)&amp;ED$4=$R34,TEXT(EB$1,0)&amp;ED$4=$U34),$BE34*$U$2,"")</f>
        <v/>
      </c>
      <c r="EE34" s="558" t="str">
        <f t="shared" ref="EE34" si="1548">IF(OR(TEXT(EB$1,0)&amp;EE$4=$L34,TEXT(EB$1,0)&amp;EE$4=$O34,TEXT(EB$1,0)&amp;EE$4=$R34,TEXT(EB$1,0)&amp;EE$4=$U34),$BE34*$U$2,"")</f>
        <v/>
      </c>
      <c r="EF34" s="560" t="str">
        <f t="shared" ref="EF34" si="1549">IF(OR(TEXT(EF$1,0)&amp;EF$4=$L34,TEXT(EF$1,0)&amp;EF$4=$O34,TEXT(EF$1,0)&amp;EF$4=$R34,TEXT(EF$1,0)&amp;EF$4=$U34),$BE34*$U$2,"")</f>
        <v/>
      </c>
      <c r="EG34" s="556" t="str">
        <f t="shared" ref="EG34" si="1550">IF(OR(TEXT(EF$1,0)&amp;EG$4=$L34,TEXT(EF$1,0)&amp;EG$4=$O34,TEXT(EF$1,0)&amp;EG$4=$R34,TEXT(EF$1,0)&amp;EG$4=$U34),$BE34*$U$2,"")</f>
        <v/>
      </c>
      <c r="EH34" s="556" t="str">
        <f t="shared" ref="EH34" si="1551">IF(OR(TEXT(EF$1,0)&amp;EH$4=$L34,TEXT(EF$1,0)&amp;EH$4=$O34,TEXT(EF$1,0)&amp;EH$4=$R34,TEXT(EF$1,0)&amp;EH$4=$U34),$BE34*$U$2,"")</f>
        <v/>
      </c>
      <c r="EI34" s="558" t="str">
        <f t="shared" ref="EI34" si="1552">IF(OR(TEXT(EF$1,0)&amp;EI$4=$L34,TEXT(EF$1,0)&amp;EI$4=$O34,TEXT(EF$1,0)&amp;EI$4=$R34,TEXT(EF$1,0)&amp;EI$4=$U34),$BE34*$U$2,"")</f>
        <v/>
      </c>
      <c r="EJ34" s="560" t="str">
        <f t="shared" ref="EJ34" si="1553">IF(OR(TEXT(EJ$1,0)&amp;EJ$4=$L34,TEXT(EJ$1,0)&amp;EJ$4=$O34,TEXT(EJ$1,0)&amp;EJ$4=$R34,TEXT(EJ$1,0)&amp;EJ$4=$U34),$BE34*$U$2,"")</f>
        <v/>
      </c>
      <c r="EK34" s="556" t="str">
        <f t="shared" ref="EK34" si="1554">IF(OR(TEXT(EJ$1,0)&amp;EK$4=$L34,TEXT(EJ$1,0)&amp;EK$4=$O34,TEXT(EJ$1,0)&amp;EK$4=$R34,TEXT(EJ$1,0)&amp;EK$4=$U34),$BE34*$U$2,"")</f>
        <v/>
      </c>
      <c r="EL34" s="556" t="str">
        <f t="shared" ref="EL34" si="1555">IF(OR(TEXT(EJ$1,0)&amp;EL$4=$L34,TEXT(EJ$1,0)&amp;EL$4=$O34,TEXT(EJ$1,0)&amp;EL$4=$R34,TEXT(EJ$1,0)&amp;EL$4=$U34),$BE34*$U$2,"")</f>
        <v/>
      </c>
      <c r="EM34" s="558" t="str">
        <f t="shared" ref="EM34" si="1556">IF(OR(TEXT(EJ$1,0)&amp;EM$4=$L34,TEXT(EJ$1,0)&amp;EM$4=$O34,TEXT(EJ$1,0)&amp;EM$4=$R34,TEXT(EJ$1,0)&amp;EM$4=$U34),$BE34*$U$2,"")</f>
        <v/>
      </c>
      <c r="EN34" s="560" t="str">
        <f t="shared" ref="EN34" si="1557">IF(OR(TEXT(EN$1,0)&amp;EN$4=$L34,TEXT(EN$1,0)&amp;EN$4=$O34,TEXT(EN$1,0)&amp;EN$4=$R34,TEXT(EN$1,0)&amp;EN$4=$U34),$BE34*$U$2,"")</f>
        <v/>
      </c>
      <c r="EO34" s="556" t="str">
        <f t="shared" ref="EO34" si="1558">IF(OR(TEXT(EN$1,0)&amp;EO$4=$L34,TEXT(EN$1,0)&amp;EO$4=$O34,TEXT(EN$1,0)&amp;EO$4=$R34,TEXT(EN$1,0)&amp;EO$4=$U34),$BE34*$U$2,"")</f>
        <v/>
      </c>
      <c r="EP34" s="556" t="str">
        <f t="shared" ref="EP34" si="1559">IF(OR(TEXT(EN$1,0)&amp;EP$4=$L34,TEXT(EN$1,0)&amp;EP$4=$O34,TEXT(EN$1,0)&amp;EP$4=$R34,TEXT(EN$1,0)&amp;EP$4=$U34),$BE34*$U$2,"")</f>
        <v/>
      </c>
      <c r="EQ34" s="558" t="str">
        <f t="shared" ref="EQ34" si="1560">IF(OR(TEXT(EN$1,0)&amp;EQ$4=$L34,TEXT(EN$1,0)&amp;EQ$4=$O34,TEXT(EN$1,0)&amp;EQ$4=$R34,TEXT(EN$1,0)&amp;EQ$4=$U34),$BE34*$U$2,"")</f>
        <v/>
      </c>
      <c r="ER34" s="560" t="str">
        <f t="shared" ref="ER34" si="1561">IF(OR(TEXT(ER$1,0)&amp;ER$4=$L34,TEXT(ER$1,0)&amp;ER$4=$O34,TEXT(ER$1,0)&amp;ER$4=$R34,TEXT(ER$1,0)&amp;ER$4=$U34),$BE34*$U$2,"")</f>
        <v/>
      </c>
      <c r="ES34" s="556" t="str">
        <f t="shared" ref="ES34" si="1562">IF(OR(TEXT(ER$1,0)&amp;ES$4=$L34,TEXT(ER$1,0)&amp;ES$4=$O34,TEXT(ER$1,0)&amp;ES$4=$R34,TEXT(ER$1,0)&amp;ES$4=$U34),$BE34*$U$2,"")</f>
        <v/>
      </c>
      <c r="ET34" s="556" t="str">
        <f t="shared" ref="ET34" si="1563">IF(OR(TEXT(ER$1,0)&amp;ET$4=$L34,TEXT(ER$1,0)&amp;ET$4=$O34,TEXT(ER$1,0)&amp;ET$4=$R34,TEXT(ER$1,0)&amp;ET$4=$U34),$BE34*$U$2,"")</f>
        <v/>
      </c>
      <c r="EU34" s="558" t="str">
        <f t="shared" ref="EU34" si="1564">IF(OR(TEXT(ER$1,0)&amp;EU$4=$L34,TEXT(ER$1,0)&amp;EU$4=$O34,TEXT(ER$1,0)&amp;EU$4=$R34,TEXT(ER$1,0)&amp;EU$4=$U34),$BE34*$U$2,"")</f>
        <v/>
      </c>
      <c r="EV34" s="560" t="str">
        <f t="shared" ref="EV34" si="1565">IF(OR(TEXT(EV$1,0)&amp;EV$4=$L34,TEXT(EV$1,0)&amp;EV$4=$O34,TEXT(EV$1,0)&amp;EV$4=$R34,TEXT(EV$1,0)&amp;EV$4=$U34),$BE34*$U$2,"")</f>
        <v/>
      </c>
      <c r="EW34" s="556" t="str">
        <f t="shared" ref="EW34" si="1566">IF(OR(TEXT(EV$1,0)&amp;EW$4=$L34,TEXT(EV$1,0)&amp;EW$4=$O34,TEXT(EV$1,0)&amp;EW$4=$R34,TEXT(EV$1,0)&amp;EW$4=$U34),$BE34*$U$2,"")</f>
        <v/>
      </c>
      <c r="EX34" s="556" t="str">
        <f t="shared" ref="EX34" si="1567">IF(OR(TEXT(EV$1,0)&amp;EX$4=$L34,TEXT(EV$1,0)&amp;EX$4=$O34,TEXT(EV$1,0)&amp;EX$4=$R34,TEXT(EV$1,0)&amp;EX$4=$U34),$BE34*$U$2,"")</f>
        <v/>
      </c>
      <c r="EY34" s="558" t="str">
        <f t="shared" ref="EY34" si="1568">IF(OR(TEXT(EV$1,0)&amp;EY$4=$L34,TEXT(EV$1,0)&amp;EY$4=$O34,TEXT(EV$1,0)&amp;EY$4=$R34,TEXT(EV$1,0)&amp;EY$4=$U34),$BE34*$U$2,"")</f>
        <v/>
      </c>
      <c r="EZ34" s="560" t="str">
        <f t="shared" ref="EZ34" si="1569">IF(OR(TEXT(EZ$1,0)&amp;EZ$4=$L34,TEXT(EZ$1,0)&amp;EZ$4=$O34,TEXT(EZ$1,0)&amp;EZ$4=$R34,TEXT(EZ$1,0)&amp;EZ$4=$U34),$BE34*$U$2,"")</f>
        <v/>
      </c>
      <c r="FA34" s="556" t="str">
        <f t="shared" ref="FA34" si="1570">IF(OR(TEXT(EZ$1,0)&amp;FA$4=$L34,TEXT(EZ$1,0)&amp;FA$4=$O34,TEXT(EZ$1,0)&amp;FA$4=$R34,TEXT(EZ$1,0)&amp;FA$4=$U34),$BE34*$U$2,"")</f>
        <v/>
      </c>
      <c r="FB34" s="556" t="str">
        <f t="shared" ref="FB34" si="1571">IF(OR(TEXT(EZ$1,0)&amp;FB$4=$L34,TEXT(EZ$1,0)&amp;FB$4=$O34,TEXT(EZ$1,0)&amp;FB$4=$R34,TEXT(EZ$1,0)&amp;FB$4=$U34),$BE34*$U$2,"")</f>
        <v/>
      </c>
      <c r="FC34" s="558" t="str">
        <f t="shared" ref="FC34" si="1572">IF(OR(TEXT(EZ$1,0)&amp;FC$4=$L34,TEXT(EZ$1,0)&amp;FC$4=$O34,TEXT(EZ$1,0)&amp;FC$4=$R34,TEXT(EZ$1,0)&amp;FC$4=$U34),$BE34*$U$2,"")</f>
        <v/>
      </c>
      <c r="FD34" s="560" t="str">
        <f t="shared" ref="FD34" si="1573">IF(OR(TEXT(FD$1,0)&amp;FD$4=$L34,TEXT(FD$1,0)&amp;FD$4=$O34,TEXT(FD$1,0)&amp;FD$4=$R34,TEXT(FD$1,0)&amp;FD$4=$U34),$BE34*$U$2,"")</f>
        <v/>
      </c>
      <c r="FE34" s="556" t="str">
        <f t="shared" ref="FE34" si="1574">IF(OR(TEXT(FD$1,0)&amp;FE$4=$L34,TEXT(FD$1,0)&amp;FE$4=$O34,TEXT(FD$1,0)&amp;FE$4=$R34,TEXT(FD$1,0)&amp;FE$4=$U34),$BE34*$U$2,"")</f>
        <v/>
      </c>
      <c r="FF34" s="556" t="str">
        <f t="shared" ref="FF34" si="1575">IF(OR(TEXT(FD$1,0)&amp;FF$4=$L34,TEXT(FD$1,0)&amp;FF$4=$O34,TEXT(FD$1,0)&amp;FF$4=$R34,TEXT(FD$1,0)&amp;FF$4=$U34),$BE34*$U$2,"")</f>
        <v/>
      </c>
      <c r="FG34" s="558" t="str">
        <f t="shared" ref="FG34" si="1576">IF(OR(TEXT(FD$1,0)&amp;FG$4=$L34,TEXT(FD$1,0)&amp;FG$4=$O34,TEXT(FD$1,0)&amp;FG$4=$R34,TEXT(FD$1,0)&amp;FG$4=$U34),$BE34*$U$2,"")</f>
        <v/>
      </c>
      <c r="FH34" s="560" t="str">
        <f t="shared" ref="FH34" si="1577">IF(OR(TEXT(FH$1,0)&amp;FH$4=$L34,TEXT(FH$1,0)&amp;FH$4=$O34,TEXT(FH$1,0)&amp;FH$4=$R34,TEXT(FH$1,0)&amp;FH$4=$U34),$BE34*$U$2,"")</f>
        <v/>
      </c>
      <c r="FI34" s="556" t="str">
        <f t="shared" ref="FI34" si="1578">IF(OR(TEXT(FH$1,0)&amp;FI$4=$L34,TEXT(FH$1,0)&amp;FI$4=$O34,TEXT(FH$1,0)&amp;FI$4=$R34,TEXT(FH$1,0)&amp;FI$4=$U34),$BE34*$U$2,"")</f>
        <v/>
      </c>
      <c r="FJ34" s="556" t="str">
        <f t="shared" ref="FJ34" si="1579">IF(OR(TEXT(FH$1,0)&amp;FJ$4=$L34,TEXT(FH$1,0)&amp;FJ$4=$O34,TEXT(FH$1,0)&amp;FJ$4=$R34,TEXT(FH$1,0)&amp;FJ$4=$U34),$BE34*$U$2,"")</f>
        <v/>
      </c>
      <c r="FK34" s="558" t="str">
        <f t="shared" ref="FK34" si="1580">IF(OR(TEXT(FH$1,0)&amp;FK$4=$L34,TEXT(FH$1,0)&amp;FK$4=$O34,TEXT(FH$1,0)&amp;FK$4=$R34,TEXT(FH$1,0)&amp;FK$4=$U34),$BE34*$U$2,"")</f>
        <v/>
      </c>
      <c r="FL34" s="560" t="str">
        <f t="shared" ref="FL34" si="1581">IF(OR(TEXT(FL$1,0)&amp;FL$4=$L34,TEXT(FL$1,0)&amp;FL$4=$O34,TEXT(FL$1,0)&amp;FL$4=$R34,TEXT(FL$1,0)&amp;FL$4=$U34),$BE34*$U$2,"")</f>
        <v/>
      </c>
      <c r="FM34" s="556" t="str">
        <f t="shared" ref="FM34" si="1582">IF(OR(TEXT(FL$1,0)&amp;FM$4=$L34,TEXT(FL$1,0)&amp;FM$4=$O34,TEXT(FL$1,0)&amp;FM$4=$R34,TEXT(FL$1,0)&amp;FM$4=$U34),$BE34*$U$2,"")</f>
        <v/>
      </c>
      <c r="FN34" s="556" t="str">
        <f t="shared" ref="FN34" si="1583">IF(OR(TEXT(FL$1,0)&amp;FN$4=$L34,TEXT(FL$1,0)&amp;FN$4=$O34,TEXT(FL$1,0)&amp;FN$4=$R34,TEXT(FL$1,0)&amp;FN$4=$U34),$BE34*$U$2,"")</f>
        <v/>
      </c>
      <c r="FO34" s="558" t="str">
        <f t="shared" ref="FO34" si="1584">IF(OR(TEXT(FL$1,0)&amp;FO$4=$L34,TEXT(FL$1,0)&amp;FO$4=$O34,TEXT(FL$1,0)&amp;FO$4=$R34,TEXT(FL$1,0)&amp;FO$4=$U34),$BE34*$U$2,"")</f>
        <v/>
      </c>
      <c r="FP34" s="560" t="str">
        <f t="shared" ref="FP34" si="1585">IF(OR(TEXT(FP$1,0)&amp;FP$4=$L34,TEXT(FP$1,0)&amp;FP$4=$O34,TEXT(FP$1,0)&amp;FP$4=$R34,TEXT(FP$1,0)&amp;FP$4=$U34),$BE34*$U$2,"")</f>
        <v/>
      </c>
      <c r="FQ34" s="556" t="str">
        <f t="shared" ref="FQ34" si="1586">IF(OR(TEXT(FP$1,0)&amp;FQ$4=$L34,TEXT(FP$1,0)&amp;FQ$4=$O34,TEXT(FP$1,0)&amp;FQ$4=$R34,TEXT(FP$1,0)&amp;FQ$4=$U34),$BE34*$U$2,"")</f>
        <v/>
      </c>
      <c r="FR34" s="556" t="str">
        <f t="shared" ref="FR34" si="1587">IF(OR(TEXT(FP$1,0)&amp;FR$4=$L34,TEXT(FP$1,0)&amp;FR$4=$O34,TEXT(FP$1,0)&amp;FR$4=$R34,TEXT(FP$1,0)&amp;FR$4=$U34),$BE34*$U$2,"")</f>
        <v/>
      </c>
      <c r="FS34" s="558" t="str">
        <f t="shared" ref="FS34" si="1588">IF(OR(TEXT(FP$1,0)&amp;FS$4=$L34,TEXT(FP$1,0)&amp;FS$4=$O34,TEXT(FP$1,0)&amp;FS$4=$R34,TEXT(FP$1,0)&amp;FS$4=$U34),$BE34*$U$2,"")</f>
        <v/>
      </c>
      <c r="FT34" s="560" t="str">
        <f t="shared" ref="FT34" si="1589">IF(OR(TEXT(FT$1,0)&amp;FT$4=$L34,TEXT(FT$1,0)&amp;FT$4=$O34,TEXT(FT$1,0)&amp;FT$4=$R34,TEXT(FT$1,0)&amp;FT$4=$U34),$BE34*$U$2,"")</f>
        <v/>
      </c>
      <c r="FU34" s="556" t="str">
        <f t="shared" ref="FU34" si="1590">IF(OR(TEXT(FT$1,0)&amp;FU$4=$L34,TEXT(FT$1,0)&amp;FU$4=$O34,TEXT(FT$1,0)&amp;FU$4=$R34,TEXT(FT$1,0)&amp;FU$4=$U34),$BE34*$U$2,"")</f>
        <v/>
      </c>
      <c r="FV34" s="556" t="str">
        <f t="shared" ref="FV34" si="1591">IF(OR(TEXT(FT$1,0)&amp;FV$4=$L34,TEXT(FT$1,0)&amp;FV$4=$O34,TEXT(FT$1,0)&amp;FV$4=$R34,TEXT(FT$1,0)&amp;FV$4=$U34),$BE34*$U$2,"")</f>
        <v/>
      </c>
      <c r="FW34" s="558" t="str">
        <f t="shared" ref="FW34" si="1592">IF(OR(TEXT(FT$1,0)&amp;FW$4=$L34,TEXT(FT$1,0)&amp;FW$4=$O34,TEXT(FT$1,0)&amp;FW$4=$R34,TEXT(FT$1,0)&amp;FW$4=$U34),$BE34*$U$2,"")</f>
        <v/>
      </c>
      <c r="FX34" s="560" t="str">
        <f t="shared" ref="FX34" si="1593">IF(OR(TEXT(FX$1,0)&amp;FX$4=$L34,TEXT(FX$1,0)&amp;FX$4=$O34,TEXT(FX$1,0)&amp;FX$4=$R34,TEXT(FX$1,0)&amp;FX$4=$U34),$BE34*$U$2,"")</f>
        <v/>
      </c>
      <c r="FY34" s="556" t="str">
        <f t="shared" ref="FY34" si="1594">IF(OR(TEXT(FX$1,0)&amp;FY$4=$L34,TEXT(FX$1,0)&amp;FY$4=$O34,TEXT(FX$1,0)&amp;FY$4=$R34,TEXT(FX$1,0)&amp;FY$4=$U34),$BE34*$U$2,"")</f>
        <v/>
      </c>
      <c r="FZ34" s="556" t="str">
        <f t="shared" ref="FZ34" si="1595">IF(OR(TEXT(FX$1,0)&amp;FZ$4=$L34,TEXT(FX$1,0)&amp;FZ$4=$O34,TEXT(FX$1,0)&amp;FZ$4=$R34,TEXT(FX$1,0)&amp;FZ$4=$U34),$BE34*$U$2,"")</f>
        <v/>
      </c>
      <c r="GA34" s="558" t="str">
        <f t="shared" ref="GA34" si="1596">IF(OR(TEXT(FX$1,0)&amp;GA$4=$L34,TEXT(FX$1,0)&amp;GA$4=$O34,TEXT(FX$1,0)&amp;GA$4=$R34,TEXT(FX$1,0)&amp;GA$4=$U34),$BE34*$U$2,"")</f>
        <v/>
      </c>
    </row>
    <row r="35" spans="1:183" s="1" customFormat="1" ht="13.5" customHeight="1" x14ac:dyDescent="0.25">
      <c r="A35" s="584"/>
      <c r="B35" s="585"/>
      <c r="C35" s="585"/>
      <c r="D35" s="608"/>
      <c r="E35" s="609"/>
      <c r="F35" s="610"/>
      <c r="G35" s="614"/>
      <c r="H35" s="615"/>
      <c r="I35" s="615"/>
      <c r="J35" s="615"/>
      <c r="K35" s="616"/>
      <c r="L35" s="620"/>
      <c r="M35" s="621"/>
      <c r="N35" s="622"/>
      <c r="O35" s="597"/>
      <c r="P35" s="597"/>
      <c r="Q35" s="597"/>
      <c r="R35" s="597"/>
      <c r="S35" s="597"/>
      <c r="T35" s="597"/>
      <c r="U35" s="597"/>
      <c r="V35" s="597"/>
      <c r="W35" s="599"/>
      <c r="X35" s="579" t="str">
        <f t="shared" ref="X35" si="1597">IF(X34&lt;&gt;"",X34*$U$2,"")</f>
        <v/>
      </c>
      <c r="Y35" s="580"/>
      <c r="Z35" s="580" t="str">
        <f t="shared" ref="Z35" si="1598">IF(Z34&lt;&gt;"",Z34*$U$2,"")</f>
        <v/>
      </c>
      <c r="AA35" s="580"/>
      <c r="AB35" s="580" t="str">
        <f t="shared" ref="AB35" si="1599">IF(AB34&lt;&gt;"",AB34*$U$2,"")</f>
        <v/>
      </c>
      <c r="AC35" s="580"/>
      <c r="AD35" s="580" t="str">
        <f t="shared" ref="AD35" si="1600">IF(AD34&lt;&gt;"",AD34*$U$2,"")</f>
        <v/>
      </c>
      <c r="AE35" s="580"/>
      <c r="AF35" s="580" t="str">
        <f t="shared" ref="AF35" si="1601">IF(AF34&lt;&gt;"",AF34*$U$2,"")</f>
        <v/>
      </c>
      <c r="AG35" s="580"/>
      <c r="AH35" s="580" t="str">
        <f t="shared" ref="AH35" si="1602">IF(AH34&lt;&gt;"",AH34*$U$2,"")</f>
        <v/>
      </c>
      <c r="AI35" s="580"/>
      <c r="AJ35" s="580" t="str">
        <f t="shared" ref="AJ35" si="1603">IF(AJ34&lt;&gt;"",AJ34*$U$2,"")</f>
        <v/>
      </c>
      <c r="AK35" s="580"/>
      <c r="AL35" s="580" t="str">
        <f t="shared" ref="AL35" si="1604">IF(AL34&lt;&gt;"",AL34*$U$2,"")</f>
        <v/>
      </c>
      <c r="AM35" s="580"/>
      <c r="AN35" s="580" t="str">
        <f t="shared" ref="AN35" si="1605">IF(AN34&lt;&gt;"",AN34*$U$2,"")</f>
        <v/>
      </c>
      <c r="AO35" s="580"/>
      <c r="AP35" s="580" t="str">
        <f t="shared" ref="AP35" si="1606">IF(AP34&lt;&gt;"",AP34*$U$2,"")</f>
        <v/>
      </c>
      <c r="AQ35" s="580"/>
      <c r="AR35" s="580" t="str">
        <f t="shared" ref="AR35" si="1607">IF(AR34&lt;&gt;"",AR34*$U$2,"")</f>
        <v/>
      </c>
      <c r="AS35" s="580"/>
      <c r="AT35" s="580" t="str">
        <f t="shared" ref="AT35" si="1608">IF(AT34&lt;&gt;"",AT34*$U$2,"")</f>
        <v/>
      </c>
      <c r="AU35" s="580"/>
      <c r="AV35" s="580" t="str">
        <f t="shared" ref="AV35" si="1609">IF(AV34&lt;&gt;"",AV34*$U$2,"")</f>
        <v/>
      </c>
      <c r="AW35" s="580"/>
      <c r="AX35" s="580" t="str">
        <f t="shared" ref="AX35" si="1610">IF(AX34&lt;&gt;"",AX34*$U$2,"")</f>
        <v/>
      </c>
      <c r="AY35" s="580"/>
      <c r="AZ35" s="580" t="str">
        <f t="shared" ref="AZ35" si="1611">IF(AZ34&lt;&gt;"",AZ34*$U$2,"")</f>
        <v/>
      </c>
      <c r="BA35" s="581"/>
      <c r="BB35" s="626"/>
      <c r="BC35" s="627"/>
      <c r="BD35" s="628"/>
      <c r="BE35" s="572"/>
      <c r="BF35" s="572"/>
      <c r="BG35" s="572"/>
      <c r="BH35" s="576"/>
      <c r="BI35" s="577"/>
      <c r="BJ35" s="578"/>
      <c r="BL35" s="692">
        <f>IF(Data!Q8&lt;&gt;"",Data!Q8,"")</f>
        <v>16</v>
      </c>
      <c r="BM35" s="693"/>
      <c r="BN35" s="694"/>
      <c r="BO35" s="695" t="str">
        <f>ER76</f>
        <v/>
      </c>
      <c r="BP35" s="696"/>
      <c r="BQ35" s="697"/>
      <c r="BR35" s="698" t="str">
        <f>ES76</f>
        <v/>
      </c>
      <c r="BS35" s="696"/>
      <c r="BT35" s="697"/>
      <c r="BU35" s="698" t="str">
        <f>ET76</f>
        <v/>
      </c>
      <c r="BV35" s="696"/>
      <c r="BW35" s="697"/>
      <c r="BX35" s="698" t="str">
        <f>EU76</f>
        <v/>
      </c>
      <c r="BY35" s="696"/>
      <c r="BZ35" s="699"/>
      <c r="CJ35" s="561"/>
      <c r="CK35" s="557"/>
      <c r="CL35" s="557"/>
      <c r="CM35" s="559"/>
      <c r="CN35" s="561"/>
      <c r="CO35" s="557"/>
      <c r="CP35" s="557"/>
      <c r="CQ35" s="559"/>
      <c r="CR35" s="561"/>
      <c r="CS35" s="557"/>
      <c r="CT35" s="557"/>
      <c r="CU35" s="559"/>
      <c r="CV35" s="561"/>
      <c r="CW35" s="557"/>
      <c r="CX35" s="557"/>
      <c r="CY35" s="559"/>
      <c r="CZ35" s="561"/>
      <c r="DA35" s="557"/>
      <c r="DB35" s="557"/>
      <c r="DC35" s="559"/>
      <c r="DD35" s="561"/>
      <c r="DE35" s="557"/>
      <c r="DF35" s="557"/>
      <c r="DG35" s="559"/>
      <c r="DH35" s="561"/>
      <c r="DI35" s="557"/>
      <c r="DJ35" s="557"/>
      <c r="DK35" s="559"/>
      <c r="DL35" s="561"/>
      <c r="DM35" s="557"/>
      <c r="DN35" s="557"/>
      <c r="DO35" s="559"/>
      <c r="DP35" s="561"/>
      <c r="DQ35" s="557"/>
      <c r="DR35" s="557"/>
      <c r="DS35" s="559"/>
      <c r="DT35" s="561"/>
      <c r="DU35" s="557"/>
      <c r="DV35" s="557"/>
      <c r="DW35" s="559"/>
      <c r="DX35" s="561"/>
      <c r="DY35" s="557"/>
      <c r="DZ35" s="557"/>
      <c r="EA35" s="559"/>
      <c r="EB35" s="561"/>
      <c r="EC35" s="557"/>
      <c r="ED35" s="557"/>
      <c r="EE35" s="559"/>
      <c r="EF35" s="561"/>
      <c r="EG35" s="557"/>
      <c r="EH35" s="557"/>
      <c r="EI35" s="559"/>
      <c r="EJ35" s="561"/>
      <c r="EK35" s="557"/>
      <c r="EL35" s="557"/>
      <c r="EM35" s="559"/>
      <c r="EN35" s="561"/>
      <c r="EO35" s="557"/>
      <c r="EP35" s="557"/>
      <c r="EQ35" s="559"/>
      <c r="ER35" s="561"/>
      <c r="ES35" s="557"/>
      <c r="ET35" s="557"/>
      <c r="EU35" s="559"/>
      <c r="EV35" s="561"/>
      <c r="EW35" s="557"/>
      <c r="EX35" s="557"/>
      <c r="EY35" s="559"/>
      <c r="EZ35" s="561"/>
      <c r="FA35" s="557"/>
      <c r="FB35" s="557"/>
      <c r="FC35" s="559"/>
      <c r="FD35" s="561"/>
      <c r="FE35" s="557"/>
      <c r="FF35" s="557"/>
      <c r="FG35" s="559"/>
      <c r="FH35" s="561"/>
      <c r="FI35" s="557"/>
      <c r="FJ35" s="557"/>
      <c r="FK35" s="559"/>
      <c r="FL35" s="561"/>
      <c r="FM35" s="557"/>
      <c r="FN35" s="557"/>
      <c r="FO35" s="559"/>
      <c r="FP35" s="561"/>
      <c r="FQ35" s="557"/>
      <c r="FR35" s="557"/>
      <c r="FS35" s="559"/>
      <c r="FT35" s="561"/>
      <c r="FU35" s="557"/>
      <c r="FV35" s="557"/>
      <c r="FW35" s="559"/>
      <c r="FX35" s="561"/>
      <c r="FY35" s="557"/>
      <c r="FZ35" s="557"/>
      <c r="GA35" s="559"/>
    </row>
    <row r="36" spans="1:183" s="1" customFormat="1" ht="13.5" customHeight="1" x14ac:dyDescent="0.25">
      <c r="A36" s="582"/>
      <c r="B36" s="583"/>
      <c r="C36" s="583"/>
      <c r="D36" s="605" t="s">
        <v>331</v>
      </c>
      <c r="E36" s="606"/>
      <c r="F36" s="607"/>
      <c r="G36" s="611" t="s">
        <v>300</v>
      </c>
      <c r="H36" s="612"/>
      <c r="I36" s="612"/>
      <c r="J36" s="612"/>
      <c r="K36" s="613"/>
      <c r="L36" s="617" t="str">
        <f>IF($D36&lt;&gt;"",LEFT($D36,4)&amp;L$5,"")</f>
        <v>8301FL</v>
      </c>
      <c r="M36" s="618"/>
      <c r="N36" s="619"/>
      <c r="O36" s="596" t="str">
        <f t="shared" ref="O36" si="1612">IF($L36&lt;&gt;"",LEFT($L36,4)&amp;O$5,"")</f>
        <v>8301FR</v>
      </c>
      <c r="P36" s="596"/>
      <c r="Q36" s="596"/>
      <c r="R36" s="596" t="str">
        <f t="shared" si="1497"/>
        <v>8301RL</v>
      </c>
      <c r="S36" s="596"/>
      <c r="T36" s="596"/>
      <c r="U36" s="596" t="str">
        <f t="shared" si="1498"/>
        <v>8301RR</v>
      </c>
      <c r="V36" s="596"/>
      <c r="W36" s="598"/>
      <c r="X36" s="600" t="str">
        <f>'RS SHK-DWN'!$DM$5</f>
        <v/>
      </c>
      <c r="Y36" s="565"/>
      <c r="Z36" s="565"/>
      <c r="AA36" s="565"/>
      <c r="AB36" s="565"/>
      <c r="AC36" s="565"/>
      <c r="AD36" s="565"/>
      <c r="AE36" s="565"/>
      <c r="AF36" s="565"/>
      <c r="AG36" s="565"/>
      <c r="AH36" s="565"/>
      <c r="AI36" s="565"/>
      <c r="AJ36" s="565"/>
      <c r="AK36" s="565"/>
      <c r="AL36" s="565"/>
      <c r="AM36" s="565"/>
      <c r="AN36" s="565"/>
      <c r="AO36" s="565"/>
      <c r="AP36" s="565"/>
      <c r="AQ36" s="565"/>
      <c r="AR36" s="565"/>
      <c r="AS36" s="565"/>
      <c r="AT36" s="565"/>
      <c r="AU36" s="565"/>
      <c r="AV36" s="565"/>
      <c r="AW36" s="565"/>
      <c r="AX36" s="565"/>
      <c r="AY36" s="565"/>
      <c r="AZ36" s="565"/>
      <c r="BA36" s="566"/>
      <c r="BB36" s="623">
        <v>29</v>
      </c>
      <c r="BC36" s="624"/>
      <c r="BD36" s="625"/>
      <c r="BE36" s="571">
        <f t="shared" ref="BE36" si="1613">IF(AND(D36&lt;&gt;"",G36&lt;&gt;"",L36&lt;&gt;""),SUM(X36:BA36),"")</f>
        <v>0</v>
      </c>
      <c r="BF36" s="571"/>
      <c r="BG36" s="571"/>
      <c r="BH36" s="573">
        <f t="shared" ref="BH36" si="1614">IF(AND(D36&lt;&gt;"",G36&lt;&gt;"",L36&lt;&gt;""),SUM(X37:BA37,BB36),"")</f>
        <v>29</v>
      </c>
      <c r="BI36" s="574"/>
      <c r="BJ36" s="575"/>
      <c r="BL36" s="692">
        <f>IF(Data!R8&lt;&gt;"",Data!R8,"")</f>
        <v>17</v>
      </c>
      <c r="BM36" s="693"/>
      <c r="BN36" s="694"/>
      <c r="BO36" s="695" t="str">
        <f>EV76</f>
        <v/>
      </c>
      <c r="BP36" s="696"/>
      <c r="BQ36" s="697"/>
      <c r="BR36" s="698" t="str">
        <f>EW76</f>
        <v/>
      </c>
      <c r="BS36" s="696"/>
      <c r="BT36" s="697"/>
      <c r="BU36" s="698" t="str">
        <f>EX76</f>
        <v/>
      </c>
      <c r="BV36" s="696"/>
      <c r="BW36" s="697"/>
      <c r="BX36" s="698" t="str">
        <f>EY76</f>
        <v/>
      </c>
      <c r="BY36" s="696"/>
      <c r="BZ36" s="699"/>
      <c r="CB36" s="173">
        <f>BB36+SUM(X37:Y37)</f>
        <v>29</v>
      </c>
      <c r="CC36" s="173">
        <f>BB36+SUM(X37:AA37)</f>
        <v>29</v>
      </c>
      <c r="CD36" s="173">
        <f>BB36+SUM(X37:AC37)</f>
        <v>29</v>
      </c>
      <c r="CE36" s="173">
        <f>BB36+SUM(X37:AE37)</f>
        <v>29</v>
      </c>
      <c r="CF36" s="173">
        <f>BB36+SUM(X37:AG37)</f>
        <v>29</v>
      </c>
      <c r="CG36" s="173">
        <f>BB36+SUM(X37:AI37)</f>
        <v>29</v>
      </c>
      <c r="CH36" s="173">
        <f>BB36+SUM(X37:AK37)</f>
        <v>29</v>
      </c>
      <c r="CJ36" s="560" t="str">
        <f t="shared" ref="CJ36" si="1615">IF(OR(TEXT(CJ$1,0)&amp;CJ$4=$L36,TEXT(CJ$1,0)&amp;CJ$4=$O36,TEXT(CJ$1,0)&amp;CJ$4=$R36,TEXT(CJ$1,0)&amp;CJ$4=$U36),$BE36*$U$2,"")</f>
        <v/>
      </c>
      <c r="CK36" s="556" t="str">
        <f t="shared" ref="CK36" si="1616">IF(OR(TEXT(CJ$1,0)&amp;CK$4=$L36,TEXT(CJ$1,0)&amp;CK$4=$O36,TEXT(CJ$1,0)&amp;CK$4=$R36,TEXT(CJ$1,0)&amp;CK$4=$U36),$BE36*$U$2,"")</f>
        <v/>
      </c>
      <c r="CL36" s="556" t="str">
        <f t="shared" ref="CL36" si="1617">IF(OR(TEXT(CJ$1,0)&amp;CL$4=$L36,TEXT(CJ$1,0)&amp;CL$4=$O36,TEXT(CJ$1,0)&amp;CL$4=$R36,TEXT(CJ$1,0)&amp;CL$4=$U36),$BE36*$U$2,"")</f>
        <v/>
      </c>
      <c r="CM36" s="558" t="str">
        <f t="shared" ref="CM36" si="1618">IF(OR(TEXT(CJ$1,0)&amp;CM$4=$L36,TEXT(CJ$1,0)&amp;CM$4=$O36,TEXT(CJ$1,0)&amp;CM$4=$R36,TEXT(CJ$1,0)&amp;CM$4=$U36),$BE36*$U$2,"")</f>
        <v/>
      </c>
      <c r="CN36" s="560" t="str">
        <f t="shared" ref="CN36" si="1619">IF(OR(TEXT(CN$1,0)&amp;CN$4=$L36,TEXT(CN$1,0)&amp;CN$4=$O36,TEXT(CN$1,0)&amp;CN$4=$R36,TEXT(CN$1,0)&amp;CN$4=$U36),$BE36*$U$2,"")</f>
        <v/>
      </c>
      <c r="CO36" s="556" t="str">
        <f t="shared" ref="CO36" si="1620">IF(OR(TEXT(CN$1,0)&amp;CO$4=$L36,TEXT(CN$1,0)&amp;CO$4=$O36,TEXT(CN$1,0)&amp;CO$4=$R36,TEXT(CN$1,0)&amp;CO$4=$U36),$BE36*$U$2,"")</f>
        <v/>
      </c>
      <c r="CP36" s="556" t="str">
        <f t="shared" ref="CP36" si="1621">IF(OR(TEXT(CN$1,0)&amp;CP$4=$L36,TEXT(CN$1,0)&amp;CP$4=$O36,TEXT(CN$1,0)&amp;CP$4=$R36,TEXT(CN$1,0)&amp;CP$4=$U36),$BE36*$U$2,"")</f>
        <v/>
      </c>
      <c r="CQ36" s="558" t="str">
        <f t="shared" ref="CQ36" si="1622">IF(OR(TEXT(CN$1,0)&amp;CQ$4=$L36,TEXT(CN$1,0)&amp;CQ$4=$O36,TEXT(CN$1,0)&amp;CQ$4=$R36,TEXT(CN$1,0)&amp;CQ$4=$U36),$BE36*$U$2,"")</f>
        <v/>
      </c>
      <c r="CR36" s="560" t="str">
        <f t="shared" ref="CR36" si="1623">IF(OR(TEXT(CR$1,0)&amp;CR$4=$L36,TEXT(CR$1,0)&amp;CR$4=$O36,TEXT(CR$1,0)&amp;CR$4=$R36,TEXT(CR$1,0)&amp;CR$4=$U36),$BE36*$U$2,"")</f>
        <v/>
      </c>
      <c r="CS36" s="556" t="str">
        <f t="shared" ref="CS36" si="1624">IF(OR(TEXT(CR$1,0)&amp;CS$4=$L36,TEXT(CR$1,0)&amp;CS$4=$O36,TEXT(CR$1,0)&amp;CS$4=$R36,TEXT(CR$1,0)&amp;CS$4=$U36),$BE36*$U$2,"")</f>
        <v/>
      </c>
      <c r="CT36" s="556" t="str">
        <f t="shared" ref="CT36" si="1625">IF(OR(TEXT(CR$1,0)&amp;CT$4=$L36,TEXT(CR$1,0)&amp;CT$4=$O36,TEXT(CR$1,0)&amp;CT$4=$R36,TEXT(CR$1,0)&amp;CT$4=$U36),$BE36*$U$2,"")</f>
        <v/>
      </c>
      <c r="CU36" s="558" t="str">
        <f t="shared" ref="CU36" si="1626">IF(OR(TEXT(CR$1,0)&amp;CU$4=$L36,TEXT(CR$1,0)&amp;CU$4=$O36,TEXT(CR$1,0)&amp;CU$4=$R36,TEXT(CR$1,0)&amp;CU$4=$U36),$BE36*$U$2,"")</f>
        <v/>
      </c>
      <c r="CV36" s="560" t="str">
        <f t="shared" ref="CV36" si="1627">IF(OR(TEXT(CV$1,0)&amp;CV$4=$L36,TEXT(CV$1,0)&amp;CV$4=$O36,TEXT(CV$1,0)&amp;CV$4=$R36,TEXT(CV$1,0)&amp;CV$4=$U36),$BE36*$U$2,"")</f>
        <v/>
      </c>
      <c r="CW36" s="556" t="str">
        <f t="shared" ref="CW36" si="1628">IF(OR(TEXT(CV$1,0)&amp;CW$4=$L36,TEXT(CV$1,0)&amp;CW$4=$O36,TEXT(CV$1,0)&amp;CW$4=$R36,TEXT(CV$1,0)&amp;CW$4=$U36),$BE36*$U$2,"")</f>
        <v/>
      </c>
      <c r="CX36" s="556" t="str">
        <f t="shared" ref="CX36" si="1629">IF(OR(TEXT(CV$1,0)&amp;CX$4=$L36,TEXT(CV$1,0)&amp;CX$4=$O36,TEXT(CV$1,0)&amp;CX$4=$R36,TEXT(CV$1,0)&amp;CX$4=$U36),$BE36*$U$2,"")</f>
        <v/>
      </c>
      <c r="CY36" s="558" t="str">
        <f t="shared" ref="CY36" si="1630">IF(OR(TEXT(CV$1,0)&amp;CY$4=$L36,TEXT(CV$1,0)&amp;CY$4=$O36,TEXT(CV$1,0)&amp;CY$4=$R36,TEXT(CV$1,0)&amp;CY$4=$U36),$BE36*$U$2,"")</f>
        <v/>
      </c>
      <c r="CZ36" s="560" t="str">
        <f t="shared" ref="CZ36" si="1631">IF(OR(TEXT(CZ$1,0)&amp;CZ$4=$L36,TEXT(CZ$1,0)&amp;CZ$4=$O36,TEXT(CZ$1,0)&amp;CZ$4=$R36,TEXT(CZ$1,0)&amp;CZ$4=$U36),$BE36*$U$2,"")</f>
        <v/>
      </c>
      <c r="DA36" s="556" t="str">
        <f t="shared" ref="DA36" si="1632">IF(OR(TEXT(CZ$1,0)&amp;DA$4=$L36,TEXT(CZ$1,0)&amp;DA$4=$O36,TEXT(CZ$1,0)&amp;DA$4=$R36,TEXT(CZ$1,0)&amp;DA$4=$U36),$BE36*$U$2,"")</f>
        <v/>
      </c>
      <c r="DB36" s="556" t="str">
        <f t="shared" ref="DB36" si="1633">IF(OR(TEXT(CZ$1,0)&amp;DB$4=$L36,TEXT(CZ$1,0)&amp;DB$4=$O36,TEXT(CZ$1,0)&amp;DB$4=$R36,TEXT(CZ$1,0)&amp;DB$4=$U36),$BE36*$U$2,"")</f>
        <v/>
      </c>
      <c r="DC36" s="558" t="str">
        <f t="shared" ref="DC36" si="1634">IF(OR(TEXT(CZ$1,0)&amp;DC$4=$L36,TEXT(CZ$1,0)&amp;DC$4=$O36,TEXT(CZ$1,0)&amp;DC$4=$R36,TEXT(CZ$1,0)&amp;DC$4=$U36),$BE36*$U$2,"")</f>
        <v/>
      </c>
      <c r="DD36" s="560" t="str">
        <f t="shared" ref="DD36" si="1635">IF(OR(TEXT(DD$1,0)&amp;DD$4=$L36,TEXT(DD$1,0)&amp;DD$4=$O36,TEXT(DD$1,0)&amp;DD$4=$R36,TEXT(DD$1,0)&amp;DD$4=$U36),$BE36*$U$2,"")</f>
        <v/>
      </c>
      <c r="DE36" s="556" t="str">
        <f t="shared" ref="DE36" si="1636">IF(OR(TEXT(DD$1,0)&amp;DE$4=$L36,TEXT(DD$1,0)&amp;DE$4=$O36,TEXT(DD$1,0)&amp;DE$4=$R36,TEXT(DD$1,0)&amp;DE$4=$U36),$BE36*$U$2,"")</f>
        <v/>
      </c>
      <c r="DF36" s="556" t="str">
        <f t="shared" ref="DF36" si="1637">IF(OR(TEXT(DD$1,0)&amp;DF$4=$L36,TEXT(DD$1,0)&amp;DF$4=$O36,TEXT(DD$1,0)&amp;DF$4=$R36,TEXT(DD$1,0)&amp;DF$4=$U36),$BE36*$U$2,"")</f>
        <v/>
      </c>
      <c r="DG36" s="558" t="str">
        <f t="shared" ref="DG36" si="1638">IF(OR(TEXT(DD$1,0)&amp;DG$4=$L36,TEXT(DD$1,0)&amp;DG$4=$O36,TEXT(DD$1,0)&amp;DG$4=$R36,TEXT(DD$1,0)&amp;DG$4=$U36),$BE36*$U$2,"")</f>
        <v/>
      </c>
      <c r="DH36" s="560" t="str">
        <f t="shared" ref="DH36" si="1639">IF(OR(TEXT(DH$1,0)&amp;DH$4=$L36,TEXT(DH$1,0)&amp;DH$4=$O36,TEXT(DH$1,0)&amp;DH$4=$R36,TEXT(DH$1,0)&amp;DH$4=$U36),$BE36*$U$2,"")</f>
        <v/>
      </c>
      <c r="DI36" s="556" t="str">
        <f t="shared" ref="DI36" si="1640">IF(OR(TEXT(DH$1,0)&amp;DI$4=$L36,TEXT(DH$1,0)&amp;DI$4=$O36,TEXT(DH$1,0)&amp;DI$4=$R36,TEXT(DH$1,0)&amp;DI$4=$U36),$BE36*$U$2,"")</f>
        <v/>
      </c>
      <c r="DJ36" s="556" t="str">
        <f t="shared" ref="DJ36" si="1641">IF(OR(TEXT(DH$1,0)&amp;DJ$4=$L36,TEXT(DH$1,0)&amp;DJ$4=$O36,TEXT(DH$1,0)&amp;DJ$4=$R36,TEXT(DH$1,0)&amp;DJ$4=$U36),$BE36*$U$2,"")</f>
        <v/>
      </c>
      <c r="DK36" s="558" t="str">
        <f t="shared" ref="DK36" si="1642">IF(OR(TEXT(DH$1,0)&amp;DK$4=$L36,TEXT(DH$1,0)&amp;DK$4=$O36,TEXT(DH$1,0)&amp;DK$4=$R36,TEXT(DH$1,0)&amp;DK$4=$U36),$BE36*$U$2,"")</f>
        <v/>
      </c>
      <c r="DL36" s="560" t="str">
        <f t="shared" ref="DL36" si="1643">IF(OR(TEXT(DL$1,0)&amp;DL$4=$L36,TEXT(DL$1,0)&amp;DL$4=$O36,TEXT(DL$1,0)&amp;DL$4=$R36,TEXT(DL$1,0)&amp;DL$4=$U36),$BE36*$U$2,"")</f>
        <v/>
      </c>
      <c r="DM36" s="556" t="str">
        <f t="shared" ref="DM36" si="1644">IF(OR(TEXT(DL$1,0)&amp;DM$4=$L36,TEXT(DL$1,0)&amp;DM$4=$O36,TEXT(DL$1,0)&amp;DM$4=$R36,TEXT(DL$1,0)&amp;DM$4=$U36),$BE36*$U$2,"")</f>
        <v/>
      </c>
      <c r="DN36" s="556" t="str">
        <f t="shared" ref="DN36" si="1645">IF(OR(TEXT(DL$1,0)&amp;DN$4=$L36,TEXT(DL$1,0)&amp;DN$4=$O36,TEXT(DL$1,0)&amp;DN$4=$R36,TEXT(DL$1,0)&amp;DN$4=$U36),$BE36*$U$2,"")</f>
        <v/>
      </c>
      <c r="DO36" s="558" t="str">
        <f t="shared" ref="DO36" si="1646">IF(OR(TEXT(DL$1,0)&amp;DO$4=$L36,TEXT(DL$1,0)&amp;DO$4=$O36,TEXT(DL$1,0)&amp;DO$4=$R36,TEXT(DL$1,0)&amp;DO$4=$U36),$BE36*$U$2,"")</f>
        <v/>
      </c>
      <c r="DP36" s="560" t="str">
        <f t="shared" ref="DP36" si="1647">IF(OR(TEXT(DP$1,0)&amp;DP$4=$L36,TEXT(DP$1,0)&amp;DP$4=$O36,TEXT(DP$1,0)&amp;DP$4=$R36,TEXT(DP$1,0)&amp;DP$4=$U36),$BE36*$U$2,"")</f>
        <v/>
      </c>
      <c r="DQ36" s="556" t="str">
        <f t="shared" ref="DQ36" si="1648">IF(OR(TEXT(DP$1,0)&amp;DQ$4=$L36,TEXT(DP$1,0)&amp;DQ$4=$O36,TEXT(DP$1,0)&amp;DQ$4=$R36,TEXT(DP$1,0)&amp;DQ$4=$U36),$BE36*$U$2,"")</f>
        <v/>
      </c>
      <c r="DR36" s="556" t="str">
        <f t="shared" ref="DR36" si="1649">IF(OR(TEXT(DP$1,0)&amp;DR$4=$L36,TEXT(DP$1,0)&amp;DR$4=$O36,TEXT(DP$1,0)&amp;DR$4=$R36,TEXT(DP$1,0)&amp;DR$4=$U36),$BE36*$U$2,"")</f>
        <v/>
      </c>
      <c r="DS36" s="558" t="str">
        <f t="shared" ref="DS36" si="1650">IF(OR(TEXT(DP$1,0)&amp;DS$4=$L36,TEXT(DP$1,0)&amp;DS$4=$O36,TEXT(DP$1,0)&amp;DS$4=$R36,TEXT(DP$1,0)&amp;DS$4=$U36),$BE36*$U$2,"")</f>
        <v/>
      </c>
      <c r="DT36" s="560" t="str">
        <f t="shared" ref="DT36" si="1651">IF(OR(TEXT(DT$1,0)&amp;DT$4=$L36,TEXT(DT$1,0)&amp;DT$4=$O36,TEXT(DT$1,0)&amp;DT$4=$R36,TEXT(DT$1,0)&amp;DT$4=$U36),$BE36*$U$2,"")</f>
        <v/>
      </c>
      <c r="DU36" s="556" t="str">
        <f t="shared" ref="DU36" si="1652">IF(OR(TEXT(DT$1,0)&amp;DU$4=$L36,TEXT(DT$1,0)&amp;DU$4=$O36,TEXT(DT$1,0)&amp;DU$4=$R36,TEXT(DT$1,0)&amp;DU$4=$U36),$BE36*$U$2,"")</f>
        <v/>
      </c>
      <c r="DV36" s="556" t="str">
        <f t="shared" ref="DV36" si="1653">IF(OR(TEXT(DT$1,0)&amp;DV$4=$L36,TEXT(DT$1,0)&amp;DV$4=$O36,TEXT(DT$1,0)&amp;DV$4=$R36,TEXT(DT$1,0)&amp;DV$4=$U36),$BE36*$U$2,"")</f>
        <v/>
      </c>
      <c r="DW36" s="558" t="str">
        <f t="shared" ref="DW36" si="1654">IF(OR(TEXT(DT$1,0)&amp;DW$4=$L36,TEXT(DT$1,0)&amp;DW$4=$O36,TEXT(DT$1,0)&amp;DW$4=$R36,TEXT(DT$1,0)&amp;DW$4=$U36),$BE36*$U$2,"")</f>
        <v/>
      </c>
      <c r="DX36" s="560" t="str">
        <f t="shared" ref="DX36" si="1655">IF(OR(TEXT(DX$1,0)&amp;DX$4=$L36,TEXT(DX$1,0)&amp;DX$4=$O36,TEXT(DX$1,0)&amp;DX$4=$R36,TEXT(DX$1,0)&amp;DX$4=$U36),$BE36*$U$2,"")</f>
        <v/>
      </c>
      <c r="DY36" s="556" t="str">
        <f t="shared" ref="DY36" si="1656">IF(OR(TEXT(DX$1,0)&amp;DY$4=$L36,TEXT(DX$1,0)&amp;DY$4=$O36,TEXT(DX$1,0)&amp;DY$4=$R36,TEXT(DX$1,0)&amp;DY$4=$U36),$BE36*$U$2,"")</f>
        <v/>
      </c>
      <c r="DZ36" s="556" t="str">
        <f t="shared" ref="DZ36" si="1657">IF(OR(TEXT(DX$1,0)&amp;DZ$4=$L36,TEXT(DX$1,0)&amp;DZ$4=$O36,TEXT(DX$1,0)&amp;DZ$4=$R36,TEXT(DX$1,0)&amp;DZ$4=$U36),$BE36*$U$2,"")</f>
        <v/>
      </c>
      <c r="EA36" s="558" t="str">
        <f t="shared" ref="EA36" si="1658">IF(OR(TEXT(DX$1,0)&amp;EA$4=$L36,TEXT(DX$1,0)&amp;EA$4=$O36,TEXT(DX$1,0)&amp;EA$4=$R36,TEXT(DX$1,0)&amp;EA$4=$U36),$BE36*$U$2,"")</f>
        <v/>
      </c>
      <c r="EB36" s="560" t="str">
        <f t="shared" ref="EB36" si="1659">IF(OR(TEXT(EB$1,0)&amp;EB$4=$L36,TEXT(EB$1,0)&amp;EB$4=$O36,TEXT(EB$1,0)&amp;EB$4=$R36,TEXT(EB$1,0)&amp;EB$4=$U36),$BE36*$U$2,"")</f>
        <v/>
      </c>
      <c r="EC36" s="556" t="str">
        <f t="shared" ref="EC36" si="1660">IF(OR(TEXT(EB$1,0)&amp;EC$4=$L36,TEXT(EB$1,0)&amp;EC$4=$O36,TEXT(EB$1,0)&amp;EC$4=$R36,TEXT(EB$1,0)&amp;EC$4=$U36),$BE36*$U$2,"")</f>
        <v/>
      </c>
      <c r="ED36" s="556" t="str">
        <f t="shared" ref="ED36" si="1661">IF(OR(TEXT(EB$1,0)&amp;ED$4=$L36,TEXT(EB$1,0)&amp;ED$4=$O36,TEXT(EB$1,0)&amp;ED$4=$R36,TEXT(EB$1,0)&amp;ED$4=$U36),$BE36*$U$2,"")</f>
        <v/>
      </c>
      <c r="EE36" s="558" t="str">
        <f t="shared" ref="EE36" si="1662">IF(OR(TEXT(EB$1,0)&amp;EE$4=$L36,TEXT(EB$1,0)&amp;EE$4=$O36,TEXT(EB$1,0)&amp;EE$4=$R36,TEXT(EB$1,0)&amp;EE$4=$U36),$BE36*$U$2,"")</f>
        <v/>
      </c>
      <c r="EF36" s="560" t="str">
        <f t="shared" ref="EF36" si="1663">IF(OR(TEXT(EF$1,0)&amp;EF$4=$L36,TEXT(EF$1,0)&amp;EF$4=$O36,TEXT(EF$1,0)&amp;EF$4=$R36,TEXT(EF$1,0)&amp;EF$4=$U36),$BE36*$U$2,"")</f>
        <v/>
      </c>
      <c r="EG36" s="556" t="str">
        <f t="shared" ref="EG36" si="1664">IF(OR(TEXT(EF$1,0)&amp;EG$4=$L36,TEXT(EF$1,0)&amp;EG$4=$O36,TEXT(EF$1,0)&amp;EG$4=$R36,TEXT(EF$1,0)&amp;EG$4=$U36),$BE36*$U$2,"")</f>
        <v/>
      </c>
      <c r="EH36" s="556" t="str">
        <f t="shared" ref="EH36" si="1665">IF(OR(TEXT(EF$1,0)&amp;EH$4=$L36,TEXT(EF$1,0)&amp;EH$4=$O36,TEXT(EF$1,0)&amp;EH$4=$R36,TEXT(EF$1,0)&amp;EH$4=$U36),$BE36*$U$2,"")</f>
        <v/>
      </c>
      <c r="EI36" s="558" t="str">
        <f t="shared" ref="EI36" si="1666">IF(OR(TEXT(EF$1,0)&amp;EI$4=$L36,TEXT(EF$1,0)&amp;EI$4=$O36,TEXT(EF$1,0)&amp;EI$4=$R36,TEXT(EF$1,0)&amp;EI$4=$U36),$BE36*$U$2,"")</f>
        <v/>
      </c>
      <c r="EJ36" s="560" t="str">
        <f t="shared" ref="EJ36" si="1667">IF(OR(TEXT(EJ$1,0)&amp;EJ$4=$L36,TEXT(EJ$1,0)&amp;EJ$4=$O36,TEXT(EJ$1,0)&amp;EJ$4=$R36,TEXT(EJ$1,0)&amp;EJ$4=$U36),$BE36*$U$2,"")</f>
        <v/>
      </c>
      <c r="EK36" s="556" t="str">
        <f t="shared" ref="EK36" si="1668">IF(OR(TEXT(EJ$1,0)&amp;EK$4=$L36,TEXT(EJ$1,0)&amp;EK$4=$O36,TEXT(EJ$1,0)&amp;EK$4=$R36,TEXT(EJ$1,0)&amp;EK$4=$U36),$BE36*$U$2,"")</f>
        <v/>
      </c>
      <c r="EL36" s="556" t="str">
        <f t="shared" ref="EL36" si="1669">IF(OR(TEXT(EJ$1,0)&amp;EL$4=$L36,TEXT(EJ$1,0)&amp;EL$4=$O36,TEXT(EJ$1,0)&amp;EL$4=$R36,TEXT(EJ$1,0)&amp;EL$4=$U36),$BE36*$U$2,"")</f>
        <v/>
      </c>
      <c r="EM36" s="558" t="str">
        <f t="shared" ref="EM36" si="1670">IF(OR(TEXT(EJ$1,0)&amp;EM$4=$L36,TEXT(EJ$1,0)&amp;EM$4=$O36,TEXT(EJ$1,0)&amp;EM$4=$R36,TEXT(EJ$1,0)&amp;EM$4=$U36),$BE36*$U$2,"")</f>
        <v/>
      </c>
      <c r="EN36" s="560" t="str">
        <f t="shared" ref="EN36" si="1671">IF(OR(TEXT(EN$1,0)&amp;EN$4=$L36,TEXT(EN$1,0)&amp;EN$4=$O36,TEXT(EN$1,0)&amp;EN$4=$R36,TEXT(EN$1,0)&amp;EN$4=$U36),$BE36*$U$2,"")</f>
        <v/>
      </c>
      <c r="EO36" s="556" t="str">
        <f t="shared" ref="EO36" si="1672">IF(OR(TEXT(EN$1,0)&amp;EO$4=$L36,TEXT(EN$1,0)&amp;EO$4=$O36,TEXT(EN$1,0)&amp;EO$4=$R36,TEXT(EN$1,0)&amp;EO$4=$U36),$BE36*$U$2,"")</f>
        <v/>
      </c>
      <c r="EP36" s="556" t="str">
        <f t="shared" ref="EP36" si="1673">IF(OR(TEXT(EN$1,0)&amp;EP$4=$L36,TEXT(EN$1,0)&amp;EP$4=$O36,TEXT(EN$1,0)&amp;EP$4=$R36,TEXT(EN$1,0)&amp;EP$4=$U36),$BE36*$U$2,"")</f>
        <v/>
      </c>
      <c r="EQ36" s="558" t="str">
        <f t="shared" ref="EQ36" si="1674">IF(OR(TEXT(EN$1,0)&amp;EQ$4=$L36,TEXT(EN$1,0)&amp;EQ$4=$O36,TEXT(EN$1,0)&amp;EQ$4=$R36,TEXT(EN$1,0)&amp;EQ$4=$U36),$BE36*$U$2,"")</f>
        <v/>
      </c>
      <c r="ER36" s="560" t="str">
        <f t="shared" ref="ER36" si="1675">IF(OR(TEXT(ER$1,0)&amp;ER$4=$L36,TEXT(ER$1,0)&amp;ER$4=$O36,TEXT(ER$1,0)&amp;ER$4=$R36,TEXT(ER$1,0)&amp;ER$4=$U36),$BE36*$U$2,"")</f>
        <v/>
      </c>
      <c r="ES36" s="556" t="str">
        <f t="shared" ref="ES36" si="1676">IF(OR(TEXT(ER$1,0)&amp;ES$4=$L36,TEXT(ER$1,0)&amp;ES$4=$O36,TEXT(ER$1,0)&amp;ES$4=$R36,TEXT(ER$1,0)&amp;ES$4=$U36),$BE36*$U$2,"")</f>
        <v/>
      </c>
      <c r="ET36" s="556" t="str">
        <f t="shared" ref="ET36" si="1677">IF(OR(TEXT(ER$1,0)&amp;ET$4=$L36,TEXT(ER$1,0)&amp;ET$4=$O36,TEXT(ER$1,0)&amp;ET$4=$R36,TEXT(ER$1,0)&amp;ET$4=$U36),$BE36*$U$2,"")</f>
        <v/>
      </c>
      <c r="EU36" s="558" t="str">
        <f t="shared" ref="EU36" si="1678">IF(OR(TEXT(ER$1,0)&amp;EU$4=$L36,TEXT(ER$1,0)&amp;EU$4=$O36,TEXT(ER$1,0)&amp;EU$4=$R36,TEXT(ER$1,0)&amp;EU$4=$U36),$BE36*$U$2,"")</f>
        <v/>
      </c>
      <c r="EV36" s="560" t="str">
        <f t="shared" ref="EV36" si="1679">IF(OR(TEXT(EV$1,0)&amp;EV$4=$L36,TEXT(EV$1,0)&amp;EV$4=$O36,TEXT(EV$1,0)&amp;EV$4=$R36,TEXT(EV$1,0)&amp;EV$4=$U36),$BE36*$U$2,"")</f>
        <v/>
      </c>
      <c r="EW36" s="556" t="str">
        <f t="shared" ref="EW36" si="1680">IF(OR(TEXT(EV$1,0)&amp;EW$4=$L36,TEXT(EV$1,0)&amp;EW$4=$O36,TEXT(EV$1,0)&amp;EW$4=$R36,TEXT(EV$1,0)&amp;EW$4=$U36),$BE36*$U$2,"")</f>
        <v/>
      </c>
      <c r="EX36" s="556" t="str">
        <f t="shared" ref="EX36" si="1681">IF(OR(TEXT(EV$1,0)&amp;EX$4=$L36,TEXT(EV$1,0)&amp;EX$4=$O36,TEXT(EV$1,0)&amp;EX$4=$R36,TEXT(EV$1,0)&amp;EX$4=$U36),$BE36*$U$2,"")</f>
        <v/>
      </c>
      <c r="EY36" s="558" t="str">
        <f t="shared" ref="EY36" si="1682">IF(OR(TEXT(EV$1,0)&amp;EY$4=$L36,TEXT(EV$1,0)&amp;EY$4=$O36,TEXT(EV$1,0)&amp;EY$4=$R36,TEXT(EV$1,0)&amp;EY$4=$U36),$BE36*$U$2,"")</f>
        <v/>
      </c>
      <c r="EZ36" s="560" t="str">
        <f t="shared" ref="EZ36" si="1683">IF(OR(TEXT(EZ$1,0)&amp;EZ$4=$L36,TEXT(EZ$1,0)&amp;EZ$4=$O36,TEXT(EZ$1,0)&amp;EZ$4=$R36,TEXT(EZ$1,0)&amp;EZ$4=$U36),$BE36*$U$2,"")</f>
        <v/>
      </c>
      <c r="FA36" s="556" t="str">
        <f t="shared" ref="FA36" si="1684">IF(OR(TEXT(EZ$1,0)&amp;FA$4=$L36,TEXT(EZ$1,0)&amp;FA$4=$O36,TEXT(EZ$1,0)&amp;FA$4=$R36,TEXT(EZ$1,0)&amp;FA$4=$U36),$BE36*$U$2,"")</f>
        <v/>
      </c>
      <c r="FB36" s="556" t="str">
        <f t="shared" ref="FB36" si="1685">IF(OR(TEXT(EZ$1,0)&amp;FB$4=$L36,TEXT(EZ$1,0)&amp;FB$4=$O36,TEXT(EZ$1,0)&amp;FB$4=$R36,TEXT(EZ$1,0)&amp;FB$4=$U36),$BE36*$U$2,"")</f>
        <v/>
      </c>
      <c r="FC36" s="558" t="str">
        <f t="shared" ref="FC36" si="1686">IF(OR(TEXT(EZ$1,0)&amp;FC$4=$L36,TEXT(EZ$1,0)&amp;FC$4=$O36,TEXT(EZ$1,0)&amp;FC$4=$R36,TEXT(EZ$1,0)&amp;FC$4=$U36),$BE36*$U$2,"")</f>
        <v/>
      </c>
      <c r="FD36" s="560" t="str">
        <f t="shared" ref="FD36" si="1687">IF(OR(TEXT(FD$1,0)&amp;FD$4=$L36,TEXT(FD$1,0)&amp;FD$4=$O36,TEXT(FD$1,0)&amp;FD$4=$R36,TEXT(FD$1,0)&amp;FD$4=$U36),$BE36*$U$2,"")</f>
        <v/>
      </c>
      <c r="FE36" s="556" t="str">
        <f t="shared" ref="FE36" si="1688">IF(OR(TEXT(FD$1,0)&amp;FE$4=$L36,TEXT(FD$1,0)&amp;FE$4=$O36,TEXT(FD$1,0)&amp;FE$4=$R36,TEXT(FD$1,0)&amp;FE$4=$U36),$BE36*$U$2,"")</f>
        <v/>
      </c>
      <c r="FF36" s="556" t="str">
        <f t="shared" ref="FF36" si="1689">IF(OR(TEXT(FD$1,0)&amp;FF$4=$L36,TEXT(FD$1,0)&amp;FF$4=$O36,TEXT(FD$1,0)&amp;FF$4=$R36,TEXT(FD$1,0)&amp;FF$4=$U36),$BE36*$U$2,"")</f>
        <v/>
      </c>
      <c r="FG36" s="558" t="str">
        <f t="shared" ref="FG36" si="1690">IF(OR(TEXT(FD$1,0)&amp;FG$4=$L36,TEXT(FD$1,0)&amp;FG$4=$O36,TEXT(FD$1,0)&amp;FG$4=$R36,TEXT(FD$1,0)&amp;FG$4=$U36),$BE36*$U$2,"")</f>
        <v/>
      </c>
      <c r="FH36" s="560" t="str">
        <f t="shared" ref="FH36" si="1691">IF(OR(TEXT(FH$1,0)&amp;FH$4=$L36,TEXT(FH$1,0)&amp;FH$4=$O36,TEXT(FH$1,0)&amp;FH$4=$R36,TEXT(FH$1,0)&amp;FH$4=$U36),$BE36*$U$2,"")</f>
        <v/>
      </c>
      <c r="FI36" s="556" t="str">
        <f t="shared" ref="FI36" si="1692">IF(OR(TEXT(FH$1,0)&amp;FI$4=$L36,TEXT(FH$1,0)&amp;FI$4=$O36,TEXT(FH$1,0)&amp;FI$4=$R36,TEXT(FH$1,0)&amp;FI$4=$U36),$BE36*$U$2,"")</f>
        <v/>
      </c>
      <c r="FJ36" s="556" t="str">
        <f t="shared" ref="FJ36" si="1693">IF(OR(TEXT(FH$1,0)&amp;FJ$4=$L36,TEXT(FH$1,0)&amp;FJ$4=$O36,TEXT(FH$1,0)&amp;FJ$4=$R36,TEXT(FH$1,0)&amp;FJ$4=$U36),$BE36*$U$2,"")</f>
        <v/>
      </c>
      <c r="FK36" s="558" t="str">
        <f t="shared" ref="FK36" si="1694">IF(OR(TEXT(FH$1,0)&amp;FK$4=$L36,TEXT(FH$1,0)&amp;FK$4=$O36,TEXT(FH$1,0)&amp;FK$4=$R36,TEXT(FH$1,0)&amp;FK$4=$U36),$BE36*$U$2,"")</f>
        <v/>
      </c>
      <c r="FL36" s="560" t="str">
        <f t="shared" ref="FL36" si="1695">IF(OR(TEXT(FL$1,0)&amp;FL$4=$L36,TEXT(FL$1,0)&amp;FL$4=$O36,TEXT(FL$1,0)&amp;FL$4=$R36,TEXT(FL$1,0)&amp;FL$4=$U36),$BE36*$U$2,"")</f>
        <v/>
      </c>
      <c r="FM36" s="556" t="str">
        <f t="shared" ref="FM36" si="1696">IF(OR(TEXT(FL$1,0)&amp;FM$4=$L36,TEXT(FL$1,0)&amp;FM$4=$O36,TEXT(FL$1,0)&amp;FM$4=$R36,TEXT(FL$1,0)&amp;FM$4=$U36),$BE36*$U$2,"")</f>
        <v/>
      </c>
      <c r="FN36" s="556" t="str">
        <f t="shared" ref="FN36" si="1697">IF(OR(TEXT(FL$1,0)&amp;FN$4=$L36,TEXT(FL$1,0)&amp;FN$4=$O36,TEXT(FL$1,0)&amp;FN$4=$R36,TEXT(FL$1,0)&amp;FN$4=$U36),$BE36*$U$2,"")</f>
        <v/>
      </c>
      <c r="FO36" s="558" t="str">
        <f t="shared" ref="FO36" si="1698">IF(OR(TEXT(FL$1,0)&amp;FO$4=$L36,TEXT(FL$1,0)&amp;FO$4=$O36,TEXT(FL$1,0)&amp;FO$4=$R36,TEXT(FL$1,0)&amp;FO$4=$U36),$BE36*$U$2,"")</f>
        <v/>
      </c>
      <c r="FP36" s="560" t="str">
        <f t="shared" ref="FP36" si="1699">IF(OR(TEXT(FP$1,0)&amp;FP$4=$L36,TEXT(FP$1,0)&amp;FP$4=$O36,TEXT(FP$1,0)&amp;FP$4=$R36,TEXT(FP$1,0)&amp;FP$4=$U36),$BE36*$U$2,"")</f>
        <v/>
      </c>
      <c r="FQ36" s="556" t="str">
        <f t="shared" ref="FQ36" si="1700">IF(OR(TEXT(FP$1,0)&amp;FQ$4=$L36,TEXT(FP$1,0)&amp;FQ$4=$O36,TEXT(FP$1,0)&amp;FQ$4=$R36,TEXT(FP$1,0)&amp;FQ$4=$U36),$BE36*$U$2,"")</f>
        <v/>
      </c>
      <c r="FR36" s="556" t="str">
        <f t="shared" ref="FR36" si="1701">IF(OR(TEXT(FP$1,0)&amp;FR$4=$L36,TEXT(FP$1,0)&amp;FR$4=$O36,TEXT(FP$1,0)&amp;FR$4=$R36,TEXT(FP$1,0)&amp;FR$4=$U36),$BE36*$U$2,"")</f>
        <v/>
      </c>
      <c r="FS36" s="558" t="str">
        <f t="shared" ref="FS36" si="1702">IF(OR(TEXT(FP$1,0)&amp;FS$4=$L36,TEXT(FP$1,0)&amp;FS$4=$O36,TEXT(FP$1,0)&amp;FS$4=$R36,TEXT(FP$1,0)&amp;FS$4=$U36),$BE36*$U$2,"")</f>
        <v/>
      </c>
      <c r="FT36" s="560" t="str">
        <f t="shared" ref="FT36" si="1703">IF(OR(TEXT(FT$1,0)&amp;FT$4=$L36,TEXT(FT$1,0)&amp;FT$4=$O36,TEXT(FT$1,0)&amp;FT$4=$R36,TEXT(FT$1,0)&amp;FT$4=$U36),$BE36*$U$2,"")</f>
        <v/>
      </c>
      <c r="FU36" s="556" t="str">
        <f t="shared" ref="FU36" si="1704">IF(OR(TEXT(FT$1,0)&amp;FU$4=$L36,TEXT(FT$1,0)&amp;FU$4=$O36,TEXT(FT$1,0)&amp;FU$4=$R36,TEXT(FT$1,0)&amp;FU$4=$U36),$BE36*$U$2,"")</f>
        <v/>
      </c>
      <c r="FV36" s="556" t="str">
        <f t="shared" ref="FV36" si="1705">IF(OR(TEXT(FT$1,0)&amp;FV$4=$L36,TEXT(FT$1,0)&amp;FV$4=$O36,TEXT(FT$1,0)&amp;FV$4=$R36,TEXT(FT$1,0)&amp;FV$4=$U36),$BE36*$U$2,"")</f>
        <v/>
      </c>
      <c r="FW36" s="558" t="str">
        <f t="shared" ref="FW36" si="1706">IF(OR(TEXT(FT$1,0)&amp;FW$4=$L36,TEXT(FT$1,0)&amp;FW$4=$O36,TEXT(FT$1,0)&amp;FW$4=$R36,TEXT(FT$1,0)&amp;FW$4=$U36),$BE36*$U$2,"")</f>
        <v/>
      </c>
      <c r="FX36" s="560" t="str">
        <f t="shared" ref="FX36" si="1707">IF(OR(TEXT(FX$1,0)&amp;FX$4=$L36,TEXT(FX$1,0)&amp;FX$4=$O36,TEXT(FX$1,0)&amp;FX$4=$R36,TEXT(FX$1,0)&amp;FX$4=$U36),$BE36*$U$2,"")</f>
        <v/>
      </c>
      <c r="FY36" s="556" t="str">
        <f t="shared" ref="FY36" si="1708">IF(OR(TEXT(FX$1,0)&amp;FY$4=$L36,TEXT(FX$1,0)&amp;FY$4=$O36,TEXT(FX$1,0)&amp;FY$4=$R36,TEXT(FX$1,0)&amp;FY$4=$U36),$BE36*$U$2,"")</f>
        <v/>
      </c>
      <c r="FZ36" s="556" t="str">
        <f t="shared" ref="FZ36" si="1709">IF(OR(TEXT(FX$1,0)&amp;FZ$4=$L36,TEXT(FX$1,0)&amp;FZ$4=$O36,TEXT(FX$1,0)&amp;FZ$4=$R36,TEXT(FX$1,0)&amp;FZ$4=$U36),$BE36*$U$2,"")</f>
        <v/>
      </c>
      <c r="GA36" s="558" t="str">
        <f t="shared" ref="GA36" si="1710">IF(OR(TEXT(FX$1,0)&amp;GA$4=$L36,TEXT(FX$1,0)&amp;GA$4=$O36,TEXT(FX$1,0)&amp;GA$4=$R36,TEXT(FX$1,0)&amp;GA$4=$U36),$BE36*$U$2,"")</f>
        <v/>
      </c>
    </row>
    <row r="37" spans="1:183" s="1" customFormat="1" ht="13.5" customHeight="1" x14ac:dyDescent="0.25">
      <c r="A37" s="584"/>
      <c r="B37" s="585"/>
      <c r="C37" s="585"/>
      <c r="D37" s="608"/>
      <c r="E37" s="609"/>
      <c r="F37" s="610"/>
      <c r="G37" s="614"/>
      <c r="H37" s="615"/>
      <c r="I37" s="615"/>
      <c r="J37" s="615"/>
      <c r="K37" s="616"/>
      <c r="L37" s="620"/>
      <c r="M37" s="621"/>
      <c r="N37" s="622"/>
      <c r="O37" s="597"/>
      <c r="P37" s="597"/>
      <c r="Q37" s="597"/>
      <c r="R37" s="597"/>
      <c r="S37" s="597"/>
      <c r="T37" s="597"/>
      <c r="U37" s="597"/>
      <c r="V37" s="597"/>
      <c r="W37" s="599"/>
      <c r="X37" s="579" t="str">
        <f t="shared" ref="X37" si="1711">IF(X36&lt;&gt;"",X36*$U$2,"")</f>
        <v/>
      </c>
      <c r="Y37" s="580"/>
      <c r="Z37" s="580" t="str">
        <f t="shared" ref="Z37" si="1712">IF(Z36&lt;&gt;"",Z36*$U$2,"")</f>
        <v/>
      </c>
      <c r="AA37" s="580"/>
      <c r="AB37" s="580" t="str">
        <f t="shared" ref="AB37" si="1713">IF(AB36&lt;&gt;"",AB36*$U$2,"")</f>
        <v/>
      </c>
      <c r="AC37" s="580"/>
      <c r="AD37" s="580" t="str">
        <f t="shared" ref="AD37" si="1714">IF(AD36&lt;&gt;"",AD36*$U$2,"")</f>
        <v/>
      </c>
      <c r="AE37" s="580"/>
      <c r="AF37" s="580" t="str">
        <f t="shared" ref="AF37" si="1715">IF(AF36&lt;&gt;"",AF36*$U$2,"")</f>
        <v/>
      </c>
      <c r="AG37" s="580"/>
      <c r="AH37" s="580" t="str">
        <f t="shared" ref="AH37" si="1716">IF(AH36&lt;&gt;"",AH36*$U$2,"")</f>
        <v/>
      </c>
      <c r="AI37" s="580"/>
      <c r="AJ37" s="580" t="str">
        <f t="shared" ref="AJ37" si="1717">IF(AJ36&lt;&gt;"",AJ36*$U$2,"")</f>
        <v/>
      </c>
      <c r="AK37" s="580"/>
      <c r="AL37" s="580" t="str">
        <f t="shared" ref="AL37" si="1718">IF(AL36&lt;&gt;"",AL36*$U$2,"")</f>
        <v/>
      </c>
      <c r="AM37" s="580"/>
      <c r="AN37" s="580" t="str">
        <f t="shared" ref="AN37" si="1719">IF(AN36&lt;&gt;"",AN36*$U$2,"")</f>
        <v/>
      </c>
      <c r="AO37" s="580"/>
      <c r="AP37" s="580" t="str">
        <f t="shared" ref="AP37" si="1720">IF(AP36&lt;&gt;"",AP36*$U$2,"")</f>
        <v/>
      </c>
      <c r="AQ37" s="580"/>
      <c r="AR37" s="580" t="str">
        <f t="shared" ref="AR37" si="1721">IF(AR36&lt;&gt;"",AR36*$U$2,"")</f>
        <v/>
      </c>
      <c r="AS37" s="580"/>
      <c r="AT37" s="580" t="str">
        <f t="shared" ref="AT37" si="1722">IF(AT36&lt;&gt;"",AT36*$U$2,"")</f>
        <v/>
      </c>
      <c r="AU37" s="580"/>
      <c r="AV37" s="580" t="str">
        <f t="shared" ref="AV37" si="1723">IF(AV36&lt;&gt;"",AV36*$U$2,"")</f>
        <v/>
      </c>
      <c r="AW37" s="580"/>
      <c r="AX37" s="580" t="str">
        <f t="shared" ref="AX37" si="1724">IF(AX36&lt;&gt;"",AX36*$U$2,"")</f>
        <v/>
      </c>
      <c r="AY37" s="580"/>
      <c r="AZ37" s="580" t="str">
        <f t="shared" ref="AZ37" si="1725">IF(AZ36&lt;&gt;"",AZ36*$U$2,"")</f>
        <v/>
      </c>
      <c r="BA37" s="581"/>
      <c r="BB37" s="626"/>
      <c r="BC37" s="627"/>
      <c r="BD37" s="628"/>
      <c r="BE37" s="572"/>
      <c r="BF37" s="572"/>
      <c r="BG37" s="572"/>
      <c r="BH37" s="576"/>
      <c r="BI37" s="577"/>
      <c r="BJ37" s="578"/>
      <c r="BL37" s="692">
        <f>IF(Data!S8&lt;&gt;"",Data!S8,"")</f>
        <v>18</v>
      </c>
      <c r="BM37" s="693"/>
      <c r="BN37" s="694"/>
      <c r="BO37" s="695" t="str">
        <f>EZ76</f>
        <v/>
      </c>
      <c r="BP37" s="696"/>
      <c r="BQ37" s="697"/>
      <c r="BR37" s="698" t="str">
        <f>FA76</f>
        <v/>
      </c>
      <c r="BS37" s="696"/>
      <c r="BT37" s="697"/>
      <c r="BU37" s="698" t="str">
        <f>FB76</f>
        <v/>
      </c>
      <c r="BV37" s="696"/>
      <c r="BW37" s="697"/>
      <c r="BX37" s="698" t="str">
        <f>FC76</f>
        <v/>
      </c>
      <c r="BY37" s="696"/>
      <c r="BZ37" s="699"/>
      <c r="CJ37" s="561"/>
      <c r="CK37" s="557"/>
      <c r="CL37" s="557"/>
      <c r="CM37" s="559"/>
      <c r="CN37" s="561"/>
      <c r="CO37" s="557"/>
      <c r="CP37" s="557"/>
      <c r="CQ37" s="559"/>
      <c r="CR37" s="561"/>
      <c r="CS37" s="557"/>
      <c r="CT37" s="557"/>
      <c r="CU37" s="559"/>
      <c r="CV37" s="561"/>
      <c r="CW37" s="557"/>
      <c r="CX37" s="557"/>
      <c r="CY37" s="559"/>
      <c r="CZ37" s="561"/>
      <c r="DA37" s="557"/>
      <c r="DB37" s="557"/>
      <c r="DC37" s="559"/>
      <c r="DD37" s="561"/>
      <c r="DE37" s="557"/>
      <c r="DF37" s="557"/>
      <c r="DG37" s="559"/>
      <c r="DH37" s="561"/>
      <c r="DI37" s="557"/>
      <c r="DJ37" s="557"/>
      <c r="DK37" s="559"/>
      <c r="DL37" s="561"/>
      <c r="DM37" s="557"/>
      <c r="DN37" s="557"/>
      <c r="DO37" s="559"/>
      <c r="DP37" s="561"/>
      <c r="DQ37" s="557"/>
      <c r="DR37" s="557"/>
      <c r="DS37" s="559"/>
      <c r="DT37" s="561"/>
      <c r="DU37" s="557"/>
      <c r="DV37" s="557"/>
      <c r="DW37" s="559"/>
      <c r="DX37" s="561"/>
      <c r="DY37" s="557"/>
      <c r="DZ37" s="557"/>
      <c r="EA37" s="559"/>
      <c r="EB37" s="561"/>
      <c r="EC37" s="557"/>
      <c r="ED37" s="557"/>
      <c r="EE37" s="559"/>
      <c r="EF37" s="561"/>
      <c r="EG37" s="557"/>
      <c r="EH37" s="557"/>
      <c r="EI37" s="559"/>
      <c r="EJ37" s="561"/>
      <c r="EK37" s="557"/>
      <c r="EL37" s="557"/>
      <c r="EM37" s="559"/>
      <c r="EN37" s="561"/>
      <c r="EO37" s="557"/>
      <c r="EP37" s="557"/>
      <c r="EQ37" s="559"/>
      <c r="ER37" s="561"/>
      <c r="ES37" s="557"/>
      <c r="ET37" s="557"/>
      <c r="EU37" s="559"/>
      <c r="EV37" s="561"/>
      <c r="EW37" s="557"/>
      <c r="EX37" s="557"/>
      <c r="EY37" s="559"/>
      <c r="EZ37" s="561"/>
      <c r="FA37" s="557"/>
      <c r="FB37" s="557"/>
      <c r="FC37" s="559"/>
      <c r="FD37" s="561"/>
      <c r="FE37" s="557"/>
      <c r="FF37" s="557"/>
      <c r="FG37" s="559"/>
      <c r="FH37" s="561"/>
      <c r="FI37" s="557"/>
      <c r="FJ37" s="557"/>
      <c r="FK37" s="559"/>
      <c r="FL37" s="561"/>
      <c r="FM37" s="557"/>
      <c r="FN37" s="557"/>
      <c r="FO37" s="559"/>
      <c r="FP37" s="561"/>
      <c r="FQ37" s="557"/>
      <c r="FR37" s="557"/>
      <c r="FS37" s="559"/>
      <c r="FT37" s="561"/>
      <c r="FU37" s="557"/>
      <c r="FV37" s="557"/>
      <c r="FW37" s="559"/>
      <c r="FX37" s="561"/>
      <c r="FY37" s="557"/>
      <c r="FZ37" s="557"/>
      <c r="GA37" s="559"/>
    </row>
    <row r="38" spans="1:183" s="1" customFormat="1" ht="13.5" customHeight="1" x14ac:dyDescent="0.25">
      <c r="A38" s="582"/>
      <c r="B38" s="583"/>
      <c r="C38" s="583"/>
      <c r="D38" s="605" t="s">
        <v>332</v>
      </c>
      <c r="E38" s="606"/>
      <c r="F38" s="607"/>
      <c r="G38" s="611" t="s">
        <v>300</v>
      </c>
      <c r="H38" s="612"/>
      <c r="I38" s="612"/>
      <c r="J38" s="612"/>
      <c r="K38" s="613"/>
      <c r="L38" s="617" t="str">
        <f>IF($D38&lt;&gt;"",LEFT($D38,4)&amp;L$5,"")</f>
        <v>8302FL</v>
      </c>
      <c r="M38" s="618"/>
      <c r="N38" s="619"/>
      <c r="O38" s="596" t="str">
        <f t="shared" ref="O38" si="1726">IF($L38&lt;&gt;"",LEFT($L38,4)&amp;O$5,"")</f>
        <v>8302FR</v>
      </c>
      <c r="P38" s="596"/>
      <c r="Q38" s="596"/>
      <c r="R38" s="596" t="str">
        <f t="shared" si="1497"/>
        <v>8302RL</v>
      </c>
      <c r="S38" s="596"/>
      <c r="T38" s="596"/>
      <c r="U38" s="596" t="str">
        <f t="shared" si="1498"/>
        <v>8302RR</v>
      </c>
      <c r="V38" s="596"/>
      <c r="W38" s="598"/>
      <c r="X38" s="600" t="str">
        <f>'RS SHK-DWN'!$DN$5</f>
        <v/>
      </c>
      <c r="Y38" s="565"/>
      <c r="Z38" s="565"/>
      <c r="AA38" s="565"/>
      <c r="AB38" s="565"/>
      <c r="AC38" s="565"/>
      <c r="AD38" s="565"/>
      <c r="AE38" s="565"/>
      <c r="AF38" s="565"/>
      <c r="AG38" s="565"/>
      <c r="AH38" s="565"/>
      <c r="AI38" s="565"/>
      <c r="AJ38" s="565"/>
      <c r="AK38" s="565"/>
      <c r="AL38" s="565"/>
      <c r="AM38" s="565"/>
      <c r="AN38" s="565"/>
      <c r="AO38" s="565"/>
      <c r="AP38" s="565"/>
      <c r="AQ38" s="565"/>
      <c r="AR38" s="565"/>
      <c r="AS38" s="565"/>
      <c r="AT38" s="565"/>
      <c r="AU38" s="565"/>
      <c r="AV38" s="565"/>
      <c r="AW38" s="565"/>
      <c r="AX38" s="565"/>
      <c r="AY38" s="565"/>
      <c r="AZ38" s="565"/>
      <c r="BA38" s="566"/>
      <c r="BB38" s="601"/>
      <c r="BC38" s="602"/>
      <c r="BD38" s="602"/>
      <c r="BE38" s="571">
        <f t="shared" ref="BE38" si="1727">IF(AND(D38&lt;&gt;"",G38&lt;&gt;"",L38&lt;&gt;""),SUM(X38:BA38),"")</f>
        <v>0</v>
      </c>
      <c r="BF38" s="571"/>
      <c r="BG38" s="571"/>
      <c r="BH38" s="573">
        <f t="shared" ref="BH38" si="1728">IF(AND(D38&lt;&gt;"",G38&lt;&gt;"",L38&lt;&gt;""),SUM(X39:BA39,BB38),"")</f>
        <v>0</v>
      </c>
      <c r="BI38" s="574"/>
      <c r="BJ38" s="575"/>
      <c r="BL38" s="692">
        <f>IF(Data!T8&lt;&gt;"",Data!T8,"")</f>
        <v>19</v>
      </c>
      <c r="BM38" s="693"/>
      <c r="BN38" s="694"/>
      <c r="BO38" s="695" t="str">
        <f>FD76</f>
        <v/>
      </c>
      <c r="BP38" s="696"/>
      <c r="BQ38" s="697"/>
      <c r="BR38" s="698" t="str">
        <f>FE76</f>
        <v/>
      </c>
      <c r="BS38" s="696"/>
      <c r="BT38" s="697"/>
      <c r="BU38" s="698" t="str">
        <f>FF76</f>
        <v/>
      </c>
      <c r="BV38" s="696"/>
      <c r="BW38" s="697"/>
      <c r="BX38" s="698" t="str">
        <f>FG76</f>
        <v/>
      </c>
      <c r="BY38" s="696"/>
      <c r="BZ38" s="699"/>
      <c r="CB38" s="173">
        <f>BB38+SUM(X39:Y39)</f>
        <v>0</v>
      </c>
      <c r="CC38" s="173">
        <f>BB38+SUM(X39:AA39)</f>
        <v>0</v>
      </c>
      <c r="CD38" s="173">
        <f>BB38+SUM(X39:AC39)</f>
        <v>0</v>
      </c>
      <c r="CE38" s="173">
        <f>BB38+SUM(X39:AE39)</f>
        <v>0</v>
      </c>
      <c r="CF38" s="173">
        <f>BB38+SUM(X39:AG39)</f>
        <v>0</v>
      </c>
      <c r="CG38" s="173">
        <f>BB38+SUM(X39:AI39)</f>
        <v>0</v>
      </c>
      <c r="CH38" s="173">
        <f>BB38+SUM(X39:AK39)</f>
        <v>0</v>
      </c>
      <c r="CJ38" s="560" t="str">
        <f t="shared" ref="CJ38" si="1729">IF(OR(TEXT(CJ$1,0)&amp;CJ$4=$L38,TEXT(CJ$1,0)&amp;CJ$4=$O38,TEXT(CJ$1,0)&amp;CJ$4=$R38,TEXT(CJ$1,0)&amp;CJ$4=$U38),$BE38*$U$2,"")</f>
        <v/>
      </c>
      <c r="CK38" s="556" t="str">
        <f t="shared" ref="CK38" si="1730">IF(OR(TEXT(CJ$1,0)&amp;CK$4=$L38,TEXT(CJ$1,0)&amp;CK$4=$O38,TEXT(CJ$1,0)&amp;CK$4=$R38,TEXT(CJ$1,0)&amp;CK$4=$U38),$BE38*$U$2,"")</f>
        <v/>
      </c>
      <c r="CL38" s="556" t="str">
        <f t="shared" ref="CL38" si="1731">IF(OR(TEXT(CJ$1,0)&amp;CL$4=$L38,TEXT(CJ$1,0)&amp;CL$4=$O38,TEXT(CJ$1,0)&amp;CL$4=$R38,TEXT(CJ$1,0)&amp;CL$4=$U38),$BE38*$U$2,"")</f>
        <v/>
      </c>
      <c r="CM38" s="558" t="str">
        <f t="shared" ref="CM38" si="1732">IF(OR(TEXT(CJ$1,0)&amp;CM$4=$L38,TEXT(CJ$1,0)&amp;CM$4=$O38,TEXT(CJ$1,0)&amp;CM$4=$R38,TEXT(CJ$1,0)&amp;CM$4=$U38),$BE38*$U$2,"")</f>
        <v/>
      </c>
      <c r="CN38" s="560" t="str">
        <f t="shared" ref="CN38" si="1733">IF(OR(TEXT(CN$1,0)&amp;CN$4=$L38,TEXT(CN$1,0)&amp;CN$4=$O38,TEXT(CN$1,0)&amp;CN$4=$R38,TEXT(CN$1,0)&amp;CN$4=$U38),$BE38*$U$2,"")</f>
        <v/>
      </c>
      <c r="CO38" s="556" t="str">
        <f t="shared" ref="CO38" si="1734">IF(OR(TEXT(CN$1,0)&amp;CO$4=$L38,TEXT(CN$1,0)&amp;CO$4=$O38,TEXT(CN$1,0)&amp;CO$4=$R38,TEXT(CN$1,0)&amp;CO$4=$U38),$BE38*$U$2,"")</f>
        <v/>
      </c>
      <c r="CP38" s="556" t="str">
        <f t="shared" ref="CP38" si="1735">IF(OR(TEXT(CN$1,0)&amp;CP$4=$L38,TEXT(CN$1,0)&amp;CP$4=$O38,TEXT(CN$1,0)&amp;CP$4=$R38,TEXT(CN$1,0)&amp;CP$4=$U38),$BE38*$U$2,"")</f>
        <v/>
      </c>
      <c r="CQ38" s="558" t="str">
        <f t="shared" ref="CQ38" si="1736">IF(OR(TEXT(CN$1,0)&amp;CQ$4=$L38,TEXT(CN$1,0)&amp;CQ$4=$O38,TEXT(CN$1,0)&amp;CQ$4=$R38,TEXT(CN$1,0)&amp;CQ$4=$U38),$BE38*$U$2,"")</f>
        <v/>
      </c>
      <c r="CR38" s="560" t="str">
        <f t="shared" ref="CR38" si="1737">IF(OR(TEXT(CR$1,0)&amp;CR$4=$L38,TEXT(CR$1,0)&amp;CR$4=$O38,TEXT(CR$1,0)&amp;CR$4=$R38,TEXT(CR$1,0)&amp;CR$4=$U38),$BE38*$U$2,"")</f>
        <v/>
      </c>
      <c r="CS38" s="556" t="str">
        <f t="shared" ref="CS38" si="1738">IF(OR(TEXT(CR$1,0)&amp;CS$4=$L38,TEXT(CR$1,0)&amp;CS$4=$O38,TEXT(CR$1,0)&amp;CS$4=$R38,TEXT(CR$1,0)&amp;CS$4=$U38),$BE38*$U$2,"")</f>
        <v/>
      </c>
      <c r="CT38" s="556" t="str">
        <f t="shared" ref="CT38" si="1739">IF(OR(TEXT(CR$1,0)&amp;CT$4=$L38,TEXT(CR$1,0)&amp;CT$4=$O38,TEXT(CR$1,0)&amp;CT$4=$R38,TEXT(CR$1,0)&amp;CT$4=$U38),$BE38*$U$2,"")</f>
        <v/>
      </c>
      <c r="CU38" s="558" t="str">
        <f t="shared" ref="CU38" si="1740">IF(OR(TEXT(CR$1,0)&amp;CU$4=$L38,TEXT(CR$1,0)&amp;CU$4=$O38,TEXT(CR$1,0)&amp;CU$4=$R38,TEXT(CR$1,0)&amp;CU$4=$U38),$BE38*$U$2,"")</f>
        <v/>
      </c>
      <c r="CV38" s="560" t="str">
        <f t="shared" ref="CV38" si="1741">IF(OR(TEXT(CV$1,0)&amp;CV$4=$L38,TEXT(CV$1,0)&amp;CV$4=$O38,TEXT(CV$1,0)&amp;CV$4=$R38,TEXT(CV$1,0)&amp;CV$4=$U38),$BE38*$U$2,"")</f>
        <v/>
      </c>
      <c r="CW38" s="556" t="str">
        <f t="shared" ref="CW38" si="1742">IF(OR(TEXT(CV$1,0)&amp;CW$4=$L38,TEXT(CV$1,0)&amp;CW$4=$O38,TEXT(CV$1,0)&amp;CW$4=$R38,TEXT(CV$1,0)&amp;CW$4=$U38),$BE38*$U$2,"")</f>
        <v/>
      </c>
      <c r="CX38" s="556" t="str">
        <f t="shared" ref="CX38" si="1743">IF(OR(TEXT(CV$1,0)&amp;CX$4=$L38,TEXT(CV$1,0)&amp;CX$4=$O38,TEXT(CV$1,0)&amp;CX$4=$R38,TEXT(CV$1,0)&amp;CX$4=$U38),$BE38*$U$2,"")</f>
        <v/>
      </c>
      <c r="CY38" s="558" t="str">
        <f t="shared" ref="CY38" si="1744">IF(OR(TEXT(CV$1,0)&amp;CY$4=$L38,TEXT(CV$1,0)&amp;CY$4=$O38,TEXT(CV$1,0)&amp;CY$4=$R38,TEXT(CV$1,0)&amp;CY$4=$U38),$BE38*$U$2,"")</f>
        <v/>
      </c>
      <c r="CZ38" s="560" t="str">
        <f t="shared" ref="CZ38" si="1745">IF(OR(TEXT(CZ$1,0)&amp;CZ$4=$L38,TEXT(CZ$1,0)&amp;CZ$4=$O38,TEXT(CZ$1,0)&amp;CZ$4=$R38,TEXT(CZ$1,0)&amp;CZ$4=$U38),$BE38*$U$2,"")</f>
        <v/>
      </c>
      <c r="DA38" s="556" t="str">
        <f t="shared" ref="DA38" si="1746">IF(OR(TEXT(CZ$1,0)&amp;DA$4=$L38,TEXT(CZ$1,0)&amp;DA$4=$O38,TEXT(CZ$1,0)&amp;DA$4=$R38,TEXT(CZ$1,0)&amp;DA$4=$U38),$BE38*$U$2,"")</f>
        <v/>
      </c>
      <c r="DB38" s="556" t="str">
        <f t="shared" ref="DB38" si="1747">IF(OR(TEXT(CZ$1,0)&amp;DB$4=$L38,TEXT(CZ$1,0)&amp;DB$4=$O38,TEXT(CZ$1,0)&amp;DB$4=$R38,TEXT(CZ$1,0)&amp;DB$4=$U38),$BE38*$U$2,"")</f>
        <v/>
      </c>
      <c r="DC38" s="558" t="str">
        <f t="shared" ref="DC38" si="1748">IF(OR(TEXT(CZ$1,0)&amp;DC$4=$L38,TEXT(CZ$1,0)&amp;DC$4=$O38,TEXT(CZ$1,0)&amp;DC$4=$R38,TEXT(CZ$1,0)&amp;DC$4=$U38),$BE38*$U$2,"")</f>
        <v/>
      </c>
      <c r="DD38" s="560" t="str">
        <f t="shared" ref="DD38" si="1749">IF(OR(TEXT(DD$1,0)&amp;DD$4=$L38,TEXT(DD$1,0)&amp;DD$4=$O38,TEXT(DD$1,0)&amp;DD$4=$R38,TEXT(DD$1,0)&amp;DD$4=$U38),$BE38*$U$2,"")</f>
        <v/>
      </c>
      <c r="DE38" s="556" t="str">
        <f t="shared" ref="DE38" si="1750">IF(OR(TEXT(DD$1,0)&amp;DE$4=$L38,TEXT(DD$1,0)&amp;DE$4=$O38,TEXT(DD$1,0)&amp;DE$4=$R38,TEXT(DD$1,0)&amp;DE$4=$U38),$BE38*$U$2,"")</f>
        <v/>
      </c>
      <c r="DF38" s="556" t="str">
        <f t="shared" ref="DF38" si="1751">IF(OR(TEXT(DD$1,0)&amp;DF$4=$L38,TEXT(DD$1,0)&amp;DF$4=$O38,TEXT(DD$1,0)&amp;DF$4=$R38,TEXT(DD$1,0)&amp;DF$4=$U38),$BE38*$U$2,"")</f>
        <v/>
      </c>
      <c r="DG38" s="558" t="str">
        <f t="shared" ref="DG38" si="1752">IF(OR(TEXT(DD$1,0)&amp;DG$4=$L38,TEXT(DD$1,0)&amp;DG$4=$O38,TEXT(DD$1,0)&amp;DG$4=$R38,TEXT(DD$1,0)&amp;DG$4=$U38),$BE38*$U$2,"")</f>
        <v/>
      </c>
      <c r="DH38" s="560" t="str">
        <f t="shared" ref="DH38" si="1753">IF(OR(TEXT(DH$1,0)&amp;DH$4=$L38,TEXT(DH$1,0)&amp;DH$4=$O38,TEXT(DH$1,0)&amp;DH$4=$R38,TEXT(DH$1,0)&amp;DH$4=$U38),$BE38*$U$2,"")</f>
        <v/>
      </c>
      <c r="DI38" s="556" t="str">
        <f t="shared" ref="DI38" si="1754">IF(OR(TEXT(DH$1,0)&amp;DI$4=$L38,TEXT(DH$1,0)&amp;DI$4=$O38,TEXT(DH$1,0)&amp;DI$4=$R38,TEXT(DH$1,0)&amp;DI$4=$U38),$BE38*$U$2,"")</f>
        <v/>
      </c>
      <c r="DJ38" s="556" t="str">
        <f t="shared" ref="DJ38" si="1755">IF(OR(TEXT(DH$1,0)&amp;DJ$4=$L38,TEXT(DH$1,0)&amp;DJ$4=$O38,TEXT(DH$1,0)&amp;DJ$4=$R38,TEXT(DH$1,0)&amp;DJ$4=$U38),$BE38*$U$2,"")</f>
        <v/>
      </c>
      <c r="DK38" s="558" t="str">
        <f t="shared" ref="DK38" si="1756">IF(OR(TEXT(DH$1,0)&amp;DK$4=$L38,TEXT(DH$1,0)&amp;DK$4=$O38,TEXT(DH$1,0)&amp;DK$4=$R38,TEXT(DH$1,0)&amp;DK$4=$U38),$BE38*$U$2,"")</f>
        <v/>
      </c>
      <c r="DL38" s="560" t="str">
        <f t="shared" ref="DL38" si="1757">IF(OR(TEXT(DL$1,0)&amp;DL$4=$L38,TEXT(DL$1,0)&amp;DL$4=$O38,TEXT(DL$1,0)&amp;DL$4=$R38,TEXT(DL$1,0)&amp;DL$4=$U38),$BE38*$U$2,"")</f>
        <v/>
      </c>
      <c r="DM38" s="556" t="str">
        <f t="shared" ref="DM38" si="1758">IF(OR(TEXT(DL$1,0)&amp;DM$4=$L38,TEXT(DL$1,0)&amp;DM$4=$O38,TEXT(DL$1,0)&amp;DM$4=$R38,TEXT(DL$1,0)&amp;DM$4=$U38),$BE38*$U$2,"")</f>
        <v/>
      </c>
      <c r="DN38" s="556" t="str">
        <f t="shared" ref="DN38" si="1759">IF(OR(TEXT(DL$1,0)&amp;DN$4=$L38,TEXT(DL$1,0)&amp;DN$4=$O38,TEXT(DL$1,0)&amp;DN$4=$R38,TEXT(DL$1,0)&amp;DN$4=$U38),$BE38*$U$2,"")</f>
        <v/>
      </c>
      <c r="DO38" s="558" t="str">
        <f t="shared" ref="DO38" si="1760">IF(OR(TEXT(DL$1,0)&amp;DO$4=$L38,TEXT(DL$1,0)&amp;DO$4=$O38,TEXT(DL$1,0)&amp;DO$4=$R38,TEXT(DL$1,0)&amp;DO$4=$U38),$BE38*$U$2,"")</f>
        <v/>
      </c>
      <c r="DP38" s="560" t="str">
        <f t="shared" ref="DP38" si="1761">IF(OR(TEXT(DP$1,0)&amp;DP$4=$L38,TEXT(DP$1,0)&amp;DP$4=$O38,TEXT(DP$1,0)&amp;DP$4=$R38,TEXT(DP$1,0)&amp;DP$4=$U38),$BE38*$U$2,"")</f>
        <v/>
      </c>
      <c r="DQ38" s="556" t="str">
        <f t="shared" ref="DQ38" si="1762">IF(OR(TEXT(DP$1,0)&amp;DQ$4=$L38,TEXT(DP$1,0)&amp;DQ$4=$O38,TEXT(DP$1,0)&amp;DQ$4=$R38,TEXT(DP$1,0)&amp;DQ$4=$U38),$BE38*$U$2,"")</f>
        <v/>
      </c>
      <c r="DR38" s="556" t="str">
        <f t="shared" ref="DR38" si="1763">IF(OR(TEXT(DP$1,0)&amp;DR$4=$L38,TEXT(DP$1,0)&amp;DR$4=$O38,TEXT(DP$1,0)&amp;DR$4=$R38,TEXT(DP$1,0)&amp;DR$4=$U38),$BE38*$U$2,"")</f>
        <v/>
      </c>
      <c r="DS38" s="558" t="str">
        <f t="shared" ref="DS38" si="1764">IF(OR(TEXT(DP$1,0)&amp;DS$4=$L38,TEXT(DP$1,0)&amp;DS$4=$O38,TEXT(DP$1,0)&amp;DS$4=$R38,TEXT(DP$1,0)&amp;DS$4=$U38),$BE38*$U$2,"")</f>
        <v/>
      </c>
      <c r="DT38" s="560" t="str">
        <f t="shared" ref="DT38" si="1765">IF(OR(TEXT(DT$1,0)&amp;DT$4=$L38,TEXT(DT$1,0)&amp;DT$4=$O38,TEXT(DT$1,0)&amp;DT$4=$R38,TEXT(DT$1,0)&amp;DT$4=$U38),$BE38*$U$2,"")</f>
        <v/>
      </c>
      <c r="DU38" s="556" t="str">
        <f t="shared" ref="DU38" si="1766">IF(OR(TEXT(DT$1,0)&amp;DU$4=$L38,TEXT(DT$1,0)&amp;DU$4=$O38,TEXT(DT$1,0)&amp;DU$4=$R38,TEXT(DT$1,0)&amp;DU$4=$U38),$BE38*$U$2,"")</f>
        <v/>
      </c>
      <c r="DV38" s="556" t="str">
        <f t="shared" ref="DV38" si="1767">IF(OR(TEXT(DT$1,0)&amp;DV$4=$L38,TEXT(DT$1,0)&amp;DV$4=$O38,TEXT(DT$1,0)&amp;DV$4=$R38,TEXT(DT$1,0)&amp;DV$4=$U38),$BE38*$U$2,"")</f>
        <v/>
      </c>
      <c r="DW38" s="558" t="str">
        <f t="shared" ref="DW38" si="1768">IF(OR(TEXT(DT$1,0)&amp;DW$4=$L38,TEXT(DT$1,0)&amp;DW$4=$O38,TEXT(DT$1,0)&amp;DW$4=$R38,TEXT(DT$1,0)&amp;DW$4=$U38),$BE38*$U$2,"")</f>
        <v/>
      </c>
      <c r="DX38" s="560" t="str">
        <f t="shared" ref="DX38" si="1769">IF(OR(TEXT(DX$1,0)&amp;DX$4=$L38,TEXT(DX$1,0)&amp;DX$4=$O38,TEXT(DX$1,0)&amp;DX$4=$R38,TEXT(DX$1,0)&amp;DX$4=$U38),$BE38*$U$2,"")</f>
        <v/>
      </c>
      <c r="DY38" s="556" t="str">
        <f t="shared" ref="DY38" si="1770">IF(OR(TEXT(DX$1,0)&amp;DY$4=$L38,TEXT(DX$1,0)&amp;DY$4=$O38,TEXT(DX$1,0)&amp;DY$4=$R38,TEXT(DX$1,0)&amp;DY$4=$U38),$BE38*$U$2,"")</f>
        <v/>
      </c>
      <c r="DZ38" s="556" t="str">
        <f t="shared" ref="DZ38" si="1771">IF(OR(TEXT(DX$1,0)&amp;DZ$4=$L38,TEXT(DX$1,0)&amp;DZ$4=$O38,TEXT(DX$1,0)&amp;DZ$4=$R38,TEXT(DX$1,0)&amp;DZ$4=$U38),$BE38*$U$2,"")</f>
        <v/>
      </c>
      <c r="EA38" s="558" t="str">
        <f t="shared" ref="EA38" si="1772">IF(OR(TEXT(DX$1,0)&amp;EA$4=$L38,TEXT(DX$1,0)&amp;EA$4=$O38,TEXT(DX$1,0)&amp;EA$4=$R38,TEXT(DX$1,0)&amp;EA$4=$U38),$BE38*$U$2,"")</f>
        <v/>
      </c>
      <c r="EB38" s="560" t="str">
        <f t="shared" ref="EB38" si="1773">IF(OR(TEXT(EB$1,0)&amp;EB$4=$L38,TEXT(EB$1,0)&amp;EB$4=$O38,TEXT(EB$1,0)&amp;EB$4=$R38,TEXT(EB$1,0)&amp;EB$4=$U38),$BE38*$U$2,"")</f>
        <v/>
      </c>
      <c r="EC38" s="556" t="str">
        <f t="shared" ref="EC38" si="1774">IF(OR(TEXT(EB$1,0)&amp;EC$4=$L38,TEXT(EB$1,0)&amp;EC$4=$O38,TEXT(EB$1,0)&amp;EC$4=$R38,TEXT(EB$1,0)&amp;EC$4=$U38),$BE38*$U$2,"")</f>
        <v/>
      </c>
      <c r="ED38" s="556" t="str">
        <f t="shared" ref="ED38" si="1775">IF(OR(TEXT(EB$1,0)&amp;ED$4=$L38,TEXT(EB$1,0)&amp;ED$4=$O38,TEXT(EB$1,0)&amp;ED$4=$R38,TEXT(EB$1,0)&amp;ED$4=$U38),$BE38*$U$2,"")</f>
        <v/>
      </c>
      <c r="EE38" s="558" t="str">
        <f t="shared" ref="EE38" si="1776">IF(OR(TEXT(EB$1,0)&amp;EE$4=$L38,TEXT(EB$1,0)&amp;EE$4=$O38,TEXT(EB$1,0)&amp;EE$4=$R38,TEXT(EB$1,0)&amp;EE$4=$U38),$BE38*$U$2,"")</f>
        <v/>
      </c>
      <c r="EF38" s="560" t="str">
        <f t="shared" ref="EF38" si="1777">IF(OR(TEXT(EF$1,0)&amp;EF$4=$L38,TEXT(EF$1,0)&amp;EF$4=$O38,TEXT(EF$1,0)&amp;EF$4=$R38,TEXT(EF$1,0)&amp;EF$4=$U38),$BE38*$U$2,"")</f>
        <v/>
      </c>
      <c r="EG38" s="556" t="str">
        <f t="shared" ref="EG38" si="1778">IF(OR(TEXT(EF$1,0)&amp;EG$4=$L38,TEXT(EF$1,0)&amp;EG$4=$O38,TEXT(EF$1,0)&amp;EG$4=$R38,TEXT(EF$1,0)&amp;EG$4=$U38),$BE38*$U$2,"")</f>
        <v/>
      </c>
      <c r="EH38" s="556" t="str">
        <f t="shared" ref="EH38" si="1779">IF(OR(TEXT(EF$1,0)&amp;EH$4=$L38,TEXT(EF$1,0)&amp;EH$4=$O38,TEXT(EF$1,0)&amp;EH$4=$R38,TEXT(EF$1,0)&amp;EH$4=$U38),$BE38*$U$2,"")</f>
        <v/>
      </c>
      <c r="EI38" s="558" t="str">
        <f t="shared" ref="EI38" si="1780">IF(OR(TEXT(EF$1,0)&amp;EI$4=$L38,TEXT(EF$1,0)&amp;EI$4=$O38,TEXT(EF$1,0)&amp;EI$4=$R38,TEXT(EF$1,0)&amp;EI$4=$U38),$BE38*$U$2,"")</f>
        <v/>
      </c>
      <c r="EJ38" s="560" t="str">
        <f t="shared" ref="EJ38" si="1781">IF(OR(TEXT(EJ$1,0)&amp;EJ$4=$L38,TEXT(EJ$1,0)&amp;EJ$4=$O38,TEXT(EJ$1,0)&amp;EJ$4=$R38,TEXT(EJ$1,0)&amp;EJ$4=$U38),$BE38*$U$2,"")</f>
        <v/>
      </c>
      <c r="EK38" s="556" t="str">
        <f t="shared" ref="EK38" si="1782">IF(OR(TEXT(EJ$1,0)&amp;EK$4=$L38,TEXT(EJ$1,0)&amp;EK$4=$O38,TEXT(EJ$1,0)&amp;EK$4=$R38,TEXT(EJ$1,0)&amp;EK$4=$U38),$BE38*$U$2,"")</f>
        <v/>
      </c>
      <c r="EL38" s="556" t="str">
        <f t="shared" ref="EL38" si="1783">IF(OR(TEXT(EJ$1,0)&amp;EL$4=$L38,TEXT(EJ$1,0)&amp;EL$4=$O38,TEXT(EJ$1,0)&amp;EL$4=$R38,TEXT(EJ$1,0)&amp;EL$4=$U38),$BE38*$U$2,"")</f>
        <v/>
      </c>
      <c r="EM38" s="558" t="str">
        <f t="shared" ref="EM38" si="1784">IF(OR(TEXT(EJ$1,0)&amp;EM$4=$L38,TEXT(EJ$1,0)&amp;EM$4=$O38,TEXT(EJ$1,0)&amp;EM$4=$R38,TEXT(EJ$1,0)&amp;EM$4=$U38),$BE38*$U$2,"")</f>
        <v/>
      </c>
      <c r="EN38" s="560" t="str">
        <f t="shared" ref="EN38" si="1785">IF(OR(TEXT(EN$1,0)&amp;EN$4=$L38,TEXT(EN$1,0)&amp;EN$4=$O38,TEXT(EN$1,0)&amp;EN$4=$R38,TEXT(EN$1,0)&amp;EN$4=$U38),$BE38*$U$2,"")</f>
        <v/>
      </c>
      <c r="EO38" s="556" t="str">
        <f t="shared" ref="EO38" si="1786">IF(OR(TEXT(EN$1,0)&amp;EO$4=$L38,TEXT(EN$1,0)&amp;EO$4=$O38,TEXT(EN$1,0)&amp;EO$4=$R38,TEXT(EN$1,0)&amp;EO$4=$U38),$BE38*$U$2,"")</f>
        <v/>
      </c>
      <c r="EP38" s="556" t="str">
        <f t="shared" ref="EP38" si="1787">IF(OR(TEXT(EN$1,0)&amp;EP$4=$L38,TEXT(EN$1,0)&amp;EP$4=$O38,TEXT(EN$1,0)&amp;EP$4=$R38,TEXT(EN$1,0)&amp;EP$4=$U38),$BE38*$U$2,"")</f>
        <v/>
      </c>
      <c r="EQ38" s="558" t="str">
        <f t="shared" ref="EQ38" si="1788">IF(OR(TEXT(EN$1,0)&amp;EQ$4=$L38,TEXT(EN$1,0)&amp;EQ$4=$O38,TEXT(EN$1,0)&amp;EQ$4=$R38,TEXT(EN$1,0)&amp;EQ$4=$U38),$BE38*$U$2,"")</f>
        <v/>
      </c>
      <c r="ER38" s="560" t="str">
        <f t="shared" ref="ER38" si="1789">IF(OR(TEXT(ER$1,0)&amp;ER$4=$L38,TEXT(ER$1,0)&amp;ER$4=$O38,TEXT(ER$1,0)&amp;ER$4=$R38,TEXT(ER$1,0)&amp;ER$4=$U38),$BE38*$U$2,"")</f>
        <v/>
      </c>
      <c r="ES38" s="556" t="str">
        <f t="shared" ref="ES38" si="1790">IF(OR(TEXT(ER$1,0)&amp;ES$4=$L38,TEXT(ER$1,0)&amp;ES$4=$O38,TEXT(ER$1,0)&amp;ES$4=$R38,TEXT(ER$1,0)&amp;ES$4=$U38),$BE38*$U$2,"")</f>
        <v/>
      </c>
      <c r="ET38" s="556" t="str">
        <f t="shared" ref="ET38" si="1791">IF(OR(TEXT(ER$1,0)&amp;ET$4=$L38,TEXT(ER$1,0)&amp;ET$4=$O38,TEXT(ER$1,0)&amp;ET$4=$R38,TEXT(ER$1,0)&amp;ET$4=$U38),$BE38*$U$2,"")</f>
        <v/>
      </c>
      <c r="EU38" s="558" t="str">
        <f t="shared" ref="EU38" si="1792">IF(OR(TEXT(ER$1,0)&amp;EU$4=$L38,TEXT(ER$1,0)&amp;EU$4=$O38,TEXT(ER$1,0)&amp;EU$4=$R38,TEXT(ER$1,0)&amp;EU$4=$U38),$BE38*$U$2,"")</f>
        <v/>
      </c>
      <c r="EV38" s="560" t="str">
        <f t="shared" ref="EV38" si="1793">IF(OR(TEXT(EV$1,0)&amp;EV$4=$L38,TEXT(EV$1,0)&amp;EV$4=$O38,TEXT(EV$1,0)&amp;EV$4=$R38,TEXT(EV$1,0)&amp;EV$4=$U38),$BE38*$U$2,"")</f>
        <v/>
      </c>
      <c r="EW38" s="556" t="str">
        <f t="shared" ref="EW38" si="1794">IF(OR(TEXT(EV$1,0)&amp;EW$4=$L38,TEXT(EV$1,0)&amp;EW$4=$O38,TEXT(EV$1,0)&amp;EW$4=$R38,TEXT(EV$1,0)&amp;EW$4=$U38),$BE38*$U$2,"")</f>
        <v/>
      </c>
      <c r="EX38" s="556" t="str">
        <f t="shared" ref="EX38" si="1795">IF(OR(TEXT(EV$1,0)&amp;EX$4=$L38,TEXT(EV$1,0)&amp;EX$4=$O38,TEXT(EV$1,0)&amp;EX$4=$R38,TEXT(EV$1,0)&amp;EX$4=$U38),$BE38*$U$2,"")</f>
        <v/>
      </c>
      <c r="EY38" s="558" t="str">
        <f t="shared" ref="EY38" si="1796">IF(OR(TEXT(EV$1,0)&amp;EY$4=$L38,TEXT(EV$1,0)&amp;EY$4=$O38,TEXT(EV$1,0)&amp;EY$4=$R38,TEXT(EV$1,0)&amp;EY$4=$U38),$BE38*$U$2,"")</f>
        <v/>
      </c>
      <c r="EZ38" s="560" t="str">
        <f t="shared" ref="EZ38" si="1797">IF(OR(TEXT(EZ$1,0)&amp;EZ$4=$L38,TEXT(EZ$1,0)&amp;EZ$4=$O38,TEXT(EZ$1,0)&amp;EZ$4=$R38,TEXT(EZ$1,0)&amp;EZ$4=$U38),$BE38*$U$2,"")</f>
        <v/>
      </c>
      <c r="FA38" s="556" t="str">
        <f t="shared" ref="FA38" si="1798">IF(OR(TEXT(EZ$1,0)&amp;FA$4=$L38,TEXT(EZ$1,0)&amp;FA$4=$O38,TEXT(EZ$1,0)&amp;FA$4=$R38,TEXT(EZ$1,0)&amp;FA$4=$U38),$BE38*$U$2,"")</f>
        <v/>
      </c>
      <c r="FB38" s="556" t="str">
        <f t="shared" ref="FB38" si="1799">IF(OR(TEXT(EZ$1,0)&amp;FB$4=$L38,TEXT(EZ$1,0)&amp;FB$4=$O38,TEXT(EZ$1,0)&amp;FB$4=$R38,TEXT(EZ$1,0)&amp;FB$4=$U38),$BE38*$U$2,"")</f>
        <v/>
      </c>
      <c r="FC38" s="558" t="str">
        <f t="shared" ref="FC38" si="1800">IF(OR(TEXT(EZ$1,0)&amp;FC$4=$L38,TEXT(EZ$1,0)&amp;FC$4=$O38,TEXT(EZ$1,0)&amp;FC$4=$R38,TEXT(EZ$1,0)&amp;FC$4=$U38),$BE38*$U$2,"")</f>
        <v/>
      </c>
      <c r="FD38" s="560" t="str">
        <f t="shared" ref="FD38" si="1801">IF(OR(TEXT(FD$1,0)&amp;FD$4=$L38,TEXT(FD$1,0)&amp;FD$4=$O38,TEXT(FD$1,0)&amp;FD$4=$R38,TEXT(FD$1,0)&amp;FD$4=$U38),$BE38*$U$2,"")</f>
        <v/>
      </c>
      <c r="FE38" s="556" t="str">
        <f t="shared" ref="FE38" si="1802">IF(OR(TEXT(FD$1,0)&amp;FE$4=$L38,TEXT(FD$1,0)&amp;FE$4=$O38,TEXT(FD$1,0)&amp;FE$4=$R38,TEXT(FD$1,0)&amp;FE$4=$U38),$BE38*$U$2,"")</f>
        <v/>
      </c>
      <c r="FF38" s="556" t="str">
        <f t="shared" ref="FF38" si="1803">IF(OR(TEXT(FD$1,0)&amp;FF$4=$L38,TEXT(FD$1,0)&amp;FF$4=$O38,TEXT(FD$1,0)&amp;FF$4=$R38,TEXT(FD$1,0)&amp;FF$4=$U38),$BE38*$U$2,"")</f>
        <v/>
      </c>
      <c r="FG38" s="558" t="str">
        <f t="shared" ref="FG38" si="1804">IF(OR(TEXT(FD$1,0)&amp;FG$4=$L38,TEXT(FD$1,0)&amp;FG$4=$O38,TEXT(FD$1,0)&amp;FG$4=$R38,TEXT(FD$1,0)&amp;FG$4=$U38),$BE38*$U$2,"")</f>
        <v/>
      </c>
      <c r="FH38" s="560" t="str">
        <f t="shared" ref="FH38" si="1805">IF(OR(TEXT(FH$1,0)&amp;FH$4=$L38,TEXT(FH$1,0)&amp;FH$4=$O38,TEXT(FH$1,0)&amp;FH$4=$R38,TEXT(FH$1,0)&amp;FH$4=$U38),$BE38*$U$2,"")</f>
        <v/>
      </c>
      <c r="FI38" s="556" t="str">
        <f t="shared" ref="FI38" si="1806">IF(OR(TEXT(FH$1,0)&amp;FI$4=$L38,TEXT(FH$1,0)&amp;FI$4=$O38,TEXT(FH$1,0)&amp;FI$4=$R38,TEXT(FH$1,0)&amp;FI$4=$U38),$BE38*$U$2,"")</f>
        <v/>
      </c>
      <c r="FJ38" s="556" t="str">
        <f t="shared" ref="FJ38" si="1807">IF(OR(TEXT(FH$1,0)&amp;FJ$4=$L38,TEXT(FH$1,0)&amp;FJ$4=$O38,TEXT(FH$1,0)&amp;FJ$4=$R38,TEXT(FH$1,0)&amp;FJ$4=$U38),$BE38*$U$2,"")</f>
        <v/>
      </c>
      <c r="FK38" s="558" t="str">
        <f t="shared" ref="FK38" si="1808">IF(OR(TEXT(FH$1,0)&amp;FK$4=$L38,TEXT(FH$1,0)&amp;FK$4=$O38,TEXT(FH$1,0)&amp;FK$4=$R38,TEXT(FH$1,0)&amp;FK$4=$U38),$BE38*$U$2,"")</f>
        <v/>
      </c>
      <c r="FL38" s="560" t="str">
        <f t="shared" ref="FL38" si="1809">IF(OR(TEXT(FL$1,0)&amp;FL$4=$L38,TEXT(FL$1,0)&amp;FL$4=$O38,TEXT(FL$1,0)&amp;FL$4=$R38,TEXT(FL$1,0)&amp;FL$4=$U38),$BE38*$U$2,"")</f>
        <v/>
      </c>
      <c r="FM38" s="556" t="str">
        <f t="shared" ref="FM38" si="1810">IF(OR(TEXT(FL$1,0)&amp;FM$4=$L38,TEXT(FL$1,0)&amp;FM$4=$O38,TEXT(FL$1,0)&amp;FM$4=$R38,TEXT(FL$1,0)&amp;FM$4=$U38),$BE38*$U$2,"")</f>
        <v/>
      </c>
      <c r="FN38" s="556" t="str">
        <f t="shared" ref="FN38" si="1811">IF(OR(TEXT(FL$1,0)&amp;FN$4=$L38,TEXT(FL$1,0)&amp;FN$4=$O38,TEXT(FL$1,0)&amp;FN$4=$R38,TEXT(FL$1,0)&amp;FN$4=$U38),$BE38*$U$2,"")</f>
        <v/>
      </c>
      <c r="FO38" s="558" t="str">
        <f t="shared" ref="FO38" si="1812">IF(OR(TEXT(FL$1,0)&amp;FO$4=$L38,TEXT(FL$1,0)&amp;FO$4=$O38,TEXT(FL$1,0)&amp;FO$4=$R38,TEXT(FL$1,0)&amp;FO$4=$U38),$BE38*$U$2,"")</f>
        <v/>
      </c>
      <c r="FP38" s="560" t="str">
        <f t="shared" ref="FP38" si="1813">IF(OR(TEXT(FP$1,0)&amp;FP$4=$L38,TEXT(FP$1,0)&amp;FP$4=$O38,TEXT(FP$1,0)&amp;FP$4=$R38,TEXT(FP$1,0)&amp;FP$4=$U38),$BE38*$U$2,"")</f>
        <v/>
      </c>
      <c r="FQ38" s="556" t="str">
        <f t="shared" ref="FQ38" si="1814">IF(OR(TEXT(FP$1,0)&amp;FQ$4=$L38,TEXT(FP$1,0)&amp;FQ$4=$O38,TEXT(FP$1,0)&amp;FQ$4=$R38,TEXT(FP$1,0)&amp;FQ$4=$U38),$BE38*$U$2,"")</f>
        <v/>
      </c>
      <c r="FR38" s="556" t="str">
        <f t="shared" ref="FR38" si="1815">IF(OR(TEXT(FP$1,0)&amp;FR$4=$L38,TEXT(FP$1,0)&amp;FR$4=$O38,TEXT(FP$1,0)&amp;FR$4=$R38,TEXT(FP$1,0)&amp;FR$4=$U38),$BE38*$U$2,"")</f>
        <v/>
      </c>
      <c r="FS38" s="558" t="str">
        <f t="shared" ref="FS38" si="1816">IF(OR(TEXT(FP$1,0)&amp;FS$4=$L38,TEXT(FP$1,0)&amp;FS$4=$O38,TEXT(FP$1,0)&amp;FS$4=$R38,TEXT(FP$1,0)&amp;FS$4=$U38),$BE38*$U$2,"")</f>
        <v/>
      </c>
      <c r="FT38" s="560" t="str">
        <f t="shared" ref="FT38" si="1817">IF(OR(TEXT(FT$1,0)&amp;FT$4=$L38,TEXT(FT$1,0)&amp;FT$4=$O38,TEXT(FT$1,0)&amp;FT$4=$R38,TEXT(FT$1,0)&amp;FT$4=$U38),$BE38*$U$2,"")</f>
        <v/>
      </c>
      <c r="FU38" s="556" t="str">
        <f t="shared" ref="FU38" si="1818">IF(OR(TEXT(FT$1,0)&amp;FU$4=$L38,TEXT(FT$1,0)&amp;FU$4=$O38,TEXT(FT$1,0)&amp;FU$4=$R38,TEXT(FT$1,0)&amp;FU$4=$U38),$BE38*$U$2,"")</f>
        <v/>
      </c>
      <c r="FV38" s="556" t="str">
        <f t="shared" ref="FV38" si="1819">IF(OR(TEXT(FT$1,0)&amp;FV$4=$L38,TEXT(FT$1,0)&amp;FV$4=$O38,TEXT(FT$1,0)&amp;FV$4=$R38,TEXT(FT$1,0)&amp;FV$4=$U38),$BE38*$U$2,"")</f>
        <v/>
      </c>
      <c r="FW38" s="558" t="str">
        <f t="shared" ref="FW38" si="1820">IF(OR(TEXT(FT$1,0)&amp;FW$4=$L38,TEXT(FT$1,0)&amp;FW$4=$O38,TEXT(FT$1,0)&amp;FW$4=$R38,TEXT(FT$1,0)&amp;FW$4=$U38),$BE38*$U$2,"")</f>
        <v/>
      </c>
      <c r="FX38" s="560" t="str">
        <f t="shared" ref="FX38" si="1821">IF(OR(TEXT(FX$1,0)&amp;FX$4=$L38,TEXT(FX$1,0)&amp;FX$4=$O38,TEXT(FX$1,0)&amp;FX$4=$R38,TEXT(FX$1,0)&amp;FX$4=$U38),$BE38*$U$2,"")</f>
        <v/>
      </c>
      <c r="FY38" s="556" t="str">
        <f t="shared" ref="FY38" si="1822">IF(OR(TEXT(FX$1,0)&amp;FY$4=$L38,TEXT(FX$1,0)&amp;FY$4=$O38,TEXT(FX$1,0)&amp;FY$4=$R38,TEXT(FX$1,0)&amp;FY$4=$U38),$BE38*$U$2,"")</f>
        <v/>
      </c>
      <c r="FZ38" s="556" t="str">
        <f t="shared" ref="FZ38" si="1823">IF(OR(TEXT(FX$1,0)&amp;FZ$4=$L38,TEXT(FX$1,0)&amp;FZ$4=$O38,TEXT(FX$1,0)&amp;FZ$4=$R38,TEXT(FX$1,0)&amp;FZ$4=$U38),$BE38*$U$2,"")</f>
        <v/>
      </c>
      <c r="GA38" s="558" t="str">
        <f t="shared" ref="GA38" si="1824">IF(OR(TEXT(FX$1,0)&amp;GA$4=$L38,TEXT(FX$1,0)&amp;GA$4=$O38,TEXT(FX$1,0)&amp;GA$4=$R38,TEXT(FX$1,0)&amp;GA$4=$U38),$BE38*$U$2,"")</f>
        <v/>
      </c>
    </row>
    <row r="39" spans="1:183" s="1" customFormat="1" ht="13.5" customHeight="1" x14ac:dyDescent="0.25">
      <c r="A39" s="584"/>
      <c r="B39" s="585"/>
      <c r="C39" s="585"/>
      <c r="D39" s="608"/>
      <c r="E39" s="609"/>
      <c r="F39" s="610"/>
      <c r="G39" s="614"/>
      <c r="H39" s="615"/>
      <c r="I39" s="615"/>
      <c r="J39" s="615"/>
      <c r="K39" s="616"/>
      <c r="L39" s="620"/>
      <c r="M39" s="621"/>
      <c r="N39" s="622"/>
      <c r="O39" s="597"/>
      <c r="P39" s="597"/>
      <c r="Q39" s="597"/>
      <c r="R39" s="597"/>
      <c r="S39" s="597"/>
      <c r="T39" s="597"/>
      <c r="U39" s="597"/>
      <c r="V39" s="597"/>
      <c r="W39" s="599"/>
      <c r="X39" s="579" t="str">
        <f t="shared" ref="X39" si="1825">IF(X38&lt;&gt;"",X38*$U$2,"")</f>
        <v/>
      </c>
      <c r="Y39" s="580"/>
      <c r="Z39" s="580" t="str">
        <f t="shared" ref="Z39" si="1826">IF(Z38&lt;&gt;"",Z38*$U$2,"")</f>
        <v/>
      </c>
      <c r="AA39" s="580"/>
      <c r="AB39" s="580" t="str">
        <f t="shared" ref="AB39" si="1827">IF(AB38&lt;&gt;"",AB38*$U$2,"")</f>
        <v/>
      </c>
      <c r="AC39" s="580"/>
      <c r="AD39" s="580" t="str">
        <f t="shared" ref="AD39" si="1828">IF(AD38&lt;&gt;"",AD38*$U$2,"")</f>
        <v/>
      </c>
      <c r="AE39" s="580"/>
      <c r="AF39" s="580" t="str">
        <f t="shared" ref="AF39" si="1829">IF(AF38&lt;&gt;"",AF38*$U$2,"")</f>
        <v/>
      </c>
      <c r="AG39" s="580"/>
      <c r="AH39" s="580" t="str">
        <f t="shared" ref="AH39" si="1830">IF(AH38&lt;&gt;"",AH38*$U$2,"")</f>
        <v/>
      </c>
      <c r="AI39" s="580"/>
      <c r="AJ39" s="580" t="str">
        <f t="shared" ref="AJ39" si="1831">IF(AJ38&lt;&gt;"",AJ38*$U$2,"")</f>
        <v/>
      </c>
      <c r="AK39" s="580"/>
      <c r="AL39" s="580" t="str">
        <f t="shared" ref="AL39" si="1832">IF(AL38&lt;&gt;"",AL38*$U$2,"")</f>
        <v/>
      </c>
      <c r="AM39" s="580"/>
      <c r="AN39" s="580" t="str">
        <f t="shared" ref="AN39" si="1833">IF(AN38&lt;&gt;"",AN38*$U$2,"")</f>
        <v/>
      </c>
      <c r="AO39" s="580"/>
      <c r="AP39" s="580" t="str">
        <f t="shared" ref="AP39" si="1834">IF(AP38&lt;&gt;"",AP38*$U$2,"")</f>
        <v/>
      </c>
      <c r="AQ39" s="580"/>
      <c r="AR39" s="580" t="str">
        <f t="shared" ref="AR39" si="1835">IF(AR38&lt;&gt;"",AR38*$U$2,"")</f>
        <v/>
      </c>
      <c r="AS39" s="580"/>
      <c r="AT39" s="580" t="str">
        <f t="shared" ref="AT39" si="1836">IF(AT38&lt;&gt;"",AT38*$U$2,"")</f>
        <v/>
      </c>
      <c r="AU39" s="580"/>
      <c r="AV39" s="580" t="str">
        <f t="shared" ref="AV39" si="1837">IF(AV38&lt;&gt;"",AV38*$U$2,"")</f>
        <v/>
      </c>
      <c r="AW39" s="580"/>
      <c r="AX39" s="580" t="str">
        <f t="shared" ref="AX39" si="1838">IF(AX38&lt;&gt;"",AX38*$U$2,"")</f>
        <v/>
      </c>
      <c r="AY39" s="580"/>
      <c r="AZ39" s="580" t="str">
        <f t="shared" ref="AZ39" si="1839">IF(AZ38&lt;&gt;"",AZ38*$U$2,"")</f>
        <v/>
      </c>
      <c r="BA39" s="581"/>
      <c r="BB39" s="603"/>
      <c r="BC39" s="604"/>
      <c r="BD39" s="604"/>
      <c r="BE39" s="572"/>
      <c r="BF39" s="572"/>
      <c r="BG39" s="572"/>
      <c r="BH39" s="576"/>
      <c r="BI39" s="577"/>
      <c r="BJ39" s="578"/>
      <c r="BL39" s="692">
        <f>IF(Data!U8&lt;&gt;"",Data!U8,"")</f>
        <v>20</v>
      </c>
      <c r="BM39" s="693"/>
      <c r="BN39" s="694"/>
      <c r="BO39" s="695" t="str">
        <f>FH76</f>
        <v/>
      </c>
      <c r="BP39" s="696"/>
      <c r="BQ39" s="697"/>
      <c r="BR39" s="698" t="str">
        <f>FI76</f>
        <v/>
      </c>
      <c r="BS39" s="696"/>
      <c r="BT39" s="697"/>
      <c r="BU39" s="698" t="str">
        <f>FJ76</f>
        <v/>
      </c>
      <c r="BV39" s="696"/>
      <c r="BW39" s="697"/>
      <c r="BX39" s="698" t="str">
        <f>FK76</f>
        <v/>
      </c>
      <c r="BY39" s="696"/>
      <c r="BZ39" s="699"/>
      <c r="CJ39" s="561"/>
      <c r="CK39" s="557"/>
      <c r="CL39" s="557"/>
      <c r="CM39" s="559"/>
      <c r="CN39" s="561"/>
      <c r="CO39" s="557"/>
      <c r="CP39" s="557"/>
      <c r="CQ39" s="559"/>
      <c r="CR39" s="561"/>
      <c r="CS39" s="557"/>
      <c r="CT39" s="557"/>
      <c r="CU39" s="559"/>
      <c r="CV39" s="561"/>
      <c r="CW39" s="557"/>
      <c r="CX39" s="557"/>
      <c r="CY39" s="559"/>
      <c r="CZ39" s="561"/>
      <c r="DA39" s="557"/>
      <c r="DB39" s="557"/>
      <c r="DC39" s="559"/>
      <c r="DD39" s="561"/>
      <c r="DE39" s="557"/>
      <c r="DF39" s="557"/>
      <c r="DG39" s="559"/>
      <c r="DH39" s="561"/>
      <c r="DI39" s="557"/>
      <c r="DJ39" s="557"/>
      <c r="DK39" s="559"/>
      <c r="DL39" s="561"/>
      <c r="DM39" s="557"/>
      <c r="DN39" s="557"/>
      <c r="DO39" s="559"/>
      <c r="DP39" s="561"/>
      <c r="DQ39" s="557"/>
      <c r="DR39" s="557"/>
      <c r="DS39" s="559"/>
      <c r="DT39" s="561"/>
      <c r="DU39" s="557"/>
      <c r="DV39" s="557"/>
      <c r="DW39" s="559"/>
      <c r="DX39" s="561"/>
      <c r="DY39" s="557"/>
      <c r="DZ39" s="557"/>
      <c r="EA39" s="559"/>
      <c r="EB39" s="561"/>
      <c r="EC39" s="557"/>
      <c r="ED39" s="557"/>
      <c r="EE39" s="559"/>
      <c r="EF39" s="561"/>
      <c r="EG39" s="557"/>
      <c r="EH39" s="557"/>
      <c r="EI39" s="559"/>
      <c r="EJ39" s="561"/>
      <c r="EK39" s="557"/>
      <c r="EL39" s="557"/>
      <c r="EM39" s="559"/>
      <c r="EN39" s="561"/>
      <c r="EO39" s="557"/>
      <c r="EP39" s="557"/>
      <c r="EQ39" s="559"/>
      <c r="ER39" s="561"/>
      <c r="ES39" s="557"/>
      <c r="ET39" s="557"/>
      <c r="EU39" s="559"/>
      <c r="EV39" s="561"/>
      <c r="EW39" s="557"/>
      <c r="EX39" s="557"/>
      <c r="EY39" s="559"/>
      <c r="EZ39" s="561"/>
      <c r="FA39" s="557"/>
      <c r="FB39" s="557"/>
      <c r="FC39" s="559"/>
      <c r="FD39" s="561"/>
      <c r="FE39" s="557"/>
      <c r="FF39" s="557"/>
      <c r="FG39" s="559"/>
      <c r="FH39" s="561"/>
      <c r="FI39" s="557"/>
      <c r="FJ39" s="557"/>
      <c r="FK39" s="559"/>
      <c r="FL39" s="561"/>
      <c r="FM39" s="557"/>
      <c r="FN39" s="557"/>
      <c r="FO39" s="559"/>
      <c r="FP39" s="561"/>
      <c r="FQ39" s="557"/>
      <c r="FR39" s="557"/>
      <c r="FS39" s="559"/>
      <c r="FT39" s="561"/>
      <c r="FU39" s="557"/>
      <c r="FV39" s="557"/>
      <c r="FW39" s="559"/>
      <c r="FX39" s="561"/>
      <c r="FY39" s="557"/>
      <c r="FZ39" s="557"/>
      <c r="GA39" s="559"/>
    </row>
    <row r="40" spans="1:183" s="1" customFormat="1" ht="13.5" customHeight="1" x14ac:dyDescent="0.25">
      <c r="A40" s="582"/>
      <c r="B40" s="583"/>
      <c r="C40" s="583"/>
      <c r="D40" s="605" t="s">
        <v>333</v>
      </c>
      <c r="E40" s="606"/>
      <c r="F40" s="607"/>
      <c r="G40" s="611" t="s">
        <v>300</v>
      </c>
      <c r="H40" s="612"/>
      <c r="I40" s="612"/>
      <c r="J40" s="612"/>
      <c r="K40" s="613"/>
      <c r="L40" s="617" t="str">
        <f>IF($D40&lt;&gt;"",LEFT($D40,4)&amp;L$5,"")</f>
        <v>8303FL</v>
      </c>
      <c r="M40" s="618"/>
      <c r="N40" s="619"/>
      <c r="O40" s="596" t="str">
        <f t="shared" ref="O40" si="1840">IF($L40&lt;&gt;"",LEFT($L40,4)&amp;O$5,"")</f>
        <v>8303FR</v>
      </c>
      <c r="P40" s="596"/>
      <c r="Q40" s="596"/>
      <c r="R40" s="596" t="str">
        <f t="shared" si="812"/>
        <v>8303RL</v>
      </c>
      <c r="S40" s="596"/>
      <c r="T40" s="596"/>
      <c r="U40" s="596" t="str">
        <f t="shared" si="813"/>
        <v>8303RR</v>
      </c>
      <c r="V40" s="596"/>
      <c r="W40" s="598"/>
      <c r="X40" s="600" t="str">
        <f>'RS SHK-DWN'!$DO$5</f>
        <v/>
      </c>
      <c r="Y40" s="565"/>
      <c r="Z40" s="565"/>
      <c r="AA40" s="565"/>
      <c r="AB40" s="565"/>
      <c r="AC40" s="565"/>
      <c r="AD40" s="565"/>
      <c r="AE40" s="565"/>
      <c r="AF40" s="565"/>
      <c r="AG40" s="565"/>
      <c r="AH40" s="565"/>
      <c r="AI40" s="565"/>
      <c r="AJ40" s="565"/>
      <c r="AK40" s="565"/>
      <c r="AL40" s="565"/>
      <c r="AM40" s="565"/>
      <c r="AN40" s="565"/>
      <c r="AO40" s="565"/>
      <c r="AP40" s="565"/>
      <c r="AQ40" s="565"/>
      <c r="AR40" s="565"/>
      <c r="AS40" s="565"/>
      <c r="AT40" s="565"/>
      <c r="AU40" s="565"/>
      <c r="AV40" s="565"/>
      <c r="AW40" s="565"/>
      <c r="AX40" s="565"/>
      <c r="AY40" s="565"/>
      <c r="AZ40" s="565"/>
      <c r="BA40" s="566"/>
      <c r="BB40" s="601"/>
      <c r="BC40" s="602"/>
      <c r="BD40" s="602"/>
      <c r="BE40" s="571">
        <f t="shared" ref="BE40" si="1841">IF(AND(D40&lt;&gt;"",G40&lt;&gt;"",L40&lt;&gt;""),SUM(X40:BA40),"")</f>
        <v>0</v>
      </c>
      <c r="BF40" s="571"/>
      <c r="BG40" s="571"/>
      <c r="BH40" s="573">
        <f t="shared" ref="BH40" si="1842">IF(AND(D40&lt;&gt;"",G40&lt;&gt;"",L40&lt;&gt;""),SUM(X41:BA41,BB40),"")</f>
        <v>0</v>
      </c>
      <c r="BI40" s="574"/>
      <c r="BJ40" s="575"/>
      <c r="BL40" s="692">
        <f>IF(Data!V8&lt;&gt;"",Data!V8,"")</f>
        <v>21</v>
      </c>
      <c r="BM40" s="693"/>
      <c r="BN40" s="694"/>
      <c r="BO40" s="695" t="str">
        <f>FL76</f>
        <v/>
      </c>
      <c r="BP40" s="696"/>
      <c r="BQ40" s="697"/>
      <c r="BR40" s="698" t="str">
        <f>FM76</f>
        <v/>
      </c>
      <c r="BS40" s="696"/>
      <c r="BT40" s="697"/>
      <c r="BU40" s="698" t="str">
        <f>FN76</f>
        <v/>
      </c>
      <c r="BV40" s="696"/>
      <c r="BW40" s="697"/>
      <c r="BX40" s="698" t="str">
        <f>FO76</f>
        <v/>
      </c>
      <c r="BY40" s="696"/>
      <c r="BZ40" s="699"/>
      <c r="CB40" s="173">
        <f>BB40+SUM(X41:Y41)</f>
        <v>0</v>
      </c>
      <c r="CC40" s="173">
        <f>BB40+SUM(X41:AA41)</f>
        <v>0</v>
      </c>
      <c r="CD40" s="173">
        <f>BB40+SUM(X41:AC41)</f>
        <v>0</v>
      </c>
      <c r="CE40" s="173">
        <f>BB40+SUM(X41:AE41)</f>
        <v>0</v>
      </c>
      <c r="CF40" s="173">
        <f>BB40+SUM(X41:AG41)</f>
        <v>0</v>
      </c>
      <c r="CG40" s="173">
        <f>BB40+SUM(X41:AI41)</f>
        <v>0</v>
      </c>
      <c r="CH40" s="173">
        <f>BB40+SUM(X41:AK41)</f>
        <v>0</v>
      </c>
      <c r="CJ40" s="560" t="str">
        <f t="shared" ref="CJ40" si="1843">IF(OR(TEXT(CJ$1,0)&amp;CJ$4=$L40,TEXT(CJ$1,0)&amp;CJ$4=$O40,TEXT(CJ$1,0)&amp;CJ$4=$R40,TEXT(CJ$1,0)&amp;CJ$4=$U40),$BE40*$U$2,"")</f>
        <v/>
      </c>
      <c r="CK40" s="556" t="str">
        <f t="shared" ref="CK40" si="1844">IF(OR(TEXT(CJ$1,0)&amp;CK$4=$L40,TEXT(CJ$1,0)&amp;CK$4=$O40,TEXT(CJ$1,0)&amp;CK$4=$R40,TEXT(CJ$1,0)&amp;CK$4=$U40),$BE40*$U$2,"")</f>
        <v/>
      </c>
      <c r="CL40" s="556" t="str">
        <f t="shared" ref="CL40" si="1845">IF(OR(TEXT(CJ$1,0)&amp;CL$4=$L40,TEXT(CJ$1,0)&amp;CL$4=$O40,TEXT(CJ$1,0)&amp;CL$4=$R40,TEXT(CJ$1,0)&amp;CL$4=$U40),$BE40*$U$2,"")</f>
        <v/>
      </c>
      <c r="CM40" s="558" t="str">
        <f t="shared" ref="CM40" si="1846">IF(OR(TEXT(CJ$1,0)&amp;CM$4=$L40,TEXT(CJ$1,0)&amp;CM$4=$O40,TEXT(CJ$1,0)&amp;CM$4=$R40,TEXT(CJ$1,0)&amp;CM$4=$U40),$BE40*$U$2,"")</f>
        <v/>
      </c>
      <c r="CN40" s="560" t="str">
        <f t="shared" ref="CN40" si="1847">IF(OR(TEXT(CN$1,0)&amp;CN$4=$L40,TEXT(CN$1,0)&amp;CN$4=$O40,TEXT(CN$1,0)&amp;CN$4=$R40,TEXT(CN$1,0)&amp;CN$4=$U40),$BE40*$U$2,"")</f>
        <v/>
      </c>
      <c r="CO40" s="556" t="str">
        <f t="shared" ref="CO40" si="1848">IF(OR(TEXT(CN$1,0)&amp;CO$4=$L40,TEXT(CN$1,0)&amp;CO$4=$O40,TEXT(CN$1,0)&amp;CO$4=$R40,TEXT(CN$1,0)&amp;CO$4=$U40),$BE40*$U$2,"")</f>
        <v/>
      </c>
      <c r="CP40" s="556" t="str">
        <f t="shared" ref="CP40" si="1849">IF(OR(TEXT(CN$1,0)&amp;CP$4=$L40,TEXT(CN$1,0)&amp;CP$4=$O40,TEXT(CN$1,0)&amp;CP$4=$R40,TEXT(CN$1,0)&amp;CP$4=$U40),$BE40*$U$2,"")</f>
        <v/>
      </c>
      <c r="CQ40" s="558" t="str">
        <f t="shared" ref="CQ40" si="1850">IF(OR(TEXT(CN$1,0)&amp;CQ$4=$L40,TEXT(CN$1,0)&amp;CQ$4=$O40,TEXT(CN$1,0)&amp;CQ$4=$R40,TEXT(CN$1,0)&amp;CQ$4=$U40),$BE40*$U$2,"")</f>
        <v/>
      </c>
      <c r="CR40" s="560" t="str">
        <f t="shared" ref="CR40" si="1851">IF(OR(TEXT(CR$1,0)&amp;CR$4=$L40,TEXT(CR$1,0)&amp;CR$4=$O40,TEXT(CR$1,0)&amp;CR$4=$R40,TEXT(CR$1,0)&amp;CR$4=$U40),$BE40*$U$2,"")</f>
        <v/>
      </c>
      <c r="CS40" s="556" t="str">
        <f t="shared" ref="CS40" si="1852">IF(OR(TEXT(CR$1,0)&amp;CS$4=$L40,TEXT(CR$1,0)&amp;CS$4=$O40,TEXT(CR$1,0)&amp;CS$4=$R40,TEXT(CR$1,0)&amp;CS$4=$U40),$BE40*$U$2,"")</f>
        <v/>
      </c>
      <c r="CT40" s="556" t="str">
        <f t="shared" ref="CT40" si="1853">IF(OR(TEXT(CR$1,0)&amp;CT$4=$L40,TEXT(CR$1,0)&amp;CT$4=$O40,TEXT(CR$1,0)&amp;CT$4=$R40,TEXT(CR$1,0)&amp;CT$4=$U40),$BE40*$U$2,"")</f>
        <v/>
      </c>
      <c r="CU40" s="558" t="str">
        <f t="shared" ref="CU40" si="1854">IF(OR(TEXT(CR$1,0)&amp;CU$4=$L40,TEXT(CR$1,0)&amp;CU$4=$O40,TEXT(CR$1,0)&amp;CU$4=$R40,TEXT(CR$1,0)&amp;CU$4=$U40),$BE40*$U$2,"")</f>
        <v/>
      </c>
      <c r="CV40" s="560" t="str">
        <f t="shared" ref="CV40" si="1855">IF(OR(TEXT(CV$1,0)&amp;CV$4=$L40,TEXT(CV$1,0)&amp;CV$4=$O40,TEXT(CV$1,0)&amp;CV$4=$R40,TEXT(CV$1,0)&amp;CV$4=$U40),$BE40*$U$2,"")</f>
        <v/>
      </c>
      <c r="CW40" s="556" t="str">
        <f t="shared" ref="CW40" si="1856">IF(OR(TEXT(CV$1,0)&amp;CW$4=$L40,TEXT(CV$1,0)&amp;CW$4=$O40,TEXT(CV$1,0)&amp;CW$4=$R40,TEXT(CV$1,0)&amp;CW$4=$U40),$BE40*$U$2,"")</f>
        <v/>
      </c>
      <c r="CX40" s="556" t="str">
        <f t="shared" ref="CX40" si="1857">IF(OR(TEXT(CV$1,0)&amp;CX$4=$L40,TEXT(CV$1,0)&amp;CX$4=$O40,TEXT(CV$1,0)&amp;CX$4=$R40,TEXT(CV$1,0)&amp;CX$4=$U40),$BE40*$U$2,"")</f>
        <v/>
      </c>
      <c r="CY40" s="558" t="str">
        <f t="shared" ref="CY40" si="1858">IF(OR(TEXT(CV$1,0)&amp;CY$4=$L40,TEXT(CV$1,0)&amp;CY$4=$O40,TEXT(CV$1,0)&amp;CY$4=$R40,TEXT(CV$1,0)&amp;CY$4=$U40),$BE40*$U$2,"")</f>
        <v/>
      </c>
      <c r="CZ40" s="560" t="str">
        <f t="shared" ref="CZ40" si="1859">IF(OR(TEXT(CZ$1,0)&amp;CZ$4=$L40,TEXT(CZ$1,0)&amp;CZ$4=$O40,TEXT(CZ$1,0)&amp;CZ$4=$R40,TEXT(CZ$1,0)&amp;CZ$4=$U40),$BE40*$U$2,"")</f>
        <v/>
      </c>
      <c r="DA40" s="556" t="str">
        <f t="shared" ref="DA40" si="1860">IF(OR(TEXT(CZ$1,0)&amp;DA$4=$L40,TEXT(CZ$1,0)&amp;DA$4=$O40,TEXT(CZ$1,0)&amp;DA$4=$R40,TEXT(CZ$1,0)&amp;DA$4=$U40),$BE40*$U$2,"")</f>
        <v/>
      </c>
      <c r="DB40" s="556" t="str">
        <f t="shared" ref="DB40" si="1861">IF(OR(TEXT(CZ$1,0)&amp;DB$4=$L40,TEXT(CZ$1,0)&amp;DB$4=$O40,TEXT(CZ$1,0)&amp;DB$4=$R40,TEXT(CZ$1,0)&amp;DB$4=$U40),$BE40*$U$2,"")</f>
        <v/>
      </c>
      <c r="DC40" s="558" t="str">
        <f t="shared" ref="DC40" si="1862">IF(OR(TEXT(CZ$1,0)&amp;DC$4=$L40,TEXT(CZ$1,0)&amp;DC$4=$O40,TEXT(CZ$1,0)&amp;DC$4=$R40,TEXT(CZ$1,0)&amp;DC$4=$U40),$BE40*$U$2,"")</f>
        <v/>
      </c>
      <c r="DD40" s="560" t="str">
        <f t="shared" ref="DD40" si="1863">IF(OR(TEXT(DD$1,0)&amp;DD$4=$L40,TEXT(DD$1,0)&amp;DD$4=$O40,TEXT(DD$1,0)&amp;DD$4=$R40,TEXT(DD$1,0)&amp;DD$4=$U40),$BE40*$U$2,"")</f>
        <v/>
      </c>
      <c r="DE40" s="556" t="str">
        <f t="shared" ref="DE40" si="1864">IF(OR(TEXT(DD$1,0)&amp;DE$4=$L40,TEXT(DD$1,0)&amp;DE$4=$O40,TEXT(DD$1,0)&amp;DE$4=$R40,TEXT(DD$1,0)&amp;DE$4=$U40),$BE40*$U$2,"")</f>
        <v/>
      </c>
      <c r="DF40" s="556" t="str">
        <f t="shared" ref="DF40" si="1865">IF(OR(TEXT(DD$1,0)&amp;DF$4=$L40,TEXT(DD$1,0)&amp;DF$4=$O40,TEXT(DD$1,0)&amp;DF$4=$R40,TEXT(DD$1,0)&amp;DF$4=$U40),$BE40*$U$2,"")</f>
        <v/>
      </c>
      <c r="DG40" s="558" t="str">
        <f t="shared" ref="DG40" si="1866">IF(OR(TEXT(DD$1,0)&amp;DG$4=$L40,TEXT(DD$1,0)&amp;DG$4=$O40,TEXT(DD$1,0)&amp;DG$4=$R40,TEXT(DD$1,0)&amp;DG$4=$U40),$BE40*$U$2,"")</f>
        <v/>
      </c>
      <c r="DH40" s="560" t="str">
        <f t="shared" ref="DH40" si="1867">IF(OR(TEXT(DH$1,0)&amp;DH$4=$L40,TEXT(DH$1,0)&amp;DH$4=$O40,TEXT(DH$1,0)&amp;DH$4=$R40,TEXT(DH$1,0)&amp;DH$4=$U40),$BE40*$U$2,"")</f>
        <v/>
      </c>
      <c r="DI40" s="556" t="str">
        <f t="shared" ref="DI40" si="1868">IF(OR(TEXT(DH$1,0)&amp;DI$4=$L40,TEXT(DH$1,0)&amp;DI$4=$O40,TEXT(DH$1,0)&amp;DI$4=$R40,TEXT(DH$1,0)&amp;DI$4=$U40),$BE40*$U$2,"")</f>
        <v/>
      </c>
      <c r="DJ40" s="556" t="str">
        <f t="shared" ref="DJ40" si="1869">IF(OR(TEXT(DH$1,0)&amp;DJ$4=$L40,TEXT(DH$1,0)&amp;DJ$4=$O40,TEXT(DH$1,0)&amp;DJ$4=$R40,TEXT(DH$1,0)&amp;DJ$4=$U40),$BE40*$U$2,"")</f>
        <v/>
      </c>
      <c r="DK40" s="558" t="str">
        <f t="shared" ref="DK40" si="1870">IF(OR(TEXT(DH$1,0)&amp;DK$4=$L40,TEXT(DH$1,0)&amp;DK$4=$O40,TEXT(DH$1,0)&amp;DK$4=$R40,TEXT(DH$1,0)&amp;DK$4=$U40),$BE40*$U$2,"")</f>
        <v/>
      </c>
      <c r="DL40" s="560" t="str">
        <f t="shared" ref="DL40" si="1871">IF(OR(TEXT(DL$1,0)&amp;DL$4=$L40,TEXT(DL$1,0)&amp;DL$4=$O40,TEXT(DL$1,0)&amp;DL$4=$R40,TEXT(DL$1,0)&amp;DL$4=$U40),$BE40*$U$2,"")</f>
        <v/>
      </c>
      <c r="DM40" s="556" t="str">
        <f t="shared" ref="DM40" si="1872">IF(OR(TEXT(DL$1,0)&amp;DM$4=$L40,TEXT(DL$1,0)&amp;DM$4=$O40,TEXT(DL$1,0)&amp;DM$4=$R40,TEXT(DL$1,0)&amp;DM$4=$U40),$BE40*$U$2,"")</f>
        <v/>
      </c>
      <c r="DN40" s="556" t="str">
        <f t="shared" ref="DN40" si="1873">IF(OR(TEXT(DL$1,0)&amp;DN$4=$L40,TEXT(DL$1,0)&amp;DN$4=$O40,TEXT(DL$1,0)&amp;DN$4=$R40,TEXT(DL$1,0)&amp;DN$4=$U40),$BE40*$U$2,"")</f>
        <v/>
      </c>
      <c r="DO40" s="558" t="str">
        <f t="shared" ref="DO40" si="1874">IF(OR(TEXT(DL$1,0)&amp;DO$4=$L40,TEXT(DL$1,0)&amp;DO$4=$O40,TEXT(DL$1,0)&amp;DO$4=$R40,TEXT(DL$1,0)&amp;DO$4=$U40),$BE40*$U$2,"")</f>
        <v/>
      </c>
      <c r="DP40" s="560" t="str">
        <f t="shared" ref="DP40" si="1875">IF(OR(TEXT(DP$1,0)&amp;DP$4=$L40,TEXT(DP$1,0)&amp;DP$4=$O40,TEXT(DP$1,0)&amp;DP$4=$R40,TEXT(DP$1,0)&amp;DP$4=$U40),$BE40*$U$2,"")</f>
        <v/>
      </c>
      <c r="DQ40" s="556" t="str">
        <f t="shared" ref="DQ40" si="1876">IF(OR(TEXT(DP$1,0)&amp;DQ$4=$L40,TEXT(DP$1,0)&amp;DQ$4=$O40,TEXT(DP$1,0)&amp;DQ$4=$R40,TEXT(DP$1,0)&amp;DQ$4=$U40),$BE40*$U$2,"")</f>
        <v/>
      </c>
      <c r="DR40" s="556" t="str">
        <f t="shared" ref="DR40" si="1877">IF(OR(TEXT(DP$1,0)&amp;DR$4=$L40,TEXT(DP$1,0)&amp;DR$4=$O40,TEXT(DP$1,0)&amp;DR$4=$R40,TEXT(DP$1,0)&amp;DR$4=$U40),$BE40*$U$2,"")</f>
        <v/>
      </c>
      <c r="DS40" s="558" t="str">
        <f t="shared" ref="DS40" si="1878">IF(OR(TEXT(DP$1,0)&amp;DS$4=$L40,TEXT(DP$1,0)&amp;DS$4=$O40,TEXT(DP$1,0)&amp;DS$4=$R40,TEXT(DP$1,0)&amp;DS$4=$U40),$BE40*$U$2,"")</f>
        <v/>
      </c>
      <c r="DT40" s="560" t="str">
        <f t="shared" ref="DT40" si="1879">IF(OR(TEXT(DT$1,0)&amp;DT$4=$L40,TEXT(DT$1,0)&amp;DT$4=$O40,TEXT(DT$1,0)&amp;DT$4=$R40,TEXT(DT$1,0)&amp;DT$4=$U40),$BE40*$U$2,"")</f>
        <v/>
      </c>
      <c r="DU40" s="556" t="str">
        <f t="shared" ref="DU40" si="1880">IF(OR(TEXT(DT$1,0)&amp;DU$4=$L40,TEXT(DT$1,0)&amp;DU$4=$O40,TEXT(DT$1,0)&amp;DU$4=$R40,TEXT(DT$1,0)&amp;DU$4=$U40),$BE40*$U$2,"")</f>
        <v/>
      </c>
      <c r="DV40" s="556" t="str">
        <f t="shared" ref="DV40" si="1881">IF(OR(TEXT(DT$1,0)&amp;DV$4=$L40,TEXT(DT$1,0)&amp;DV$4=$O40,TEXT(DT$1,0)&amp;DV$4=$R40,TEXT(DT$1,0)&amp;DV$4=$U40),$BE40*$U$2,"")</f>
        <v/>
      </c>
      <c r="DW40" s="558" t="str">
        <f t="shared" ref="DW40" si="1882">IF(OR(TEXT(DT$1,0)&amp;DW$4=$L40,TEXT(DT$1,0)&amp;DW$4=$O40,TEXT(DT$1,0)&amp;DW$4=$R40,TEXT(DT$1,0)&amp;DW$4=$U40),$BE40*$U$2,"")</f>
        <v/>
      </c>
      <c r="DX40" s="560" t="str">
        <f t="shared" ref="DX40" si="1883">IF(OR(TEXT(DX$1,0)&amp;DX$4=$L40,TEXT(DX$1,0)&amp;DX$4=$O40,TEXT(DX$1,0)&amp;DX$4=$R40,TEXT(DX$1,0)&amp;DX$4=$U40),$BE40*$U$2,"")</f>
        <v/>
      </c>
      <c r="DY40" s="556" t="str">
        <f t="shared" ref="DY40" si="1884">IF(OR(TEXT(DX$1,0)&amp;DY$4=$L40,TEXT(DX$1,0)&amp;DY$4=$O40,TEXT(DX$1,0)&amp;DY$4=$R40,TEXT(DX$1,0)&amp;DY$4=$U40),$BE40*$U$2,"")</f>
        <v/>
      </c>
      <c r="DZ40" s="556" t="str">
        <f t="shared" ref="DZ40" si="1885">IF(OR(TEXT(DX$1,0)&amp;DZ$4=$L40,TEXT(DX$1,0)&amp;DZ$4=$O40,TEXT(DX$1,0)&amp;DZ$4=$R40,TEXT(DX$1,0)&amp;DZ$4=$U40),$BE40*$U$2,"")</f>
        <v/>
      </c>
      <c r="EA40" s="558" t="str">
        <f t="shared" ref="EA40" si="1886">IF(OR(TEXT(DX$1,0)&amp;EA$4=$L40,TEXT(DX$1,0)&amp;EA$4=$O40,TEXT(DX$1,0)&amp;EA$4=$R40,TEXT(DX$1,0)&amp;EA$4=$U40),$BE40*$U$2,"")</f>
        <v/>
      </c>
      <c r="EB40" s="560" t="str">
        <f t="shared" ref="EB40" si="1887">IF(OR(TEXT(EB$1,0)&amp;EB$4=$L40,TEXT(EB$1,0)&amp;EB$4=$O40,TEXT(EB$1,0)&amp;EB$4=$R40,TEXT(EB$1,0)&amp;EB$4=$U40),$BE40*$U$2,"")</f>
        <v/>
      </c>
      <c r="EC40" s="556" t="str">
        <f t="shared" ref="EC40" si="1888">IF(OR(TEXT(EB$1,0)&amp;EC$4=$L40,TEXT(EB$1,0)&amp;EC$4=$O40,TEXT(EB$1,0)&amp;EC$4=$R40,TEXT(EB$1,0)&amp;EC$4=$U40),$BE40*$U$2,"")</f>
        <v/>
      </c>
      <c r="ED40" s="556" t="str">
        <f t="shared" ref="ED40" si="1889">IF(OR(TEXT(EB$1,0)&amp;ED$4=$L40,TEXT(EB$1,0)&amp;ED$4=$O40,TEXT(EB$1,0)&amp;ED$4=$R40,TEXT(EB$1,0)&amp;ED$4=$U40),$BE40*$U$2,"")</f>
        <v/>
      </c>
      <c r="EE40" s="558" t="str">
        <f t="shared" ref="EE40" si="1890">IF(OR(TEXT(EB$1,0)&amp;EE$4=$L40,TEXT(EB$1,0)&amp;EE$4=$O40,TEXT(EB$1,0)&amp;EE$4=$R40,TEXT(EB$1,0)&amp;EE$4=$U40),$BE40*$U$2,"")</f>
        <v/>
      </c>
      <c r="EF40" s="560" t="str">
        <f t="shared" ref="EF40" si="1891">IF(OR(TEXT(EF$1,0)&amp;EF$4=$L40,TEXT(EF$1,0)&amp;EF$4=$O40,TEXT(EF$1,0)&amp;EF$4=$R40,TEXT(EF$1,0)&amp;EF$4=$U40),$BE40*$U$2,"")</f>
        <v/>
      </c>
      <c r="EG40" s="556" t="str">
        <f t="shared" ref="EG40" si="1892">IF(OR(TEXT(EF$1,0)&amp;EG$4=$L40,TEXT(EF$1,0)&amp;EG$4=$O40,TEXT(EF$1,0)&amp;EG$4=$R40,TEXT(EF$1,0)&amp;EG$4=$U40),$BE40*$U$2,"")</f>
        <v/>
      </c>
      <c r="EH40" s="556" t="str">
        <f t="shared" ref="EH40" si="1893">IF(OR(TEXT(EF$1,0)&amp;EH$4=$L40,TEXT(EF$1,0)&amp;EH$4=$O40,TEXT(EF$1,0)&amp;EH$4=$R40,TEXT(EF$1,0)&amp;EH$4=$U40),$BE40*$U$2,"")</f>
        <v/>
      </c>
      <c r="EI40" s="558" t="str">
        <f t="shared" ref="EI40" si="1894">IF(OR(TEXT(EF$1,0)&amp;EI$4=$L40,TEXT(EF$1,0)&amp;EI$4=$O40,TEXT(EF$1,0)&amp;EI$4=$R40,TEXT(EF$1,0)&amp;EI$4=$U40),$BE40*$U$2,"")</f>
        <v/>
      </c>
      <c r="EJ40" s="560" t="str">
        <f t="shared" ref="EJ40" si="1895">IF(OR(TEXT(EJ$1,0)&amp;EJ$4=$L40,TEXT(EJ$1,0)&amp;EJ$4=$O40,TEXT(EJ$1,0)&amp;EJ$4=$R40,TEXT(EJ$1,0)&amp;EJ$4=$U40),$BE40*$U$2,"")</f>
        <v/>
      </c>
      <c r="EK40" s="556" t="str">
        <f t="shared" ref="EK40" si="1896">IF(OR(TEXT(EJ$1,0)&amp;EK$4=$L40,TEXT(EJ$1,0)&amp;EK$4=$O40,TEXT(EJ$1,0)&amp;EK$4=$R40,TEXT(EJ$1,0)&amp;EK$4=$U40),$BE40*$U$2,"")</f>
        <v/>
      </c>
      <c r="EL40" s="556" t="str">
        <f t="shared" ref="EL40" si="1897">IF(OR(TEXT(EJ$1,0)&amp;EL$4=$L40,TEXT(EJ$1,0)&amp;EL$4=$O40,TEXT(EJ$1,0)&amp;EL$4=$R40,TEXT(EJ$1,0)&amp;EL$4=$U40),$BE40*$U$2,"")</f>
        <v/>
      </c>
      <c r="EM40" s="558" t="str">
        <f t="shared" ref="EM40" si="1898">IF(OR(TEXT(EJ$1,0)&amp;EM$4=$L40,TEXT(EJ$1,0)&amp;EM$4=$O40,TEXT(EJ$1,0)&amp;EM$4=$R40,TEXT(EJ$1,0)&amp;EM$4=$U40),$BE40*$U$2,"")</f>
        <v/>
      </c>
      <c r="EN40" s="560" t="str">
        <f t="shared" ref="EN40" si="1899">IF(OR(TEXT(EN$1,0)&amp;EN$4=$L40,TEXT(EN$1,0)&amp;EN$4=$O40,TEXT(EN$1,0)&amp;EN$4=$R40,TEXT(EN$1,0)&amp;EN$4=$U40),$BE40*$U$2,"")</f>
        <v/>
      </c>
      <c r="EO40" s="556" t="str">
        <f t="shared" ref="EO40" si="1900">IF(OR(TEXT(EN$1,0)&amp;EO$4=$L40,TEXT(EN$1,0)&amp;EO$4=$O40,TEXT(EN$1,0)&amp;EO$4=$R40,TEXT(EN$1,0)&amp;EO$4=$U40),$BE40*$U$2,"")</f>
        <v/>
      </c>
      <c r="EP40" s="556" t="str">
        <f t="shared" ref="EP40" si="1901">IF(OR(TEXT(EN$1,0)&amp;EP$4=$L40,TEXT(EN$1,0)&amp;EP$4=$O40,TEXT(EN$1,0)&amp;EP$4=$R40,TEXT(EN$1,0)&amp;EP$4=$U40),$BE40*$U$2,"")</f>
        <v/>
      </c>
      <c r="EQ40" s="558" t="str">
        <f t="shared" ref="EQ40" si="1902">IF(OR(TEXT(EN$1,0)&amp;EQ$4=$L40,TEXT(EN$1,0)&amp;EQ$4=$O40,TEXT(EN$1,0)&amp;EQ$4=$R40,TEXT(EN$1,0)&amp;EQ$4=$U40),$BE40*$U$2,"")</f>
        <v/>
      </c>
      <c r="ER40" s="560" t="str">
        <f t="shared" ref="ER40" si="1903">IF(OR(TEXT(ER$1,0)&amp;ER$4=$L40,TEXT(ER$1,0)&amp;ER$4=$O40,TEXT(ER$1,0)&amp;ER$4=$R40,TEXT(ER$1,0)&amp;ER$4=$U40),$BE40*$U$2,"")</f>
        <v/>
      </c>
      <c r="ES40" s="556" t="str">
        <f t="shared" ref="ES40" si="1904">IF(OR(TEXT(ER$1,0)&amp;ES$4=$L40,TEXT(ER$1,0)&amp;ES$4=$O40,TEXT(ER$1,0)&amp;ES$4=$R40,TEXT(ER$1,0)&amp;ES$4=$U40),$BE40*$U$2,"")</f>
        <v/>
      </c>
      <c r="ET40" s="556" t="str">
        <f t="shared" ref="ET40" si="1905">IF(OR(TEXT(ER$1,0)&amp;ET$4=$L40,TEXT(ER$1,0)&amp;ET$4=$O40,TEXT(ER$1,0)&amp;ET$4=$R40,TEXT(ER$1,0)&amp;ET$4=$U40),$BE40*$U$2,"")</f>
        <v/>
      </c>
      <c r="EU40" s="558" t="str">
        <f t="shared" ref="EU40" si="1906">IF(OR(TEXT(ER$1,0)&amp;EU$4=$L40,TEXT(ER$1,0)&amp;EU$4=$O40,TEXT(ER$1,0)&amp;EU$4=$R40,TEXT(ER$1,0)&amp;EU$4=$U40),$BE40*$U$2,"")</f>
        <v/>
      </c>
      <c r="EV40" s="560" t="str">
        <f t="shared" ref="EV40" si="1907">IF(OR(TEXT(EV$1,0)&amp;EV$4=$L40,TEXT(EV$1,0)&amp;EV$4=$O40,TEXT(EV$1,0)&amp;EV$4=$R40,TEXT(EV$1,0)&amp;EV$4=$U40),$BE40*$U$2,"")</f>
        <v/>
      </c>
      <c r="EW40" s="556" t="str">
        <f t="shared" ref="EW40" si="1908">IF(OR(TEXT(EV$1,0)&amp;EW$4=$L40,TEXT(EV$1,0)&amp;EW$4=$O40,TEXT(EV$1,0)&amp;EW$4=$R40,TEXT(EV$1,0)&amp;EW$4=$U40),$BE40*$U$2,"")</f>
        <v/>
      </c>
      <c r="EX40" s="556" t="str">
        <f t="shared" ref="EX40" si="1909">IF(OR(TEXT(EV$1,0)&amp;EX$4=$L40,TEXT(EV$1,0)&amp;EX$4=$O40,TEXT(EV$1,0)&amp;EX$4=$R40,TEXT(EV$1,0)&amp;EX$4=$U40),$BE40*$U$2,"")</f>
        <v/>
      </c>
      <c r="EY40" s="558" t="str">
        <f t="shared" ref="EY40" si="1910">IF(OR(TEXT(EV$1,0)&amp;EY$4=$L40,TEXT(EV$1,0)&amp;EY$4=$O40,TEXT(EV$1,0)&amp;EY$4=$R40,TEXT(EV$1,0)&amp;EY$4=$U40),$BE40*$U$2,"")</f>
        <v/>
      </c>
      <c r="EZ40" s="560" t="str">
        <f t="shared" ref="EZ40" si="1911">IF(OR(TEXT(EZ$1,0)&amp;EZ$4=$L40,TEXT(EZ$1,0)&amp;EZ$4=$O40,TEXT(EZ$1,0)&amp;EZ$4=$R40,TEXT(EZ$1,0)&amp;EZ$4=$U40),$BE40*$U$2,"")</f>
        <v/>
      </c>
      <c r="FA40" s="556" t="str">
        <f t="shared" ref="FA40" si="1912">IF(OR(TEXT(EZ$1,0)&amp;FA$4=$L40,TEXT(EZ$1,0)&amp;FA$4=$O40,TEXT(EZ$1,0)&amp;FA$4=$R40,TEXT(EZ$1,0)&amp;FA$4=$U40),$BE40*$U$2,"")</f>
        <v/>
      </c>
      <c r="FB40" s="556" t="str">
        <f t="shared" ref="FB40" si="1913">IF(OR(TEXT(EZ$1,0)&amp;FB$4=$L40,TEXT(EZ$1,0)&amp;FB$4=$O40,TEXT(EZ$1,0)&amp;FB$4=$R40,TEXT(EZ$1,0)&amp;FB$4=$U40),$BE40*$U$2,"")</f>
        <v/>
      </c>
      <c r="FC40" s="558" t="str">
        <f t="shared" ref="FC40" si="1914">IF(OR(TEXT(EZ$1,0)&amp;FC$4=$L40,TEXT(EZ$1,0)&amp;FC$4=$O40,TEXT(EZ$1,0)&amp;FC$4=$R40,TEXT(EZ$1,0)&amp;FC$4=$U40),$BE40*$U$2,"")</f>
        <v/>
      </c>
      <c r="FD40" s="560" t="str">
        <f t="shared" ref="FD40" si="1915">IF(OR(TEXT(FD$1,0)&amp;FD$4=$L40,TEXT(FD$1,0)&amp;FD$4=$O40,TEXT(FD$1,0)&amp;FD$4=$R40,TEXT(FD$1,0)&amp;FD$4=$U40),$BE40*$U$2,"")</f>
        <v/>
      </c>
      <c r="FE40" s="556" t="str">
        <f t="shared" ref="FE40" si="1916">IF(OR(TEXT(FD$1,0)&amp;FE$4=$L40,TEXT(FD$1,0)&amp;FE$4=$O40,TEXT(FD$1,0)&amp;FE$4=$R40,TEXT(FD$1,0)&amp;FE$4=$U40),$BE40*$U$2,"")</f>
        <v/>
      </c>
      <c r="FF40" s="556" t="str">
        <f t="shared" ref="FF40" si="1917">IF(OR(TEXT(FD$1,0)&amp;FF$4=$L40,TEXT(FD$1,0)&amp;FF$4=$O40,TEXT(FD$1,0)&amp;FF$4=$R40,TEXT(FD$1,0)&amp;FF$4=$U40),$BE40*$U$2,"")</f>
        <v/>
      </c>
      <c r="FG40" s="558" t="str">
        <f t="shared" ref="FG40" si="1918">IF(OR(TEXT(FD$1,0)&amp;FG$4=$L40,TEXT(FD$1,0)&amp;FG$4=$O40,TEXT(FD$1,0)&amp;FG$4=$R40,TEXT(FD$1,0)&amp;FG$4=$U40),$BE40*$U$2,"")</f>
        <v/>
      </c>
      <c r="FH40" s="560" t="str">
        <f t="shared" ref="FH40" si="1919">IF(OR(TEXT(FH$1,0)&amp;FH$4=$L40,TEXT(FH$1,0)&amp;FH$4=$O40,TEXT(FH$1,0)&amp;FH$4=$R40,TEXT(FH$1,0)&amp;FH$4=$U40),$BE40*$U$2,"")</f>
        <v/>
      </c>
      <c r="FI40" s="556" t="str">
        <f t="shared" ref="FI40" si="1920">IF(OR(TEXT(FH$1,0)&amp;FI$4=$L40,TEXT(FH$1,0)&amp;FI$4=$O40,TEXT(FH$1,0)&amp;FI$4=$R40,TEXT(FH$1,0)&amp;FI$4=$U40),$BE40*$U$2,"")</f>
        <v/>
      </c>
      <c r="FJ40" s="556" t="str">
        <f t="shared" ref="FJ40" si="1921">IF(OR(TEXT(FH$1,0)&amp;FJ$4=$L40,TEXT(FH$1,0)&amp;FJ$4=$O40,TEXT(FH$1,0)&amp;FJ$4=$R40,TEXT(FH$1,0)&amp;FJ$4=$U40),$BE40*$U$2,"")</f>
        <v/>
      </c>
      <c r="FK40" s="558" t="str">
        <f t="shared" ref="FK40" si="1922">IF(OR(TEXT(FH$1,0)&amp;FK$4=$L40,TEXT(FH$1,0)&amp;FK$4=$O40,TEXT(FH$1,0)&amp;FK$4=$R40,TEXT(FH$1,0)&amp;FK$4=$U40),$BE40*$U$2,"")</f>
        <v/>
      </c>
      <c r="FL40" s="560" t="str">
        <f t="shared" ref="FL40" si="1923">IF(OR(TEXT(FL$1,0)&amp;FL$4=$L40,TEXT(FL$1,0)&amp;FL$4=$O40,TEXT(FL$1,0)&amp;FL$4=$R40,TEXT(FL$1,0)&amp;FL$4=$U40),$BE40*$U$2,"")</f>
        <v/>
      </c>
      <c r="FM40" s="556" t="str">
        <f t="shared" ref="FM40" si="1924">IF(OR(TEXT(FL$1,0)&amp;FM$4=$L40,TEXT(FL$1,0)&amp;FM$4=$O40,TEXT(FL$1,0)&amp;FM$4=$R40,TEXT(FL$1,0)&amp;FM$4=$U40),$BE40*$U$2,"")</f>
        <v/>
      </c>
      <c r="FN40" s="556" t="str">
        <f t="shared" ref="FN40" si="1925">IF(OR(TEXT(FL$1,0)&amp;FN$4=$L40,TEXT(FL$1,0)&amp;FN$4=$O40,TEXT(FL$1,0)&amp;FN$4=$R40,TEXT(FL$1,0)&amp;FN$4=$U40),$BE40*$U$2,"")</f>
        <v/>
      </c>
      <c r="FO40" s="558" t="str">
        <f t="shared" ref="FO40" si="1926">IF(OR(TEXT(FL$1,0)&amp;FO$4=$L40,TEXT(FL$1,0)&amp;FO$4=$O40,TEXT(FL$1,0)&amp;FO$4=$R40,TEXT(FL$1,0)&amp;FO$4=$U40),$BE40*$U$2,"")</f>
        <v/>
      </c>
      <c r="FP40" s="560" t="str">
        <f t="shared" ref="FP40" si="1927">IF(OR(TEXT(FP$1,0)&amp;FP$4=$L40,TEXT(FP$1,0)&amp;FP$4=$O40,TEXT(FP$1,0)&amp;FP$4=$R40,TEXT(FP$1,0)&amp;FP$4=$U40),$BE40*$U$2,"")</f>
        <v/>
      </c>
      <c r="FQ40" s="556" t="str">
        <f t="shared" ref="FQ40" si="1928">IF(OR(TEXT(FP$1,0)&amp;FQ$4=$L40,TEXT(FP$1,0)&amp;FQ$4=$O40,TEXT(FP$1,0)&amp;FQ$4=$R40,TEXT(FP$1,0)&amp;FQ$4=$U40),$BE40*$U$2,"")</f>
        <v/>
      </c>
      <c r="FR40" s="556" t="str">
        <f t="shared" ref="FR40" si="1929">IF(OR(TEXT(FP$1,0)&amp;FR$4=$L40,TEXT(FP$1,0)&amp;FR$4=$O40,TEXT(FP$1,0)&amp;FR$4=$R40,TEXT(FP$1,0)&amp;FR$4=$U40),$BE40*$U$2,"")</f>
        <v/>
      </c>
      <c r="FS40" s="558" t="str">
        <f t="shared" ref="FS40" si="1930">IF(OR(TEXT(FP$1,0)&amp;FS$4=$L40,TEXT(FP$1,0)&amp;FS$4=$O40,TEXT(FP$1,0)&amp;FS$4=$R40,TEXT(FP$1,0)&amp;FS$4=$U40),$BE40*$U$2,"")</f>
        <v/>
      </c>
      <c r="FT40" s="560" t="str">
        <f t="shared" ref="FT40" si="1931">IF(OR(TEXT(FT$1,0)&amp;FT$4=$L40,TEXT(FT$1,0)&amp;FT$4=$O40,TEXT(FT$1,0)&amp;FT$4=$R40,TEXT(FT$1,0)&amp;FT$4=$U40),$BE40*$U$2,"")</f>
        <v/>
      </c>
      <c r="FU40" s="556" t="str">
        <f t="shared" ref="FU40" si="1932">IF(OR(TEXT(FT$1,0)&amp;FU$4=$L40,TEXT(FT$1,0)&amp;FU$4=$O40,TEXT(FT$1,0)&amp;FU$4=$R40,TEXT(FT$1,0)&amp;FU$4=$U40),$BE40*$U$2,"")</f>
        <v/>
      </c>
      <c r="FV40" s="556" t="str">
        <f t="shared" ref="FV40" si="1933">IF(OR(TEXT(FT$1,0)&amp;FV$4=$L40,TEXT(FT$1,0)&amp;FV$4=$O40,TEXT(FT$1,0)&amp;FV$4=$R40,TEXT(FT$1,0)&amp;FV$4=$U40),$BE40*$U$2,"")</f>
        <v/>
      </c>
      <c r="FW40" s="558" t="str">
        <f t="shared" ref="FW40" si="1934">IF(OR(TEXT(FT$1,0)&amp;FW$4=$L40,TEXT(FT$1,0)&amp;FW$4=$O40,TEXT(FT$1,0)&amp;FW$4=$R40,TEXT(FT$1,0)&amp;FW$4=$U40),$BE40*$U$2,"")</f>
        <v/>
      </c>
      <c r="FX40" s="560" t="str">
        <f t="shared" ref="FX40" si="1935">IF(OR(TEXT(FX$1,0)&amp;FX$4=$L40,TEXT(FX$1,0)&amp;FX$4=$O40,TEXT(FX$1,0)&amp;FX$4=$R40,TEXT(FX$1,0)&amp;FX$4=$U40),$BE40*$U$2,"")</f>
        <v/>
      </c>
      <c r="FY40" s="556" t="str">
        <f t="shared" ref="FY40" si="1936">IF(OR(TEXT(FX$1,0)&amp;FY$4=$L40,TEXT(FX$1,0)&amp;FY$4=$O40,TEXT(FX$1,0)&amp;FY$4=$R40,TEXT(FX$1,0)&amp;FY$4=$U40),$BE40*$U$2,"")</f>
        <v/>
      </c>
      <c r="FZ40" s="556" t="str">
        <f t="shared" ref="FZ40" si="1937">IF(OR(TEXT(FX$1,0)&amp;FZ$4=$L40,TEXT(FX$1,0)&amp;FZ$4=$O40,TEXT(FX$1,0)&amp;FZ$4=$R40,TEXT(FX$1,0)&amp;FZ$4=$U40),$BE40*$U$2,"")</f>
        <v/>
      </c>
      <c r="GA40" s="558" t="str">
        <f t="shared" ref="GA40" si="1938">IF(OR(TEXT(FX$1,0)&amp;GA$4=$L40,TEXT(FX$1,0)&amp;GA$4=$O40,TEXT(FX$1,0)&amp;GA$4=$R40,TEXT(FX$1,0)&amp;GA$4=$U40),$BE40*$U$2,"")</f>
        <v/>
      </c>
    </row>
    <row r="41" spans="1:183" s="1" customFormat="1" ht="13.5" customHeight="1" x14ac:dyDescent="0.25">
      <c r="A41" s="584"/>
      <c r="B41" s="585"/>
      <c r="C41" s="585"/>
      <c r="D41" s="608"/>
      <c r="E41" s="609"/>
      <c r="F41" s="610"/>
      <c r="G41" s="614"/>
      <c r="H41" s="615"/>
      <c r="I41" s="615"/>
      <c r="J41" s="615"/>
      <c r="K41" s="616"/>
      <c r="L41" s="620"/>
      <c r="M41" s="621"/>
      <c r="N41" s="622"/>
      <c r="O41" s="597"/>
      <c r="P41" s="597"/>
      <c r="Q41" s="597"/>
      <c r="R41" s="597"/>
      <c r="S41" s="597"/>
      <c r="T41" s="597"/>
      <c r="U41" s="597"/>
      <c r="V41" s="597"/>
      <c r="W41" s="599"/>
      <c r="X41" s="579" t="str">
        <f t="shared" ref="X41" si="1939">IF(X40&lt;&gt;"",X40*$U$2,"")</f>
        <v/>
      </c>
      <c r="Y41" s="580"/>
      <c r="Z41" s="580" t="str">
        <f t="shared" ref="Z41" si="1940">IF(Z40&lt;&gt;"",Z40*$U$2,"")</f>
        <v/>
      </c>
      <c r="AA41" s="580"/>
      <c r="AB41" s="580" t="str">
        <f t="shared" ref="AB41" si="1941">IF(AB40&lt;&gt;"",AB40*$U$2,"")</f>
        <v/>
      </c>
      <c r="AC41" s="580"/>
      <c r="AD41" s="580" t="str">
        <f t="shared" ref="AD41" si="1942">IF(AD40&lt;&gt;"",AD40*$U$2,"")</f>
        <v/>
      </c>
      <c r="AE41" s="580"/>
      <c r="AF41" s="580" t="str">
        <f t="shared" ref="AF41" si="1943">IF(AF40&lt;&gt;"",AF40*$U$2,"")</f>
        <v/>
      </c>
      <c r="AG41" s="580"/>
      <c r="AH41" s="580" t="str">
        <f t="shared" ref="AH41" si="1944">IF(AH40&lt;&gt;"",AH40*$U$2,"")</f>
        <v/>
      </c>
      <c r="AI41" s="580"/>
      <c r="AJ41" s="580" t="str">
        <f t="shared" ref="AJ41" si="1945">IF(AJ40&lt;&gt;"",AJ40*$U$2,"")</f>
        <v/>
      </c>
      <c r="AK41" s="580"/>
      <c r="AL41" s="580" t="str">
        <f t="shared" ref="AL41" si="1946">IF(AL40&lt;&gt;"",AL40*$U$2,"")</f>
        <v/>
      </c>
      <c r="AM41" s="580"/>
      <c r="AN41" s="580" t="str">
        <f t="shared" ref="AN41" si="1947">IF(AN40&lt;&gt;"",AN40*$U$2,"")</f>
        <v/>
      </c>
      <c r="AO41" s="580"/>
      <c r="AP41" s="580" t="str">
        <f t="shared" ref="AP41" si="1948">IF(AP40&lt;&gt;"",AP40*$U$2,"")</f>
        <v/>
      </c>
      <c r="AQ41" s="580"/>
      <c r="AR41" s="580" t="str">
        <f t="shared" ref="AR41" si="1949">IF(AR40&lt;&gt;"",AR40*$U$2,"")</f>
        <v/>
      </c>
      <c r="AS41" s="580"/>
      <c r="AT41" s="580" t="str">
        <f t="shared" ref="AT41" si="1950">IF(AT40&lt;&gt;"",AT40*$U$2,"")</f>
        <v/>
      </c>
      <c r="AU41" s="580"/>
      <c r="AV41" s="580" t="str">
        <f t="shared" ref="AV41" si="1951">IF(AV40&lt;&gt;"",AV40*$U$2,"")</f>
        <v/>
      </c>
      <c r="AW41" s="580"/>
      <c r="AX41" s="580" t="str">
        <f t="shared" ref="AX41" si="1952">IF(AX40&lt;&gt;"",AX40*$U$2,"")</f>
        <v/>
      </c>
      <c r="AY41" s="580"/>
      <c r="AZ41" s="580" t="str">
        <f t="shared" ref="AZ41" si="1953">IF(AZ40&lt;&gt;"",AZ40*$U$2,"")</f>
        <v/>
      </c>
      <c r="BA41" s="581"/>
      <c r="BB41" s="603"/>
      <c r="BC41" s="604"/>
      <c r="BD41" s="604"/>
      <c r="BE41" s="572"/>
      <c r="BF41" s="572"/>
      <c r="BG41" s="572"/>
      <c r="BH41" s="576"/>
      <c r="BI41" s="577"/>
      <c r="BJ41" s="578"/>
      <c r="BL41" s="692">
        <f>IF(Data!W8&lt;&gt;"",Data!W8,"")</f>
        <v>22</v>
      </c>
      <c r="BM41" s="693"/>
      <c r="BN41" s="694"/>
      <c r="BO41" s="695" t="str">
        <f>FP76</f>
        <v/>
      </c>
      <c r="BP41" s="696"/>
      <c r="BQ41" s="697"/>
      <c r="BR41" s="698" t="str">
        <f>FQ76</f>
        <v/>
      </c>
      <c r="BS41" s="696"/>
      <c r="BT41" s="697"/>
      <c r="BU41" s="698" t="str">
        <f>FR76</f>
        <v/>
      </c>
      <c r="BV41" s="696"/>
      <c r="BW41" s="697"/>
      <c r="BX41" s="698" t="str">
        <f>FS76</f>
        <v/>
      </c>
      <c r="BY41" s="696"/>
      <c r="BZ41" s="699"/>
      <c r="CJ41" s="561"/>
      <c r="CK41" s="557"/>
      <c r="CL41" s="557"/>
      <c r="CM41" s="559"/>
      <c r="CN41" s="561"/>
      <c r="CO41" s="557"/>
      <c r="CP41" s="557"/>
      <c r="CQ41" s="559"/>
      <c r="CR41" s="561"/>
      <c r="CS41" s="557"/>
      <c r="CT41" s="557"/>
      <c r="CU41" s="559"/>
      <c r="CV41" s="561"/>
      <c r="CW41" s="557"/>
      <c r="CX41" s="557"/>
      <c r="CY41" s="559"/>
      <c r="CZ41" s="561"/>
      <c r="DA41" s="557"/>
      <c r="DB41" s="557"/>
      <c r="DC41" s="559"/>
      <c r="DD41" s="561"/>
      <c r="DE41" s="557"/>
      <c r="DF41" s="557"/>
      <c r="DG41" s="559"/>
      <c r="DH41" s="561"/>
      <c r="DI41" s="557"/>
      <c r="DJ41" s="557"/>
      <c r="DK41" s="559"/>
      <c r="DL41" s="561"/>
      <c r="DM41" s="557"/>
      <c r="DN41" s="557"/>
      <c r="DO41" s="559"/>
      <c r="DP41" s="561"/>
      <c r="DQ41" s="557"/>
      <c r="DR41" s="557"/>
      <c r="DS41" s="559"/>
      <c r="DT41" s="561"/>
      <c r="DU41" s="557"/>
      <c r="DV41" s="557"/>
      <c r="DW41" s="559"/>
      <c r="DX41" s="561"/>
      <c r="DY41" s="557"/>
      <c r="DZ41" s="557"/>
      <c r="EA41" s="559"/>
      <c r="EB41" s="561"/>
      <c r="EC41" s="557"/>
      <c r="ED41" s="557"/>
      <c r="EE41" s="559"/>
      <c r="EF41" s="561"/>
      <c r="EG41" s="557"/>
      <c r="EH41" s="557"/>
      <c r="EI41" s="559"/>
      <c r="EJ41" s="561"/>
      <c r="EK41" s="557"/>
      <c r="EL41" s="557"/>
      <c r="EM41" s="559"/>
      <c r="EN41" s="561"/>
      <c r="EO41" s="557"/>
      <c r="EP41" s="557"/>
      <c r="EQ41" s="559"/>
      <c r="ER41" s="561"/>
      <c r="ES41" s="557"/>
      <c r="ET41" s="557"/>
      <c r="EU41" s="559"/>
      <c r="EV41" s="561"/>
      <c r="EW41" s="557"/>
      <c r="EX41" s="557"/>
      <c r="EY41" s="559"/>
      <c r="EZ41" s="561"/>
      <c r="FA41" s="557"/>
      <c r="FB41" s="557"/>
      <c r="FC41" s="559"/>
      <c r="FD41" s="561"/>
      <c r="FE41" s="557"/>
      <c r="FF41" s="557"/>
      <c r="FG41" s="559"/>
      <c r="FH41" s="561"/>
      <c r="FI41" s="557"/>
      <c r="FJ41" s="557"/>
      <c r="FK41" s="559"/>
      <c r="FL41" s="561"/>
      <c r="FM41" s="557"/>
      <c r="FN41" s="557"/>
      <c r="FO41" s="559"/>
      <c r="FP41" s="561"/>
      <c r="FQ41" s="557"/>
      <c r="FR41" s="557"/>
      <c r="FS41" s="559"/>
      <c r="FT41" s="561"/>
      <c r="FU41" s="557"/>
      <c r="FV41" s="557"/>
      <c r="FW41" s="559"/>
      <c r="FX41" s="561"/>
      <c r="FY41" s="557"/>
      <c r="FZ41" s="557"/>
      <c r="GA41" s="559"/>
    </row>
    <row r="42" spans="1:183" s="1" customFormat="1" ht="13.5" customHeight="1" x14ac:dyDescent="0.25">
      <c r="A42" s="582"/>
      <c r="B42" s="583"/>
      <c r="C42" s="583"/>
      <c r="D42" s="605" t="s">
        <v>334</v>
      </c>
      <c r="E42" s="606"/>
      <c r="F42" s="607"/>
      <c r="G42" s="611" t="s">
        <v>300</v>
      </c>
      <c r="H42" s="612"/>
      <c r="I42" s="612"/>
      <c r="J42" s="612"/>
      <c r="K42" s="613"/>
      <c r="L42" s="617" t="str">
        <f>IF($D42&lt;&gt;"",LEFT($D42,4)&amp;L$5,"")</f>
        <v>8304FL</v>
      </c>
      <c r="M42" s="618"/>
      <c r="N42" s="619"/>
      <c r="O42" s="596" t="str">
        <f t="shared" ref="O42" si="1954">IF($L42&lt;&gt;"",LEFT($L42,4)&amp;O$5,"")</f>
        <v>8304FR</v>
      </c>
      <c r="P42" s="596"/>
      <c r="Q42" s="596"/>
      <c r="R42" s="596" t="str">
        <f t="shared" si="812"/>
        <v>8304RL</v>
      </c>
      <c r="S42" s="596"/>
      <c r="T42" s="596"/>
      <c r="U42" s="596" t="str">
        <f t="shared" si="813"/>
        <v>8304RR</v>
      </c>
      <c r="V42" s="596"/>
      <c r="W42" s="598"/>
      <c r="X42" s="600" t="str">
        <f>'RS SHK-DWN'!$DP$5</f>
        <v/>
      </c>
      <c r="Y42" s="565"/>
      <c r="Z42" s="565"/>
      <c r="AA42" s="565"/>
      <c r="AB42" s="565"/>
      <c r="AC42" s="565"/>
      <c r="AD42" s="565"/>
      <c r="AE42" s="565"/>
      <c r="AF42" s="565"/>
      <c r="AG42" s="565"/>
      <c r="AH42" s="565"/>
      <c r="AI42" s="565"/>
      <c r="AJ42" s="565"/>
      <c r="AK42" s="565"/>
      <c r="AL42" s="565"/>
      <c r="AM42" s="565"/>
      <c r="AN42" s="565"/>
      <c r="AO42" s="565"/>
      <c r="AP42" s="565"/>
      <c r="AQ42" s="565"/>
      <c r="AR42" s="565"/>
      <c r="AS42" s="565"/>
      <c r="AT42" s="565"/>
      <c r="AU42" s="565"/>
      <c r="AV42" s="565"/>
      <c r="AW42" s="565"/>
      <c r="AX42" s="565"/>
      <c r="AY42" s="565"/>
      <c r="AZ42" s="565"/>
      <c r="BA42" s="566"/>
      <c r="BB42" s="601"/>
      <c r="BC42" s="602"/>
      <c r="BD42" s="602"/>
      <c r="BE42" s="571">
        <f t="shared" ref="BE42" si="1955">IF(AND(D42&lt;&gt;"",G42&lt;&gt;"",L42&lt;&gt;""),SUM(X42:BA42),"")</f>
        <v>0</v>
      </c>
      <c r="BF42" s="571"/>
      <c r="BG42" s="571"/>
      <c r="BH42" s="573">
        <f t="shared" ref="BH42" si="1956">IF(AND(D42&lt;&gt;"",G42&lt;&gt;"",L42&lt;&gt;""),SUM(X43:BA43,BB42),"")</f>
        <v>0</v>
      </c>
      <c r="BI42" s="574"/>
      <c r="BJ42" s="575"/>
      <c r="BL42" s="692">
        <f>IF(Data!X8&lt;&gt;"",Data!X8,"")</f>
        <v>23</v>
      </c>
      <c r="BM42" s="693"/>
      <c r="BN42" s="694"/>
      <c r="BO42" s="695" t="str">
        <f>FT76</f>
        <v/>
      </c>
      <c r="BP42" s="696"/>
      <c r="BQ42" s="697"/>
      <c r="BR42" s="698" t="str">
        <f>FU76</f>
        <v/>
      </c>
      <c r="BS42" s="696"/>
      <c r="BT42" s="697"/>
      <c r="BU42" s="698" t="str">
        <f>FV76</f>
        <v/>
      </c>
      <c r="BV42" s="696"/>
      <c r="BW42" s="697"/>
      <c r="BX42" s="698" t="str">
        <f>FW76</f>
        <v/>
      </c>
      <c r="BY42" s="696"/>
      <c r="BZ42" s="699"/>
      <c r="CB42" s="173">
        <f>BB42+SUM(X43:Y43)</f>
        <v>0</v>
      </c>
      <c r="CC42" s="173">
        <f>BB42+SUM(X43:AA43)</f>
        <v>0</v>
      </c>
      <c r="CD42" s="173">
        <f>BB42+SUM(X43:AC43)</f>
        <v>0</v>
      </c>
      <c r="CE42" s="173">
        <f>BB42+SUM(X43:AE43)</f>
        <v>0</v>
      </c>
      <c r="CF42" s="173">
        <f>BB42+SUM(X43:AG43)</f>
        <v>0</v>
      </c>
      <c r="CG42" s="173">
        <f>BB42+SUM(X43:AI43)</f>
        <v>0</v>
      </c>
      <c r="CH42" s="173">
        <f>BB42+SUM(X43:AK43)</f>
        <v>0</v>
      </c>
      <c r="CJ42" s="560" t="str">
        <f t="shared" ref="CJ42" si="1957">IF(OR(TEXT(CJ$1,0)&amp;CJ$4=$L42,TEXT(CJ$1,0)&amp;CJ$4=$O42,TEXT(CJ$1,0)&amp;CJ$4=$R42,TEXT(CJ$1,0)&amp;CJ$4=$U42),$BE42*$U$2,"")</f>
        <v/>
      </c>
      <c r="CK42" s="556" t="str">
        <f t="shared" ref="CK42" si="1958">IF(OR(TEXT(CJ$1,0)&amp;CK$4=$L42,TEXT(CJ$1,0)&amp;CK$4=$O42,TEXT(CJ$1,0)&amp;CK$4=$R42,TEXT(CJ$1,0)&amp;CK$4=$U42),$BE42*$U$2,"")</f>
        <v/>
      </c>
      <c r="CL42" s="556" t="str">
        <f t="shared" ref="CL42" si="1959">IF(OR(TEXT(CJ$1,0)&amp;CL$4=$L42,TEXT(CJ$1,0)&amp;CL$4=$O42,TEXT(CJ$1,0)&amp;CL$4=$R42,TEXT(CJ$1,0)&amp;CL$4=$U42),$BE42*$U$2,"")</f>
        <v/>
      </c>
      <c r="CM42" s="558" t="str">
        <f t="shared" ref="CM42" si="1960">IF(OR(TEXT(CJ$1,0)&amp;CM$4=$L42,TEXT(CJ$1,0)&amp;CM$4=$O42,TEXT(CJ$1,0)&amp;CM$4=$R42,TEXT(CJ$1,0)&amp;CM$4=$U42),$BE42*$U$2,"")</f>
        <v/>
      </c>
      <c r="CN42" s="560" t="str">
        <f t="shared" ref="CN42" si="1961">IF(OR(TEXT(CN$1,0)&amp;CN$4=$L42,TEXT(CN$1,0)&amp;CN$4=$O42,TEXT(CN$1,0)&amp;CN$4=$R42,TEXT(CN$1,0)&amp;CN$4=$U42),$BE42*$U$2,"")</f>
        <v/>
      </c>
      <c r="CO42" s="556" t="str">
        <f t="shared" ref="CO42" si="1962">IF(OR(TEXT(CN$1,0)&amp;CO$4=$L42,TEXT(CN$1,0)&amp;CO$4=$O42,TEXT(CN$1,0)&amp;CO$4=$R42,TEXT(CN$1,0)&amp;CO$4=$U42),$BE42*$U$2,"")</f>
        <v/>
      </c>
      <c r="CP42" s="556" t="str">
        <f t="shared" ref="CP42" si="1963">IF(OR(TEXT(CN$1,0)&amp;CP$4=$L42,TEXT(CN$1,0)&amp;CP$4=$O42,TEXT(CN$1,0)&amp;CP$4=$R42,TEXT(CN$1,0)&amp;CP$4=$U42),$BE42*$U$2,"")</f>
        <v/>
      </c>
      <c r="CQ42" s="558" t="str">
        <f t="shared" ref="CQ42" si="1964">IF(OR(TEXT(CN$1,0)&amp;CQ$4=$L42,TEXT(CN$1,0)&amp;CQ$4=$O42,TEXT(CN$1,0)&amp;CQ$4=$R42,TEXT(CN$1,0)&amp;CQ$4=$U42),$BE42*$U$2,"")</f>
        <v/>
      </c>
      <c r="CR42" s="560" t="str">
        <f t="shared" ref="CR42" si="1965">IF(OR(TEXT(CR$1,0)&amp;CR$4=$L42,TEXT(CR$1,0)&amp;CR$4=$O42,TEXT(CR$1,0)&amp;CR$4=$R42,TEXT(CR$1,0)&amp;CR$4=$U42),$BE42*$U$2,"")</f>
        <v/>
      </c>
      <c r="CS42" s="556" t="str">
        <f t="shared" ref="CS42" si="1966">IF(OR(TEXT(CR$1,0)&amp;CS$4=$L42,TEXT(CR$1,0)&amp;CS$4=$O42,TEXT(CR$1,0)&amp;CS$4=$R42,TEXT(CR$1,0)&amp;CS$4=$U42),$BE42*$U$2,"")</f>
        <v/>
      </c>
      <c r="CT42" s="556" t="str">
        <f t="shared" ref="CT42" si="1967">IF(OR(TEXT(CR$1,0)&amp;CT$4=$L42,TEXT(CR$1,0)&amp;CT$4=$O42,TEXT(CR$1,0)&amp;CT$4=$R42,TEXT(CR$1,0)&amp;CT$4=$U42),$BE42*$U$2,"")</f>
        <v/>
      </c>
      <c r="CU42" s="558" t="str">
        <f t="shared" ref="CU42" si="1968">IF(OR(TEXT(CR$1,0)&amp;CU$4=$L42,TEXT(CR$1,0)&amp;CU$4=$O42,TEXT(CR$1,0)&amp;CU$4=$R42,TEXT(CR$1,0)&amp;CU$4=$U42),$BE42*$U$2,"")</f>
        <v/>
      </c>
      <c r="CV42" s="560" t="str">
        <f t="shared" ref="CV42" si="1969">IF(OR(TEXT(CV$1,0)&amp;CV$4=$L42,TEXT(CV$1,0)&amp;CV$4=$O42,TEXT(CV$1,0)&amp;CV$4=$R42,TEXT(CV$1,0)&amp;CV$4=$U42),$BE42*$U$2,"")</f>
        <v/>
      </c>
      <c r="CW42" s="556" t="str">
        <f t="shared" ref="CW42" si="1970">IF(OR(TEXT(CV$1,0)&amp;CW$4=$L42,TEXT(CV$1,0)&amp;CW$4=$O42,TEXT(CV$1,0)&amp;CW$4=$R42,TEXT(CV$1,0)&amp;CW$4=$U42),$BE42*$U$2,"")</f>
        <v/>
      </c>
      <c r="CX42" s="556" t="str">
        <f t="shared" ref="CX42" si="1971">IF(OR(TEXT(CV$1,0)&amp;CX$4=$L42,TEXT(CV$1,0)&amp;CX$4=$O42,TEXT(CV$1,0)&amp;CX$4=$R42,TEXT(CV$1,0)&amp;CX$4=$U42),$BE42*$U$2,"")</f>
        <v/>
      </c>
      <c r="CY42" s="558" t="str">
        <f t="shared" ref="CY42" si="1972">IF(OR(TEXT(CV$1,0)&amp;CY$4=$L42,TEXT(CV$1,0)&amp;CY$4=$O42,TEXT(CV$1,0)&amp;CY$4=$R42,TEXT(CV$1,0)&amp;CY$4=$U42),$BE42*$U$2,"")</f>
        <v/>
      </c>
      <c r="CZ42" s="560" t="str">
        <f t="shared" ref="CZ42" si="1973">IF(OR(TEXT(CZ$1,0)&amp;CZ$4=$L42,TEXT(CZ$1,0)&amp;CZ$4=$O42,TEXT(CZ$1,0)&amp;CZ$4=$R42,TEXT(CZ$1,0)&amp;CZ$4=$U42),$BE42*$U$2,"")</f>
        <v/>
      </c>
      <c r="DA42" s="556" t="str">
        <f t="shared" ref="DA42" si="1974">IF(OR(TEXT(CZ$1,0)&amp;DA$4=$L42,TEXT(CZ$1,0)&amp;DA$4=$O42,TEXT(CZ$1,0)&amp;DA$4=$R42,TEXT(CZ$1,0)&amp;DA$4=$U42),$BE42*$U$2,"")</f>
        <v/>
      </c>
      <c r="DB42" s="556" t="str">
        <f t="shared" ref="DB42" si="1975">IF(OR(TEXT(CZ$1,0)&amp;DB$4=$L42,TEXT(CZ$1,0)&amp;DB$4=$O42,TEXT(CZ$1,0)&amp;DB$4=$R42,TEXT(CZ$1,0)&amp;DB$4=$U42),$BE42*$U$2,"")</f>
        <v/>
      </c>
      <c r="DC42" s="558" t="str">
        <f t="shared" ref="DC42" si="1976">IF(OR(TEXT(CZ$1,0)&amp;DC$4=$L42,TEXT(CZ$1,0)&amp;DC$4=$O42,TEXT(CZ$1,0)&amp;DC$4=$R42,TEXT(CZ$1,0)&amp;DC$4=$U42),$BE42*$U$2,"")</f>
        <v/>
      </c>
      <c r="DD42" s="560" t="str">
        <f t="shared" ref="DD42" si="1977">IF(OR(TEXT(DD$1,0)&amp;DD$4=$L42,TEXT(DD$1,0)&amp;DD$4=$O42,TEXT(DD$1,0)&amp;DD$4=$R42,TEXT(DD$1,0)&amp;DD$4=$U42),$BE42*$U$2,"")</f>
        <v/>
      </c>
      <c r="DE42" s="556" t="str">
        <f t="shared" ref="DE42" si="1978">IF(OR(TEXT(DD$1,0)&amp;DE$4=$L42,TEXT(DD$1,0)&amp;DE$4=$O42,TEXT(DD$1,0)&amp;DE$4=$R42,TEXT(DD$1,0)&amp;DE$4=$U42),$BE42*$U$2,"")</f>
        <v/>
      </c>
      <c r="DF42" s="556" t="str">
        <f t="shared" ref="DF42" si="1979">IF(OR(TEXT(DD$1,0)&amp;DF$4=$L42,TEXT(DD$1,0)&amp;DF$4=$O42,TEXT(DD$1,0)&amp;DF$4=$R42,TEXT(DD$1,0)&amp;DF$4=$U42),$BE42*$U$2,"")</f>
        <v/>
      </c>
      <c r="DG42" s="558" t="str">
        <f t="shared" ref="DG42" si="1980">IF(OR(TEXT(DD$1,0)&amp;DG$4=$L42,TEXT(DD$1,0)&amp;DG$4=$O42,TEXT(DD$1,0)&amp;DG$4=$R42,TEXT(DD$1,0)&amp;DG$4=$U42),$BE42*$U$2,"")</f>
        <v/>
      </c>
      <c r="DH42" s="560" t="str">
        <f t="shared" ref="DH42" si="1981">IF(OR(TEXT(DH$1,0)&amp;DH$4=$L42,TEXT(DH$1,0)&amp;DH$4=$O42,TEXT(DH$1,0)&amp;DH$4=$R42,TEXT(DH$1,0)&amp;DH$4=$U42),$BE42*$U$2,"")</f>
        <v/>
      </c>
      <c r="DI42" s="556" t="str">
        <f t="shared" ref="DI42" si="1982">IF(OR(TEXT(DH$1,0)&amp;DI$4=$L42,TEXT(DH$1,0)&amp;DI$4=$O42,TEXT(DH$1,0)&amp;DI$4=$R42,TEXT(DH$1,0)&amp;DI$4=$U42),$BE42*$U$2,"")</f>
        <v/>
      </c>
      <c r="DJ42" s="556" t="str">
        <f t="shared" ref="DJ42" si="1983">IF(OR(TEXT(DH$1,0)&amp;DJ$4=$L42,TEXT(DH$1,0)&amp;DJ$4=$O42,TEXT(DH$1,0)&amp;DJ$4=$R42,TEXT(DH$1,0)&amp;DJ$4=$U42),$BE42*$U$2,"")</f>
        <v/>
      </c>
      <c r="DK42" s="558" t="str">
        <f t="shared" ref="DK42" si="1984">IF(OR(TEXT(DH$1,0)&amp;DK$4=$L42,TEXT(DH$1,0)&amp;DK$4=$O42,TEXT(DH$1,0)&amp;DK$4=$R42,TEXT(DH$1,0)&amp;DK$4=$U42),$BE42*$U$2,"")</f>
        <v/>
      </c>
      <c r="DL42" s="560" t="str">
        <f t="shared" ref="DL42" si="1985">IF(OR(TEXT(DL$1,0)&amp;DL$4=$L42,TEXT(DL$1,0)&amp;DL$4=$O42,TEXT(DL$1,0)&amp;DL$4=$R42,TEXT(DL$1,0)&amp;DL$4=$U42),$BE42*$U$2,"")</f>
        <v/>
      </c>
      <c r="DM42" s="556" t="str">
        <f t="shared" ref="DM42" si="1986">IF(OR(TEXT(DL$1,0)&amp;DM$4=$L42,TEXT(DL$1,0)&amp;DM$4=$O42,TEXT(DL$1,0)&amp;DM$4=$R42,TEXT(DL$1,0)&amp;DM$4=$U42),$BE42*$U$2,"")</f>
        <v/>
      </c>
      <c r="DN42" s="556" t="str">
        <f t="shared" ref="DN42" si="1987">IF(OR(TEXT(DL$1,0)&amp;DN$4=$L42,TEXT(DL$1,0)&amp;DN$4=$O42,TEXT(DL$1,0)&amp;DN$4=$R42,TEXT(DL$1,0)&amp;DN$4=$U42),$BE42*$U$2,"")</f>
        <v/>
      </c>
      <c r="DO42" s="558" t="str">
        <f t="shared" ref="DO42" si="1988">IF(OR(TEXT(DL$1,0)&amp;DO$4=$L42,TEXT(DL$1,0)&amp;DO$4=$O42,TEXT(DL$1,0)&amp;DO$4=$R42,TEXT(DL$1,0)&amp;DO$4=$U42),$BE42*$U$2,"")</f>
        <v/>
      </c>
      <c r="DP42" s="560" t="str">
        <f t="shared" ref="DP42" si="1989">IF(OR(TEXT(DP$1,0)&amp;DP$4=$L42,TEXT(DP$1,0)&amp;DP$4=$O42,TEXT(DP$1,0)&amp;DP$4=$R42,TEXT(DP$1,0)&amp;DP$4=$U42),$BE42*$U$2,"")</f>
        <v/>
      </c>
      <c r="DQ42" s="556" t="str">
        <f t="shared" ref="DQ42" si="1990">IF(OR(TEXT(DP$1,0)&amp;DQ$4=$L42,TEXT(DP$1,0)&amp;DQ$4=$O42,TEXT(DP$1,0)&amp;DQ$4=$R42,TEXT(DP$1,0)&amp;DQ$4=$U42),$BE42*$U$2,"")</f>
        <v/>
      </c>
      <c r="DR42" s="556" t="str">
        <f t="shared" ref="DR42" si="1991">IF(OR(TEXT(DP$1,0)&amp;DR$4=$L42,TEXT(DP$1,0)&amp;DR$4=$O42,TEXT(DP$1,0)&amp;DR$4=$R42,TEXT(DP$1,0)&amp;DR$4=$U42),$BE42*$U$2,"")</f>
        <v/>
      </c>
      <c r="DS42" s="558" t="str">
        <f t="shared" ref="DS42" si="1992">IF(OR(TEXT(DP$1,0)&amp;DS$4=$L42,TEXT(DP$1,0)&amp;DS$4=$O42,TEXT(DP$1,0)&amp;DS$4=$R42,TEXT(DP$1,0)&amp;DS$4=$U42),$BE42*$U$2,"")</f>
        <v/>
      </c>
      <c r="DT42" s="560" t="str">
        <f t="shared" ref="DT42" si="1993">IF(OR(TEXT(DT$1,0)&amp;DT$4=$L42,TEXT(DT$1,0)&amp;DT$4=$O42,TEXT(DT$1,0)&amp;DT$4=$R42,TEXT(DT$1,0)&amp;DT$4=$U42),$BE42*$U$2,"")</f>
        <v/>
      </c>
      <c r="DU42" s="556" t="str">
        <f t="shared" ref="DU42" si="1994">IF(OR(TEXT(DT$1,0)&amp;DU$4=$L42,TEXT(DT$1,0)&amp;DU$4=$O42,TEXT(DT$1,0)&amp;DU$4=$R42,TEXT(DT$1,0)&amp;DU$4=$U42),$BE42*$U$2,"")</f>
        <v/>
      </c>
      <c r="DV42" s="556" t="str">
        <f t="shared" ref="DV42" si="1995">IF(OR(TEXT(DT$1,0)&amp;DV$4=$L42,TEXT(DT$1,0)&amp;DV$4=$O42,TEXT(DT$1,0)&amp;DV$4=$R42,TEXT(DT$1,0)&amp;DV$4=$U42),$BE42*$U$2,"")</f>
        <v/>
      </c>
      <c r="DW42" s="558" t="str">
        <f t="shared" ref="DW42" si="1996">IF(OR(TEXT(DT$1,0)&amp;DW$4=$L42,TEXT(DT$1,0)&amp;DW$4=$O42,TEXT(DT$1,0)&amp;DW$4=$R42,TEXT(DT$1,0)&amp;DW$4=$U42),$BE42*$U$2,"")</f>
        <v/>
      </c>
      <c r="DX42" s="560" t="str">
        <f t="shared" ref="DX42" si="1997">IF(OR(TEXT(DX$1,0)&amp;DX$4=$L42,TEXT(DX$1,0)&amp;DX$4=$O42,TEXT(DX$1,0)&amp;DX$4=$R42,TEXT(DX$1,0)&amp;DX$4=$U42),$BE42*$U$2,"")</f>
        <v/>
      </c>
      <c r="DY42" s="556" t="str">
        <f t="shared" ref="DY42" si="1998">IF(OR(TEXT(DX$1,0)&amp;DY$4=$L42,TEXT(DX$1,0)&amp;DY$4=$O42,TEXT(DX$1,0)&amp;DY$4=$R42,TEXT(DX$1,0)&amp;DY$4=$U42),$BE42*$U$2,"")</f>
        <v/>
      </c>
      <c r="DZ42" s="556" t="str">
        <f t="shared" ref="DZ42" si="1999">IF(OR(TEXT(DX$1,0)&amp;DZ$4=$L42,TEXT(DX$1,0)&amp;DZ$4=$O42,TEXT(DX$1,0)&amp;DZ$4=$R42,TEXT(DX$1,0)&amp;DZ$4=$U42),$BE42*$U$2,"")</f>
        <v/>
      </c>
      <c r="EA42" s="558" t="str">
        <f t="shared" ref="EA42" si="2000">IF(OR(TEXT(DX$1,0)&amp;EA$4=$L42,TEXT(DX$1,0)&amp;EA$4=$O42,TEXT(DX$1,0)&amp;EA$4=$R42,TEXT(DX$1,0)&amp;EA$4=$U42),$BE42*$U$2,"")</f>
        <v/>
      </c>
      <c r="EB42" s="560" t="str">
        <f t="shared" ref="EB42" si="2001">IF(OR(TEXT(EB$1,0)&amp;EB$4=$L42,TEXT(EB$1,0)&amp;EB$4=$O42,TEXT(EB$1,0)&amp;EB$4=$R42,TEXT(EB$1,0)&amp;EB$4=$U42),$BE42*$U$2,"")</f>
        <v/>
      </c>
      <c r="EC42" s="556" t="str">
        <f t="shared" ref="EC42" si="2002">IF(OR(TEXT(EB$1,0)&amp;EC$4=$L42,TEXT(EB$1,0)&amp;EC$4=$O42,TEXT(EB$1,0)&amp;EC$4=$R42,TEXT(EB$1,0)&amp;EC$4=$U42),$BE42*$U$2,"")</f>
        <v/>
      </c>
      <c r="ED42" s="556" t="str">
        <f t="shared" ref="ED42" si="2003">IF(OR(TEXT(EB$1,0)&amp;ED$4=$L42,TEXT(EB$1,0)&amp;ED$4=$O42,TEXT(EB$1,0)&amp;ED$4=$R42,TEXT(EB$1,0)&amp;ED$4=$U42),$BE42*$U$2,"")</f>
        <v/>
      </c>
      <c r="EE42" s="558" t="str">
        <f t="shared" ref="EE42" si="2004">IF(OR(TEXT(EB$1,0)&amp;EE$4=$L42,TEXT(EB$1,0)&amp;EE$4=$O42,TEXT(EB$1,0)&amp;EE$4=$R42,TEXT(EB$1,0)&amp;EE$4=$U42),$BE42*$U$2,"")</f>
        <v/>
      </c>
      <c r="EF42" s="560" t="str">
        <f t="shared" ref="EF42" si="2005">IF(OR(TEXT(EF$1,0)&amp;EF$4=$L42,TEXT(EF$1,0)&amp;EF$4=$O42,TEXT(EF$1,0)&amp;EF$4=$R42,TEXT(EF$1,0)&amp;EF$4=$U42),$BE42*$U$2,"")</f>
        <v/>
      </c>
      <c r="EG42" s="556" t="str">
        <f t="shared" ref="EG42" si="2006">IF(OR(TEXT(EF$1,0)&amp;EG$4=$L42,TEXT(EF$1,0)&amp;EG$4=$O42,TEXT(EF$1,0)&amp;EG$4=$R42,TEXT(EF$1,0)&amp;EG$4=$U42),$BE42*$U$2,"")</f>
        <v/>
      </c>
      <c r="EH42" s="556" t="str">
        <f t="shared" ref="EH42" si="2007">IF(OR(TEXT(EF$1,0)&amp;EH$4=$L42,TEXT(EF$1,0)&amp;EH$4=$O42,TEXT(EF$1,0)&amp;EH$4=$R42,TEXT(EF$1,0)&amp;EH$4=$U42),$BE42*$U$2,"")</f>
        <v/>
      </c>
      <c r="EI42" s="558" t="str">
        <f t="shared" ref="EI42" si="2008">IF(OR(TEXT(EF$1,0)&amp;EI$4=$L42,TEXT(EF$1,0)&amp;EI$4=$O42,TEXT(EF$1,0)&amp;EI$4=$R42,TEXT(EF$1,0)&amp;EI$4=$U42),$BE42*$U$2,"")</f>
        <v/>
      </c>
      <c r="EJ42" s="560" t="str">
        <f t="shared" ref="EJ42" si="2009">IF(OR(TEXT(EJ$1,0)&amp;EJ$4=$L42,TEXT(EJ$1,0)&amp;EJ$4=$O42,TEXT(EJ$1,0)&amp;EJ$4=$R42,TEXT(EJ$1,0)&amp;EJ$4=$U42),$BE42*$U$2,"")</f>
        <v/>
      </c>
      <c r="EK42" s="556" t="str">
        <f t="shared" ref="EK42" si="2010">IF(OR(TEXT(EJ$1,0)&amp;EK$4=$L42,TEXT(EJ$1,0)&amp;EK$4=$O42,TEXT(EJ$1,0)&amp;EK$4=$R42,TEXT(EJ$1,0)&amp;EK$4=$U42),$BE42*$U$2,"")</f>
        <v/>
      </c>
      <c r="EL42" s="556" t="str">
        <f t="shared" ref="EL42" si="2011">IF(OR(TEXT(EJ$1,0)&amp;EL$4=$L42,TEXT(EJ$1,0)&amp;EL$4=$O42,TEXT(EJ$1,0)&amp;EL$4=$R42,TEXT(EJ$1,0)&amp;EL$4=$U42),$BE42*$U$2,"")</f>
        <v/>
      </c>
      <c r="EM42" s="558" t="str">
        <f t="shared" ref="EM42" si="2012">IF(OR(TEXT(EJ$1,0)&amp;EM$4=$L42,TEXT(EJ$1,0)&amp;EM$4=$O42,TEXT(EJ$1,0)&amp;EM$4=$R42,TEXT(EJ$1,0)&amp;EM$4=$U42),$BE42*$U$2,"")</f>
        <v/>
      </c>
      <c r="EN42" s="560" t="str">
        <f t="shared" ref="EN42" si="2013">IF(OR(TEXT(EN$1,0)&amp;EN$4=$L42,TEXT(EN$1,0)&amp;EN$4=$O42,TEXT(EN$1,0)&amp;EN$4=$R42,TEXT(EN$1,0)&amp;EN$4=$U42),$BE42*$U$2,"")</f>
        <v/>
      </c>
      <c r="EO42" s="556" t="str">
        <f t="shared" ref="EO42" si="2014">IF(OR(TEXT(EN$1,0)&amp;EO$4=$L42,TEXT(EN$1,0)&amp;EO$4=$O42,TEXT(EN$1,0)&amp;EO$4=$R42,TEXT(EN$1,0)&amp;EO$4=$U42),$BE42*$U$2,"")</f>
        <v/>
      </c>
      <c r="EP42" s="556" t="str">
        <f t="shared" ref="EP42" si="2015">IF(OR(TEXT(EN$1,0)&amp;EP$4=$L42,TEXT(EN$1,0)&amp;EP$4=$O42,TEXT(EN$1,0)&amp;EP$4=$R42,TEXT(EN$1,0)&amp;EP$4=$U42),$BE42*$U$2,"")</f>
        <v/>
      </c>
      <c r="EQ42" s="558" t="str">
        <f t="shared" ref="EQ42" si="2016">IF(OR(TEXT(EN$1,0)&amp;EQ$4=$L42,TEXT(EN$1,0)&amp;EQ$4=$O42,TEXT(EN$1,0)&amp;EQ$4=$R42,TEXT(EN$1,0)&amp;EQ$4=$U42),$BE42*$U$2,"")</f>
        <v/>
      </c>
      <c r="ER42" s="560" t="str">
        <f t="shared" ref="ER42" si="2017">IF(OR(TEXT(ER$1,0)&amp;ER$4=$L42,TEXT(ER$1,0)&amp;ER$4=$O42,TEXT(ER$1,0)&amp;ER$4=$R42,TEXT(ER$1,0)&amp;ER$4=$U42),$BE42*$U$2,"")</f>
        <v/>
      </c>
      <c r="ES42" s="556" t="str">
        <f t="shared" ref="ES42" si="2018">IF(OR(TEXT(ER$1,0)&amp;ES$4=$L42,TEXT(ER$1,0)&amp;ES$4=$O42,TEXT(ER$1,0)&amp;ES$4=$R42,TEXT(ER$1,0)&amp;ES$4=$U42),$BE42*$U$2,"")</f>
        <v/>
      </c>
      <c r="ET42" s="556" t="str">
        <f t="shared" ref="ET42" si="2019">IF(OR(TEXT(ER$1,0)&amp;ET$4=$L42,TEXT(ER$1,0)&amp;ET$4=$O42,TEXT(ER$1,0)&amp;ET$4=$R42,TEXT(ER$1,0)&amp;ET$4=$U42),$BE42*$U$2,"")</f>
        <v/>
      </c>
      <c r="EU42" s="558" t="str">
        <f t="shared" ref="EU42" si="2020">IF(OR(TEXT(ER$1,0)&amp;EU$4=$L42,TEXT(ER$1,0)&amp;EU$4=$O42,TEXT(ER$1,0)&amp;EU$4=$R42,TEXT(ER$1,0)&amp;EU$4=$U42),$BE42*$U$2,"")</f>
        <v/>
      </c>
      <c r="EV42" s="560" t="str">
        <f t="shared" ref="EV42" si="2021">IF(OR(TEXT(EV$1,0)&amp;EV$4=$L42,TEXT(EV$1,0)&amp;EV$4=$O42,TEXT(EV$1,0)&amp;EV$4=$R42,TEXT(EV$1,0)&amp;EV$4=$U42),$BE42*$U$2,"")</f>
        <v/>
      </c>
      <c r="EW42" s="556" t="str">
        <f t="shared" ref="EW42" si="2022">IF(OR(TEXT(EV$1,0)&amp;EW$4=$L42,TEXT(EV$1,0)&amp;EW$4=$O42,TEXT(EV$1,0)&amp;EW$4=$R42,TEXT(EV$1,0)&amp;EW$4=$U42),$BE42*$U$2,"")</f>
        <v/>
      </c>
      <c r="EX42" s="556" t="str">
        <f t="shared" ref="EX42" si="2023">IF(OR(TEXT(EV$1,0)&amp;EX$4=$L42,TEXT(EV$1,0)&amp;EX$4=$O42,TEXT(EV$1,0)&amp;EX$4=$R42,TEXT(EV$1,0)&amp;EX$4=$U42),$BE42*$U$2,"")</f>
        <v/>
      </c>
      <c r="EY42" s="558" t="str">
        <f t="shared" ref="EY42" si="2024">IF(OR(TEXT(EV$1,0)&amp;EY$4=$L42,TEXT(EV$1,0)&amp;EY$4=$O42,TEXT(EV$1,0)&amp;EY$4=$R42,TEXT(EV$1,0)&amp;EY$4=$U42),$BE42*$U$2,"")</f>
        <v/>
      </c>
      <c r="EZ42" s="560" t="str">
        <f t="shared" ref="EZ42" si="2025">IF(OR(TEXT(EZ$1,0)&amp;EZ$4=$L42,TEXT(EZ$1,0)&amp;EZ$4=$O42,TEXT(EZ$1,0)&amp;EZ$4=$R42,TEXT(EZ$1,0)&amp;EZ$4=$U42),$BE42*$U$2,"")</f>
        <v/>
      </c>
      <c r="FA42" s="556" t="str">
        <f t="shared" ref="FA42" si="2026">IF(OR(TEXT(EZ$1,0)&amp;FA$4=$L42,TEXT(EZ$1,0)&amp;FA$4=$O42,TEXT(EZ$1,0)&amp;FA$4=$R42,TEXT(EZ$1,0)&amp;FA$4=$U42),$BE42*$U$2,"")</f>
        <v/>
      </c>
      <c r="FB42" s="556" t="str">
        <f t="shared" ref="FB42" si="2027">IF(OR(TEXT(EZ$1,0)&amp;FB$4=$L42,TEXT(EZ$1,0)&amp;FB$4=$O42,TEXT(EZ$1,0)&amp;FB$4=$R42,TEXT(EZ$1,0)&amp;FB$4=$U42),$BE42*$U$2,"")</f>
        <v/>
      </c>
      <c r="FC42" s="558" t="str">
        <f t="shared" ref="FC42" si="2028">IF(OR(TEXT(EZ$1,0)&amp;FC$4=$L42,TEXT(EZ$1,0)&amp;FC$4=$O42,TEXT(EZ$1,0)&amp;FC$4=$R42,TEXT(EZ$1,0)&amp;FC$4=$U42),$BE42*$U$2,"")</f>
        <v/>
      </c>
      <c r="FD42" s="560" t="str">
        <f t="shared" ref="FD42" si="2029">IF(OR(TEXT(FD$1,0)&amp;FD$4=$L42,TEXT(FD$1,0)&amp;FD$4=$O42,TEXT(FD$1,0)&amp;FD$4=$R42,TEXT(FD$1,0)&amp;FD$4=$U42),$BE42*$U$2,"")</f>
        <v/>
      </c>
      <c r="FE42" s="556" t="str">
        <f t="shared" ref="FE42" si="2030">IF(OR(TEXT(FD$1,0)&amp;FE$4=$L42,TEXT(FD$1,0)&amp;FE$4=$O42,TEXT(FD$1,0)&amp;FE$4=$R42,TEXT(FD$1,0)&amp;FE$4=$U42),$BE42*$U$2,"")</f>
        <v/>
      </c>
      <c r="FF42" s="556" t="str">
        <f t="shared" ref="FF42" si="2031">IF(OR(TEXT(FD$1,0)&amp;FF$4=$L42,TEXT(FD$1,0)&amp;FF$4=$O42,TEXT(FD$1,0)&amp;FF$4=$R42,TEXT(FD$1,0)&amp;FF$4=$U42),$BE42*$U$2,"")</f>
        <v/>
      </c>
      <c r="FG42" s="558" t="str">
        <f t="shared" ref="FG42" si="2032">IF(OR(TEXT(FD$1,0)&amp;FG$4=$L42,TEXT(FD$1,0)&amp;FG$4=$O42,TEXT(FD$1,0)&amp;FG$4=$R42,TEXT(FD$1,0)&amp;FG$4=$U42),$BE42*$U$2,"")</f>
        <v/>
      </c>
      <c r="FH42" s="560" t="str">
        <f t="shared" ref="FH42" si="2033">IF(OR(TEXT(FH$1,0)&amp;FH$4=$L42,TEXT(FH$1,0)&amp;FH$4=$O42,TEXT(FH$1,0)&amp;FH$4=$R42,TEXT(FH$1,0)&amp;FH$4=$U42),$BE42*$U$2,"")</f>
        <v/>
      </c>
      <c r="FI42" s="556" t="str">
        <f t="shared" ref="FI42" si="2034">IF(OR(TEXT(FH$1,0)&amp;FI$4=$L42,TEXT(FH$1,0)&amp;FI$4=$O42,TEXT(FH$1,0)&amp;FI$4=$R42,TEXT(FH$1,0)&amp;FI$4=$U42),$BE42*$U$2,"")</f>
        <v/>
      </c>
      <c r="FJ42" s="556" t="str">
        <f t="shared" ref="FJ42" si="2035">IF(OR(TEXT(FH$1,0)&amp;FJ$4=$L42,TEXT(FH$1,0)&amp;FJ$4=$O42,TEXT(FH$1,0)&amp;FJ$4=$R42,TEXT(FH$1,0)&amp;FJ$4=$U42),$BE42*$U$2,"")</f>
        <v/>
      </c>
      <c r="FK42" s="558" t="str">
        <f t="shared" ref="FK42" si="2036">IF(OR(TEXT(FH$1,0)&amp;FK$4=$L42,TEXT(FH$1,0)&amp;FK$4=$O42,TEXT(FH$1,0)&amp;FK$4=$R42,TEXT(FH$1,0)&amp;FK$4=$U42),$BE42*$U$2,"")</f>
        <v/>
      </c>
      <c r="FL42" s="560" t="str">
        <f t="shared" ref="FL42" si="2037">IF(OR(TEXT(FL$1,0)&amp;FL$4=$L42,TEXT(FL$1,0)&amp;FL$4=$O42,TEXT(FL$1,0)&amp;FL$4=$R42,TEXT(FL$1,0)&amp;FL$4=$U42),$BE42*$U$2,"")</f>
        <v/>
      </c>
      <c r="FM42" s="556" t="str">
        <f t="shared" ref="FM42" si="2038">IF(OR(TEXT(FL$1,0)&amp;FM$4=$L42,TEXT(FL$1,0)&amp;FM$4=$O42,TEXT(FL$1,0)&amp;FM$4=$R42,TEXT(FL$1,0)&amp;FM$4=$U42),$BE42*$U$2,"")</f>
        <v/>
      </c>
      <c r="FN42" s="556" t="str">
        <f t="shared" ref="FN42" si="2039">IF(OR(TEXT(FL$1,0)&amp;FN$4=$L42,TEXT(FL$1,0)&amp;FN$4=$O42,TEXT(FL$1,0)&amp;FN$4=$R42,TEXT(FL$1,0)&amp;FN$4=$U42),$BE42*$U$2,"")</f>
        <v/>
      </c>
      <c r="FO42" s="558" t="str">
        <f t="shared" ref="FO42" si="2040">IF(OR(TEXT(FL$1,0)&amp;FO$4=$L42,TEXT(FL$1,0)&amp;FO$4=$O42,TEXT(FL$1,0)&amp;FO$4=$R42,TEXT(FL$1,0)&amp;FO$4=$U42),$BE42*$U$2,"")</f>
        <v/>
      </c>
      <c r="FP42" s="560" t="str">
        <f t="shared" ref="FP42" si="2041">IF(OR(TEXT(FP$1,0)&amp;FP$4=$L42,TEXT(FP$1,0)&amp;FP$4=$O42,TEXT(FP$1,0)&amp;FP$4=$R42,TEXT(FP$1,0)&amp;FP$4=$U42),$BE42*$U$2,"")</f>
        <v/>
      </c>
      <c r="FQ42" s="556" t="str">
        <f t="shared" ref="FQ42" si="2042">IF(OR(TEXT(FP$1,0)&amp;FQ$4=$L42,TEXT(FP$1,0)&amp;FQ$4=$O42,TEXT(FP$1,0)&amp;FQ$4=$R42,TEXT(FP$1,0)&amp;FQ$4=$U42),$BE42*$U$2,"")</f>
        <v/>
      </c>
      <c r="FR42" s="556" t="str">
        <f t="shared" ref="FR42" si="2043">IF(OR(TEXT(FP$1,0)&amp;FR$4=$L42,TEXT(FP$1,0)&amp;FR$4=$O42,TEXT(FP$1,0)&amp;FR$4=$R42,TEXT(FP$1,0)&amp;FR$4=$U42),$BE42*$U$2,"")</f>
        <v/>
      </c>
      <c r="FS42" s="558" t="str">
        <f t="shared" ref="FS42" si="2044">IF(OR(TEXT(FP$1,0)&amp;FS$4=$L42,TEXT(FP$1,0)&amp;FS$4=$O42,TEXT(FP$1,0)&amp;FS$4=$R42,TEXT(FP$1,0)&amp;FS$4=$U42),$BE42*$U$2,"")</f>
        <v/>
      </c>
      <c r="FT42" s="560" t="str">
        <f t="shared" ref="FT42" si="2045">IF(OR(TEXT(FT$1,0)&amp;FT$4=$L42,TEXT(FT$1,0)&amp;FT$4=$O42,TEXT(FT$1,0)&amp;FT$4=$R42,TEXT(FT$1,0)&amp;FT$4=$U42),$BE42*$U$2,"")</f>
        <v/>
      </c>
      <c r="FU42" s="556" t="str">
        <f t="shared" ref="FU42" si="2046">IF(OR(TEXT(FT$1,0)&amp;FU$4=$L42,TEXT(FT$1,0)&amp;FU$4=$O42,TEXT(FT$1,0)&amp;FU$4=$R42,TEXT(FT$1,0)&amp;FU$4=$U42),$BE42*$U$2,"")</f>
        <v/>
      </c>
      <c r="FV42" s="556" t="str">
        <f t="shared" ref="FV42" si="2047">IF(OR(TEXT(FT$1,0)&amp;FV$4=$L42,TEXT(FT$1,0)&amp;FV$4=$O42,TEXT(FT$1,0)&amp;FV$4=$R42,TEXT(FT$1,0)&amp;FV$4=$U42),$BE42*$U$2,"")</f>
        <v/>
      </c>
      <c r="FW42" s="558" t="str">
        <f t="shared" ref="FW42" si="2048">IF(OR(TEXT(FT$1,0)&amp;FW$4=$L42,TEXT(FT$1,0)&amp;FW$4=$O42,TEXT(FT$1,0)&amp;FW$4=$R42,TEXT(FT$1,0)&amp;FW$4=$U42),$BE42*$U$2,"")</f>
        <v/>
      </c>
      <c r="FX42" s="560" t="str">
        <f t="shared" ref="FX42" si="2049">IF(OR(TEXT(FX$1,0)&amp;FX$4=$L42,TEXT(FX$1,0)&amp;FX$4=$O42,TEXT(FX$1,0)&amp;FX$4=$R42,TEXT(FX$1,0)&amp;FX$4=$U42),$BE42*$U$2,"")</f>
        <v/>
      </c>
      <c r="FY42" s="556" t="str">
        <f t="shared" ref="FY42" si="2050">IF(OR(TEXT(FX$1,0)&amp;FY$4=$L42,TEXT(FX$1,0)&amp;FY$4=$O42,TEXT(FX$1,0)&amp;FY$4=$R42,TEXT(FX$1,0)&amp;FY$4=$U42),$BE42*$U$2,"")</f>
        <v/>
      </c>
      <c r="FZ42" s="556" t="str">
        <f t="shared" ref="FZ42" si="2051">IF(OR(TEXT(FX$1,0)&amp;FZ$4=$L42,TEXT(FX$1,0)&amp;FZ$4=$O42,TEXT(FX$1,0)&amp;FZ$4=$R42,TEXT(FX$1,0)&amp;FZ$4=$U42),$BE42*$U$2,"")</f>
        <v/>
      </c>
      <c r="GA42" s="558" t="str">
        <f t="shared" ref="GA42" si="2052">IF(OR(TEXT(FX$1,0)&amp;GA$4=$L42,TEXT(FX$1,0)&amp;GA$4=$O42,TEXT(FX$1,0)&amp;GA$4=$R42,TEXT(FX$1,0)&amp;GA$4=$U42),$BE42*$U$2,"")</f>
        <v/>
      </c>
    </row>
    <row r="43" spans="1:183" s="1" customFormat="1" ht="13.5" customHeight="1" x14ac:dyDescent="0.25">
      <c r="A43" s="584"/>
      <c r="B43" s="585"/>
      <c r="C43" s="585"/>
      <c r="D43" s="608"/>
      <c r="E43" s="609"/>
      <c r="F43" s="610"/>
      <c r="G43" s="614"/>
      <c r="H43" s="615"/>
      <c r="I43" s="615"/>
      <c r="J43" s="615"/>
      <c r="K43" s="616"/>
      <c r="L43" s="620"/>
      <c r="M43" s="621"/>
      <c r="N43" s="622"/>
      <c r="O43" s="597"/>
      <c r="P43" s="597"/>
      <c r="Q43" s="597"/>
      <c r="R43" s="597"/>
      <c r="S43" s="597"/>
      <c r="T43" s="597"/>
      <c r="U43" s="597"/>
      <c r="V43" s="597"/>
      <c r="W43" s="599"/>
      <c r="X43" s="579" t="str">
        <f t="shared" ref="X43" si="2053">IF(X42&lt;&gt;"",X42*$U$2,"")</f>
        <v/>
      </c>
      <c r="Y43" s="580"/>
      <c r="Z43" s="580" t="str">
        <f t="shared" ref="Z43" si="2054">IF(Z42&lt;&gt;"",Z42*$U$2,"")</f>
        <v/>
      </c>
      <c r="AA43" s="580"/>
      <c r="AB43" s="580" t="str">
        <f t="shared" ref="AB43" si="2055">IF(AB42&lt;&gt;"",AB42*$U$2,"")</f>
        <v/>
      </c>
      <c r="AC43" s="580"/>
      <c r="AD43" s="580" t="str">
        <f t="shared" ref="AD43" si="2056">IF(AD42&lt;&gt;"",AD42*$U$2,"")</f>
        <v/>
      </c>
      <c r="AE43" s="580"/>
      <c r="AF43" s="580" t="str">
        <f t="shared" ref="AF43" si="2057">IF(AF42&lt;&gt;"",AF42*$U$2,"")</f>
        <v/>
      </c>
      <c r="AG43" s="580"/>
      <c r="AH43" s="580" t="str">
        <f t="shared" ref="AH43" si="2058">IF(AH42&lt;&gt;"",AH42*$U$2,"")</f>
        <v/>
      </c>
      <c r="AI43" s="580"/>
      <c r="AJ43" s="580" t="str">
        <f t="shared" ref="AJ43" si="2059">IF(AJ42&lt;&gt;"",AJ42*$U$2,"")</f>
        <v/>
      </c>
      <c r="AK43" s="580"/>
      <c r="AL43" s="580" t="str">
        <f t="shared" ref="AL43" si="2060">IF(AL42&lt;&gt;"",AL42*$U$2,"")</f>
        <v/>
      </c>
      <c r="AM43" s="580"/>
      <c r="AN43" s="580" t="str">
        <f t="shared" ref="AN43" si="2061">IF(AN42&lt;&gt;"",AN42*$U$2,"")</f>
        <v/>
      </c>
      <c r="AO43" s="580"/>
      <c r="AP43" s="580" t="str">
        <f t="shared" ref="AP43" si="2062">IF(AP42&lt;&gt;"",AP42*$U$2,"")</f>
        <v/>
      </c>
      <c r="AQ43" s="580"/>
      <c r="AR43" s="580" t="str">
        <f t="shared" ref="AR43" si="2063">IF(AR42&lt;&gt;"",AR42*$U$2,"")</f>
        <v/>
      </c>
      <c r="AS43" s="580"/>
      <c r="AT43" s="580" t="str">
        <f t="shared" ref="AT43" si="2064">IF(AT42&lt;&gt;"",AT42*$U$2,"")</f>
        <v/>
      </c>
      <c r="AU43" s="580"/>
      <c r="AV43" s="580" t="str">
        <f t="shared" ref="AV43" si="2065">IF(AV42&lt;&gt;"",AV42*$U$2,"")</f>
        <v/>
      </c>
      <c r="AW43" s="580"/>
      <c r="AX43" s="580" t="str">
        <f t="shared" ref="AX43" si="2066">IF(AX42&lt;&gt;"",AX42*$U$2,"")</f>
        <v/>
      </c>
      <c r="AY43" s="580"/>
      <c r="AZ43" s="580" t="str">
        <f t="shared" ref="AZ43" si="2067">IF(AZ42&lt;&gt;"",AZ42*$U$2,"")</f>
        <v/>
      </c>
      <c r="BA43" s="581"/>
      <c r="BB43" s="603"/>
      <c r="BC43" s="604"/>
      <c r="BD43" s="604"/>
      <c r="BE43" s="572"/>
      <c r="BF43" s="572"/>
      <c r="BG43" s="572"/>
      <c r="BH43" s="576"/>
      <c r="BI43" s="577"/>
      <c r="BJ43" s="578"/>
      <c r="BL43" s="692">
        <f>IF(Data!Y8&lt;&gt;"",Data!Y8,"")</f>
        <v>24</v>
      </c>
      <c r="BM43" s="693"/>
      <c r="BN43" s="694"/>
      <c r="BO43" s="695" t="str">
        <f>FX76</f>
        <v/>
      </c>
      <c r="BP43" s="696"/>
      <c r="BQ43" s="697"/>
      <c r="BR43" s="698" t="str">
        <f>FY76</f>
        <v/>
      </c>
      <c r="BS43" s="696"/>
      <c r="BT43" s="697"/>
      <c r="BU43" s="698" t="str">
        <f>FZ76</f>
        <v/>
      </c>
      <c r="BV43" s="696"/>
      <c r="BW43" s="697"/>
      <c r="BX43" s="698" t="str">
        <f>GA76</f>
        <v/>
      </c>
      <c r="BY43" s="696"/>
      <c r="BZ43" s="699"/>
      <c r="CJ43" s="561"/>
      <c r="CK43" s="557"/>
      <c r="CL43" s="557"/>
      <c r="CM43" s="559"/>
      <c r="CN43" s="561"/>
      <c r="CO43" s="557"/>
      <c r="CP43" s="557"/>
      <c r="CQ43" s="559"/>
      <c r="CR43" s="561"/>
      <c r="CS43" s="557"/>
      <c r="CT43" s="557"/>
      <c r="CU43" s="559"/>
      <c r="CV43" s="561"/>
      <c r="CW43" s="557"/>
      <c r="CX43" s="557"/>
      <c r="CY43" s="559"/>
      <c r="CZ43" s="561"/>
      <c r="DA43" s="557"/>
      <c r="DB43" s="557"/>
      <c r="DC43" s="559"/>
      <c r="DD43" s="561"/>
      <c r="DE43" s="557"/>
      <c r="DF43" s="557"/>
      <c r="DG43" s="559"/>
      <c r="DH43" s="561"/>
      <c r="DI43" s="557"/>
      <c r="DJ43" s="557"/>
      <c r="DK43" s="559"/>
      <c r="DL43" s="561"/>
      <c r="DM43" s="557"/>
      <c r="DN43" s="557"/>
      <c r="DO43" s="559"/>
      <c r="DP43" s="561"/>
      <c r="DQ43" s="557"/>
      <c r="DR43" s="557"/>
      <c r="DS43" s="559"/>
      <c r="DT43" s="561"/>
      <c r="DU43" s="557"/>
      <c r="DV43" s="557"/>
      <c r="DW43" s="559"/>
      <c r="DX43" s="561"/>
      <c r="DY43" s="557"/>
      <c r="DZ43" s="557"/>
      <c r="EA43" s="559"/>
      <c r="EB43" s="561"/>
      <c r="EC43" s="557"/>
      <c r="ED43" s="557"/>
      <c r="EE43" s="559"/>
      <c r="EF43" s="561"/>
      <c r="EG43" s="557"/>
      <c r="EH43" s="557"/>
      <c r="EI43" s="559"/>
      <c r="EJ43" s="561"/>
      <c r="EK43" s="557"/>
      <c r="EL43" s="557"/>
      <c r="EM43" s="559"/>
      <c r="EN43" s="561"/>
      <c r="EO43" s="557"/>
      <c r="EP43" s="557"/>
      <c r="EQ43" s="559"/>
      <c r="ER43" s="561"/>
      <c r="ES43" s="557"/>
      <c r="ET43" s="557"/>
      <c r="EU43" s="559"/>
      <c r="EV43" s="561"/>
      <c r="EW43" s="557"/>
      <c r="EX43" s="557"/>
      <c r="EY43" s="559"/>
      <c r="EZ43" s="561"/>
      <c r="FA43" s="557"/>
      <c r="FB43" s="557"/>
      <c r="FC43" s="559"/>
      <c r="FD43" s="561"/>
      <c r="FE43" s="557"/>
      <c r="FF43" s="557"/>
      <c r="FG43" s="559"/>
      <c r="FH43" s="561"/>
      <c r="FI43" s="557"/>
      <c r="FJ43" s="557"/>
      <c r="FK43" s="559"/>
      <c r="FL43" s="561"/>
      <c r="FM43" s="557"/>
      <c r="FN43" s="557"/>
      <c r="FO43" s="559"/>
      <c r="FP43" s="561"/>
      <c r="FQ43" s="557"/>
      <c r="FR43" s="557"/>
      <c r="FS43" s="559"/>
      <c r="FT43" s="561"/>
      <c r="FU43" s="557"/>
      <c r="FV43" s="557"/>
      <c r="FW43" s="559"/>
      <c r="FX43" s="561"/>
      <c r="FY43" s="557"/>
      <c r="FZ43" s="557"/>
      <c r="GA43" s="559"/>
    </row>
    <row r="44" spans="1:183" s="1" customFormat="1" ht="13.5" customHeight="1" x14ac:dyDescent="0.25">
      <c r="A44" s="582"/>
      <c r="B44" s="583"/>
      <c r="C44" s="583"/>
      <c r="D44" s="605" t="s">
        <v>335</v>
      </c>
      <c r="E44" s="606"/>
      <c r="F44" s="607"/>
      <c r="G44" s="611" t="s">
        <v>300</v>
      </c>
      <c r="H44" s="612"/>
      <c r="I44" s="612"/>
      <c r="J44" s="612"/>
      <c r="K44" s="613"/>
      <c r="L44" s="592"/>
      <c r="M44" s="593"/>
      <c r="N44" s="593"/>
      <c r="O44" s="596" t="str">
        <f t="shared" ref="O44" si="2068">IF($L44&lt;&gt;"",LEFT($L44,4)&amp;O$5,"")</f>
        <v/>
      </c>
      <c r="P44" s="596"/>
      <c r="Q44" s="596"/>
      <c r="R44" s="596" t="str">
        <f t="shared" si="812"/>
        <v/>
      </c>
      <c r="S44" s="596"/>
      <c r="T44" s="596"/>
      <c r="U44" s="596" t="str">
        <f t="shared" si="813"/>
        <v/>
      </c>
      <c r="V44" s="596"/>
      <c r="W44" s="598"/>
      <c r="X44" s="600" t="str">
        <f>'RS SHK-DWN'!$DQ$5</f>
        <v/>
      </c>
      <c r="Y44" s="565"/>
      <c r="Z44" s="565"/>
      <c r="AA44" s="565"/>
      <c r="AB44" s="565"/>
      <c r="AC44" s="565"/>
      <c r="AD44" s="565"/>
      <c r="AE44" s="565"/>
      <c r="AF44" s="565"/>
      <c r="AG44" s="565"/>
      <c r="AH44" s="565"/>
      <c r="AI44" s="565"/>
      <c r="AJ44" s="565"/>
      <c r="AK44" s="565"/>
      <c r="AL44" s="565"/>
      <c r="AM44" s="565"/>
      <c r="AN44" s="565"/>
      <c r="AO44" s="565"/>
      <c r="AP44" s="565"/>
      <c r="AQ44" s="565"/>
      <c r="AR44" s="565"/>
      <c r="AS44" s="565"/>
      <c r="AT44" s="565"/>
      <c r="AU44" s="565"/>
      <c r="AV44" s="565"/>
      <c r="AW44" s="565"/>
      <c r="AX44" s="565"/>
      <c r="AY44" s="565"/>
      <c r="AZ44" s="565"/>
      <c r="BA44" s="566"/>
      <c r="BB44" s="601"/>
      <c r="BC44" s="602"/>
      <c r="BD44" s="602"/>
      <c r="BE44" s="571" t="str">
        <f t="shared" ref="BE44" si="2069">IF(AND(D44&lt;&gt;"",G44&lt;&gt;"",L44&lt;&gt;""),SUM(X44:BA44),"")</f>
        <v/>
      </c>
      <c r="BF44" s="571"/>
      <c r="BG44" s="571"/>
      <c r="BH44" s="573" t="str">
        <f t="shared" ref="BH44" si="2070">IF(AND(D44&lt;&gt;"",G44&lt;&gt;"",L44&lt;&gt;""),SUM(X45:BA45,BB44),"")</f>
        <v/>
      </c>
      <c r="BI44" s="574"/>
      <c r="BJ44" s="575"/>
      <c r="CB44" s="173">
        <f>BB44+SUM(X45:Y45)</f>
        <v>0</v>
      </c>
      <c r="CC44" s="173">
        <f>BB44+SUM(X45:AA45)</f>
        <v>0</v>
      </c>
      <c r="CD44" s="173">
        <f>BB44+SUM(X45:AC45)</f>
        <v>0</v>
      </c>
      <c r="CE44" s="173">
        <f>BB44+SUM(X45:AE45)</f>
        <v>0</v>
      </c>
      <c r="CF44" s="173">
        <f>BB44+SUM(X45:AG45)</f>
        <v>0</v>
      </c>
      <c r="CG44" s="173">
        <f>BB44+SUM(X45:AI45)</f>
        <v>0</v>
      </c>
      <c r="CH44" s="173">
        <f>BB44+SUM(X45:AK45)</f>
        <v>0</v>
      </c>
      <c r="CJ44" s="560" t="str">
        <f t="shared" ref="CJ44" si="2071">IF(OR(TEXT(CJ$1,0)&amp;CJ$4=$L44,TEXT(CJ$1,0)&amp;CJ$4=$O44,TEXT(CJ$1,0)&amp;CJ$4=$R44,TEXT(CJ$1,0)&amp;CJ$4=$U44),$BE44*$U$2,"")</f>
        <v/>
      </c>
      <c r="CK44" s="556" t="str">
        <f t="shared" ref="CK44" si="2072">IF(OR(TEXT(CJ$1,0)&amp;CK$4=$L44,TEXT(CJ$1,0)&amp;CK$4=$O44,TEXT(CJ$1,0)&amp;CK$4=$R44,TEXT(CJ$1,0)&amp;CK$4=$U44),$BE44*$U$2,"")</f>
        <v/>
      </c>
      <c r="CL44" s="556" t="str">
        <f t="shared" ref="CL44" si="2073">IF(OR(TEXT(CJ$1,0)&amp;CL$4=$L44,TEXT(CJ$1,0)&amp;CL$4=$O44,TEXT(CJ$1,0)&amp;CL$4=$R44,TEXT(CJ$1,0)&amp;CL$4=$U44),$BE44*$U$2,"")</f>
        <v/>
      </c>
      <c r="CM44" s="558" t="str">
        <f t="shared" ref="CM44" si="2074">IF(OR(TEXT(CJ$1,0)&amp;CM$4=$L44,TEXT(CJ$1,0)&amp;CM$4=$O44,TEXT(CJ$1,0)&amp;CM$4=$R44,TEXT(CJ$1,0)&amp;CM$4=$U44),$BE44*$U$2,"")</f>
        <v/>
      </c>
      <c r="CN44" s="560" t="str">
        <f t="shared" ref="CN44" si="2075">IF(OR(TEXT(CN$1,0)&amp;CN$4=$L44,TEXT(CN$1,0)&amp;CN$4=$O44,TEXT(CN$1,0)&amp;CN$4=$R44,TEXT(CN$1,0)&amp;CN$4=$U44),$BE44*$U$2,"")</f>
        <v/>
      </c>
      <c r="CO44" s="556" t="str">
        <f t="shared" ref="CO44" si="2076">IF(OR(TEXT(CN$1,0)&amp;CO$4=$L44,TEXT(CN$1,0)&amp;CO$4=$O44,TEXT(CN$1,0)&amp;CO$4=$R44,TEXT(CN$1,0)&amp;CO$4=$U44),$BE44*$U$2,"")</f>
        <v/>
      </c>
      <c r="CP44" s="556" t="str">
        <f t="shared" ref="CP44" si="2077">IF(OR(TEXT(CN$1,0)&amp;CP$4=$L44,TEXT(CN$1,0)&amp;CP$4=$O44,TEXT(CN$1,0)&amp;CP$4=$R44,TEXT(CN$1,0)&amp;CP$4=$U44),$BE44*$U$2,"")</f>
        <v/>
      </c>
      <c r="CQ44" s="558" t="str">
        <f t="shared" ref="CQ44" si="2078">IF(OR(TEXT(CN$1,0)&amp;CQ$4=$L44,TEXT(CN$1,0)&amp;CQ$4=$O44,TEXT(CN$1,0)&amp;CQ$4=$R44,TEXT(CN$1,0)&amp;CQ$4=$U44),$BE44*$U$2,"")</f>
        <v/>
      </c>
      <c r="CR44" s="560" t="str">
        <f t="shared" ref="CR44" si="2079">IF(OR(TEXT(CR$1,0)&amp;CR$4=$L44,TEXT(CR$1,0)&amp;CR$4=$O44,TEXT(CR$1,0)&amp;CR$4=$R44,TEXT(CR$1,0)&amp;CR$4=$U44),$BE44*$U$2,"")</f>
        <v/>
      </c>
      <c r="CS44" s="556" t="str">
        <f t="shared" ref="CS44" si="2080">IF(OR(TEXT(CR$1,0)&amp;CS$4=$L44,TEXT(CR$1,0)&amp;CS$4=$O44,TEXT(CR$1,0)&amp;CS$4=$R44,TEXT(CR$1,0)&amp;CS$4=$U44),$BE44*$U$2,"")</f>
        <v/>
      </c>
      <c r="CT44" s="556" t="str">
        <f t="shared" ref="CT44" si="2081">IF(OR(TEXT(CR$1,0)&amp;CT$4=$L44,TEXT(CR$1,0)&amp;CT$4=$O44,TEXT(CR$1,0)&amp;CT$4=$R44,TEXT(CR$1,0)&amp;CT$4=$U44),$BE44*$U$2,"")</f>
        <v/>
      </c>
      <c r="CU44" s="558" t="str">
        <f t="shared" ref="CU44" si="2082">IF(OR(TEXT(CR$1,0)&amp;CU$4=$L44,TEXT(CR$1,0)&amp;CU$4=$O44,TEXT(CR$1,0)&amp;CU$4=$R44,TEXT(CR$1,0)&amp;CU$4=$U44),$BE44*$U$2,"")</f>
        <v/>
      </c>
      <c r="CV44" s="560" t="str">
        <f t="shared" ref="CV44" si="2083">IF(OR(TEXT(CV$1,0)&amp;CV$4=$L44,TEXT(CV$1,0)&amp;CV$4=$O44,TEXT(CV$1,0)&amp;CV$4=$R44,TEXT(CV$1,0)&amp;CV$4=$U44),$BE44*$U$2,"")</f>
        <v/>
      </c>
      <c r="CW44" s="556" t="str">
        <f t="shared" ref="CW44" si="2084">IF(OR(TEXT(CV$1,0)&amp;CW$4=$L44,TEXT(CV$1,0)&amp;CW$4=$O44,TEXT(CV$1,0)&amp;CW$4=$R44,TEXT(CV$1,0)&amp;CW$4=$U44),$BE44*$U$2,"")</f>
        <v/>
      </c>
      <c r="CX44" s="556" t="str">
        <f t="shared" ref="CX44" si="2085">IF(OR(TEXT(CV$1,0)&amp;CX$4=$L44,TEXT(CV$1,0)&amp;CX$4=$O44,TEXT(CV$1,0)&amp;CX$4=$R44,TEXT(CV$1,0)&amp;CX$4=$U44),$BE44*$U$2,"")</f>
        <v/>
      </c>
      <c r="CY44" s="558" t="str">
        <f t="shared" ref="CY44" si="2086">IF(OR(TEXT(CV$1,0)&amp;CY$4=$L44,TEXT(CV$1,0)&amp;CY$4=$O44,TEXT(CV$1,0)&amp;CY$4=$R44,TEXT(CV$1,0)&amp;CY$4=$U44),$BE44*$U$2,"")</f>
        <v/>
      </c>
      <c r="CZ44" s="560" t="str">
        <f t="shared" ref="CZ44" si="2087">IF(OR(TEXT(CZ$1,0)&amp;CZ$4=$L44,TEXT(CZ$1,0)&amp;CZ$4=$O44,TEXT(CZ$1,0)&amp;CZ$4=$R44,TEXT(CZ$1,0)&amp;CZ$4=$U44),$BE44*$U$2,"")</f>
        <v/>
      </c>
      <c r="DA44" s="556" t="str">
        <f t="shared" ref="DA44" si="2088">IF(OR(TEXT(CZ$1,0)&amp;DA$4=$L44,TEXT(CZ$1,0)&amp;DA$4=$O44,TEXT(CZ$1,0)&amp;DA$4=$R44,TEXT(CZ$1,0)&amp;DA$4=$U44),$BE44*$U$2,"")</f>
        <v/>
      </c>
      <c r="DB44" s="556" t="str">
        <f t="shared" ref="DB44" si="2089">IF(OR(TEXT(CZ$1,0)&amp;DB$4=$L44,TEXT(CZ$1,0)&amp;DB$4=$O44,TEXT(CZ$1,0)&amp;DB$4=$R44,TEXT(CZ$1,0)&amp;DB$4=$U44),$BE44*$U$2,"")</f>
        <v/>
      </c>
      <c r="DC44" s="558" t="str">
        <f t="shared" ref="DC44" si="2090">IF(OR(TEXT(CZ$1,0)&amp;DC$4=$L44,TEXT(CZ$1,0)&amp;DC$4=$O44,TEXT(CZ$1,0)&amp;DC$4=$R44,TEXT(CZ$1,0)&amp;DC$4=$U44),$BE44*$U$2,"")</f>
        <v/>
      </c>
      <c r="DD44" s="560" t="str">
        <f t="shared" ref="DD44" si="2091">IF(OR(TEXT(DD$1,0)&amp;DD$4=$L44,TEXT(DD$1,0)&amp;DD$4=$O44,TEXT(DD$1,0)&amp;DD$4=$R44,TEXT(DD$1,0)&amp;DD$4=$U44),$BE44*$U$2,"")</f>
        <v/>
      </c>
      <c r="DE44" s="556" t="str">
        <f t="shared" ref="DE44" si="2092">IF(OR(TEXT(DD$1,0)&amp;DE$4=$L44,TEXT(DD$1,0)&amp;DE$4=$O44,TEXT(DD$1,0)&amp;DE$4=$R44,TEXT(DD$1,0)&amp;DE$4=$U44),$BE44*$U$2,"")</f>
        <v/>
      </c>
      <c r="DF44" s="556" t="str">
        <f t="shared" ref="DF44" si="2093">IF(OR(TEXT(DD$1,0)&amp;DF$4=$L44,TEXT(DD$1,0)&amp;DF$4=$O44,TEXT(DD$1,0)&amp;DF$4=$R44,TEXT(DD$1,0)&amp;DF$4=$U44),$BE44*$U$2,"")</f>
        <v/>
      </c>
      <c r="DG44" s="558" t="str">
        <f t="shared" ref="DG44" si="2094">IF(OR(TEXT(DD$1,0)&amp;DG$4=$L44,TEXT(DD$1,0)&amp;DG$4=$O44,TEXT(DD$1,0)&amp;DG$4=$R44,TEXT(DD$1,0)&amp;DG$4=$U44),$BE44*$U$2,"")</f>
        <v/>
      </c>
      <c r="DH44" s="560" t="str">
        <f t="shared" ref="DH44" si="2095">IF(OR(TEXT(DH$1,0)&amp;DH$4=$L44,TEXT(DH$1,0)&amp;DH$4=$O44,TEXT(DH$1,0)&amp;DH$4=$R44,TEXT(DH$1,0)&amp;DH$4=$U44),$BE44*$U$2,"")</f>
        <v/>
      </c>
      <c r="DI44" s="556" t="str">
        <f t="shared" ref="DI44" si="2096">IF(OR(TEXT(DH$1,0)&amp;DI$4=$L44,TEXT(DH$1,0)&amp;DI$4=$O44,TEXT(DH$1,0)&amp;DI$4=$R44,TEXT(DH$1,0)&amp;DI$4=$U44),$BE44*$U$2,"")</f>
        <v/>
      </c>
      <c r="DJ44" s="556" t="str">
        <f t="shared" ref="DJ44" si="2097">IF(OR(TEXT(DH$1,0)&amp;DJ$4=$L44,TEXT(DH$1,0)&amp;DJ$4=$O44,TEXT(DH$1,0)&amp;DJ$4=$R44,TEXT(DH$1,0)&amp;DJ$4=$U44),$BE44*$U$2,"")</f>
        <v/>
      </c>
      <c r="DK44" s="558" t="str">
        <f t="shared" ref="DK44" si="2098">IF(OR(TEXT(DH$1,0)&amp;DK$4=$L44,TEXT(DH$1,0)&amp;DK$4=$O44,TEXT(DH$1,0)&amp;DK$4=$R44,TEXT(DH$1,0)&amp;DK$4=$U44),$BE44*$U$2,"")</f>
        <v/>
      </c>
      <c r="DL44" s="560" t="str">
        <f t="shared" ref="DL44" si="2099">IF(OR(TEXT(DL$1,0)&amp;DL$4=$L44,TEXT(DL$1,0)&amp;DL$4=$O44,TEXT(DL$1,0)&amp;DL$4=$R44,TEXT(DL$1,0)&amp;DL$4=$U44),$BE44*$U$2,"")</f>
        <v/>
      </c>
      <c r="DM44" s="556" t="str">
        <f t="shared" ref="DM44" si="2100">IF(OR(TEXT(DL$1,0)&amp;DM$4=$L44,TEXT(DL$1,0)&amp;DM$4=$O44,TEXT(DL$1,0)&amp;DM$4=$R44,TEXT(DL$1,0)&amp;DM$4=$U44),$BE44*$U$2,"")</f>
        <v/>
      </c>
      <c r="DN44" s="556" t="str">
        <f t="shared" ref="DN44" si="2101">IF(OR(TEXT(DL$1,0)&amp;DN$4=$L44,TEXT(DL$1,0)&amp;DN$4=$O44,TEXT(DL$1,0)&amp;DN$4=$R44,TEXT(DL$1,0)&amp;DN$4=$U44),$BE44*$U$2,"")</f>
        <v/>
      </c>
      <c r="DO44" s="558" t="str">
        <f t="shared" ref="DO44" si="2102">IF(OR(TEXT(DL$1,0)&amp;DO$4=$L44,TEXT(DL$1,0)&amp;DO$4=$O44,TEXT(DL$1,0)&amp;DO$4=$R44,TEXT(DL$1,0)&amp;DO$4=$U44),$BE44*$U$2,"")</f>
        <v/>
      </c>
      <c r="DP44" s="560" t="str">
        <f t="shared" ref="DP44" si="2103">IF(OR(TEXT(DP$1,0)&amp;DP$4=$L44,TEXT(DP$1,0)&amp;DP$4=$O44,TEXT(DP$1,0)&amp;DP$4=$R44,TEXT(DP$1,0)&amp;DP$4=$U44),$BE44*$U$2,"")</f>
        <v/>
      </c>
      <c r="DQ44" s="556" t="str">
        <f t="shared" ref="DQ44" si="2104">IF(OR(TEXT(DP$1,0)&amp;DQ$4=$L44,TEXT(DP$1,0)&amp;DQ$4=$O44,TEXT(DP$1,0)&amp;DQ$4=$R44,TEXT(DP$1,0)&amp;DQ$4=$U44),$BE44*$U$2,"")</f>
        <v/>
      </c>
      <c r="DR44" s="556" t="str">
        <f t="shared" ref="DR44" si="2105">IF(OR(TEXT(DP$1,0)&amp;DR$4=$L44,TEXT(DP$1,0)&amp;DR$4=$O44,TEXT(DP$1,0)&amp;DR$4=$R44,TEXT(DP$1,0)&amp;DR$4=$U44),$BE44*$U$2,"")</f>
        <v/>
      </c>
      <c r="DS44" s="558" t="str">
        <f t="shared" ref="DS44" si="2106">IF(OR(TEXT(DP$1,0)&amp;DS$4=$L44,TEXT(DP$1,0)&amp;DS$4=$O44,TEXT(DP$1,0)&amp;DS$4=$R44,TEXT(DP$1,0)&amp;DS$4=$U44),$BE44*$U$2,"")</f>
        <v/>
      </c>
      <c r="DT44" s="560" t="str">
        <f t="shared" ref="DT44" si="2107">IF(OR(TEXT(DT$1,0)&amp;DT$4=$L44,TEXT(DT$1,0)&amp;DT$4=$O44,TEXT(DT$1,0)&amp;DT$4=$R44,TEXT(DT$1,0)&amp;DT$4=$U44),$BE44*$U$2,"")</f>
        <v/>
      </c>
      <c r="DU44" s="556" t="str">
        <f t="shared" ref="DU44" si="2108">IF(OR(TEXT(DT$1,0)&amp;DU$4=$L44,TEXT(DT$1,0)&amp;DU$4=$O44,TEXT(DT$1,0)&amp;DU$4=$R44,TEXT(DT$1,0)&amp;DU$4=$U44),$BE44*$U$2,"")</f>
        <v/>
      </c>
      <c r="DV44" s="556" t="str">
        <f t="shared" ref="DV44" si="2109">IF(OR(TEXT(DT$1,0)&amp;DV$4=$L44,TEXT(DT$1,0)&amp;DV$4=$O44,TEXT(DT$1,0)&amp;DV$4=$R44,TEXT(DT$1,0)&amp;DV$4=$U44),$BE44*$U$2,"")</f>
        <v/>
      </c>
      <c r="DW44" s="558" t="str">
        <f t="shared" ref="DW44" si="2110">IF(OR(TEXT(DT$1,0)&amp;DW$4=$L44,TEXT(DT$1,0)&amp;DW$4=$O44,TEXT(DT$1,0)&amp;DW$4=$R44,TEXT(DT$1,0)&amp;DW$4=$U44),$BE44*$U$2,"")</f>
        <v/>
      </c>
      <c r="DX44" s="560" t="str">
        <f t="shared" ref="DX44" si="2111">IF(OR(TEXT(DX$1,0)&amp;DX$4=$L44,TEXT(DX$1,0)&amp;DX$4=$O44,TEXT(DX$1,0)&amp;DX$4=$R44,TEXT(DX$1,0)&amp;DX$4=$U44),$BE44*$U$2,"")</f>
        <v/>
      </c>
      <c r="DY44" s="556" t="str">
        <f t="shared" ref="DY44" si="2112">IF(OR(TEXT(DX$1,0)&amp;DY$4=$L44,TEXT(DX$1,0)&amp;DY$4=$O44,TEXT(DX$1,0)&amp;DY$4=$R44,TEXT(DX$1,0)&amp;DY$4=$U44),$BE44*$U$2,"")</f>
        <v/>
      </c>
      <c r="DZ44" s="556" t="str">
        <f t="shared" ref="DZ44" si="2113">IF(OR(TEXT(DX$1,0)&amp;DZ$4=$L44,TEXT(DX$1,0)&amp;DZ$4=$O44,TEXT(DX$1,0)&amp;DZ$4=$R44,TEXT(DX$1,0)&amp;DZ$4=$U44),$BE44*$U$2,"")</f>
        <v/>
      </c>
      <c r="EA44" s="558" t="str">
        <f t="shared" ref="EA44" si="2114">IF(OR(TEXT(DX$1,0)&amp;EA$4=$L44,TEXT(DX$1,0)&amp;EA$4=$O44,TEXT(DX$1,0)&amp;EA$4=$R44,TEXT(DX$1,0)&amp;EA$4=$U44),$BE44*$U$2,"")</f>
        <v/>
      </c>
      <c r="EB44" s="560" t="str">
        <f t="shared" ref="EB44" si="2115">IF(OR(TEXT(EB$1,0)&amp;EB$4=$L44,TEXT(EB$1,0)&amp;EB$4=$O44,TEXT(EB$1,0)&amp;EB$4=$R44,TEXT(EB$1,0)&amp;EB$4=$U44),$BE44*$U$2,"")</f>
        <v/>
      </c>
      <c r="EC44" s="556" t="str">
        <f t="shared" ref="EC44" si="2116">IF(OR(TEXT(EB$1,0)&amp;EC$4=$L44,TEXT(EB$1,0)&amp;EC$4=$O44,TEXT(EB$1,0)&amp;EC$4=$R44,TEXT(EB$1,0)&amp;EC$4=$U44),$BE44*$U$2,"")</f>
        <v/>
      </c>
      <c r="ED44" s="556" t="str">
        <f t="shared" ref="ED44" si="2117">IF(OR(TEXT(EB$1,0)&amp;ED$4=$L44,TEXT(EB$1,0)&amp;ED$4=$O44,TEXT(EB$1,0)&amp;ED$4=$R44,TEXT(EB$1,0)&amp;ED$4=$U44),$BE44*$U$2,"")</f>
        <v/>
      </c>
      <c r="EE44" s="558" t="str">
        <f t="shared" ref="EE44" si="2118">IF(OR(TEXT(EB$1,0)&amp;EE$4=$L44,TEXT(EB$1,0)&amp;EE$4=$O44,TEXT(EB$1,0)&amp;EE$4=$R44,TEXT(EB$1,0)&amp;EE$4=$U44),$BE44*$U$2,"")</f>
        <v/>
      </c>
      <c r="EF44" s="560" t="str">
        <f t="shared" ref="EF44" si="2119">IF(OR(TEXT(EF$1,0)&amp;EF$4=$L44,TEXT(EF$1,0)&amp;EF$4=$O44,TEXT(EF$1,0)&amp;EF$4=$R44,TEXT(EF$1,0)&amp;EF$4=$U44),$BE44*$U$2,"")</f>
        <v/>
      </c>
      <c r="EG44" s="556" t="str">
        <f t="shared" ref="EG44" si="2120">IF(OR(TEXT(EF$1,0)&amp;EG$4=$L44,TEXT(EF$1,0)&amp;EG$4=$O44,TEXT(EF$1,0)&amp;EG$4=$R44,TEXT(EF$1,0)&amp;EG$4=$U44),$BE44*$U$2,"")</f>
        <v/>
      </c>
      <c r="EH44" s="556" t="str">
        <f t="shared" ref="EH44" si="2121">IF(OR(TEXT(EF$1,0)&amp;EH$4=$L44,TEXT(EF$1,0)&amp;EH$4=$O44,TEXT(EF$1,0)&amp;EH$4=$R44,TEXT(EF$1,0)&amp;EH$4=$U44),$BE44*$U$2,"")</f>
        <v/>
      </c>
      <c r="EI44" s="558" t="str">
        <f t="shared" ref="EI44" si="2122">IF(OR(TEXT(EF$1,0)&amp;EI$4=$L44,TEXT(EF$1,0)&amp;EI$4=$O44,TEXT(EF$1,0)&amp;EI$4=$R44,TEXT(EF$1,0)&amp;EI$4=$U44),$BE44*$U$2,"")</f>
        <v/>
      </c>
      <c r="EJ44" s="560" t="str">
        <f t="shared" ref="EJ44" si="2123">IF(OR(TEXT(EJ$1,0)&amp;EJ$4=$L44,TEXT(EJ$1,0)&amp;EJ$4=$O44,TEXT(EJ$1,0)&amp;EJ$4=$R44,TEXT(EJ$1,0)&amp;EJ$4=$U44),$BE44*$U$2,"")</f>
        <v/>
      </c>
      <c r="EK44" s="556" t="str">
        <f t="shared" ref="EK44" si="2124">IF(OR(TEXT(EJ$1,0)&amp;EK$4=$L44,TEXT(EJ$1,0)&amp;EK$4=$O44,TEXT(EJ$1,0)&amp;EK$4=$R44,TEXT(EJ$1,0)&amp;EK$4=$U44),$BE44*$U$2,"")</f>
        <v/>
      </c>
      <c r="EL44" s="556" t="str">
        <f t="shared" ref="EL44" si="2125">IF(OR(TEXT(EJ$1,0)&amp;EL$4=$L44,TEXT(EJ$1,0)&amp;EL$4=$O44,TEXT(EJ$1,0)&amp;EL$4=$R44,TEXT(EJ$1,0)&amp;EL$4=$U44),$BE44*$U$2,"")</f>
        <v/>
      </c>
      <c r="EM44" s="558" t="str">
        <f t="shared" ref="EM44" si="2126">IF(OR(TEXT(EJ$1,0)&amp;EM$4=$L44,TEXT(EJ$1,0)&amp;EM$4=$O44,TEXT(EJ$1,0)&amp;EM$4=$R44,TEXT(EJ$1,0)&amp;EM$4=$U44),$BE44*$U$2,"")</f>
        <v/>
      </c>
      <c r="EN44" s="560" t="str">
        <f t="shared" ref="EN44" si="2127">IF(OR(TEXT(EN$1,0)&amp;EN$4=$L44,TEXT(EN$1,0)&amp;EN$4=$O44,TEXT(EN$1,0)&amp;EN$4=$R44,TEXT(EN$1,0)&amp;EN$4=$U44),$BE44*$U$2,"")</f>
        <v/>
      </c>
      <c r="EO44" s="556" t="str">
        <f t="shared" ref="EO44" si="2128">IF(OR(TEXT(EN$1,0)&amp;EO$4=$L44,TEXT(EN$1,0)&amp;EO$4=$O44,TEXT(EN$1,0)&amp;EO$4=$R44,TEXT(EN$1,0)&amp;EO$4=$U44),$BE44*$U$2,"")</f>
        <v/>
      </c>
      <c r="EP44" s="556" t="str">
        <f t="shared" ref="EP44" si="2129">IF(OR(TEXT(EN$1,0)&amp;EP$4=$L44,TEXT(EN$1,0)&amp;EP$4=$O44,TEXT(EN$1,0)&amp;EP$4=$R44,TEXT(EN$1,0)&amp;EP$4=$U44),$BE44*$U$2,"")</f>
        <v/>
      </c>
      <c r="EQ44" s="558" t="str">
        <f t="shared" ref="EQ44" si="2130">IF(OR(TEXT(EN$1,0)&amp;EQ$4=$L44,TEXT(EN$1,0)&amp;EQ$4=$O44,TEXT(EN$1,0)&amp;EQ$4=$R44,TEXT(EN$1,0)&amp;EQ$4=$U44),$BE44*$U$2,"")</f>
        <v/>
      </c>
      <c r="ER44" s="560" t="str">
        <f t="shared" ref="ER44" si="2131">IF(OR(TEXT(ER$1,0)&amp;ER$4=$L44,TEXT(ER$1,0)&amp;ER$4=$O44,TEXT(ER$1,0)&amp;ER$4=$R44,TEXT(ER$1,0)&amp;ER$4=$U44),$BE44*$U$2,"")</f>
        <v/>
      </c>
      <c r="ES44" s="556" t="str">
        <f t="shared" ref="ES44" si="2132">IF(OR(TEXT(ER$1,0)&amp;ES$4=$L44,TEXT(ER$1,0)&amp;ES$4=$O44,TEXT(ER$1,0)&amp;ES$4=$R44,TEXT(ER$1,0)&amp;ES$4=$U44),$BE44*$U$2,"")</f>
        <v/>
      </c>
      <c r="ET44" s="556" t="str">
        <f t="shared" ref="ET44" si="2133">IF(OR(TEXT(ER$1,0)&amp;ET$4=$L44,TEXT(ER$1,0)&amp;ET$4=$O44,TEXT(ER$1,0)&amp;ET$4=$R44,TEXT(ER$1,0)&amp;ET$4=$U44),$BE44*$U$2,"")</f>
        <v/>
      </c>
      <c r="EU44" s="558" t="str">
        <f t="shared" ref="EU44" si="2134">IF(OR(TEXT(ER$1,0)&amp;EU$4=$L44,TEXT(ER$1,0)&amp;EU$4=$O44,TEXT(ER$1,0)&amp;EU$4=$R44,TEXT(ER$1,0)&amp;EU$4=$U44),$BE44*$U$2,"")</f>
        <v/>
      </c>
      <c r="EV44" s="560" t="str">
        <f t="shared" ref="EV44" si="2135">IF(OR(TEXT(EV$1,0)&amp;EV$4=$L44,TEXT(EV$1,0)&amp;EV$4=$O44,TEXT(EV$1,0)&amp;EV$4=$R44,TEXT(EV$1,0)&amp;EV$4=$U44),$BE44*$U$2,"")</f>
        <v/>
      </c>
      <c r="EW44" s="556" t="str">
        <f t="shared" ref="EW44" si="2136">IF(OR(TEXT(EV$1,0)&amp;EW$4=$L44,TEXT(EV$1,0)&amp;EW$4=$O44,TEXT(EV$1,0)&amp;EW$4=$R44,TEXT(EV$1,0)&amp;EW$4=$U44),$BE44*$U$2,"")</f>
        <v/>
      </c>
      <c r="EX44" s="556" t="str">
        <f t="shared" ref="EX44" si="2137">IF(OR(TEXT(EV$1,0)&amp;EX$4=$L44,TEXT(EV$1,0)&amp;EX$4=$O44,TEXT(EV$1,0)&amp;EX$4=$R44,TEXT(EV$1,0)&amp;EX$4=$U44),$BE44*$U$2,"")</f>
        <v/>
      </c>
      <c r="EY44" s="558" t="str">
        <f t="shared" ref="EY44" si="2138">IF(OR(TEXT(EV$1,0)&amp;EY$4=$L44,TEXT(EV$1,0)&amp;EY$4=$O44,TEXT(EV$1,0)&amp;EY$4=$R44,TEXT(EV$1,0)&amp;EY$4=$U44),$BE44*$U$2,"")</f>
        <v/>
      </c>
      <c r="EZ44" s="560" t="str">
        <f t="shared" ref="EZ44" si="2139">IF(OR(TEXT(EZ$1,0)&amp;EZ$4=$L44,TEXT(EZ$1,0)&amp;EZ$4=$O44,TEXT(EZ$1,0)&amp;EZ$4=$R44,TEXT(EZ$1,0)&amp;EZ$4=$U44),$BE44*$U$2,"")</f>
        <v/>
      </c>
      <c r="FA44" s="556" t="str">
        <f t="shared" ref="FA44" si="2140">IF(OR(TEXT(EZ$1,0)&amp;FA$4=$L44,TEXT(EZ$1,0)&amp;FA$4=$O44,TEXT(EZ$1,0)&amp;FA$4=$R44,TEXT(EZ$1,0)&amp;FA$4=$U44),$BE44*$U$2,"")</f>
        <v/>
      </c>
      <c r="FB44" s="556" t="str">
        <f t="shared" ref="FB44" si="2141">IF(OR(TEXT(EZ$1,0)&amp;FB$4=$L44,TEXT(EZ$1,0)&amp;FB$4=$O44,TEXT(EZ$1,0)&amp;FB$4=$R44,TEXT(EZ$1,0)&amp;FB$4=$U44),$BE44*$U$2,"")</f>
        <v/>
      </c>
      <c r="FC44" s="558" t="str">
        <f t="shared" ref="FC44" si="2142">IF(OR(TEXT(EZ$1,0)&amp;FC$4=$L44,TEXT(EZ$1,0)&amp;FC$4=$O44,TEXT(EZ$1,0)&amp;FC$4=$R44,TEXT(EZ$1,0)&amp;FC$4=$U44),$BE44*$U$2,"")</f>
        <v/>
      </c>
      <c r="FD44" s="560" t="str">
        <f t="shared" ref="FD44" si="2143">IF(OR(TEXT(FD$1,0)&amp;FD$4=$L44,TEXT(FD$1,0)&amp;FD$4=$O44,TEXT(FD$1,0)&amp;FD$4=$R44,TEXT(FD$1,0)&amp;FD$4=$U44),$BE44*$U$2,"")</f>
        <v/>
      </c>
      <c r="FE44" s="556" t="str">
        <f t="shared" ref="FE44" si="2144">IF(OR(TEXT(FD$1,0)&amp;FE$4=$L44,TEXT(FD$1,0)&amp;FE$4=$O44,TEXT(FD$1,0)&amp;FE$4=$R44,TEXT(FD$1,0)&amp;FE$4=$U44),$BE44*$U$2,"")</f>
        <v/>
      </c>
      <c r="FF44" s="556" t="str">
        <f t="shared" ref="FF44" si="2145">IF(OR(TEXT(FD$1,0)&amp;FF$4=$L44,TEXT(FD$1,0)&amp;FF$4=$O44,TEXT(FD$1,0)&amp;FF$4=$R44,TEXT(FD$1,0)&amp;FF$4=$U44),$BE44*$U$2,"")</f>
        <v/>
      </c>
      <c r="FG44" s="558" t="str">
        <f t="shared" ref="FG44" si="2146">IF(OR(TEXT(FD$1,0)&amp;FG$4=$L44,TEXT(FD$1,0)&amp;FG$4=$O44,TEXT(FD$1,0)&amp;FG$4=$R44,TEXT(FD$1,0)&amp;FG$4=$U44),$BE44*$U$2,"")</f>
        <v/>
      </c>
      <c r="FH44" s="560" t="str">
        <f t="shared" ref="FH44" si="2147">IF(OR(TEXT(FH$1,0)&amp;FH$4=$L44,TEXT(FH$1,0)&amp;FH$4=$O44,TEXT(FH$1,0)&amp;FH$4=$R44,TEXT(FH$1,0)&amp;FH$4=$U44),$BE44*$U$2,"")</f>
        <v/>
      </c>
      <c r="FI44" s="556" t="str">
        <f t="shared" ref="FI44" si="2148">IF(OR(TEXT(FH$1,0)&amp;FI$4=$L44,TEXT(FH$1,0)&amp;FI$4=$O44,TEXT(FH$1,0)&amp;FI$4=$R44,TEXT(FH$1,0)&amp;FI$4=$U44),$BE44*$U$2,"")</f>
        <v/>
      </c>
      <c r="FJ44" s="556" t="str">
        <f t="shared" ref="FJ44" si="2149">IF(OR(TEXT(FH$1,0)&amp;FJ$4=$L44,TEXT(FH$1,0)&amp;FJ$4=$O44,TEXT(FH$1,0)&amp;FJ$4=$R44,TEXT(FH$1,0)&amp;FJ$4=$U44),$BE44*$U$2,"")</f>
        <v/>
      </c>
      <c r="FK44" s="558" t="str">
        <f t="shared" ref="FK44" si="2150">IF(OR(TEXT(FH$1,0)&amp;FK$4=$L44,TEXT(FH$1,0)&amp;FK$4=$O44,TEXT(FH$1,0)&amp;FK$4=$R44,TEXT(FH$1,0)&amp;FK$4=$U44),$BE44*$U$2,"")</f>
        <v/>
      </c>
      <c r="FL44" s="560" t="str">
        <f t="shared" ref="FL44" si="2151">IF(OR(TEXT(FL$1,0)&amp;FL$4=$L44,TEXT(FL$1,0)&amp;FL$4=$O44,TEXT(FL$1,0)&amp;FL$4=$R44,TEXT(FL$1,0)&amp;FL$4=$U44),$BE44*$U$2,"")</f>
        <v/>
      </c>
      <c r="FM44" s="556" t="str">
        <f t="shared" ref="FM44" si="2152">IF(OR(TEXT(FL$1,0)&amp;FM$4=$L44,TEXT(FL$1,0)&amp;FM$4=$O44,TEXT(FL$1,0)&amp;FM$4=$R44,TEXT(FL$1,0)&amp;FM$4=$U44),$BE44*$U$2,"")</f>
        <v/>
      </c>
      <c r="FN44" s="556" t="str">
        <f t="shared" ref="FN44" si="2153">IF(OR(TEXT(FL$1,0)&amp;FN$4=$L44,TEXT(FL$1,0)&amp;FN$4=$O44,TEXT(FL$1,0)&amp;FN$4=$R44,TEXT(FL$1,0)&amp;FN$4=$U44),$BE44*$U$2,"")</f>
        <v/>
      </c>
      <c r="FO44" s="558" t="str">
        <f t="shared" ref="FO44" si="2154">IF(OR(TEXT(FL$1,0)&amp;FO$4=$L44,TEXT(FL$1,0)&amp;FO$4=$O44,TEXT(FL$1,0)&amp;FO$4=$R44,TEXT(FL$1,0)&amp;FO$4=$U44),$BE44*$U$2,"")</f>
        <v/>
      </c>
      <c r="FP44" s="560" t="str">
        <f t="shared" ref="FP44" si="2155">IF(OR(TEXT(FP$1,0)&amp;FP$4=$L44,TEXT(FP$1,0)&amp;FP$4=$O44,TEXT(FP$1,0)&amp;FP$4=$R44,TEXT(FP$1,0)&amp;FP$4=$U44),$BE44*$U$2,"")</f>
        <v/>
      </c>
      <c r="FQ44" s="556" t="str">
        <f t="shared" ref="FQ44" si="2156">IF(OR(TEXT(FP$1,0)&amp;FQ$4=$L44,TEXT(FP$1,0)&amp;FQ$4=$O44,TEXT(FP$1,0)&amp;FQ$4=$R44,TEXT(FP$1,0)&amp;FQ$4=$U44),$BE44*$U$2,"")</f>
        <v/>
      </c>
      <c r="FR44" s="556" t="str">
        <f t="shared" ref="FR44" si="2157">IF(OR(TEXT(FP$1,0)&amp;FR$4=$L44,TEXT(FP$1,0)&amp;FR$4=$O44,TEXT(FP$1,0)&amp;FR$4=$R44,TEXT(FP$1,0)&amp;FR$4=$U44),$BE44*$U$2,"")</f>
        <v/>
      </c>
      <c r="FS44" s="558" t="str">
        <f t="shared" ref="FS44" si="2158">IF(OR(TEXT(FP$1,0)&amp;FS$4=$L44,TEXT(FP$1,0)&amp;FS$4=$O44,TEXT(FP$1,0)&amp;FS$4=$R44,TEXT(FP$1,0)&amp;FS$4=$U44),$BE44*$U$2,"")</f>
        <v/>
      </c>
      <c r="FT44" s="560" t="str">
        <f t="shared" ref="FT44" si="2159">IF(OR(TEXT(FT$1,0)&amp;FT$4=$L44,TEXT(FT$1,0)&amp;FT$4=$O44,TEXT(FT$1,0)&amp;FT$4=$R44,TEXT(FT$1,0)&amp;FT$4=$U44),$BE44*$U$2,"")</f>
        <v/>
      </c>
      <c r="FU44" s="556" t="str">
        <f t="shared" ref="FU44" si="2160">IF(OR(TEXT(FT$1,0)&amp;FU$4=$L44,TEXT(FT$1,0)&amp;FU$4=$O44,TEXT(FT$1,0)&amp;FU$4=$R44,TEXT(FT$1,0)&amp;FU$4=$U44),$BE44*$U$2,"")</f>
        <v/>
      </c>
      <c r="FV44" s="556" t="str">
        <f t="shared" ref="FV44" si="2161">IF(OR(TEXT(FT$1,0)&amp;FV$4=$L44,TEXT(FT$1,0)&amp;FV$4=$O44,TEXT(FT$1,0)&amp;FV$4=$R44,TEXT(FT$1,0)&amp;FV$4=$U44),$BE44*$U$2,"")</f>
        <v/>
      </c>
      <c r="FW44" s="558" t="str">
        <f t="shared" ref="FW44" si="2162">IF(OR(TEXT(FT$1,0)&amp;FW$4=$L44,TEXT(FT$1,0)&amp;FW$4=$O44,TEXT(FT$1,0)&amp;FW$4=$R44,TEXT(FT$1,0)&amp;FW$4=$U44),$BE44*$U$2,"")</f>
        <v/>
      </c>
      <c r="FX44" s="560" t="str">
        <f t="shared" ref="FX44" si="2163">IF(OR(TEXT(FX$1,0)&amp;FX$4=$L44,TEXT(FX$1,0)&amp;FX$4=$O44,TEXT(FX$1,0)&amp;FX$4=$R44,TEXT(FX$1,0)&amp;FX$4=$U44),$BE44*$U$2,"")</f>
        <v/>
      </c>
      <c r="FY44" s="556" t="str">
        <f t="shared" ref="FY44" si="2164">IF(OR(TEXT(FX$1,0)&amp;FY$4=$L44,TEXT(FX$1,0)&amp;FY$4=$O44,TEXT(FX$1,0)&amp;FY$4=$R44,TEXT(FX$1,0)&amp;FY$4=$U44),$BE44*$U$2,"")</f>
        <v/>
      </c>
      <c r="FZ44" s="556" t="str">
        <f t="shared" ref="FZ44" si="2165">IF(OR(TEXT(FX$1,0)&amp;FZ$4=$L44,TEXT(FX$1,0)&amp;FZ$4=$O44,TEXT(FX$1,0)&amp;FZ$4=$R44,TEXT(FX$1,0)&amp;FZ$4=$U44),$BE44*$U$2,"")</f>
        <v/>
      </c>
      <c r="GA44" s="558" t="str">
        <f t="shared" ref="GA44" si="2166">IF(OR(TEXT(FX$1,0)&amp;GA$4=$L44,TEXT(FX$1,0)&amp;GA$4=$O44,TEXT(FX$1,0)&amp;GA$4=$R44,TEXT(FX$1,0)&amp;GA$4=$U44),$BE44*$U$2,"")</f>
        <v/>
      </c>
    </row>
    <row r="45" spans="1:183" s="1" customFormat="1" ht="13.5" customHeight="1" x14ac:dyDescent="0.25">
      <c r="A45" s="584"/>
      <c r="B45" s="585"/>
      <c r="C45" s="585"/>
      <c r="D45" s="608"/>
      <c r="E45" s="609"/>
      <c r="F45" s="610"/>
      <c r="G45" s="614"/>
      <c r="H45" s="615"/>
      <c r="I45" s="615"/>
      <c r="J45" s="615"/>
      <c r="K45" s="616"/>
      <c r="L45" s="594"/>
      <c r="M45" s="595"/>
      <c r="N45" s="595"/>
      <c r="O45" s="597"/>
      <c r="P45" s="597"/>
      <c r="Q45" s="597"/>
      <c r="R45" s="597"/>
      <c r="S45" s="597"/>
      <c r="T45" s="597"/>
      <c r="U45" s="597"/>
      <c r="V45" s="597"/>
      <c r="W45" s="599"/>
      <c r="X45" s="579" t="str">
        <f t="shared" ref="X45" si="2167">IF(X44&lt;&gt;"",X44*$U$2,"")</f>
        <v/>
      </c>
      <c r="Y45" s="580"/>
      <c r="Z45" s="580" t="str">
        <f t="shared" ref="Z45" si="2168">IF(Z44&lt;&gt;"",Z44*$U$2,"")</f>
        <v/>
      </c>
      <c r="AA45" s="580"/>
      <c r="AB45" s="580" t="str">
        <f t="shared" ref="AB45" si="2169">IF(AB44&lt;&gt;"",AB44*$U$2,"")</f>
        <v/>
      </c>
      <c r="AC45" s="580"/>
      <c r="AD45" s="580" t="str">
        <f t="shared" ref="AD45" si="2170">IF(AD44&lt;&gt;"",AD44*$U$2,"")</f>
        <v/>
      </c>
      <c r="AE45" s="580"/>
      <c r="AF45" s="580" t="str">
        <f t="shared" ref="AF45" si="2171">IF(AF44&lt;&gt;"",AF44*$U$2,"")</f>
        <v/>
      </c>
      <c r="AG45" s="580"/>
      <c r="AH45" s="580" t="str">
        <f t="shared" ref="AH45" si="2172">IF(AH44&lt;&gt;"",AH44*$U$2,"")</f>
        <v/>
      </c>
      <c r="AI45" s="580"/>
      <c r="AJ45" s="580" t="str">
        <f t="shared" ref="AJ45" si="2173">IF(AJ44&lt;&gt;"",AJ44*$U$2,"")</f>
        <v/>
      </c>
      <c r="AK45" s="580"/>
      <c r="AL45" s="580" t="str">
        <f t="shared" ref="AL45" si="2174">IF(AL44&lt;&gt;"",AL44*$U$2,"")</f>
        <v/>
      </c>
      <c r="AM45" s="580"/>
      <c r="AN45" s="580" t="str">
        <f t="shared" ref="AN45" si="2175">IF(AN44&lt;&gt;"",AN44*$U$2,"")</f>
        <v/>
      </c>
      <c r="AO45" s="580"/>
      <c r="AP45" s="580" t="str">
        <f t="shared" ref="AP45" si="2176">IF(AP44&lt;&gt;"",AP44*$U$2,"")</f>
        <v/>
      </c>
      <c r="AQ45" s="580"/>
      <c r="AR45" s="580" t="str">
        <f t="shared" ref="AR45" si="2177">IF(AR44&lt;&gt;"",AR44*$U$2,"")</f>
        <v/>
      </c>
      <c r="AS45" s="580"/>
      <c r="AT45" s="580" t="str">
        <f t="shared" ref="AT45" si="2178">IF(AT44&lt;&gt;"",AT44*$U$2,"")</f>
        <v/>
      </c>
      <c r="AU45" s="580"/>
      <c r="AV45" s="580" t="str">
        <f t="shared" ref="AV45" si="2179">IF(AV44&lt;&gt;"",AV44*$U$2,"")</f>
        <v/>
      </c>
      <c r="AW45" s="580"/>
      <c r="AX45" s="580" t="str">
        <f t="shared" ref="AX45" si="2180">IF(AX44&lt;&gt;"",AX44*$U$2,"")</f>
        <v/>
      </c>
      <c r="AY45" s="580"/>
      <c r="AZ45" s="580" t="str">
        <f t="shared" ref="AZ45" si="2181">IF(AZ44&lt;&gt;"",AZ44*$U$2,"")</f>
        <v/>
      </c>
      <c r="BA45" s="581"/>
      <c r="BB45" s="603"/>
      <c r="BC45" s="604"/>
      <c r="BD45" s="604"/>
      <c r="BE45" s="572"/>
      <c r="BF45" s="572"/>
      <c r="BG45" s="572"/>
      <c r="BH45" s="576"/>
      <c r="BI45" s="577"/>
      <c r="BJ45" s="578"/>
      <c r="CJ45" s="561"/>
      <c r="CK45" s="557"/>
      <c r="CL45" s="557"/>
      <c r="CM45" s="559"/>
      <c r="CN45" s="561"/>
      <c r="CO45" s="557"/>
      <c r="CP45" s="557"/>
      <c r="CQ45" s="559"/>
      <c r="CR45" s="561"/>
      <c r="CS45" s="557"/>
      <c r="CT45" s="557"/>
      <c r="CU45" s="559"/>
      <c r="CV45" s="561"/>
      <c r="CW45" s="557"/>
      <c r="CX45" s="557"/>
      <c r="CY45" s="559"/>
      <c r="CZ45" s="561"/>
      <c r="DA45" s="557"/>
      <c r="DB45" s="557"/>
      <c r="DC45" s="559"/>
      <c r="DD45" s="561"/>
      <c r="DE45" s="557"/>
      <c r="DF45" s="557"/>
      <c r="DG45" s="559"/>
      <c r="DH45" s="561"/>
      <c r="DI45" s="557"/>
      <c r="DJ45" s="557"/>
      <c r="DK45" s="559"/>
      <c r="DL45" s="561"/>
      <c r="DM45" s="557"/>
      <c r="DN45" s="557"/>
      <c r="DO45" s="559"/>
      <c r="DP45" s="561"/>
      <c r="DQ45" s="557"/>
      <c r="DR45" s="557"/>
      <c r="DS45" s="559"/>
      <c r="DT45" s="561"/>
      <c r="DU45" s="557"/>
      <c r="DV45" s="557"/>
      <c r="DW45" s="559"/>
      <c r="DX45" s="561"/>
      <c r="DY45" s="557"/>
      <c r="DZ45" s="557"/>
      <c r="EA45" s="559"/>
      <c r="EB45" s="561"/>
      <c r="EC45" s="557"/>
      <c r="ED45" s="557"/>
      <c r="EE45" s="559"/>
      <c r="EF45" s="561"/>
      <c r="EG45" s="557"/>
      <c r="EH45" s="557"/>
      <c r="EI45" s="559"/>
      <c r="EJ45" s="561"/>
      <c r="EK45" s="557"/>
      <c r="EL45" s="557"/>
      <c r="EM45" s="559"/>
      <c r="EN45" s="561"/>
      <c r="EO45" s="557"/>
      <c r="EP45" s="557"/>
      <c r="EQ45" s="559"/>
      <c r="ER45" s="561"/>
      <c r="ES45" s="557"/>
      <c r="ET45" s="557"/>
      <c r="EU45" s="559"/>
      <c r="EV45" s="561"/>
      <c r="EW45" s="557"/>
      <c r="EX45" s="557"/>
      <c r="EY45" s="559"/>
      <c r="EZ45" s="561"/>
      <c r="FA45" s="557"/>
      <c r="FB45" s="557"/>
      <c r="FC45" s="559"/>
      <c r="FD45" s="561"/>
      <c r="FE45" s="557"/>
      <c r="FF45" s="557"/>
      <c r="FG45" s="559"/>
      <c r="FH45" s="561"/>
      <c r="FI45" s="557"/>
      <c r="FJ45" s="557"/>
      <c r="FK45" s="559"/>
      <c r="FL45" s="561"/>
      <c r="FM45" s="557"/>
      <c r="FN45" s="557"/>
      <c r="FO45" s="559"/>
      <c r="FP45" s="561"/>
      <c r="FQ45" s="557"/>
      <c r="FR45" s="557"/>
      <c r="FS45" s="559"/>
      <c r="FT45" s="561"/>
      <c r="FU45" s="557"/>
      <c r="FV45" s="557"/>
      <c r="FW45" s="559"/>
      <c r="FX45" s="561"/>
      <c r="FY45" s="557"/>
      <c r="FZ45" s="557"/>
      <c r="GA45" s="559"/>
    </row>
    <row r="46" spans="1:183" s="1" customFormat="1" ht="13.5" customHeight="1" x14ac:dyDescent="0.25">
      <c r="A46" s="582"/>
      <c r="B46" s="583"/>
      <c r="C46" s="583"/>
      <c r="D46" s="605" t="s">
        <v>336</v>
      </c>
      <c r="E46" s="606"/>
      <c r="F46" s="607"/>
      <c r="G46" s="611" t="s">
        <v>301</v>
      </c>
      <c r="H46" s="612"/>
      <c r="I46" s="612"/>
      <c r="J46" s="612"/>
      <c r="K46" s="613"/>
      <c r="L46" s="592"/>
      <c r="M46" s="593"/>
      <c r="N46" s="593"/>
      <c r="O46" s="596" t="str">
        <f t="shared" ref="O46" si="2182">IF($L46&lt;&gt;"",LEFT($L46,4)&amp;O$5,"")</f>
        <v/>
      </c>
      <c r="P46" s="596"/>
      <c r="Q46" s="596"/>
      <c r="R46" s="596" t="str">
        <f t="shared" si="812"/>
        <v/>
      </c>
      <c r="S46" s="596"/>
      <c r="T46" s="596"/>
      <c r="U46" s="596" t="str">
        <f t="shared" si="813"/>
        <v/>
      </c>
      <c r="V46" s="596"/>
      <c r="W46" s="598"/>
      <c r="X46" s="600" t="str">
        <f>'RS SHK-DWN'!$DR$5</f>
        <v/>
      </c>
      <c r="Y46" s="565"/>
      <c r="Z46" s="565"/>
      <c r="AA46" s="565"/>
      <c r="AB46" s="565"/>
      <c r="AC46" s="565"/>
      <c r="AD46" s="565"/>
      <c r="AE46" s="565"/>
      <c r="AF46" s="565"/>
      <c r="AG46" s="565"/>
      <c r="AH46" s="565"/>
      <c r="AI46" s="565"/>
      <c r="AJ46" s="565"/>
      <c r="AK46" s="565"/>
      <c r="AL46" s="565"/>
      <c r="AM46" s="565"/>
      <c r="AN46" s="565"/>
      <c r="AO46" s="565"/>
      <c r="AP46" s="565"/>
      <c r="AQ46" s="565"/>
      <c r="AR46" s="565"/>
      <c r="AS46" s="565"/>
      <c r="AT46" s="565"/>
      <c r="AU46" s="565"/>
      <c r="AV46" s="565"/>
      <c r="AW46" s="565"/>
      <c r="AX46" s="565"/>
      <c r="AY46" s="565"/>
      <c r="AZ46" s="565"/>
      <c r="BA46" s="566"/>
      <c r="BB46" s="601"/>
      <c r="BC46" s="602"/>
      <c r="BD46" s="602"/>
      <c r="BE46" s="571" t="str">
        <f t="shared" ref="BE46" si="2183">IF(AND(D46&lt;&gt;"",G46&lt;&gt;"",L46&lt;&gt;""),SUM(X46:BA46),"")</f>
        <v/>
      </c>
      <c r="BF46" s="571"/>
      <c r="BG46" s="571"/>
      <c r="BH46" s="573" t="str">
        <f t="shared" ref="BH46" si="2184">IF(AND(D46&lt;&gt;"",G46&lt;&gt;"",L46&lt;&gt;""),SUM(X47:BA47,BB46),"")</f>
        <v/>
      </c>
      <c r="BI46" s="574"/>
      <c r="BJ46" s="575"/>
      <c r="CB46" s="173">
        <f>BB46+SUM(X47:Y47)</f>
        <v>0</v>
      </c>
      <c r="CC46" s="173">
        <f>BB46+SUM(X47:AA47)</f>
        <v>0</v>
      </c>
      <c r="CD46" s="173">
        <f>BB46+SUM(X47:AC47)</f>
        <v>0</v>
      </c>
      <c r="CE46" s="173">
        <f>BB46+SUM(X47:AE47)</f>
        <v>0</v>
      </c>
      <c r="CF46" s="173">
        <f>BB46+SUM(X47:AG47)</f>
        <v>0</v>
      </c>
      <c r="CG46" s="173">
        <f>BB46+SUM(X47:AI47)</f>
        <v>0</v>
      </c>
      <c r="CH46" s="173">
        <f>BB46+SUM(X47:AK47)</f>
        <v>0</v>
      </c>
      <c r="CJ46" s="560" t="str">
        <f t="shared" ref="CJ46" si="2185">IF(OR(TEXT(CJ$1,0)&amp;CJ$4=$L46,TEXT(CJ$1,0)&amp;CJ$4=$O46,TEXT(CJ$1,0)&amp;CJ$4=$R46,TEXT(CJ$1,0)&amp;CJ$4=$U46),$BE46*$U$2,"")</f>
        <v/>
      </c>
      <c r="CK46" s="556" t="str">
        <f t="shared" ref="CK46" si="2186">IF(OR(TEXT(CJ$1,0)&amp;CK$4=$L46,TEXT(CJ$1,0)&amp;CK$4=$O46,TEXT(CJ$1,0)&amp;CK$4=$R46,TEXT(CJ$1,0)&amp;CK$4=$U46),$BE46*$U$2,"")</f>
        <v/>
      </c>
      <c r="CL46" s="556" t="str">
        <f t="shared" ref="CL46" si="2187">IF(OR(TEXT(CJ$1,0)&amp;CL$4=$L46,TEXT(CJ$1,0)&amp;CL$4=$O46,TEXT(CJ$1,0)&amp;CL$4=$R46,TEXT(CJ$1,0)&amp;CL$4=$U46),$BE46*$U$2,"")</f>
        <v/>
      </c>
      <c r="CM46" s="558" t="str">
        <f t="shared" ref="CM46" si="2188">IF(OR(TEXT(CJ$1,0)&amp;CM$4=$L46,TEXT(CJ$1,0)&amp;CM$4=$O46,TEXT(CJ$1,0)&amp;CM$4=$R46,TEXT(CJ$1,0)&amp;CM$4=$U46),$BE46*$U$2,"")</f>
        <v/>
      </c>
      <c r="CN46" s="560" t="str">
        <f t="shared" ref="CN46" si="2189">IF(OR(TEXT(CN$1,0)&amp;CN$4=$L46,TEXT(CN$1,0)&amp;CN$4=$O46,TEXT(CN$1,0)&amp;CN$4=$R46,TEXT(CN$1,0)&amp;CN$4=$U46),$BE46*$U$2,"")</f>
        <v/>
      </c>
      <c r="CO46" s="556" t="str">
        <f t="shared" ref="CO46" si="2190">IF(OR(TEXT(CN$1,0)&amp;CO$4=$L46,TEXT(CN$1,0)&amp;CO$4=$O46,TEXT(CN$1,0)&amp;CO$4=$R46,TEXT(CN$1,0)&amp;CO$4=$U46),$BE46*$U$2,"")</f>
        <v/>
      </c>
      <c r="CP46" s="556" t="str">
        <f t="shared" ref="CP46" si="2191">IF(OR(TEXT(CN$1,0)&amp;CP$4=$L46,TEXT(CN$1,0)&amp;CP$4=$O46,TEXT(CN$1,0)&amp;CP$4=$R46,TEXT(CN$1,0)&amp;CP$4=$U46),$BE46*$U$2,"")</f>
        <v/>
      </c>
      <c r="CQ46" s="558" t="str">
        <f t="shared" ref="CQ46" si="2192">IF(OR(TEXT(CN$1,0)&amp;CQ$4=$L46,TEXT(CN$1,0)&amp;CQ$4=$O46,TEXT(CN$1,0)&amp;CQ$4=$R46,TEXT(CN$1,0)&amp;CQ$4=$U46),$BE46*$U$2,"")</f>
        <v/>
      </c>
      <c r="CR46" s="560" t="str">
        <f t="shared" ref="CR46" si="2193">IF(OR(TEXT(CR$1,0)&amp;CR$4=$L46,TEXT(CR$1,0)&amp;CR$4=$O46,TEXT(CR$1,0)&amp;CR$4=$R46,TEXT(CR$1,0)&amp;CR$4=$U46),$BE46*$U$2,"")</f>
        <v/>
      </c>
      <c r="CS46" s="556" t="str">
        <f t="shared" ref="CS46" si="2194">IF(OR(TEXT(CR$1,0)&amp;CS$4=$L46,TEXT(CR$1,0)&amp;CS$4=$O46,TEXT(CR$1,0)&amp;CS$4=$R46,TEXT(CR$1,0)&amp;CS$4=$U46),$BE46*$U$2,"")</f>
        <v/>
      </c>
      <c r="CT46" s="556" t="str">
        <f t="shared" ref="CT46" si="2195">IF(OR(TEXT(CR$1,0)&amp;CT$4=$L46,TEXT(CR$1,0)&amp;CT$4=$O46,TEXT(CR$1,0)&amp;CT$4=$R46,TEXT(CR$1,0)&amp;CT$4=$U46),$BE46*$U$2,"")</f>
        <v/>
      </c>
      <c r="CU46" s="558" t="str">
        <f t="shared" ref="CU46" si="2196">IF(OR(TEXT(CR$1,0)&amp;CU$4=$L46,TEXT(CR$1,0)&amp;CU$4=$O46,TEXT(CR$1,0)&amp;CU$4=$R46,TEXT(CR$1,0)&amp;CU$4=$U46),$BE46*$U$2,"")</f>
        <v/>
      </c>
      <c r="CV46" s="560" t="str">
        <f t="shared" ref="CV46" si="2197">IF(OR(TEXT(CV$1,0)&amp;CV$4=$L46,TEXT(CV$1,0)&amp;CV$4=$O46,TEXT(CV$1,0)&amp;CV$4=$R46,TEXT(CV$1,0)&amp;CV$4=$U46),$BE46*$U$2,"")</f>
        <v/>
      </c>
      <c r="CW46" s="556" t="str">
        <f t="shared" ref="CW46" si="2198">IF(OR(TEXT(CV$1,0)&amp;CW$4=$L46,TEXT(CV$1,0)&amp;CW$4=$O46,TEXT(CV$1,0)&amp;CW$4=$R46,TEXT(CV$1,0)&amp;CW$4=$U46),$BE46*$U$2,"")</f>
        <v/>
      </c>
      <c r="CX46" s="556" t="str">
        <f t="shared" ref="CX46" si="2199">IF(OR(TEXT(CV$1,0)&amp;CX$4=$L46,TEXT(CV$1,0)&amp;CX$4=$O46,TEXT(CV$1,0)&amp;CX$4=$R46,TEXT(CV$1,0)&amp;CX$4=$U46),$BE46*$U$2,"")</f>
        <v/>
      </c>
      <c r="CY46" s="558" t="str">
        <f t="shared" ref="CY46" si="2200">IF(OR(TEXT(CV$1,0)&amp;CY$4=$L46,TEXT(CV$1,0)&amp;CY$4=$O46,TEXT(CV$1,0)&amp;CY$4=$R46,TEXT(CV$1,0)&amp;CY$4=$U46),$BE46*$U$2,"")</f>
        <v/>
      </c>
      <c r="CZ46" s="560" t="str">
        <f t="shared" ref="CZ46" si="2201">IF(OR(TEXT(CZ$1,0)&amp;CZ$4=$L46,TEXT(CZ$1,0)&amp;CZ$4=$O46,TEXT(CZ$1,0)&amp;CZ$4=$R46,TEXT(CZ$1,0)&amp;CZ$4=$U46),$BE46*$U$2,"")</f>
        <v/>
      </c>
      <c r="DA46" s="556" t="str">
        <f t="shared" ref="DA46" si="2202">IF(OR(TEXT(CZ$1,0)&amp;DA$4=$L46,TEXT(CZ$1,0)&amp;DA$4=$O46,TEXT(CZ$1,0)&amp;DA$4=$R46,TEXT(CZ$1,0)&amp;DA$4=$U46),$BE46*$U$2,"")</f>
        <v/>
      </c>
      <c r="DB46" s="556" t="str">
        <f t="shared" ref="DB46" si="2203">IF(OR(TEXT(CZ$1,0)&amp;DB$4=$L46,TEXT(CZ$1,0)&amp;DB$4=$O46,TEXT(CZ$1,0)&amp;DB$4=$R46,TEXT(CZ$1,0)&amp;DB$4=$U46),$BE46*$U$2,"")</f>
        <v/>
      </c>
      <c r="DC46" s="558" t="str">
        <f t="shared" ref="DC46" si="2204">IF(OR(TEXT(CZ$1,0)&amp;DC$4=$L46,TEXT(CZ$1,0)&amp;DC$4=$O46,TEXT(CZ$1,0)&amp;DC$4=$R46,TEXT(CZ$1,0)&amp;DC$4=$U46),$BE46*$U$2,"")</f>
        <v/>
      </c>
      <c r="DD46" s="560" t="str">
        <f t="shared" ref="DD46" si="2205">IF(OR(TEXT(DD$1,0)&amp;DD$4=$L46,TEXT(DD$1,0)&amp;DD$4=$O46,TEXT(DD$1,0)&amp;DD$4=$R46,TEXT(DD$1,0)&amp;DD$4=$U46),$BE46*$U$2,"")</f>
        <v/>
      </c>
      <c r="DE46" s="556" t="str">
        <f t="shared" ref="DE46" si="2206">IF(OR(TEXT(DD$1,0)&amp;DE$4=$L46,TEXT(DD$1,0)&amp;DE$4=$O46,TEXT(DD$1,0)&amp;DE$4=$R46,TEXT(DD$1,0)&amp;DE$4=$U46),$BE46*$U$2,"")</f>
        <v/>
      </c>
      <c r="DF46" s="556" t="str">
        <f t="shared" ref="DF46" si="2207">IF(OR(TEXT(DD$1,0)&amp;DF$4=$L46,TEXT(DD$1,0)&amp;DF$4=$O46,TEXT(DD$1,0)&amp;DF$4=$R46,TEXT(DD$1,0)&amp;DF$4=$U46),$BE46*$U$2,"")</f>
        <v/>
      </c>
      <c r="DG46" s="558" t="str">
        <f t="shared" ref="DG46" si="2208">IF(OR(TEXT(DD$1,0)&amp;DG$4=$L46,TEXT(DD$1,0)&amp;DG$4=$O46,TEXT(DD$1,0)&amp;DG$4=$R46,TEXT(DD$1,0)&amp;DG$4=$U46),$BE46*$U$2,"")</f>
        <v/>
      </c>
      <c r="DH46" s="560" t="str">
        <f t="shared" ref="DH46" si="2209">IF(OR(TEXT(DH$1,0)&amp;DH$4=$L46,TEXT(DH$1,0)&amp;DH$4=$O46,TEXT(DH$1,0)&amp;DH$4=$R46,TEXT(DH$1,0)&amp;DH$4=$U46),$BE46*$U$2,"")</f>
        <v/>
      </c>
      <c r="DI46" s="556" t="str">
        <f t="shared" ref="DI46" si="2210">IF(OR(TEXT(DH$1,0)&amp;DI$4=$L46,TEXT(DH$1,0)&amp;DI$4=$O46,TEXT(DH$1,0)&amp;DI$4=$R46,TEXT(DH$1,0)&amp;DI$4=$U46),$BE46*$U$2,"")</f>
        <v/>
      </c>
      <c r="DJ46" s="556" t="str">
        <f t="shared" ref="DJ46" si="2211">IF(OR(TEXT(DH$1,0)&amp;DJ$4=$L46,TEXT(DH$1,0)&amp;DJ$4=$O46,TEXT(DH$1,0)&amp;DJ$4=$R46,TEXT(DH$1,0)&amp;DJ$4=$U46),$BE46*$U$2,"")</f>
        <v/>
      </c>
      <c r="DK46" s="558" t="str">
        <f t="shared" ref="DK46" si="2212">IF(OR(TEXT(DH$1,0)&amp;DK$4=$L46,TEXT(DH$1,0)&amp;DK$4=$O46,TEXT(DH$1,0)&amp;DK$4=$R46,TEXT(DH$1,0)&amp;DK$4=$U46),$BE46*$U$2,"")</f>
        <v/>
      </c>
      <c r="DL46" s="560" t="str">
        <f t="shared" ref="DL46" si="2213">IF(OR(TEXT(DL$1,0)&amp;DL$4=$L46,TEXT(DL$1,0)&amp;DL$4=$O46,TEXT(DL$1,0)&amp;DL$4=$R46,TEXT(DL$1,0)&amp;DL$4=$U46),$BE46*$U$2,"")</f>
        <v/>
      </c>
      <c r="DM46" s="556" t="str">
        <f t="shared" ref="DM46" si="2214">IF(OR(TEXT(DL$1,0)&amp;DM$4=$L46,TEXT(DL$1,0)&amp;DM$4=$O46,TEXT(DL$1,0)&amp;DM$4=$R46,TEXT(DL$1,0)&amp;DM$4=$U46),$BE46*$U$2,"")</f>
        <v/>
      </c>
      <c r="DN46" s="556" t="str">
        <f t="shared" ref="DN46" si="2215">IF(OR(TEXT(DL$1,0)&amp;DN$4=$L46,TEXT(DL$1,0)&amp;DN$4=$O46,TEXT(DL$1,0)&amp;DN$4=$R46,TEXT(DL$1,0)&amp;DN$4=$U46),$BE46*$U$2,"")</f>
        <v/>
      </c>
      <c r="DO46" s="558" t="str">
        <f t="shared" ref="DO46" si="2216">IF(OR(TEXT(DL$1,0)&amp;DO$4=$L46,TEXT(DL$1,0)&amp;DO$4=$O46,TEXT(DL$1,0)&amp;DO$4=$R46,TEXT(DL$1,0)&amp;DO$4=$U46),$BE46*$U$2,"")</f>
        <v/>
      </c>
      <c r="DP46" s="560" t="str">
        <f t="shared" ref="DP46" si="2217">IF(OR(TEXT(DP$1,0)&amp;DP$4=$L46,TEXT(DP$1,0)&amp;DP$4=$O46,TEXT(DP$1,0)&amp;DP$4=$R46,TEXT(DP$1,0)&amp;DP$4=$U46),$BE46*$U$2,"")</f>
        <v/>
      </c>
      <c r="DQ46" s="556" t="str">
        <f t="shared" ref="DQ46" si="2218">IF(OR(TEXT(DP$1,0)&amp;DQ$4=$L46,TEXT(DP$1,0)&amp;DQ$4=$O46,TEXT(DP$1,0)&amp;DQ$4=$R46,TEXT(DP$1,0)&amp;DQ$4=$U46),$BE46*$U$2,"")</f>
        <v/>
      </c>
      <c r="DR46" s="556" t="str">
        <f t="shared" ref="DR46" si="2219">IF(OR(TEXT(DP$1,0)&amp;DR$4=$L46,TEXT(DP$1,0)&amp;DR$4=$O46,TEXT(DP$1,0)&amp;DR$4=$R46,TEXT(DP$1,0)&amp;DR$4=$U46),$BE46*$U$2,"")</f>
        <v/>
      </c>
      <c r="DS46" s="558" t="str">
        <f t="shared" ref="DS46" si="2220">IF(OR(TEXT(DP$1,0)&amp;DS$4=$L46,TEXT(DP$1,0)&amp;DS$4=$O46,TEXT(DP$1,0)&amp;DS$4=$R46,TEXT(DP$1,0)&amp;DS$4=$U46),$BE46*$U$2,"")</f>
        <v/>
      </c>
      <c r="DT46" s="560" t="str">
        <f t="shared" ref="DT46" si="2221">IF(OR(TEXT(DT$1,0)&amp;DT$4=$L46,TEXT(DT$1,0)&amp;DT$4=$O46,TEXT(DT$1,0)&amp;DT$4=$R46,TEXT(DT$1,0)&amp;DT$4=$U46),$BE46*$U$2,"")</f>
        <v/>
      </c>
      <c r="DU46" s="556" t="str">
        <f t="shared" ref="DU46" si="2222">IF(OR(TEXT(DT$1,0)&amp;DU$4=$L46,TEXT(DT$1,0)&amp;DU$4=$O46,TEXT(DT$1,0)&amp;DU$4=$R46,TEXT(DT$1,0)&amp;DU$4=$U46),$BE46*$U$2,"")</f>
        <v/>
      </c>
      <c r="DV46" s="556" t="str">
        <f t="shared" ref="DV46" si="2223">IF(OR(TEXT(DT$1,0)&amp;DV$4=$L46,TEXT(DT$1,0)&amp;DV$4=$O46,TEXT(DT$1,0)&amp;DV$4=$R46,TEXT(DT$1,0)&amp;DV$4=$U46),$BE46*$U$2,"")</f>
        <v/>
      </c>
      <c r="DW46" s="558" t="str">
        <f t="shared" ref="DW46" si="2224">IF(OR(TEXT(DT$1,0)&amp;DW$4=$L46,TEXT(DT$1,0)&amp;DW$4=$O46,TEXT(DT$1,0)&amp;DW$4=$R46,TEXT(DT$1,0)&amp;DW$4=$U46),$BE46*$U$2,"")</f>
        <v/>
      </c>
      <c r="DX46" s="560" t="str">
        <f t="shared" ref="DX46" si="2225">IF(OR(TEXT(DX$1,0)&amp;DX$4=$L46,TEXT(DX$1,0)&amp;DX$4=$O46,TEXT(DX$1,0)&amp;DX$4=$R46,TEXT(DX$1,0)&amp;DX$4=$U46),$BE46*$U$2,"")</f>
        <v/>
      </c>
      <c r="DY46" s="556" t="str">
        <f t="shared" ref="DY46" si="2226">IF(OR(TEXT(DX$1,0)&amp;DY$4=$L46,TEXT(DX$1,0)&amp;DY$4=$O46,TEXT(DX$1,0)&amp;DY$4=$R46,TEXT(DX$1,0)&amp;DY$4=$U46),$BE46*$U$2,"")</f>
        <v/>
      </c>
      <c r="DZ46" s="556" t="str">
        <f t="shared" ref="DZ46" si="2227">IF(OR(TEXT(DX$1,0)&amp;DZ$4=$L46,TEXT(DX$1,0)&amp;DZ$4=$O46,TEXT(DX$1,0)&amp;DZ$4=$R46,TEXT(DX$1,0)&amp;DZ$4=$U46),$BE46*$U$2,"")</f>
        <v/>
      </c>
      <c r="EA46" s="558" t="str">
        <f t="shared" ref="EA46" si="2228">IF(OR(TEXT(DX$1,0)&amp;EA$4=$L46,TEXT(DX$1,0)&amp;EA$4=$O46,TEXT(DX$1,0)&amp;EA$4=$R46,TEXT(DX$1,0)&amp;EA$4=$U46),$BE46*$U$2,"")</f>
        <v/>
      </c>
      <c r="EB46" s="560" t="str">
        <f t="shared" ref="EB46" si="2229">IF(OR(TEXT(EB$1,0)&amp;EB$4=$L46,TEXT(EB$1,0)&amp;EB$4=$O46,TEXT(EB$1,0)&amp;EB$4=$R46,TEXT(EB$1,0)&amp;EB$4=$U46),$BE46*$U$2,"")</f>
        <v/>
      </c>
      <c r="EC46" s="556" t="str">
        <f t="shared" ref="EC46" si="2230">IF(OR(TEXT(EB$1,0)&amp;EC$4=$L46,TEXT(EB$1,0)&amp;EC$4=$O46,TEXT(EB$1,0)&amp;EC$4=$R46,TEXT(EB$1,0)&amp;EC$4=$U46),$BE46*$U$2,"")</f>
        <v/>
      </c>
      <c r="ED46" s="556" t="str">
        <f t="shared" ref="ED46" si="2231">IF(OR(TEXT(EB$1,0)&amp;ED$4=$L46,TEXT(EB$1,0)&amp;ED$4=$O46,TEXT(EB$1,0)&amp;ED$4=$R46,TEXT(EB$1,0)&amp;ED$4=$U46),$BE46*$U$2,"")</f>
        <v/>
      </c>
      <c r="EE46" s="558" t="str">
        <f t="shared" ref="EE46" si="2232">IF(OR(TEXT(EB$1,0)&amp;EE$4=$L46,TEXT(EB$1,0)&amp;EE$4=$O46,TEXT(EB$1,0)&amp;EE$4=$R46,TEXT(EB$1,0)&amp;EE$4=$U46),$BE46*$U$2,"")</f>
        <v/>
      </c>
      <c r="EF46" s="560" t="str">
        <f t="shared" ref="EF46" si="2233">IF(OR(TEXT(EF$1,0)&amp;EF$4=$L46,TEXT(EF$1,0)&amp;EF$4=$O46,TEXT(EF$1,0)&amp;EF$4=$R46,TEXT(EF$1,0)&amp;EF$4=$U46),$BE46*$U$2,"")</f>
        <v/>
      </c>
      <c r="EG46" s="556" t="str">
        <f t="shared" ref="EG46" si="2234">IF(OR(TEXT(EF$1,0)&amp;EG$4=$L46,TEXT(EF$1,0)&amp;EG$4=$O46,TEXT(EF$1,0)&amp;EG$4=$R46,TEXT(EF$1,0)&amp;EG$4=$U46),$BE46*$U$2,"")</f>
        <v/>
      </c>
      <c r="EH46" s="556" t="str">
        <f t="shared" ref="EH46" si="2235">IF(OR(TEXT(EF$1,0)&amp;EH$4=$L46,TEXT(EF$1,0)&amp;EH$4=$O46,TEXT(EF$1,0)&amp;EH$4=$R46,TEXT(EF$1,0)&amp;EH$4=$U46),$BE46*$U$2,"")</f>
        <v/>
      </c>
      <c r="EI46" s="558" t="str">
        <f t="shared" ref="EI46" si="2236">IF(OR(TEXT(EF$1,0)&amp;EI$4=$L46,TEXT(EF$1,0)&amp;EI$4=$O46,TEXT(EF$1,0)&amp;EI$4=$R46,TEXT(EF$1,0)&amp;EI$4=$U46),$BE46*$U$2,"")</f>
        <v/>
      </c>
      <c r="EJ46" s="560" t="str">
        <f t="shared" ref="EJ46" si="2237">IF(OR(TEXT(EJ$1,0)&amp;EJ$4=$L46,TEXT(EJ$1,0)&amp;EJ$4=$O46,TEXT(EJ$1,0)&amp;EJ$4=$R46,TEXT(EJ$1,0)&amp;EJ$4=$U46),$BE46*$U$2,"")</f>
        <v/>
      </c>
      <c r="EK46" s="556" t="str">
        <f t="shared" ref="EK46" si="2238">IF(OR(TEXT(EJ$1,0)&amp;EK$4=$L46,TEXT(EJ$1,0)&amp;EK$4=$O46,TEXT(EJ$1,0)&amp;EK$4=$R46,TEXT(EJ$1,0)&amp;EK$4=$U46),$BE46*$U$2,"")</f>
        <v/>
      </c>
      <c r="EL46" s="556" t="str">
        <f t="shared" ref="EL46" si="2239">IF(OR(TEXT(EJ$1,0)&amp;EL$4=$L46,TEXT(EJ$1,0)&amp;EL$4=$O46,TEXT(EJ$1,0)&amp;EL$4=$R46,TEXT(EJ$1,0)&amp;EL$4=$U46),$BE46*$U$2,"")</f>
        <v/>
      </c>
      <c r="EM46" s="558" t="str">
        <f t="shared" ref="EM46" si="2240">IF(OR(TEXT(EJ$1,0)&amp;EM$4=$L46,TEXT(EJ$1,0)&amp;EM$4=$O46,TEXT(EJ$1,0)&amp;EM$4=$R46,TEXT(EJ$1,0)&amp;EM$4=$U46),$BE46*$U$2,"")</f>
        <v/>
      </c>
      <c r="EN46" s="560" t="str">
        <f t="shared" ref="EN46" si="2241">IF(OR(TEXT(EN$1,0)&amp;EN$4=$L46,TEXT(EN$1,0)&amp;EN$4=$O46,TEXT(EN$1,0)&amp;EN$4=$R46,TEXT(EN$1,0)&amp;EN$4=$U46),$BE46*$U$2,"")</f>
        <v/>
      </c>
      <c r="EO46" s="556" t="str">
        <f t="shared" ref="EO46" si="2242">IF(OR(TEXT(EN$1,0)&amp;EO$4=$L46,TEXT(EN$1,0)&amp;EO$4=$O46,TEXT(EN$1,0)&amp;EO$4=$R46,TEXT(EN$1,0)&amp;EO$4=$U46),$BE46*$U$2,"")</f>
        <v/>
      </c>
      <c r="EP46" s="556" t="str">
        <f t="shared" ref="EP46" si="2243">IF(OR(TEXT(EN$1,0)&amp;EP$4=$L46,TEXT(EN$1,0)&amp;EP$4=$O46,TEXT(EN$1,0)&amp;EP$4=$R46,TEXT(EN$1,0)&amp;EP$4=$U46),$BE46*$U$2,"")</f>
        <v/>
      </c>
      <c r="EQ46" s="558" t="str">
        <f t="shared" ref="EQ46" si="2244">IF(OR(TEXT(EN$1,0)&amp;EQ$4=$L46,TEXT(EN$1,0)&amp;EQ$4=$O46,TEXT(EN$1,0)&amp;EQ$4=$R46,TEXT(EN$1,0)&amp;EQ$4=$U46),$BE46*$U$2,"")</f>
        <v/>
      </c>
      <c r="ER46" s="560" t="str">
        <f t="shared" ref="ER46" si="2245">IF(OR(TEXT(ER$1,0)&amp;ER$4=$L46,TEXT(ER$1,0)&amp;ER$4=$O46,TEXT(ER$1,0)&amp;ER$4=$R46,TEXT(ER$1,0)&amp;ER$4=$U46),$BE46*$U$2,"")</f>
        <v/>
      </c>
      <c r="ES46" s="556" t="str">
        <f t="shared" ref="ES46" si="2246">IF(OR(TEXT(ER$1,0)&amp;ES$4=$L46,TEXT(ER$1,0)&amp;ES$4=$O46,TEXT(ER$1,0)&amp;ES$4=$R46,TEXT(ER$1,0)&amp;ES$4=$U46),$BE46*$U$2,"")</f>
        <v/>
      </c>
      <c r="ET46" s="556" t="str">
        <f t="shared" ref="ET46" si="2247">IF(OR(TEXT(ER$1,0)&amp;ET$4=$L46,TEXT(ER$1,0)&amp;ET$4=$O46,TEXT(ER$1,0)&amp;ET$4=$R46,TEXT(ER$1,0)&amp;ET$4=$U46),$BE46*$U$2,"")</f>
        <v/>
      </c>
      <c r="EU46" s="558" t="str">
        <f t="shared" ref="EU46" si="2248">IF(OR(TEXT(ER$1,0)&amp;EU$4=$L46,TEXT(ER$1,0)&amp;EU$4=$O46,TEXT(ER$1,0)&amp;EU$4=$R46,TEXT(ER$1,0)&amp;EU$4=$U46),$BE46*$U$2,"")</f>
        <v/>
      </c>
      <c r="EV46" s="560" t="str">
        <f t="shared" ref="EV46" si="2249">IF(OR(TEXT(EV$1,0)&amp;EV$4=$L46,TEXT(EV$1,0)&amp;EV$4=$O46,TEXT(EV$1,0)&amp;EV$4=$R46,TEXT(EV$1,0)&amp;EV$4=$U46),$BE46*$U$2,"")</f>
        <v/>
      </c>
      <c r="EW46" s="556" t="str">
        <f t="shared" ref="EW46" si="2250">IF(OR(TEXT(EV$1,0)&amp;EW$4=$L46,TEXT(EV$1,0)&amp;EW$4=$O46,TEXT(EV$1,0)&amp;EW$4=$R46,TEXT(EV$1,0)&amp;EW$4=$U46),$BE46*$U$2,"")</f>
        <v/>
      </c>
      <c r="EX46" s="556" t="str">
        <f t="shared" ref="EX46" si="2251">IF(OR(TEXT(EV$1,0)&amp;EX$4=$L46,TEXT(EV$1,0)&amp;EX$4=$O46,TEXT(EV$1,0)&amp;EX$4=$R46,TEXT(EV$1,0)&amp;EX$4=$U46),$BE46*$U$2,"")</f>
        <v/>
      </c>
      <c r="EY46" s="558" t="str">
        <f t="shared" ref="EY46" si="2252">IF(OR(TEXT(EV$1,0)&amp;EY$4=$L46,TEXT(EV$1,0)&amp;EY$4=$O46,TEXT(EV$1,0)&amp;EY$4=$R46,TEXT(EV$1,0)&amp;EY$4=$U46),$BE46*$U$2,"")</f>
        <v/>
      </c>
      <c r="EZ46" s="560" t="str">
        <f t="shared" ref="EZ46" si="2253">IF(OR(TEXT(EZ$1,0)&amp;EZ$4=$L46,TEXT(EZ$1,0)&amp;EZ$4=$O46,TEXT(EZ$1,0)&amp;EZ$4=$R46,TEXT(EZ$1,0)&amp;EZ$4=$U46),$BE46*$U$2,"")</f>
        <v/>
      </c>
      <c r="FA46" s="556" t="str">
        <f t="shared" ref="FA46" si="2254">IF(OR(TEXT(EZ$1,0)&amp;FA$4=$L46,TEXT(EZ$1,0)&amp;FA$4=$O46,TEXT(EZ$1,0)&amp;FA$4=$R46,TEXT(EZ$1,0)&amp;FA$4=$U46),$BE46*$U$2,"")</f>
        <v/>
      </c>
      <c r="FB46" s="556" t="str">
        <f t="shared" ref="FB46" si="2255">IF(OR(TEXT(EZ$1,0)&amp;FB$4=$L46,TEXT(EZ$1,0)&amp;FB$4=$O46,TEXT(EZ$1,0)&amp;FB$4=$R46,TEXT(EZ$1,0)&amp;FB$4=$U46),$BE46*$U$2,"")</f>
        <v/>
      </c>
      <c r="FC46" s="558" t="str">
        <f t="shared" ref="FC46" si="2256">IF(OR(TEXT(EZ$1,0)&amp;FC$4=$L46,TEXT(EZ$1,0)&amp;FC$4=$O46,TEXT(EZ$1,0)&amp;FC$4=$R46,TEXT(EZ$1,0)&amp;FC$4=$U46),$BE46*$U$2,"")</f>
        <v/>
      </c>
      <c r="FD46" s="560" t="str">
        <f t="shared" ref="FD46" si="2257">IF(OR(TEXT(FD$1,0)&amp;FD$4=$L46,TEXT(FD$1,0)&amp;FD$4=$O46,TEXT(FD$1,0)&amp;FD$4=$R46,TEXT(FD$1,0)&amp;FD$4=$U46),$BE46*$U$2,"")</f>
        <v/>
      </c>
      <c r="FE46" s="556" t="str">
        <f t="shared" ref="FE46" si="2258">IF(OR(TEXT(FD$1,0)&amp;FE$4=$L46,TEXT(FD$1,0)&amp;FE$4=$O46,TEXT(FD$1,0)&amp;FE$4=$R46,TEXT(FD$1,0)&amp;FE$4=$U46),$BE46*$U$2,"")</f>
        <v/>
      </c>
      <c r="FF46" s="556" t="str">
        <f t="shared" ref="FF46" si="2259">IF(OR(TEXT(FD$1,0)&amp;FF$4=$L46,TEXT(FD$1,0)&amp;FF$4=$O46,TEXT(FD$1,0)&amp;FF$4=$R46,TEXT(FD$1,0)&amp;FF$4=$U46),$BE46*$U$2,"")</f>
        <v/>
      </c>
      <c r="FG46" s="558" t="str">
        <f t="shared" ref="FG46" si="2260">IF(OR(TEXT(FD$1,0)&amp;FG$4=$L46,TEXT(FD$1,0)&amp;FG$4=$O46,TEXT(FD$1,0)&amp;FG$4=$R46,TEXT(FD$1,0)&amp;FG$4=$U46),$BE46*$U$2,"")</f>
        <v/>
      </c>
      <c r="FH46" s="560" t="str">
        <f t="shared" ref="FH46" si="2261">IF(OR(TEXT(FH$1,0)&amp;FH$4=$L46,TEXT(FH$1,0)&amp;FH$4=$O46,TEXT(FH$1,0)&amp;FH$4=$R46,TEXT(FH$1,0)&amp;FH$4=$U46),$BE46*$U$2,"")</f>
        <v/>
      </c>
      <c r="FI46" s="556" t="str">
        <f t="shared" ref="FI46" si="2262">IF(OR(TEXT(FH$1,0)&amp;FI$4=$L46,TEXT(FH$1,0)&amp;FI$4=$O46,TEXT(FH$1,0)&amp;FI$4=$R46,TEXT(FH$1,0)&amp;FI$4=$U46),$BE46*$U$2,"")</f>
        <v/>
      </c>
      <c r="FJ46" s="556" t="str">
        <f t="shared" ref="FJ46" si="2263">IF(OR(TEXT(FH$1,0)&amp;FJ$4=$L46,TEXT(FH$1,0)&amp;FJ$4=$O46,TEXT(FH$1,0)&amp;FJ$4=$R46,TEXT(FH$1,0)&amp;FJ$4=$U46),$BE46*$U$2,"")</f>
        <v/>
      </c>
      <c r="FK46" s="558" t="str">
        <f t="shared" ref="FK46" si="2264">IF(OR(TEXT(FH$1,0)&amp;FK$4=$L46,TEXT(FH$1,0)&amp;FK$4=$O46,TEXT(FH$1,0)&amp;FK$4=$R46,TEXT(FH$1,0)&amp;FK$4=$U46),$BE46*$U$2,"")</f>
        <v/>
      </c>
      <c r="FL46" s="560" t="str">
        <f t="shared" ref="FL46" si="2265">IF(OR(TEXT(FL$1,0)&amp;FL$4=$L46,TEXT(FL$1,0)&amp;FL$4=$O46,TEXT(FL$1,0)&amp;FL$4=$R46,TEXT(FL$1,0)&amp;FL$4=$U46),$BE46*$U$2,"")</f>
        <v/>
      </c>
      <c r="FM46" s="556" t="str">
        <f t="shared" ref="FM46" si="2266">IF(OR(TEXT(FL$1,0)&amp;FM$4=$L46,TEXT(FL$1,0)&amp;FM$4=$O46,TEXT(FL$1,0)&amp;FM$4=$R46,TEXT(FL$1,0)&amp;FM$4=$U46),$BE46*$U$2,"")</f>
        <v/>
      </c>
      <c r="FN46" s="556" t="str">
        <f t="shared" ref="FN46" si="2267">IF(OR(TEXT(FL$1,0)&amp;FN$4=$L46,TEXT(FL$1,0)&amp;FN$4=$O46,TEXT(FL$1,0)&amp;FN$4=$R46,TEXT(FL$1,0)&amp;FN$4=$U46),$BE46*$U$2,"")</f>
        <v/>
      </c>
      <c r="FO46" s="558" t="str">
        <f t="shared" ref="FO46" si="2268">IF(OR(TEXT(FL$1,0)&amp;FO$4=$L46,TEXT(FL$1,0)&amp;FO$4=$O46,TEXT(FL$1,0)&amp;FO$4=$R46,TEXT(FL$1,0)&amp;FO$4=$U46),$BE46*$U$2,"")</f>
        <v/>
      </c>
      <c r="FP46" s="560" t="str">
        <f t="shared" ref="FP46" si="2269">IF(OR(TEXT(FP$1,0)&amp;FP$4=$L46,TEXT(FP$1,0)&amp;FP$4=$O46,TEXT(FP$1,0)&amp;FP$4=$R46,TEXT(FP$1,0)&amp;FP$4=$U46),$BE46*$U$2,"")</f>
        <v/>
      </c>
      <c r="FQ46" s="556" t="str">
        <f t="shared" ref="FQ46" si="2270">IF(OR(TEXT(FP$1,0)&amp;FQ$4=$L46,TEXT(FP$1,0)&amp;FQ$4=$O46,TEXT(FP$1,0)&amp;FQ$4=$R46,TEXT(FP$1,0)&amp;FQ$4=$U46),$BE46*$U$2,"")</f>
        <v/>
      </c>
      <c r="FR46" s="556" t="str">
        <f t="shared" ref="FR46" si="2271">IF(OR(TEXT(FP$1,0)&amp;FR$4=$L46,TEXT(FP$1,0)&amp;FR$4=$O46,TEXT(FP$1,0)&amp;FR$4=$R46,TEXT(FP$1,0)&amp;FR$4=$U46),$BE46*$U$2,"")</f>
        <v/>
      </c>
      <c r="FS46" s="558" t="str">
        <f t="shared" ref="FS46" si="2272">IF(OR(TEXT(FP$1,0)&amp;FS$4=$L46,TEXT(FP$1,0)&amp;FS$4=$O46,TEXT(FP$1,0)&amp;FS$4=$R46,TEXT(FP$1,0)&amp;FS$4=$U46),$BE46*$U$2,"")</f>
        <v/>
      </c>
      <c r="FT46" s="560" t="str">
        <f t="shared" ref="FT46" si="2273">IF(OR(TEXT(FT$1,0)&amp;FT$4=$L46,TEXT(FT$1,0)&amp;FT$4=$O46,TEXT(FT$1,0)&amp;FT$4=$R46,TEXT(FT$1,0)&amp;FT$4=$U46),$BE46*$U$2,"")</f>
        <v/>
      </c>
      <c r="FU46" s="556" t="str">
        <f t="shared" ref="FU46" si="2274">IF(OR(TEXT(FT$1,0)&amp;FU$4=$L46,TEXT(FT$1,0)&amp;FU$4=$O46,TEXT(FT$1,0)&amp;FU$4=$R46,TEXT(FT$1,0)&amp;FU$4=$U46),$BE46*$U$2,"")</f>
        <v/>
      </c>
      <c r="FV46" s="556" t="str">
        <f t="shared" ref="FV46" si="2275">IF(OR(TEXT(FT$1,0)&amp;FV$4=$L46,TEXT(FT$1,0)&amp;FV$4=$O46,TEXT(FT$1,0)&amp;FV$4=$R46,TEXT(FT$1,0)&amp;FV$4=$U46),$BE46*$U$2,"")</f>
        <v/>
      </c>
      <c r="FW46" s="558" t="str">
        <f t="shared" ref="FW46" si="2276">IF(OR(TEXT(FT$1,0)&amp;FW$4=$L46,TEXT(FT$1,0)&amp;FW$4=$O46,TEXT(FT$1,0)&amp;FW$4=$R46,TEXT(FT$1,0)&amp;FW$4=$U46),$BE46*$U$2,"")</f>
        <v/>
      </c>
      <c r="FX46" s="560" t="str">
        <f t="shared" ref="FX46" si="2277">IF(OR(TEXT(FX$1,0)&amp;FX$4=$L46,TEXT(FX$1,0)&amp;FX$4=$O46,TEXT(FX$1,0)&amp;FX$4=$R46,TEXT(FX$1,0)&amp;FX$4=$U46),$BE46*$U$2,"")</f>
        <v/>
      </c>
      <c r="FY46" s="556" t="str">
        <f t="shared" ref="FY46" si="2278">IF(OR(TEXT(FX$1,0)&amp;FY$4=$L46,TEXT(FX$1,0)&amp;FY$4=$O46,TEXT(FX$1,0)&amp;FY$4=$R46,TEXT(FX$1,0)&amp;FY$4=$U46),$BE46*$U$2,"")</f>
        <v/>
      </c>
      <c r="FZ46" s="556" t="str">
        <f t="shared" ref="FZ46" si="2279">IF(OR(TEXT(FX$1,0)&amp;FZ$4=$L46,TEXT(FX$1,0)&amp;FZ$4=$O46,TEXT(FX$1,0)&amp;FZ$4=$R46,TEXT(FX$1,0)&amp;FZ$4=$U46),$BE46*$U$2,"")</f>
        <v/>
      </c>
      <c r="GA46" s="558" t="str">
        <f t="shared" ref="GA46" si="2280">IF(OR(TEXT(FX$1,0)&amp;GA$4=$L46,TEXT(FX$1,0)&amp;GA$4=$O46,TEXT(FX$1,0)&amp;GA$4=$R46,TEXT(FX$1,0)&amp;GA$4=$U46),$BE46*$U$2,"")</f>
        <v/>
      </c>
    </row>
    <row r="47" spans="1:183" s="1" customFormat="1" ht="13.5" customHeight="1" x14ac:dyDescent="0.25">
      <c r="A47" s="584"/>
      <c r="B47" s="585"/>
      <c r="C47" s="585"/>
      <c r="D47" s="608"/>
      <c r="E47" s="609"/>
      <c r="F47" s="610"/>
      <c r="G47" s="614"/>
      <c r="H47" s="615"/>
      <c r="I47" s="615"/>
      <c r="J47" s="615"/>
      <c r="K47" s="616"/>
      <c r="L47" s="594"/>
      <c r="M47" s="595"/>
      <c r="N47" s="595"/>
      <c r="O47" s="597"/>
      <c r="P47" s="597"/>
      <c r="Q47" s="597"/>
      <c r="R47" s="597"/>
      <c r="S47" s="597"/>
      <c r="T47" s="597"/>
      <c r="U47" s="597"/>
      <c r="V47" s="597"/>
      <c r="W47" s="599"/>
      <c r="X47" s="579" t="str">
        <f t="shared" ref="X47" si="2281">IF(X46&lt;&gt;"",X46*$U$2,"")</f>
        <v/>
      </c>
      <c r="Y47" s="580"/>
      <c r="Z47" s="580" t="str">
        <f t="shared" ref="Z47" si="2282">IF(Z46&lt;&gt;"",Z46*$U$2,"")</f>
        <v/>
      </c>
      <c r="AA47" s="580"/>
      <c r="AB47" s="580" t="str">
        <f t="shared" ref="AB47" si="2283">IF(AB46&lt;&gt;"",AB46*$U$2,"")</f>
        <v/>
      </c>
      <c r="AC47" s="580"/>
      <c r="AD47" s="580" t="str">
        <f t="shared" ref="AD47" si="2284">IF(AD46&lt;&gt;"",AD46*$U$2,"")</f>
        <v/>
      </c>
      <c r="AE47" s="580"/>
      <c r="AF47" s="580" t="str">
        <f t="shared" ref="AF47" si="2285">IF(AF46&lt;&gt;"",AF46*$U$2,"")</f>
        <v/>
      </c>
      <c r="AG47" s="580"/>
      <c r="AH47" s="580" t="str">
        <f t="shared" ref="AH47" si="2286">IF(AH46&lt;&gt;"",AH46*$U$2,"")</f>
        <v/>
      </c>
      <c r="AI47" s="580"/>
      <c r="AJ47" s="580" t="str">
        <f t="shared" ref="AJ47" si="2287">IF(AJ46&lt;&gt;"",AJ46*$U$2,"")</f>
        <v/>
      </c>
      <c r="AK47" s="580"/>
      <c r="AL47" s="580" t="str">
        <f t="shared" ref="AL47" si="2288">IF(AL46&lt;&gt;"",AL46*$U$2,"")</f>
        <v/>
      </c>
      <c r="AM47" s="580"/>
      <c r="AN47" s="580" t="str">
        <f t="shared" ref="AN47" si="2289">IF(AN46&lt;&gt;"",AN46*$U$2,"")</f>
        <v/>
      </c>
      <c r="AO47" s="580"/>
      <c r="AP47" s="580" t="str">
        <f t="shared" ref="AP47" si="2290">IF(AP46&lt;&gt;"",AP46*$U$2,"")</f>
        <v/>
      </c>
      <c r="AQ47" s="580"/>
      <c r="AR47" s="580" t="str">
        <f t="shared" ref="AR47" si="2291">IF(AR46&lt;&gt;"",AR46*$U$2,"")</f>
        <v/>
      </c>
      <c r="AS47" s="580"/>
      <c r="AT47" s="580" t="str">
        <f t="shared" ref="AT47" si="2292">IF(AT46&lt;&gt;"",AT46*$U$2,"")</f>
        <v/>
      </c>
      <c r="AU47" s="580"/>
      <c r="AV47" s="580" t="str">
        <f t="shared" ref="AV47" si="2293">IF(AV46&lt;&gt;"",AV46*$U$2,"")</f>
        <v/>
      </c>
      <c r="AW47" s="580"/>
      <c r="AX47" s="580" t="str">
        <f t="shared" ref="AX47" si="2294">IF(AX46&lt;&gt;"",AX46*$U$2,"")</f>
        <v/>
      </c>
      <c r="AY47" s="580"/>
      <c r="AZ47" s="580" t="str">
        <f t="shared" ref="AZ47" si="2295">IF(AZ46&lt;&gt;"",AZ46*$U$2,"")</f>
        <v/>
      </c>
      <c r="BA47" s="581"/>
      <c r="BB47" s="603"/>
      <c r="BC47" s="604"/>
      <c r="BD47" s="604"/>
      <c r="BE47" s="572"/>
      <c r="BF47" s="572"/>
      <c r="BG47" s="572"/>
      <c r="BH47" s="576"/>
      <c r="BI47" s="577"/>
      <c r="BJ47" s="578"/>
      <c r="CJ47" s="561"/>
      <c r="CK47" s="557"/>
      <c r="CL47" s="557"/>
      <c r="CM47" s="559"/>
      <c r="CN47" s="561"/>
      <c r="CO47" s="557"/>
      <c r="CP47" s="557"/>
      <c r="CQ47" s="559"/>
      <c r="CR47" s="561"/>
      <c r="CS47" s="557"/>
      <c r="CT47" s="557"/>
      <c r="CU47" s="559"/>
      <c r="CV47" s="561"/>
      <c r="CW47" s="557"/>
      <c r="CX47" s="557"/>
      <c r="CY47" s="559"/>
      <c r="CZ47" s="561"/>
      <c r="DA47" s="557"/>
      <c r="DB47" s="557"/>
      <c r="DC47" s="559"/>
      <c r="DD47" s="561"/>
      <c r="DE47" s="557"/>
      <c r="DF47" s="557"/>
      <c r="DG47" s="559"/>
      <c r="DH47" s="561"/>
      <c r="DI47" s="557"/>
      <c r="DJ47" s="557"/>
      <c r="DK47" s="559"/>
      <c r="DL47" s="561"/>
      <c r="DM47" s="557"/>
      <c r="DN47" s="557"/>
      <c r="DO47" s="559"/>
      <c r="DP47" s="561"/>
      <c r="DQ47" s="557"/>
      <c r="DR47" s="557"/>
      <c r="DS47" s="559"/>
      <c r="DT47" s="561"/>
      <c r="DU47" s="557"/>
      <c r="DV47" s="557"/>
      <c r="DW47" s="559"/>
      <c r="DX47" s="561"/>
      <c r="DY47" s="557"/>
      <c r="DZ47" s="557"/>
      <c r="EA47" s="559"/>
      <c r="EB47" s="561"/>
      <c r="EC47" s="557"/>
      <c r="ED47" s="557"/>
      <c r="EE47" s="559"/>
      <c r="EF47" s="561"/>
      <c r="EG47" s="557"/>
      <c r="EH47" s="557"/>
      <c r="EI47" s="559"/>
      <c r="EJ47" s="561"/>
      <c r="EK47" s="557"/>
      <c r="EL47" s="557"/>
      <c r="EM47" s="559"/>
      <c r="EN47" s="561"/>
      <c r="EO47" s="557"/>
      <c r="EP47" s="557"/>
      <c r="EQ47" s="559"/>
      <c r="ER47" s="561"/>
      <c r="ES47" s="557"/>
      <c r="ET47" s="557"/>
      <c r="EU47" s="559"/>
      <c r="EV47" s="561"/>
      <c r="EW47" s="557"/>
      <c r="EX47" s="557"/>
      <c r="EY47" s="559"/>
      <c r="EZ47" s="561"/>
      <c r="FA47" s="557"/>
      <c r="FB47" s="557"/>
      <c r="FC47" s="559"/>
      <c r="FD47" s="561"/>
      <c r="FE47" s="557"/>
      <c r="FF47" s="557"/>
      <c r="FG47" s="559"/>
      <c r="FH47" s="561"/>
      <c r="FI47" s="557"/>
      <c r="FJ47" s="557"/>
      <c r="FK47" s="559"/>
      <c r="FL47" s="561"/>
      <c r="FM47" s="557"/>
      <c r="FN47" s="557"/>
      <c r="FO47" s="559"/>
      <c r="FP47" s="561"/>
      <c r="FQ47" s="557"/>
      <c r="FR47" s="557"/>
      <c r="FS47" s="559"/>
      <c r="FT47" s="561"/>
      <c r="FU47" s="557"/>
      <c r="FV47" s="557"/>
      <c r="FW47" s="559"/>
      <c r="FX47" s="561"/>
      <c r="FY47" s="557"/>
      <c r="FZ47" s="557"/>
      <c r="GA47" s="559"/>
    </row>
    <row r="48" spans="1:183" s="1" customFormat="1" ht="13.5" customHeight="1" x14ac:dyDescent="0.25">
      <c r="A48" s="582"/>
      <c r="B48" s="583"/>
      <c r="C48" s="583"/>
      <c r="D48" s="605" t="s">
        <v>337</v>
      </c>
      <c r="E48" s="606"/>
      <c r="F48" s="607"/>
      <c r="G48" s="611" t="s">
        <v>301</v>
      </c>
      <c r="H48" s="612"/>
      <c r="I48" s="612"/>
      <c r="J48" s="612"/>
      <c r="K48" s="613"/>
      <c r="L48" s="592"/>
      <c r="M48" s="593"/>
      <c r="N48" s="593"/>
      <c r="O48" s="596" t="str">
        <f t="shared" ref="O48" si="2296">IF($L48&lt;&gt;"",LEFT($L48,4)&amp;O$5,"")</f>
        <v/>
      </c>
      <c r="P48" s="596"/>
      <c r="Q48" s="596"/>
      <c r="R48" s="596" t="str">
        <f t="shared" si="812"/>
        <v/>
      </c>
      <c r="S48" s="596"/>
      <c r="T48" s="596"/>
      <c r="U48" s="596" t="str">
        <f t="shared" si="813"/>
        <v/>
      </c>
      <c r="V48" s="596"/>
      <c r="W48" s="598"/>
      <c r="X48" s="600" t="str">
        <f>'RS SHK-DWN'!$DS$5</f>
        <v/>
      </c>
      <c r="Y48" s="565"/>
      <c r="Z48" s="565"/>
      <c r="AA48" s="565"/>
      <c r="AB48" s="565"/>
      <c r="AC48" s="565"/>
      <c r="AD48" s="565"/>
      <c r="AE48" s="565"/>
      <c r="AF48" s="565"/>
      <c r="AG48" s="565"/>
      <c r="AH48" s="565"/>
      <c r="AI48" s="565"/>
      <c r="AJ48" s="565"/>
      <c r="AK48" s="565"/>
      <c r="AL48" s="565"/>
      <c r="AM48" s="565"/>
      <c r="AN48" s="565"/>
      <c r="AO48" s="565"/>
      <c r="AP48" s="565"/>
      <c r="AQ48" s="565"/>
      <c r="AR48" s="565"/>
      <c r="AS48" s="565"/>
      <c r="AT48" s="565"/>
      <c r="AU48" s="565"/>
      <c r="AV48" s="565"/>
      <c r="AW48" s="565"/>
      <c r="AX48" s="565"/>
      <c r="AY48" s="565"/>
      <c r="AZ48" s="565"/>
      <c r="BA48" s="566"/>
      <c r="BB48" s="601"/>
      <c r="BC48" s="602"/>
      <c r="BD48" s="602"/>
      <c r="BE48" s="571" t="str">
        <f t="shared" ref="BE48" si="2297">IF(AND(D48&lt;&gt;"",G48&lt;&gt;"",L48&lt;&gt;""),SUM(X48:BA48),"")</f>
        <v/>
      </c>
      <c r="BF48" s="571"/>
      <c r="BG48" s="571"/>
      <c r="BH48" s="573" t="str">
        <f t="shared" ref="BH48" si="2298">IF(AND(D48&lt;&gt;"",G48&lt;&gt;"",L48&lt;&gt;""),SUM(X49:BA49,BB48),"")</f>
        <v/>
      </c>
      <c r="BI48" s="574"/>
      <c r="BJ48" s="575"/>
      <c r="CB48" s="173">
        <f>BB48+SUM(X49:Y49)</f>
        <v>0</v>
      </c>
      <c r="CC48" s="173">
        <f>BB48+SUM(X49:AA49)</f>
        <v>0</v>
      </c>
      <c r="CD48" s="173">
        <f>BB48+SUM(X49:AC49)</f>
        <v>0</v>
      </c>
      <c r="CE48" s="173">
        <f>BB48+SUM(X49:AE49)</f>
        <v>0</v>
      </c>
      <c r="CF48" s="173">
        <f>BB48+SUM(X49:AG49)</f>
        <v>0</v>
      </c>
      <c r="CG48" s="173">
        <f>BB48+SUM(X49:AI49)</f>
        <v>0</v>
      </c>
      <c r="CH48" s="173">
        <f>BB48+SUM(X49:AK49)</f>
        <v>0</v>
      </c>
      <c r="CJ48" s="560" t="str">
        <f t="shared" ref="CJ48" si="2299">IF(OR(TEXT(CJ$1,0)&amp;CJ$4=$L48,TEXT(CJ$1,0)&amp;CJ$4=$O48,TEXT(CJ$1,0)&amp;CJ$4=$R48,TEXT(CJ$1,0)&amp;CJ$4=$U48),$BE48*$U$2,"")</f>
        <v/>
      </c>
      <c r="CK48" s="556" t="str">
        <f t="shared" ref="CK48" si="2300">IF(OR(TEXT(CJ$1,0)&amp;CK$4=$L48,TEXT(CJ$1,0)&amp;CK$4=$O48,TEXT(CJ$1,0)&amp;CK$4=$R48,TEXT(CJ$1,0)&amp;CK$4=$U48),$BE48*$U$2,"")</f>
        <v/>
      </c>
      <c r="CL48" s="556" t="str">
        <f t="shared" ref="CL48" si="2301">IF(OR(TEXT(CJ$1,0)&amp;CL$4=$L48,TEXT(CJ$1,0)&amp;CL$4=$O48,TEXT(CJ$1,0)&amp;CL$4=$R48,TEXT(CJ$1,0)&amp;CL$4=$U48),$BE48*$U$2,"")</f>
        <v/>
      </c>
      <c r="CM48" s="558" t="str">
        <f t="shared" ref="CM48" si="2302">IF(OR(TEXT(CJ$1,0)&amp;CM$4=$L48,TEXT(CJ$1,0)&amp;CM$4=$O48,TEXT(CJ$1,0)&amp;CM$4=$R48,TEXT(CJ$1,0)&amp;CM$4=$U48),$BE48*$U$2,"")</f>
        <v/>
      </c>
      <c r="CN48" s="560" t="str">
        <f t="shared" ref="CN48" si="2303">IF(OR(TEXT(CN$1,0)&amp;CN$4=$L48,TEXT(CN$1,0)&amp;CN$4=$O48,TEXT(CN$1,0)&amp;CN$4=$R48,TEXT(CN$1,0)&amp;CN$4=$U48),$BE48*$U$2,"")</f>
        <v/>
      </c>
      <c r="CO48" s="556" t="str">
        <f t="shared" ref="CO48" si="2304">IF(OR(TEXT(CN$1,0)&amp;CO$4=$L48,TEXT(CN$1,0)&amp;CO$4=$O48,TEXT(CN$1,0)&amp;CO$4=$R48,TEXT(CN$1,0)&amp;CO$4=$U48),$BE48*$U$2,"")</f>
        <v/>
      </c>
      <c r="CP48" s="556" t="str">
        <f t="shared" ref="CP48" si="2305">IF(OR(TEXT(CN$1,0)&amp;CP$4=$L48,TEXT(CN$1,0)&amp;CP$4=$O48,TEXT(CN$1,0)&amp;CP$4=$R48,TEXT(CN$1,0)&amp;CP$4=$U48),$BE48*$U$2,"")</f>
        <v/>
      </c>
      <c r="CQ48" s="558" t="str">
        <f t="shared" ref="CQ48" si="2306">IF(OR(TEXT(CN$1,0)&amp;CQ$4=$L48,TEXT(CN$1,0)&amp;CQ$4=$O48,TEXT(CN$1,0)&amp;CQ$4=$R48,TEXT(CN$1,0)&amp;CQ$4=$U48),$BE48*$U$2,"")</f>
        <v/>
      </c>
      <c r="CR48" s="560" t="str">
        <f t="shared" ref="CR48" si="2307">IF(OR(TEXT(CR$1,0)&amp;CR$4=$L48,TEXT(CR$1,0)&amp;CR$4=$O48,TEXT(CR$1,0)&amp;CR$4=$R48,TEXT(CR$1,0)&amp;CR$4=$U48),$BE48*$U$2,"")</f>
        <v/>
      </c>
      <c r="CS48" s="556" t="str">
        <f t="shared" ref="CS48" si="2308">IF(OR(TEXT(CR$1,0)&amp;CS$4=$L48,TEXT(CR$1,0)&amp;CS$4=$O48,TEXT(CR$1,0)&amp;CS$4=$R48,TEXT(CR$1,0)&amp;CS$4=$U48),$BE48*$U$2,"")</f>
        <v/>
      </c>
      <c r="CT48" s="556" t="str">
        <f t="shared" ref="CT48" si="2309">IF(OR(TEXT(CR$1,0)&amp;CT$4=$L48,TEXT(CR$1,0)&amp;CT$4=$O48,TEXT(CR$1,0)&amp;CT$4=$R48,TEXT(CR$1,0)&amp;CT$4=$U48),$BE48*$U$2,"")</f>
        <v/>
      </c>
      <c r="CU48" s="558" t="str">
        <f t="shared" ref="CU48" si="2310">IF(OR(TEXT(CR$1,0)&amp;CU$4=$L48,TEXT(CR$1,0)&amp;CU$4=$O48,TEXT(CR$1,0)&amp;CU$4=$R48,TEXT(CR$1,0)&amp;CU$4=$U48),$BE48*$U$2,"")</f>
        <v/>
      </c>
      <c r="CV48" s="560" t="str">
        <f t="shared" ref="CV48" si="2311">IF(OR(TEXT(CV$1,0)&amp;CV$4=$L48,TEXT(CV$1,0)&amp;CV$4=$O48,TEXT(CV$1,0)&amp;CV$4=$R48,TEXT(CV$1,0)&amp;CV$4=$U48),$BE48*$U$2,"")</f>
        <v/>
      </c>
      <c r="CW48" s="556" t="str">
        <f t="shared" ref="CW48" si="2312">IF(OR(TEXT(CV$1,0)&amp;CW$4=$L48,TEXT(CV$1,0)&amp;CW$4=$O48,TEXT(CV$1,0)&amp;CW$4=$R48,TEXT(CV$1,0)&amp;CW$4=$U48),$BE48*$U$2,"")</f>
        <v/>
      </c>
      <c r="CX48" s="556" t="str">
        <f t="shared" ref="CX48" si="2313">IF(OR(TEXT(CV$1,0)&amp;CX$4=$L48,TEXT(CV$1,0)&amp;CX$4=$O48,TEXT(CV$1,0)&amp;CX$4=$R48,TEXT(CV$1,0)&amp;CX$4=$U48),$BE48*$U$2,"")</f>
        <v/>
      </c>
      <c r="CY48" s="558" t="str">
        <f t="shared" ref="CY48" si="2314">IF(OR(TEXT(CV$1,0)&amp;CY$4=$L48,TEXT(CV$1,0)&amp;CY$4=$O48,TEXT(CV$1,0)&amp;CY$4=$R48,TEXT(CV$1,0)&amp;CY$4=$U48),$BE48*$U$2,"")</f>
        <v/>
      </c>
      <c r="CZ48" s="560" t="str">
        <f t="shared" ref="CZ48" si="2315">IF(OR(TEXT(CZ$1,0)&amp;CZ$4=$L48,TEXT(CZ$1,0)&amp;CZ$4=$O48,TEXT(CZ$1,0)&amp;CZ$4=$R48,TEXT(CZ$1,0)&amp;CZ$4=$U48),$BE48*$U$2,"")</f>
        <v/>
      </c>
      <c r="DA48" s="556" t="str">
        <f t="shared" ref="DA48" si="2316">IF(OR(TEXT(CZ$1,0)&amp;DA$4=$L48,TEXT(CZ$1,0)&amp;DA$4=$O48,TEXT(CZ$1,0)&amp;DA$4=$R48,TEXT(CZ$1,0)&amp;DA$4=$U48),$BE48*$U$2,"")</f>
        <v/>
      </c>
      <c r="DB48" s="556" t="str">
        <f t="shared" ref="DB48" si="2317">IF(OR(TEXT(CZ$1,0)&amp;DB$4=$L48,TEXT(CZ$1,0)&amp;DB$4=$O48,TEXT(CZ$1,0)&amp;DB$4=$R48,TEXT(CZ$1,0)&amp;DB$4=$U48),$BE48*$U$2,"")</f>
        <v/>
      </c>
      <c r="DC48" s="558" t="str">
        <f t="shared" ref="DC48" si="2318">IF(OR(TEXT(CZ$1,0)&amp;DC$4=$L48,TEXT(CZ$1,0)&amp;DC$4=$O48,TEXT(CZ$1,0)&amp;DC$4=$R48,TEXT(CZ$1,0)&amp;DC$4=$U48),$BE48*$U$2,"")</f>
        <v/>
      </c>
      <c r="DD48" s="560" t="str">
        <f t="shared" ref="DD48" si="2319">IF(OR(TEXT(DD$1,0)&amp;DD$4=$L48,TEXT(DD$1,0)&amp;DD$4=$O48,TEXT(DD$1,0)&amp;DD$4=$R48,TEXT(DD$1,0)&amp;DD$4=$U48),$BE48*$U$2,"")</f>
        <v/>
      </c>
      <c r="DE48" s="556" t="str">
        <f t="shared" ref="DE48" si="2320">IF(OR(TEXT(DD$1,0)&amp;DE$4=$L48,TEXT(DD$1,0)&amp;DE$4=$O48,TEXT(DD$1,0)&amp;DE$4=$R48,TEXT(DD$1,0)&amp;DE$4=$U48),$BE48*$U$2,"")</f>
        <v/>
      </c>
      <c r="DF48" s="556" t="str">
        <f t="shared" ref="DF48" si="2321">IF(OR(TEXT(DD$1,0)&amp;DF$4=$L48,TEXT(DD$1,0)&amp;DF$4=$O48,TEXT(DD$1,0)&amp;DF$4=$R48,TEXT(DD$1,0)&amp;DF$4=$U48),$BE48*$U$2,"")</f>
        <v/>
      </c>
      <c r="DG48" s="558" t="str">
        <f t="shared" ref="DG48" si="2322">IF(OR(TEXT(DD$1,0)&amp;DG$4=$L48,TEXT(DD$1,0)&amp;DG$4=$O48,TEXT(DD$1,0)&amp;DG$4=$R48,TEXT(DD$1,0)&amp;DG$4=$U48),$BE48*$U$2,"")</f>
        <v/>
      </c>
      <c r="DH48" s="560" t="str">
        <f t="shared" ref="DH48" si="2323">IF(OR(TEXT(DH$1,0)&amp;DH$4=$L48,TEXT(DH$1,0)&amp;DH$4=$O48,TEXT(DH$1,0)&amp;DH$4=$R48,TEXT(DH$1,0)&amp;DH$4=$U48),$BE48*$U$2,"")</f>
        <v/>
      </c>
      <c r="DI48" s="556" t="str">
        <f t="shared" ref="DI48" si="2324">IF(OR(TEXT(DH$1,0)&amp;DI$4=$L48,TEXT(DH$1,0)&amp;DI$4=$O48,TEXT(DH$1,0)&amp;DI$4=$R48,TEXT(DH$1,0)&amp;DI$4=$U48),$BE48*$U$2,"")</f>
        <v/>
      </c>
      <c r="DJ48" s="556" t="str">
        <f t="shared" ref="DJ48" si="2325">IF(OR(TEXT(DH$1,0)&amp;DJ$4=$L48,TEXT(DH$1,0)&amp;DJ$4=$O48,TEXT(DH$1,0)&amp;DJ$4=$R48,TEXT(DH$1,0)&amp;DJ$4=$U48),$BE48*$U$2,"")</f>
        <v/>
      </c>
      <c r="DK48" s="558" t="str">
        <f t="shared" ref="DK48" si="2326">IF(OR(TEXT(DH$1,0)&amp;DK$4=$L48,TEXT(DH$1,0)&amp;DK$4=$O48,TEXT(DH$1,0)&amp;DK$4=$R48,TEXT(DH$1,0)&amp;DK$4=$U48),$BE48*$U$2,"")</f>
        <v/>
      </c>
      <c r="DL48" s="560" t="str">
        <f t="shared" ref="DL48" si="2327">IF(OR(TEXT(DL$1,0)&amp;DL$4=$L48,TEXT(DL$1,0)&amp;DL$4=$O48,TEXT(DL$1,0)&amp;DL$4=$R48,TEXT(DL$1,0)&amp;DL$4=$U48),$BE48*$U$2,"")</f>
        <v/>
      </c>
      <c r="DM48" s="556" t="str">
        <f t="shared" ref="DM48" si="2328">IF(OR(TEXT(DL$1,0)&amp;DM$4=$L48,TEXT(DL$1,0)&amp;DM$4=$O48,TEXT(DL$1,0)&amp;DM$4=$R48,TEXT(DL$1,0)&amp;DM$4=$U48),$BE48*$U$2,"")</f>
        <v/>
      </c>
      <c r="DN48" s="556" t="str">
        <f t="shared" ref="DN48" si="2329">IF(OR(TEXT(DL$1,0)&amp;DN$4=$L48,TEXT(DL$1,0)&amp;DN$4=$O48,TEXT(DL$1,0)&amp;DN$4=$R48,TEXT(DL$1,0)&amp;DN$4=$U48),$BE48*$U$2,"")</f>
        <v/>
      </c>
      <c r="DO48" s="558" t="str">
        <f t="shared" ref="DO48" si="2330">IF(OR(TEXT(DL$1,0)&amp;DO$4=$L48,TEXT(DL$1,0)&amp;DO$4=$O48,TEXT(DL$1,0)&amp;DO$4=$R48,TEXT(DL$1,0)&amp;DO$4=$U48),$BE48*$U$2,"")</f>
        <v/>
      </c>
      <c r="DP48" s="560" t="str">
        <f t="shared" ref="DP48" si="2331">IF(OR(TEXT(DP$1,0)&amp;DP$4=$L48,TEXT(DP$1,0)&amp;DP$4=$O48,TEXT(DP$1,0)&amp;DP$4=$R48,TEXT(DP$1,0)&amp;DP$4=$U48),$BE48*$U$2,"")</f>
        <v/>
      </c>
      <c r="DQ48" s="556" t="str">
        <f t="shared" ref="DQ48" si="2332">IF(OR(TEXT(DP$1,0)&amp;DQ$4=$L48,TEXT(DP$1,0)&amp;DQ$4=$O48,TEXT(DP$1,0)&amp;DQ$4=$R48,TEXT(DP$1,0)&amp;DQ$4=$U48),$BE48*$U$2,"")</f>
        <v/>
      </c>
      <c r="DR48" s="556" t="str">
        <f t="shared" ref="DR48" si="2333">IF(OR(TEXT(DP$1,0)&amp;DR$4=$L48,TEXT(DP$1,0)&amp;DR$4=$O48,TEXT(DP$1,0)&amp;DR$4=$R48,TEXT(DP$1,0)&amp;DR$4=$U48),$BE48*$U$2,"")</f>
        <v/>
      </c>
      <c r="DS48" s="558" t="str">
        <f t="shared" ref="DS48" si="2334">IF(OR(TEXT(DP$1,0)&amp;DS$4=$L48,TEXT(DP$1,0)&amp;DS$4=$O48,TEXT(DP$1,0)&amp;DS$4=$R48,TEXT(DP$1,0)&amp;DS$4=$U48),$BE48*$U$2,"")</f>
        <v/>
      </c>
      <c r="DT48" s="560" t="str">
        <f t="shared" ref="DT48" si="2335">IF(OR(TEXT(DT$1,0)&amp;DT$4=$L48,TEXT(DT$1,0)&amp;DT$4=$O48,TEXT(DT$1,0)&amp;DT$4=$R48,TEXT(DT$1,0)&amp;DT$4=$U48),$BE48*$U$2,"")</f>
        <v/>
      </c>
      <c r="DU48" s="556" t="str">
        <f t="shared" ref="DU48" si="2336">IF(OR(TEXT(DT$1,0)&amp;DU$4=$L48,TEXT(DT$1,0)&amp;DU$4=$O48,TEXT(DT$1,0)&amp;DU$4=$R48,TEXT(DT$1,0)&amp;DU$4=$U48),$BE48*$U$2,"")</f>
        <v/>
      </c>
      <c r="DV48" s="556" t="str">
        <f t="shared" ref="DV48" si="2337">IF(OR(TEXT(DT$1,0)&amp;DV$4=$L48,TEXT(DT$1,0)&amp;DV$4=$O48,TEXT(DT$1,0)&amp;DV$4=$R48,TEXT(DT$1,0)&amp;DV$4=$U48),$BE48*$U$2,"")</f>
        <v/>
      </c>
      <c r="DW48" s="558" t="str">
        <f t="shared" ref="DW48" si="2338">IF(OR(TEXT(DT$1,0)&amp;DW$4=$L48,TEXT(DT$1,0)&amp;DW$4=$O48,TEXT(DT$1,0)&amp;DW$4=$R48,TEXT(DT$1,0)&amp;DW$4=$U48),$BE48*$U$2,"")</f>
        <v/>
      </c>
      <c r="DX48" s="560" t="str">
        <f t="shared" ref="DX48" si="2339">IF(OR(TEXT(DX$1,0)&amp;DX$4=$L48,TEXT(DX$1,0)&amp;DX$4=$O48,TEXT(DX$1,0)&amp;DX$4=$R48,TEXT(DX$1,0)&amp;DX$4=$U48),$BE48*$U$2,"")</f>
        <v/>
      </c>
      <c r="DY48" s="556" t="str">
        <f t="shared" ref="DY48" si="2340">IF(OR(TEXT(DX$1,0)&amp;DY$4=$L48,TEXT(DX$1,0)&amp;DY$4=$O48,TEXT(DX$1,0)&amp;DY$4=$R48,TEXT(DX$1,0)&amp;DY$4=$U48),$BE48*$U$2,"")</f>
        <v/>
      </c>
      <c r="DZ48" s="556" t="str">
        <f t="shared" ref="DZ48" si="2341">IF(OR(TEXT(DX$1,0)&amp;DZ$4=$L48,TEXT(DX$1,0)&amp;DZ$4=$O48,TEXT(DX$1,0)&amp;DZ$4=$R48,TEXT(DX$1,0)&amp;DZ$4=$U48),$BE48*$U$2,"")</f>
        <v/>
      </c>
      <c r="EA48" s="558" t="str">
        <f t="shared" ref="EA48" si="2342">IF(OR(TEXT(DX$1,0)&amp;EA$4=$L48,TEXT(DX$1,0)&amp;EA$4=$O48,TEXT(DX$1,0)&amp;EA$4=$R48,TEXT(DX$1,0)&amp;EA$4=$U48),$BE48*$U$2,"")</f>
        <v/>
      </c>
      <c r="EB48" s="560" t="str">
        <f t="shared" ref="EB48" si="2343">IF(OR(TEXT(EB$1,0)&amp;EB$4=$L48,TEXT(EB$1,0)&amp;EB$4=$O48,TEXT(EB$1,0)&amp;EB$4=$R48,TEXT(EB$1,0)&amp;EB$4=$U48),$BE48*$U$2,"")</f>
        <v/>
      </c>
      <c r="EC48" s="556" t="str">
        <f t="shared" ref="EC48" si="2344">IF(OR(TEXT(EB$1,0)&amp;EC$4=$L48,TEXT(EB$1,0)&amp;EC$4=$O48,TEXT(EB$1,0)&amp;EC$4=$R48,TEXT(EB$1,0)&amp;EC$4=$U48),$BE48*$U$2,"")</f>
        <v/>
      </c>
      <c r="ED48" s="556" t="str">
        <f t="shared" ref="ED48" si="2345">IF(OR(TEXT(EB$1,0)&amp;ED$4=$L48,TEXT(EB$1,0)&amp;ED$4=$O48,TEXT(EB$1,0)&amp;ED$4=$R48,TEXT(EB$1,0)&amp;ED$4=$U48),$BE48*$U$2,"")</f>
        <v/>
      </c>
      <c r="EE48" s="558" t="str">
        <f t="shared" ref="EE48" si="2346">IF(OR(TEXT(EB$1,0)&amp;EE$4=$L48,TEXT(EB$1,0)&amp;EE$4=$O48,TEXT(EB$1,0)&amp;EE$4=$R48,TEXT(EB$1,0)&amp;EE$4=$U48),$BE48*$U$2,"")</f>
        <v/>
      </c>
      <c r="EF48" s="560" t="str">
        <f t="shared" ref="EF48" si="2347">IF(OR(TEXT(EF$1,0)&amp;EF$4=$L48,TEXT(EF$1,0)&amp;EF$4=$O48,TEXT(EF$1,0)&amp;EF$4=$R48,TEXT(EF$1,0)&amp;EF$4=$U48),$BE48*$U$2,"")</f>
        <v/>
      </c>
      <c r="EG48" s="556" t="str">
        <f t="shared" ref="EG48" si="2348">IF(OR(TEXT(EF$1,0)&amp;EG$4=$L48,TEXT(EF$1,0)&amp;EG$4=$O48,TEXT(EF$1,0)&amp;EG$4=$R48,TEXT(EF$1,0)&amp;EG$4=$U48),$BE48*$U$2,"")</f>
        <v/>
      </c>
      <c r="EH48" s="556" t="str">
        <f t="shared" ref="EH48" si="2349">IF(OR(TEXT(EF$1,0)&amp;EH$4=$L48,TEXT(EF$1,0)&amp;EH$4=$O48,TEXT(EF$1,0)&amp;EH$4=$R48,TEXT(EF$1,0)&amp;EH$4=$U48),$BE48*$U$2,"")</f>
        <v/>
      </c>
      <c r="EI48" s="558" t="str">
        <f t="shared" ref="EI48" si="2350">IF(OR(TEXT(EF$1,0)&amp;EI$4=$L48,TEXT(EF$1,0)&amp;EI$4=$O48,TEXT(EF$1,0)&amp;EI$4=$R48,TEXT(EF$1,0)&amp;EI$4=$U48),$BE48*$U$2,"")</f>
        <v/>
      </c>
      <c r="EJ48" s="560" t="str">
        <f t="shared" ref="EJ48" si="2351">IF(OR(TEXT(EJ$1,0)&amp;EJ$4=$L48,TEXT(EJ$1,0)&amp;EJ$4=$O48,TEXT(EJ$1,0)&amp;EJ$4=$R48,TEXT(EJ$1,0)&amp;EJ$4=$U48),$BE48*$U$2,"")</f>
        <v/>
      </c>
      <c r="EK48" s="556" t="str">
        <f t="shared" ref="EK48" si="2352">IF(OR(TEXT(EJ$1,0)&amp;EK$4=$L48,TEXT(EJ$1,0)&amp;EK$4=$O48,TEXT(EJ$1,0)&amp;EK$4=$R48,TEXT(EJ$1,0)&amp;EK$4=$U48),$BE48*$U$2,"")</f>
        <v/>
      </c>
      <c r="EL48" s="556" t="str">
        <f t="shared" ref="EL48" si="2353">IF(OR(TEXT(EJ$1,0)&amp;EL$4=$L48,TEXT(EJ$1,0)&amp;EL$4=$O48,TEXT(EJ$1,0)&amp;EL$4=$R48,TEXT(EJ$1,0)&amp;EL$4=$U48),$BE48*$U$2,"")</f>
        <v/>
      </c>
      <c r="EM48" s="558" t="str">
        <f t="shared" ref="EM48" si="2354">IF(OR(TEXT(EJ$1,0)&amp;EM$4=$L48,TEXT(EJ$1,0)&amp;EM$4=$O48,TEXT(EJ$1,0)&amp;EM$4=$R48,TEXT(EJ$1,0)&amp;EM$4=$U48),$BE48*$U$2,"")</f>
        <v/>
      </c>
      <c r="EN48" s="560" t="str">
        <f t="shared" ref="EN48" si="2355">IF(OR(TEXT(EN$1,0)&amp;EN$4=$L48,TEXT(EN$1,0)&amp;EN$4=$O48,TEXT(EN$1,0)&amp;EN$4=$R48,TEXT(EN$1,0)&amp;EN$4=$U48),$BE48*$U$2,"")</f>
        <v/>
      </c>
      <c r="EO48" s="556" t="str">
        <f t="shared" ref="EO48" si="2356">IF(OR(TEXT(EN$1,0)&amp;EO$4=$L48,TEXT(EN$1,0)&amp;EO$4=$O48,TEXT(EN$1,0)&amp;EO$4=$R48,TEXT(EN$1,0)&amp;EO$4=$U48),$BE48*$U$2,"")</f>
        <v/>
      </c>
      <c r="EP48" s="556" t="str">
        <f t="shared" ref="EP48" si="2357">IF(OR(TEXT(EN$1,0)&amp;EP$4=$L48,TEXT(EN$1,0)&amp;EP$4=$O48,TEXT(EN$1,0)&amp;EP$4=$R48,TEXT(EN$1,0)&amp;EP$4=$U48),$BE48*$U$2,"")</f>
        <v/>
      </c>
      <c r="EQ48" s="558" t="str">
        <f t="shared" ref="EQ48" si="2358">IF(OR(TEXT(EN$1,0)&amp;EQ$4=$L48,TEXT(EN$1,0)&amp;EQ$4=$O48,TEXT(EN$1,0)&amp;EQ$4=$R48,TEXT(EN$1,0)&amp;EQ$4=$U48),$BE48*$U$2,"")</f>
        <v/>
      </c>
      <c r="ER48" s="560" t="str">
        <f t="shared" ref="ER48" si="2359">IF(OR(TEXT(ER$1,0)&amp;ER$4=$L48,TEXT(ER$1,0)&amp;ER$4=$O48,TEXT(ER$1,0)&amp;ER$4=$R48,TEXT(ER$1,0)&amp;ER$4=$U48),$BE48*$U$2,"")</f>
        <v/>
      </c>
      <c r="ES48" s="556" t="str">
        <f t="shared" ref="ES48" si="2360">IF(OR(TEXT(ER$1,0)&amp;ES$4=$L48,TEXT(ER$1,0)&amp;ES$4=$O48,TEXT(ER$1,0)&amp;ES$4=$R48,TEXT(ER$1,0)&amp;ES$4=$U48),$BE48*$U$2,"")</f>
        <v/>
      </c>
      <c r="ET48" s="556" t="str">
        <f t="shared" ref="ET48" si="2361">IF(OR(TEXT(ER$1,0)&amp;ET$4=$L48,TEXT(ER$1,0)&amp;ET$4=$O48,TEXT(ER$1,0)&amp;ET$4=$R48,TEXT(ER$1,0)&amp;ET$4=$U48),$BE48*$U$2,"")</f>
        <v/>
      </c>
      <c r="EU48" s="558" t="str">
        <f t="shared" ref="EU48" si="2362">IF(OR(TEXT(ER$1,0)&amp;EU$4=$L48,TEXT(ER$1,0)&amp;EU$4=$O48,TEXT(ER$1,0)&amp;EU$4=$R48,TEXT(ER$1,0)&amp;EU$4=$U48),$BE48*$U$2,"")</f>
        <v/>
      </c>
      <c r="EV48" s="560" t="str">
        <f t="shared" ref="EV48" si="2363">IF(OR(TEXT(EV$1,0)&amp;EV$4=$L48,TEXT(EV$1,0)&amp;EV$4=$O48,TEXT(EV$1,0)&amp;EV$4=$R48,TEXT(EV$1,0)&amp;EV$4=$U48),$BE48*$U$2,"")</f>
        <v/>
      </c>
      <c r="EW48" s="556" t="str">
        <f t="shared" ref="EW48" si="2364">IF(OR(TEXT(EV$1,0)&amp;EW$4=$L48,TEXT(EV$1,0)&amp;EW$4=$O48,TEXT(EV$1,0)&amp;EW$4=$R48,TEXT(EV$1,0)&amp;EW$4=$U48),$BE48*$U$2,"")</f>
        <v/>
      </c>
      <c r="EX48" s="556" t="str">
        <f t="shared" ref="EX48" si="2365">IF(OR(TEXT(EV$1,0)&amp;EX$4=$L48,TEXT(EV$1,0)&amp;EX$4=$O48,TEXT(EV$1,0)&amp;EX$4=$R48,TEXT(EV$1,0)&amp;EX$4=$U48),$BE48*$U$2,"")</f>
        <v/>
      </c>
      <c r="EY48" s="558" t="str">
        <f t="shared" ref="EY48" si="2366">IF(OR(TEXT(EV$1,0)&amp;EY$4=$L48,TEXT(EV$1,0)&amp;EY$4=$O48,TEXT(EV$1,0)&amp;EY$4=$R48,TEXT(EV$1,0)&amp;EY$4=$U48),$BE48*$U$2,"")</f>
        <v/>
      </c>
      <c r="EZ48" s="560" t="str">
        <f t="shared" ref="EZ48" si="2367">IF(OR(TEXT(EZ$1,0)&amp;EZ$4=$L48,TEXT(EZ$1,0)&amp;EZ$4=$O48,TEXT(EZ$1,0)&amp;EZ$4=$R48,TEXT(EZ$1,0)&amp;EZ$4=$U48),$BE48*$U$2,"")</f>
        <v/>
      </c>
      <c r="FA48" s="556" t="str">
        <f t="shared" ref="FA48" si="2368">IF(OR(TEXT(EZ$1,0)&amp;FA$4=$L48,TEXT(EZ$1,0)&amp;FA$4=$O48,TEXT(EZ$1,0)&amp;FA$4=$R48,TEXT(EZ$1,0)&amp;FA$4=$U48),$BE48*$U$2,"")</f>
        <v/>
      </c>
      <c r="FB48" s="556" t="str">
        <f t="shared" ref="FB48" si="2369">IF(OR(TEXT(EZ$1,0)&amp;FB$4=$L48,TEXT(EZ$1,0)&amp;FB$4=$O48,TEXT(EZ$1,0)&amp;FB$4=$R48,TEXT(EZ$1,0)&amp;FB$4=$U48),$BE48*$U$2,"")</f>
        <v/>
      </c>
      <c r="FC48" s="558" t="str">
        <f t="shared" ref="FC48" si="2370">IF(OR(TEXT(EZ$1,0)&amp;FC$4=$L48,TEXT(EZ$1,0)&amp;FC$4=$O48,TEXT(EZ$1,0)&amp;FC$4=$R48,TEXT(EZ$1,0)&amp;FC$4=$U48),$BE48*$U$2,"")</f>
        <v/>
      </c>
      <c r="FD48" s="560" t="str">
        <f t="shared" ref="FD48" si="2371">IF(OR(TEXT(FD$1,0)&amp;FD$4=$L48,TEXT(FD$1,0)&amp;FD$4=$O48,TEXT(FD$1,0)&amp;FD$4=$R48,TEXT(FD$1,0)&amp;FD$4=$U48),$BE48*$U$2,"")</f>
        <v/>
      </c>
      <c r="FE48" s="556" t="str">
        <f t="shared" ref="FE48" si="2372">IF(OR(TEXT(FD$1,0)&amp;FE$4=$L48,TEXT(FD$1,0)&amp;FE$4=$O48,TEXT(FD$1,0)&amp;FE$4=$R48,TEXT(FD$1,0)&amp;FE$4=$U48),$BE48*$U$2,"")</f>
        <v/>
      </c>
      <c r="FF48" s="556" t="str">
        <f t="shared" ref="FF48" si="2373">IF(OR(TEXT(FD$1,0)&amp;FF$4=$L48,TEXT(FD$1,0)&amp;FF$4=$O48,TEXT(FD$1,0)&amp;FF$4=$R48,TEXT(FD$1,0)&amp;FF$4=$U48),$BE48*$U$2,"")</f>
        <v/>
      </c>
      <c r="FG48" s="558" t="str">
        <f t="shared" ref="FG48" si="2374">IF(OR(TEXT(FD$1,0)&amp;FG$4=$L48,TEXT(FD$1,0)&amp;FG$4=$O48,TEXT(FD$1,0)&amp;FG$4=$R48,TEXT(FD$1,0)&amp;FG$4=$U48),$BE48*$U$2,"")</f>
        <v/>
      </c>
      <c r="FH48" s="560" t="str">
        <f t="shared" ref="FH48" si="2375">IF(OR(TEXT(FH$1,0)&amp;FH$4=$L48,TEXT(FH$1,0)&amp;FH$4=$O48,TEXT(FH$1,0)&amp;FH$4=$R48,TEXT(FH$1,0)&amp;FH$4=$U48),$BE48*$U$2,"")</f>
        <v/>
      </c>
      <c r="FI48" s="556" t="str">
        <f t="shared" ref="FI48" si="2376">IF(OR(TEXT(FH$1,0)&amp;FI$4=$L48,TEXT(FH$1,0)&amp;FI$4=$O48,TEXT(FH$1,0)&amp;FI$4=$R48,TEXT(FH$1,0)&amp;FI$4=$U48),$BE48*$U$2,"")</f>
        <v/>
      </c>
      <c r="FJ48" s="556" t="str">
        <f t="shared" ref="FJ48" si="2377">IF(OR(TEXT(FH$1,0)&amp;FJ$4=$L48,TEXT(FH$1,0)&amp;FJ$4=$O48,TEXT(FH$1,0)&amp;FJ$4=$R48,TEXT(FH$1,0)&amp;FJ$4=$U48),$BE48*$U$2,"")</f>
        <v/>
      </c>
      <c r="FK48" s="558" t="str">
        <f t="shared" ref="FK48" si="2378">IF(OR(TEXT(FH$1,0)&amp;FK$4=$L48,TEXT(FH$1,0)&amp;FK$4=$O48,TEXT(FH$1,0)&amp;FK$4=$R48,TEXT(FH$1,0)&amp;FK$4=$U48),$BE48*$U$2,"")</f>
        <v/>
      </c>
      <c r="FL48" s="560" t="str">
        <f t="shared" ref="FL48" si="2379">IF(OR(TEXT(FL$1,0)&amp;FL$4=$L48,TEXT(FL$1,0)&amp;FL$4=$O48,TEXT(FL$1,0)&amp;FL$4=$R48,TEXT(FL$1,0)&amp;FL$4=$U48),$BE48*$U$2,"")</f>
        <v/>
      </c>
      <c r="FM48" s="556" t="str">
        <f t="shared" ref="FM48" si="2380">IF(OR(TEXT(FL$1,0)&amp;FM$4=$L48,TEXT(FL$1,0)&amp;FM$4=$O48,TEXT(FL$1,0)&amp;FM$4=$R48,TEXT(FL$1,0)&amp;FM$4=$U48),$BE48*$U$2,"")</f>
        <v/>
      </c>
      <c r="FN48" s="556" t="str">
        <f t="shared" ref="FN48" si="2381">IF(OR(TEXT(FL$1,0)&amp;FN$4=$L48,TEXT(FL$1,0)&amp;FN$4=$O48,TEXT(FL$1,0)&amp;FN$4=$R48,TEXT(FL$1,0)&amp;FN$4=$U48),$BE48*$U$2,"")</f>
        <v/>
      </c>
      <c r="FO48" s="558" t="str">
        <f t="shared" ref="FO48" si="2382">IF(OR(TEXT(FL$1,0)&amp;FO$4=$L48,TEXT(FL$1,0)&amp;FO$4=$O48,TEXT(FL$1,0)&amp;FO$4=$R48,TEXT(FL$1,0)&amp;FO$4=$U48),$BE48*$U$2,"")</f>
        <v/>
      </c>
      <c r="FP48" s="560" t="str">
        <f t="shared" ref="FP48" si="2383">IF(OR(TEXT(FP$1,0)&amp;FP$4=$L48,TEXT(FP$1,0)&amp;FP$4=$O48,TEXT(FP$1,0)&amp;FP$4=$R48,TEXT(FP$1,0)&amp;FP$4=$U48),$BE48*$U$2,"")</f>
        <v/>
      </c>
      <c r="FQ48" s="556" t="str">
        <f t="shared" ref="FQ48" si="2384">IF(OR(TEXT(FP$1,0)&amp;FQ$4=$L48,TEXT(FP$1,0)&amp;FQ$4=$O48,TEXT(FP$1,0)&amp;FQ$4=$R48,TEXT(FP$1,0)&amp;FQ$4=$U48),$BE48*$U$2,"")</f>
        <v/>
      </c>
      <c r="FR48" s="556" t="str">
        <f t="shared" ref="FR48" si="2385">IF(OR(TEXT(FP$1,0)&amp;FR$4=$L48,TEXT(FP$1,0)&amp;FR$4=$O48,TEXT(FP$1,0)&amp;FR$4=$R48,TEXT(FP$1,0)&amp;FR$4=$U48),$BE48*$U$2,"")</f>
        <v/>
      </c>
      <c r="FS48" s="558" t="str">
        <f t="shared" ref="FS48" si="2386">IF(OR(TEXT(FP$1,0)&amp;FS$4=$L48,TEXT(FP$1,0)&amp;FS$4=$O48,TEXT(FP$1,0)&amp;FS$4=$R48,TEXT(FP$1,0)&amp;FS$4=$U48),$BE48*$U$2,"")</f>
        <v/>
      </c>
      <c r="FT48" s="560" t="str">
        <f t="shared" ref="FT48" si="2387">IF(OR(TEXT(FT$1,0)&amp;FT$4=$L48,TEXT(FT$1,0)&amp;FT$4=$O48,TEXT(FT$1,0)&amp;FT$4=$R48,TEXT(FT$1,0)&amp;FT$4=$U48),$BE48*$U$2,"")</f>
        <v/>
      </c>
      <c r="FU48" s="556" t="str">
        <f t="shared" ref="FU48" si="2388">IF(OR(TEXT(FT$1,0)&amp;FU$4=$L48,TEXT(FT$1,0)&amp;FU$4=$O48,TEXT(FT$1,0)&amp;FU$4=$R48,TEXT(FT$1,0)&amp;FU$4=$U48),$BE48*$U$2,"")</f>
        <v/>
      </c>
      <c r="FV48" s="556" t="str">
        <f t="shared" ref="FV48" si="2389">IF(OR(TEXT(FT$1,0)&amp;FV$4=$L48,TEXT(FT$1,0)&amp;FV$4=$O48,TEXT(FT$1,0)&amp;FV$4=$R48,TEXT(FT$1,0)&amp;FV$4=$U48),$BE48*$U$2,"")</f>
        <v/>
      </c>
      <c r="FW48" s="558" t="str">
        <f t="shared" ref="FW48" si="2390">IF(OR(TEXT(FT$1,0)&amp;FW$4=$L48,TEXT(FT$1,0)&amp;FW$4=$O48,TEXT(FT$1,0)&amp;FW$4=$R48,TEXT(FT$1,0)&amp;FW$4=$U48),$BE48*$U$2,"")</f>
        <v/>
      </c>
      <c r="FX48" s="560" t="str">
        <f t="shared" ref="FX48" si="2391">IF(OR(TEXT(FX$1,0)&amp;FX$4=$L48,TEXT(FX$1,0)&amp;FX$4=$O48,TEXT(FX$1,0)&amp;FX$4=$R48,TEXT(FX$1,0)&amp;FX$4=$U48),$BE48*$U$2,"")</f>
        <v/>
      </c>
      <c r="FY48" s="556" t="str">
        <f t="shared" ref="FY48" si="2392">IF(OR(TEXT(FX$1,0)&amp;FY$4=$L48,TEXT(FX$1,0)&amp;FY$4=$O48,TEXT(FX$1,0)&amp;FY$4=$R48,TEXT(FX$1,0)&amp;FY$4=$U48),$BE48*$U$2,"")</f>
        <v/>
      </c>
      <c r="FZ48" s="556" t="str">
        <f t="shared" ref="FZ48" si="2393">IF(OR(TEXT(FX$1,0)&amp;FZ$4=$L48,TEXT(FX$1,0)&amp;FZ$4=$O48,TEXT(FX$1,0)&amp;FZ$4=$R48,TEXT(FX$1,0)&amp;FZ$4=$U48),$BE48*$U$2,"")</f>
        <v/>
      </c>
      <c r="GA48" s="558" t="str">
        <f t="shared" ref="GA48" si="2394">IF(OR(TEXT(FX$1,0)&amp;GA$4=$L48,TEXT(FX$1,0)&amp;GA$4=$O48,TEXT(FX$1,0)&amp;GA$4=$R48,TEXT(FX$1,0)&amp;GA$4=$U48),$BE48*$U$2,"")</f>
        <v/>
      </c>
    </row>
    <row r="49" spans="1:183" s="1" customFormat="1" ht="13.5" customHeight="1" x14ac:dyDescent="0.25">
      <c r="A49" s="584"/>
      <c r="B49" s="585"/>
      <c r="C49" s="585"/>
      <c r="D49" s="608"/>
      <c r="E49" s="609"/>
      <c r="F49" s="610"/>
      <c r="G49" s="614"/>
      <c r="H49" s="615"/>
      <c r="I49" s="615"/>
      <c r="J49" s="615"/>
      <c r="K49" s="616"/>
      <c r="L49" s="594"/>
      <c r="M49" s="595"/>
      <c r="N49" s="595"/>
      <c r="O49" s="597"/>
      <c r="P49" s="597"/>
      <c r="Q49" s="597"/>
      <c r="R49" s="597"/>
      <c r="S49" s="597"/>
      <c r="T49" s="597"/>
      <c r="U49" s="597"/>
      <c r="V49" s="597"/>
      <c r="W49" s="599"/>
      <c r="X49" s="579" t="str">
        <f t="shared" ref="X49" si="2395">IF(X48&lt;&gt;"",X48*$U$2,"")</f>
        <v/>
      </c>
      <c r="Y49" s="580"/>
      <c r="Z49" s="580" t="str">
        <f t="shared" ref="Z49" si="2396">IF(Z48&lt;&gt;"",Z48*$U$2,"")</f>
        <v/>
      </c>
      <c r="AA49" s="580"/>
      <c r="AB49" s="580" t="str">
        <f t="shared" ref="AB49" si="2397">IF(AB48&lt;&gt;"",AB48*$U$2,"")</f>
        <v/>
      </c>
      <c r="AC49" s="580"/>
      <c r="AD49" s="580" t="str">
        <f t="shared" ref="AD49" si="2398">IF(AD48&lt;&gt;"",AD48*$U$2,"")</f>
        <v/>
      </c>
      <c r="AE49" s="580"/>
      <c r="AF49" s="580" t="str">
        <f t="shared" ref="AF49" si="2399">IF(AF48&lt;&gt;"",AF48*$U$2,"")</f>
        <v/>
      </c>
      <c r="AG49" s="580"/>
      <c r="AH49" s="580" t="str">
        <f t="shared" ref="AH49" si="2400">IF(AH48&lt;&gt;"",AH48*$U$2,"")</f>
        <v/>
      </c>
      <c r="AI49" s="580"/>
      <c r="AJ49" s="580" t="str">
        <f t="shared" ref="AJ49" si="2401">IF(AJ48&lt;&gt;"",AJ48*$U$2,"")</f>
        <v/>
      </c>
      <c r="AK49" s="580"/>
      <c r="AL49" s="580" t="str">
        <f t="shared" ref="AL49" si="2402">IF(AL48&lt;&gt;"",AL48*$U$2,"")</f>
        <v/>
      </c>
      <c r="AM49" s="580"/>
      <c r="AN49" s="580" t="str">
        <f t="shared" ref="AN49" si="2403">IF(AN48&lt;&gt;"",AN48*$U$2,"")</f>
        <v/>
      </c>
      <c r="AO49" s="580"/>
      <c r="AP49" s="580" t="str">
        <f t="shared" ref="AP49" si="2404">IF(AP48&lt;&gt;"",AP48*$U$2,"")</f>
        <v/>
      </c>
      <c r="AQ49" s="580"/>
      <c r="AR49" s="580" t="str">
        <f t="shared" ref="AR49" si="2405">IF(AR48&lt;&gt;"",AR48*$U$2,"")</f>
        <v/>
      </c>
      <c r="AS49" s="580"/>
      <c r="AT49" s="580" t="str">
        <f t="shared" ref="AT49" si="2406">IF(AT48&lt;&gt;"",AT48*$U$2,"")</f>
        <v/>
      </c>
      <c r="AU49" s="580"/>
      <c r="AV49" s="580" t="str">
        <f t="shared" ref="AV49" si="2407">IF(AV48&lt;&gt;"",AV48*$U$2,"")</f>
        <v/>
      </c>
      <c r="AW49" s="580"/>
      <c r="AX49" s="580" t="str">
        <f t="shared" ref="AX49" si="2408">IF(AX48&lt;&gt;"",AX48*$U$2,"")</f>
        <v/>
      </c>
      <c r="AY49" s="580"/>
      <c r="AZ49" s="580" t="str">
        <f t="shared" ref="AZ49" si="2409">IF(AZ48&lt;&gt;"",AZ48*$U$2,"")</f>
        <v/>
      </c>
      <c r="BA49" s="581"/>
      <c r="BB49" s="603"/>
      <c r="BC49" s="604"/>
      <c r="BD49" s="604"/>
      <c r="BE49" s="572"/>
      <c r="BF49" s="572"/>
      <c r="BG49" s="572"/>
      <c r="BH49" s="576"/>
      <c r="BI49" s="577"/>
      <c r="BJ49" s="578"/>
      <c r="CJ49" s="561"/>
      <c r="CK49" s="557"/>
      <c r="CL49" s="557"/>
      <c r="CM49" s="559"/>
      <c r="CN49" s="561"/>
      <c r="CO49" s="557"/>
      <c r="CP49" s="557"/>
      <c r="CQ49" s="559"/>
      <c r="CR49" s="561"/>
      <c r="CS49" s="557"/>
      <c r="CT49" s="557"/>
      <c r="CU49" s="559"/>
      <c r="CV49" s="561"/>
      <c r="CW49" s="557"/>
      <c r="CX49" s="557"/>
      <c r="CY49" s="559"/>
      <c r="CZ49" s="561"/>
      <c r="DA49" s="557"/>
      <c r="DB49" s="557"/>
      <c r="DC49" s="559"/>
      <c r="DD49" s="561"/>
      <c r="DE49" s="557"/>
      <c r="DF49" s="557"/>
      <c r="DG49" s="559"/>
      <c r="DH49" s="561"/>
      <c r="DI49" s="557"/>
      <c r="DJ49" s="557"/>
      <c r="DK49" s="559"/>
      <c r="DL49" s="561"/>
      <c r="DM49" s="557"/>
      <c r="DN49" s="557"/>
      <c r="DO49" s="559"/>
      <c r="DP49" s="561"/>
      <c r="DQ49" s="557"/>
      <c r="DR49" s="557"/>
      <c r="DS49" s="559"/>
      <c r="DT49" s="561"/>
      <c r="DU49" s="557"/>
      <c r="DV49" s="557"/>
      <c r="DW49" s="559"/>
      <c r="DX49" s="561"/>
      <c r="DY49" s="557"/>
      <c r="DZ49" s="557"/>
      <c r="EA49" s="559"/>
      <c r="EB49" s="561"/>
      <c r="EC49" s="557"/>
      <c r="ED49" s="557"/>
      <c r="EE49" s="559"/>
      <c r="EF49" s="561"/>
      <c r="EG49" s="557"/>
      <c r="EH49" s="557"/>
      <c r="EI49" s="559"/>
      <c r="EJ49" s="561"/>
      <c r="EK49" s="557"/>
      <c r="EL49" s="557"/>
      <c r="EM49" s="559"/>
      <c r="EN49" s="561"/>
      <c r="EO49" s="557"/>
      <c r="EP49" s="557"/>
      <c r="EQ49" s="559"/>
      <c r="ER49" s="561"/>
      <c r="ES49" s="557"/>
      <c r="ET49" s="557"/>
      <c r="EU49" s="559"/>
      <c r="EV49" s="561"/>
      <c r="EW49" s="557"/>
      <c r="EX49" s="557"/>
      <c r="EY49" s="559"/>
      <c r="EZ49" s="561"/>
      <c r="FA49" s="557"/>
      <c r="FB49" s="557"/>
      <c r="FC49" s="559"/>
      <c r="FD49" s="561"/>
      <c r="FE49" s="557"/>
      <c r="FF49" s="557"/>
      <c r="FG49" s="559"/>
      <c r="FH49" s="561"/>
      <c r="FI49" s="557"/>
      <c r="FJ49" s="557"/>
      <c r="FK49" s="559"/>
      <c r="FL49" s="561"/>
      <c r="FM49" s="557"/>
      <c r="FN49" s="557"/>
      <c r="FO49" s="559"/>
      <c r="FP49" s="561"/>
      <c r="FQ49" s="557"/>
      <c r="FR49" s="557"/>
      <c r="FS49" s="559"/>
      <c r="FT49" s="561"/>
      <c r="FU49" s="557"/>
      <c r="FV49" s="557"/>
      <c r="FW49" s="559"/>
      <c r="FX49" s="561"/>
      <c r="FY49" s="557"/>
      <c r="FZ49" s="557"/>
      <c r="GA49" s="559"/>
    </row>
    <row r="50" spans="1:183" s="1" customFormat="1" ht="13.5" customHeight="1" x14ac:dyDescent="0.25">
      <c r="A50" s="582"/>
      <c r="B50" s="583"/>
      <c r="C50" s="583"/>
      <c r="D50" s="605" t="s">
        <v>338</v>
      </c>
      <c r="E50" s="606"/>
      <c r="F50" s="607"/>
      <c r="G50" s="611" t="s">
        <v>301</v>
      </c>
      <c r="H50" s="612"/>
      <c r="I50" s="612"/>
      <c r="J50" s="612"/>
      <c r="K50" s="613"/>
      <c r="L50" s="592"/>
      <c r="M50" s="593"/>
      <c r="N50" s="593"/>
      <c r="O50" s="596" t="str">
        <f t="shared" ref="O50" si="2410">IF($L50&lt;&gt;"",LEFT($L50,4)&amp;O$5,"")</f>
        <v/>
      </c>
      <c r="P50" s="596"/>
      <c r="Q50" s="596"/>
      <c r="R50" s="596" t="str">
        <f t="shared" si="812"/>
        <v/>
      </c>
      <c r="S50" s="596"/>
      <c r="T50" s="596"/>
      <c r="U50" s="596" t="str">
        <f t="shared" si="813"/>
        <v/>
      </c>
      <c r="V50" s="596"/>
      <c r="W50" s="598"/>
      <c r="X50" s="600" t="str">
        <f>'RS SHK-DWN'!$DT$5</f>
        <v/>
      </c>
      <c r="Y50" s="565"/>
      <c r="Z50" s="565"/>
      <c r="AA50" s="565"/>
      <c r="AB50" s="565"/>
      <c r="AC50" s="565"/>
      <c r="AD50" s="565"/>
      <c r="AE50" s="565"/>
      <c r="AF50" s="565"/>
      <c r="AG50" s="565"/>
      <c r="AH50" s="565"/>
      <c r="AI50" s="565"/>
      <c r="AJ50" s="565"/>
      <c r="AK50" s="565"/>
      <c r="AL50" s="565"/>
      <c r="AM50" s="565"/>
      <c r="AN50" s="565"/>
      <c r="AO50" s="565"/>
      <c r="AP50" s="565"/>
      <c r="AQ50" s="565"/>
      <c r="AR50" s="565"/>
      <c r="AS50" s="565"/>
      <c r="AT50" s="565"/>
      <c r="AU50" s="565"/>
      <c r="AV50" s="565"/>
      <c r="AW50" s="565"/>
      <c r="AX50" s="565"/>
      <c r="AY50" s="565"/>
      <c r="AZ50" s="565"/>
      <c r="BA50" s="566"/>
      <c r="BB50" s="601">
        <v>159</v>
      </c>
      <c r="BC50" s="602"/>
      <c r="BD50" s="602"/>
      <c r="BE50" s="571" t="str">
        <f t="shared" ref="BE50" si="2411">IF(AND(D50&lt;&gt;"",G50&lt;&gt;"",L50&lt;&gt;""),SUM(X50:BA50),"")</f>
        <v/>
      </c>
      <c r="BF50" s="571"/>
      <c r="BG50" s="571"/>
      <c r="BH50" s="573" t="str">
        <f t="shared" ref="BH50" si="2412">IF(AND(D50&lt;&gt;"",G50&lt;&gt;"",L50&lt;&gt;""),SUM(X51:BA51,BB50),"")</f>
        <v/>
      </c>
      <c r="BI50" s="574"/>
      <c r="BJ50" s="575"/>
      <c r="CB50" s="173">
        <f>BB50+SUM(X51:Y51)</f>
        <v>159</v>
      </c>
      <c r="CC50" s="173">
        <f>BB50+SUM(X51:AA51)</f>
        <v>159</v>
      </c>
      <c r="CD50" s="173">
        <f>BB50+SUM(X51:AC51)</f>
        <v>159</v>
      </c>
      <c r="CE50" s="173">
        <f>BB50+SUM(X51:AE51)</f>
        <v>159</v>
      </c>
      <c r="CF50" s="173">
        <f>BB50+SUM(X51:AG51)</f>
        <v>159</v>
      </c>
      <c r="CG50" s="173">
        <f>BB50+SUM(X51:AI51)</f>
        <v>159</v>
      </c>
      <c r="CH50" s="173">
        <f>BB50+SUM(X51:AK51)</f>
        <v>159</v>
      </c>
      <c r="CJ50" s="560" t="str">
        <f t="shared" ref="CJ50" si="2413">IF(OR(TEXT(CJ$1,0)&amp;CJ$4=$L50,TEXT(CJ$1,0)&amp;CJ$4=$O50,TEXT(CJ$1,0)&amp;CJ$4=$R50,TEXT(CJ$1,0)&amp;CJ$4=$U50),$BE50*$U$2,"")</f>
        <v/>
      </c>
      <c r="CK50" s="556" t="str">
        <f t="shared" ref="CK50" si="2414">IF(OR(TEXT(CJ$1,0)&amp;CK$4=$L50,TEXT(CJ$1,0)&amp;CK$4=$O50,TEXT(CJ$1,0)&amp;CK$4=$R50,TEXT(CJ$1,0)&amp;CK$4=$U50),$BE50*$U$2,"")</f>
        <v/>
      </c>
      <c r="CL50" s="556" t="str">
        <f t="shared" ref="CL50" si="2415">IF(OR(TEXT(CJ$1,0)&amp;CL$4=$L50,TEXT(CJ$1,0)&amp;CL$4=$O50,TEXT(CJ$1,0)&amp;CL$4=$R50,TEXT(CJ$1,0)&amp;CL$4=$U50),$BE50*$U$2,"")</f>
        <v/>
      </c>
      <c r="CM50" s="558" t="str">
        <f t="shared" ref="CM50" si="2416">IF(OR(TEXT(CJ$1,0)&amp;CM$4=$L50,TEXT(CJ$1,0)&amp;CM$4=$O50,TEXT(CJ$1,0)&amp;CM$4=$R50,TEXT(CJ$1,0)&amp;CM$4=$U50),$BE50*$U$2,"")</f>
        <v/>
      </c>
      <c r="CN50" s="560" t="str">
        <f t="shared" ref="CN50" si="2417">IF(OR(TEXT(CN$1,0)&amp;CN$4=$L50,TEXT(CN$1,0)&amp;CN$4=$O50,TEXT(CN$1,0)&amp;CN$4=$R50,TEXT(CN$1,0)&amp;CN$4=$U50),$BE50*$U$2,"")</f>
        <v/>
      </c>
      <c r="CO50" s="556" t="str">
        <f t="shared" ref="CO50" si="2418">IF(OR(TEXT(CN$1,0)&amp;CO$4=$L50,TEXT(CN$1,0)&amp;CO$4=$O50,TEXT(CN$1,0)&amp;CO$4=$R50,TEXT(CN$1,0)&amp;CO$4=$U50),$BE50*$U$2,"")</f>
        <v/>
      </c>
      <c r="CP50" s="556" t="str">
        <f t="shared" ref="CP50" si="2419">IF(OR(TEXT(CN$1,0)&amp;CP$4=$L50,TEXT(CN$1,0)&amp;CP$4=$O50,TEXT(CN$1,0)&amp;CP$4=$R50,TEXT(CN$1,0)&amp;CP$4=$U50),$BE50*$U$2,"")</f>
        <v/>
      </c>
      <c r="CQ50" s="558" t="str">
        <f t="shared" ref="CQ50" si="2420">IF(OR(TEXT(CN$1,0)&amp;CQ$4=$L50,TEXT(CN$1,0)&amp;CQ$4=$O50,TEXT(CN$1,0)&amp;CQ$4=$R50,TEXT(CN$1,0)&amp;CQ$4=$U50),$BE50*$U$2,"")</f>
        <v/>
      </c>
      <c r="CR50" s="560" t="str">
        <f t="shared" ref="CR50" si="2421">IF(OR(TEXT(CR$1,0)&amp;CR$4=$L50,TEXT(CR$1,0)&amp;CR$4=$O50,TEXT(CR$1,0)&amp;CR$4=$R50,TEXT(CR$1,0)&amp;CR$4=$U50),$BE50*$U$2,"")</f>
        <v/>
      </c>
      <c r="CS50" s="556" t="str">
        <f t="shared" ref="CS50" si="2422">IF(OR(TEXT(CR$1,0)&amp;CS$4=$L50,TEXT(CR$1,0)&amp;CS$4=$O50,TEXT(CR$1,0)&amp;CS$4=$R50,TEXT(CR$1,0)&amp;CS$4=$U50),$BE50*$U$2,"")</f>
        <v/>
      </c>
      <c r="CT50" s="556" t="str">
        <f t="shared" ref="CT50" si="2423">IF(OR(TEXT(CR$1,0)&amp;CT$4=$L50,TEXT(CR$1,0)&amp;CT$4=$O50,TEXT(CR$1,0)&amp;CT$4=$R50,TEXT(CR$1,0)&amp;CT$4=$U50),$BE50*$U$2,"")</f>
        <v/>
      </c>
      <c r="CU50" s="558" t="str">
        <f t="shared" ref="CU50" si="2424">IF(OR(TEXT(CR$1,0)&amp;CU$4=$L50,TEXT(CR$1,0)&amp;CU$4=$O50,TEXT(CR$1,0)&amp;CU$4=$R50,TEXT(CR$1,0)&amp;CU$4=$U50),$BE50*$U$2,"")</f>
        <v/>
      </c>
      <c r="CV50" s="560" t="str">
        <f t="shared" ref="CV50" si="2425">IF(OR(TEXT(CV$1,0)&amp;CV$4=$L50,TEXT(CV$1,0)&amp;CV$4=$O50,TEXT(CV$1,0)&amp;CV$4=$R50,TEXT(CV$1,0)&amp;CV$4=$U50),$BE50*$U$2,"")</f>
        <v/>
      </c>
      <c r="CW50" s="556" t="str">
        <f t="shared" ref="CW50" si="2426">IF(OR(TEXT(CV$1,0)&amp;CW$4=$L50,TEXT(CV$1,0)&amp;CW$4=$O50,TEXT(CV$1,0)&amp;CW$4=$R50,TEXT(CV$1,0)&amp;CW$4=$U50),$BE50*$U$2,"")</f>
        <v/>
      </c>
      <c r="CX50" s="556" t="str">
        <f t="shared" ref="CX50" si="2427">IF(OR(TEXT(CV$1,0)&amp;CX$4=$L50,TEXT(CV$1,0)&amp;CX$4=$O50,TEXT(CV$1,0)&amp;CX$4=$R50,TEXT(CV$1,0)&amp;CX$4=$U50),$BE50*$U$2,"")</f>
        <v/>
      </c>
      <c r="CY50" s="558" t="str">
        <f t="shared" ref="CY50" si="2428">IF(OR(TEXT(CV$1,0)&amp;CY$4=$L50,TEXT(CV$1,0)&amp;CY$4=$O50,TEXT(CV$1,0)&amp;CY$4=$R50,TEXT(CV$1,0)&amp;CY$4=$U50),$BE50*$U$2,"")</f>
        <v/>
      </c>
      <c r="CZ50" s="560" t="str">
        <f t="shared" ref="CZ50" si="2429">IF(OR(TEXT(CZ$1,0)&amp;CZ$4=$L50,TEXT(CZ$1,0)&amp;CZ$4=$O50,TEXT(CZ$1,0)&amp;CZ$4=$R50,TEXT(CZ$1,0)&amp;CZ$4=$U50),$BE50*$U$2,"")</f>
        <v/>
      </c>
      <c r="DA50" s="556" t="str">
        <f t="shared" ref="DA50" si="2430">IF(OR(TEXT(CZ$1,0)&amp;DA$4=$L50,TEXT(CZ$1,0)&amp;DA$4=$O50,TEXT(CZ$1,0)&amp;DA$4=$R50,TEXT(CZ$1,0)&amp;DA$4=$U50),$BE50*$U$2,"")</f>
        <v/>
      </c>
      <c r="DB50" s="556" t="str">
        <f t="shared" ref="DB50" si="2431">IF(OR(TEXT(CZ$1,0)&amp;DB$4=$L50,TEXT(CZ$1,0)&amp;DB$4=$O50,TEXT(CZ$1,0)&amp;DB$4=$R50,TEXT(CZ$1,0)&amp;DB$4=$U50),$BE50*$U$2,"")</f>
        <v/>
      </c>
      <c r="DC50" s="558" t="str">
        <f t="shared" ref="DC50" si="2432">IF(OR(TEXT(CZ$1,0)&amp;DC$4=$L50,TEXT(CZ$1,0)&amp;DC$4=$O50,TEXT(CZ$1,0)&amp;DC$4=$R50,TEXT(CZ$1,0)&amp;DC$4=$U50),$BE50*$U$2,"")</f>
        <v/>
      </c>
      <c r="DD50" s="560" t="str">
        <f t="shared" ref="DD50" si="2433">IF(OR(TEXT(DD$1,0)&amp;DD$4=$L50,TEXT(DD$1,0)&amp;DD$4=$O50,TEXT(DD$1,0)&amp;DD$4=$R50,TEXT(DD$1,0)&amp;DD$4=$U50),$BE50*$U$2,"")</f>
        <v/>
      </c>
      <c r="DE50" s="556" t="str">
        <f t="shared" ref="DE50" si="2434">IF(OR(TEXT(DD$1,0)&amp;DE$4=$L50,TEXT(DD$1,0)&amp;DE$4=$O50,TEXT(DD$1,0)&amp;DE$4=$R50,TEXT(DD$1,0)&amp;DE$4=$U50),$BE50*$U$2,"")</f>
        <v/>
      </c>
      <c r="DF50" s="556" t="str">
        <f t="shared" ref="DF50" si="2435">IF(OR(TEXT(DD$1,0)&amp;DF$4=$L50,TEXT(DD$1,0)&amp;DF$4=$O50,TEXT(DD$1,0)&amp;DF$4=$R50,TEXT(DD$1,0)&amp;DF$4=$U50),$BE50*$U$2,"")</f>
        <v/>
      </c>
      <c r="DG50" s="558" t="str">
        <f t="shared" ref="DG50" si="2436">IF(OR(TEXT(DD$1,0)&amp;DG$4=$L50,TEXT(DD$1,0)&amp;DG$4=$O50,TEXT(DD$1,0)&amp;DG$4=$R50,TEXT(DD$1,0)&amp;DG$4=$U50),$BE50*$U$2,"")</f>
        <v/>
      </c>
      <c r="DH50" s="560" t="str">
        <f t="shared" ref="DH50" si="2437">IF(OR(TEXT(DH$1,0)&amp;DH$4=$L50,TEXT(DH$1,0)&amp;DH$4=$O50,TEXT(DH$1,0)&amp;DH$4=$R50,TEXT(DH$1,0)&amp;DH$4=$U50),$BE50*$U$2,"")</f>
        <v/>
      </c>
      <c r="DI50" s="556" t="str">
        <f t="shared" ref="DI50" si="2438">IF(OR(TEXT(DH$1,0)&amp;DI$4=$L50,TEXT(DH$1,0)&amp;DI$4=$O50,TEXT(DH$1,0)&amp;DI$4=$R50,TEXT(DH$1,0)&amp;DI$4=$U50),$BE50*$U$2,"")</f>
        <v/>
      </c>
      <c r="DJ50" s="556" t="str">
        <f t="shared" ref="DJ50" si="2439">IF(OR(TEXT(DH$1,0)&amp;DJ$4=$L50,TEXT(DH$1,0)&amp;DJ$4=$O50,TEXT(DH$1,0)&amp;DJ$4=$R50,TEXT(DH$1,0)&amp;DJ$4=$U50),$BE50*$U$2,"")</f>
        <v/>
      </c>
      <c r="DK50" s="558" t="str">
        <f t="shared" ref="DK50" si="2440">IF(OR(TEXT(DH$1,0)&amp;DK$4=$L50,TEXT(DH$1,0)&amp;DK$4=$O50,TEXT(DH$1,0)&amp;DK$4=$R50,TEXT(DH$1,0)&amp;DK$4=$U50),$BE50*$U$2,"")</f>
        <v/>
      </c>
      <c r="DL50" s="560" t="str">
        <f t="shared" ref="DL50" si="2441">IF(OR(TEXT(DL$1,0)&amp;DL$4=$L50,TEXT(DL$1,0)&amp;DL$4=$O50,TEXT(DL$1,0)&amp;DL$4=$R50,TEXT(DL$1,0)&amp;DL$4=$U50),$BE50*$U$2,"")</f>
        <v/>
      </c>
      <c r="DM50" s="556" t="str">
        <f t="shared" ref="DM50" si="2442">IF(OR(TEXT(DL$1,0)&amp;DM$4=$L50,TEXT(DL$1,0)&amp;DM$4=$O50,TEXT(DL$1,0)&amp;DM$4=$R50,TEXT(DL$1,0)&amp;DM$4=$U50),$BE50*$U$2,"")</f>
        <v/>
      </c>
      <c r="DN50" s="556" t="str">
        <f t="shared" ref="DN50" si="2443">IF(OR(TEXT(DL$1,0)&amp;DN$4=$L50,TEXT(DL$1,0)&amp;DN$4=$O50,TEXT(DL$1,0)&amp;DN$4=$R50,TEXT(DL$1,0)&amp;DN$4=$U50),$BE50*$U$2,"")</f>
        <v/>
      </c>
      <c r="DO50" s="558" t="str">
        <f t="shared" ref="DO50" si="2444">IF(OR(TEXT(DL$1,0)&amp;DO$4=$L50,TEXT(DL$1,0)&amp;DO$4=$O50,TEXT(DL$1,0)&amp;DO$4=$R50,TEXT(DL$1,0)&amp;DO$4=$U50),$BE50*$U$2,"")</f>
        <v/>
      </c>
      <c r="DP50" s="560" t="str">
        <f t="shared" ref="DP50" si="2445">IF(OR(TEXT(DP$1,0)&amp;DP$4=$L50,TEXT(DP$1,0)&amp;DP$4=$O50,TEXT(DP$1,0)&amp;DP$4=$R50,TEXT(DP$1,0)&amp;DP$4=$U50),$BE50*$U$2,"")</f>
        <v/>
      </c>
      <c r="DQ50" s="556" t="str">
        <f t="shared" ref="DQ50" si="2446">IF(OR(TEXT(DP$1,0)&amp;DQ$4=$L50,TEXT(DP$1,0)&amp;DQ$4=$O50,TEXT(DP$1,0)&amp;DQ$4=$R50,TEXT(DP$1,0)&amp;DQ$4=$U50),$BE50*$U$2,"")</f>
        <v/>
      </c>
      <c r="DR50" s="556" t="str">
        <f t="shared" ref="DR50" si="2447">IF(OR(TEXT(DP$1,0)&amp;DR$4=$L50,TEXT(DP$1,0)&amp;DR$4=$O50,TEXT(DP$1,0)&amp;DR$4=$R50,TEXT(DP$1,0)&amp;DR$4=$U50),$BE50*$U$2,"")</f>
        <v/>
      </c>
      <c r="DS50" s="558" t="str">
        <f t="shared" ref="DS50" si="2448">IF(OR(TEXT(DP$1,0)&amp;DS$4=$L50,TEXT(DP$1,0)&amp;DS$4=$O50,TEXT(DP$1,0)&amp;DS$4=$R50,TEXT(DP$1,0)&amp;DS$4=$U50),$BE50*$U$2,"")</f>
        <v/>
      </c>
      <c r="DT50" s="560" t="str">
        <f t="shared" ref="DT50" si="2449">IF(OR(TEXT(DT$1,0)&amp;DT$4=$L50,TEXT(DT$1,0)&amp;DT$4=$O50,TEXT(DT$1,0)&amp;DT$4=$R50,TEXT(DT$1,0)&amp;DT$4=$U50),$BE50*$U$2,"")</f>
        <v/>
      </c>
      <c r="DU50" s="556" t="str">
        <f t="shared" ref="DU50" si="2450">IF(OR(TEXT(DT$1,0)&amp;DU$4=$L50,TEXT(DT$1,0)&amp;DU$4=$O50,TEXT(DT$1,0)&amp;DU$4=$R50,TEXT(DT$1,0)&amp;DU$4=$U50),$BE50*$U$2,"")</f>
        <v/>
      </c>
      <c r="DV50" s="556" t="str">
        <f t="shared" ref="DV50" si="2451">IF(OR(TEXT(DT$1,0)&amp;DV$4=$L50,TEXT(DT$1,0)&amp;DV$4=$O50,TEXT(DT$1,0)&amp;DV$4=$R50,TEXT(DT$1,0)&amp;DV$4=$U50),$BE50*$U$2,"")</f>
        <v/>
      </c>
      <c r="DW50" s="558" t="str">
        <f t="shared" ref="DW50" si="2452">IF(OR(TEXT(DT$1,0)&amp;DW$4=$L50,TEXT(DT$1,0)&amp;DW$4=$O50,TEXT(DT$1,0)&amp;DW$4=$R50,TEXT(DT$1,0)&amp;DW$4=$U50),$BE50*$U$2,"")</f>
        <v/>
      </c>
      <c r="DX50" s="560" t="str">
        <f t="shared" ref="DX50" si="2453">IF(OR(TEXT(DX$1,0)&amp;DX$4=$L50,TEXT(DX$1,0)&amp;DX$4=$O50,TEXT(DX$1,0)&amp;DX$4=$R50,TEXT(DX$1,0)&amp;DX$4=$U50),$BE50*$U$2,"")</f>
        <v/>
      </c>
      <c r="DY50" s="556" t="str">
        <f t="shared" ref="DY50" si="2454">IF(OR(TEXT(DX$1,0)&amp;DY$4=$L50,TEXT(DX$1,0)&amp;DY$4=$O50,TEXT(DX$1,0)&amp;DY$4=$R50,TEXT(DX$1,0)&amp;DY$4=$U50),$BE50*$U$2,"")</f>
        <v/>
      </c>
      <c r="DZ50" s="556" t="str">
        <f t="shared" ref="DZ50" si="2455">IF(OR(TEXT(DX$1,0)&amp;DZ$4=$L50,TEXT(DX$1,0)&amp;DZ$4=$O50,TEXT(DX$1,0)&amp;DZ$4=$R50,TEXT(DX$1,0)&amp;DZ$4=$U50),$BE50*$U$2,"")</f>
        <v/>
      </c>
      <c r="EA50" s="558" t="str">
        <f t="shared" ref="EA50" si="2456">IF(OR(TEXT(DX$1,0)&amp;EA$4=$L50,TEXT(DX$1,0)&amp;EA$4=$O50,TEXT(DX$1,0)&amp;EA$4=$R50,TEXT(DX$1,0)&amp;EA$4=$U50),$BE50*$U$2,"")</f>
        <v/>
      </c>
      <c r="EB50" s="560" t="str">
        <f t="shared" ref="EB50" si="2457">IF(OR(TEXT(EB$1,0)&amp;EB$4=$L50,TEXT(EB$1,0)&amp;EB$4=$O50,TEXT(EB$1,0)&amp;EB$4=$R50,TEXT(EB$1,0)&amp;EB$4=$U50),$BE50*$U$2,"")</f>
        <v/>
      </c>
      <c r="EC50" s="556" t="str">
        <f t="shared" ref="EC50" si="2458">IF(OR(TEXT(EB$1,0)&amp;EC$4=$L50,TEXT(EB$1,0)&amp;EC$4=$O50,TEXT(EB$1,0)&amp;EC$4=$R50,TEXT(EB$1,0)&amp;EC$4=$U50),$BE50*$U$2,"")</f>
        <v/>
      </c>
      <c r="ED50" s="556" t="str">
        <f t="shared" ref="ED50" si="2459">IF(OR(TEXT(EB$1,0)&amp;ED$4=$L50,TEXT(EB$1,0)&amp;ED$4=$O50,TEXT(EB$1,0)&amp;ED$4=$R50,TEXT(EB$1,0)&amp;ED$4=$U50),$BE50*$U$2,"")</f>
        <v/>
      </c>
      <c r="EE50" s="558" t="str">
        <f t="shared" ref="EE50" si="2460">IF(OR(TEXT(EB$1,0)&amp;EE$4=$L50,TEXT(EB$1,0)&amp;EE$4=$O50,TEXT(EB$1,0)&amp;EE$4=$R50,TEXT(EB$1,0)&amp;EE$4=$U50),$BE50*$U$2,"")</f>
        <v/>
      </c>
      <c r="EF50" s="560" t="str">
        <f t="shared" ref="EF50" si="2461">IF(OR(TEXT(EF$1,0)&amp;EF$4=$L50,TEXT(EF$1,0)&amp;EF$4=$O50,TEXT(EF$1,0)&amp;EF$4=$R50,TEXT(EF$1,0)&amp;EF$4=$U50),$BE50*$U$2,"")</f>
        <v/>
      </c>
      <c r="EG50" s="556" t="str">
        <f t="shared" ref="EG50" si="2462">IF(OR(TEXT(EF$1,0)&amp;EG$4=$L50,TEXT(EF$1,0)&amp;EG$4=$O50,TEXT(EF$1,0)&amp;EG$4=$R50,TEXT(EF$1,0)&amp;EG$4=$U50),$BE50*$U$2,"")</f>
        <v/>
      </c>
      <c r="EH50" s="556" t="str">
        <f t="shared" ref="EH50" si="2463">IF(OR(TEXT(EF$1,0)&amp;EH$4=$L50,TEXT(EF$1,0)&amp;EH$4=$O50,TEXT(EF$1,0)&amp;EH$4=$R50,TEXT(EF$1,0)&amp;EH$4=$U50),$BE50*$U$2,"")</f>
        <v/>
      </c>
      <c r="EI50" s="558" t="str">
        <f t="shared" ref="EI50" si="2464">IF(OR(TEXT(EF$1,0)&amp;EI$4=$L50,TEXT(EF$1,0)&amp;EI$4=$O50,TEXT(EF$1,0)&amp;EI$4=$R50,TEXT(EF$1,0)&amp;EI$4=$U50),$BE50*$U$2,"")</f>
        <v/>
      </c>
      <c r="EJ50" s="560" t="str">
        <f t="shared" ref="EJ50" si="2465">IF(OR(TEXT(EJ$1,0)&amp;EJ$4=$L50,TEXT(EJ$1,0)&amp;EJ$4=$O50,TEXT(EJ$1,0)&amp;EJ$4=$R50,TEXT(EJ$1,0)&amp;EJ$4=$U50),$BE50*$U$2,"")</f>
        <v/>
      </c>
      <c r="EK50" s="556" t="str">
        <f t="shared" ref="EK50" si="2466">IF(OR(TEXT(EJ$1,0)&amp;EK$4=$L50,TEXT(EJ$1,0)&amp;EK$4=$O50,TEXT(EJ$1,0)&amp;EK$4=$R50,TEXT(EJ$1,0)&amp;EK$4=$U50),$BE50*$U$2,"")</f>
        <v/>
      </c>
      <c r="EL50" s="556" t="str">
        <f t="shared" ref="EL50" si="2467">IF(OR(TEXT(EJ$1,0)&amp;EL$4=$L50,TEXT(EJ$1,0)&amp;EL$4=$O50,TEXT(EJ$1,0)&amp;EL$4=$R50,TEXT(EJ$1,0)&amp;EL$4=$U50),$BE50*$U$2,"")</f>
        <v/>
      </c>
      <c r="EM50" s="558" t="str">
        <f t="shared" ref="EM50" si="2468">IF(OR(TEXT(EJ$1,0)&amp;EM$4=$L50,TEXT(EJ$1,0)&amp;EM$4=$O50,TEXT(EJ$1,0)&amp;EM$4=$R50,TEXT(EJ$1,0)&amp;EM$4=$U50),$BE50*$U$2,"")</f>
        <v/>
      </c>
      <c r="EN50" s="560" t="str">
        <f t="shared" ref="EN50" si="2469">IF(OR(TEXT(EN$1,0)&amp;EN$4=$L50,TEXT(EN$1,0)&amp;EN$4=$O50,TEXT(EN$1,0)&amp;EN$4=$R50,TEXT(EN$1,0)&amp;EN$4=$U50),$BE50*$U$2,"")</f>
        <v/>
      </c>
      <c r="EO50" s="556" t="str">
        <f t="shared" ref="EO50" si="2470">IF(OR(TEXT(EN$1,0)&amp;EO$4=$L50,TEXT(EN$1,0)&amp;EO$4=$O50,TEXT(EN$1,0)&amp;EO$4=$R50,TEXT(EN$1,0)&amp;EO$4=$U50),$BE50*$U$2,"")</f>
        <v/>
      </c>
      <c r="EP50" s="556" t="str">
        <f t="shared" ref="EP50" si="2471">IF(OR(TEXT(EN$1,0)&amp;EP$4=$L50,TEXT(EN$1,0)&amp;EP$4=$O50,TEXT(EN$1,0)&amp;EP$4=$R50,TEXT(EN$1,0)&amp;EP$4=$U50),$BE50*$U$2,"")</f>
        <v/>
      </c>
      <c r="EQ50" s="558" t="str">
        <f t="shared" ref="EQ50" si="2472">IF(OR(TEXT(EN$1,0)&amp;EQ$4=$L50,TEXT(EN$1,0)&amp;EQ$4=$O50,TEXT(EN$1,0)&amp;EQ$4=$R50,TEXT(EN$1,0)&amp;EQ$4=$U50),$BE50*$U$2,"")</f>
        <v/>
      </c>
      <c r="ER50" s="560" t="str">
        <f t="shared" ref="ER50" si="2473">IF(OR(TEXT(ER$1,0)&amp;ER$4=$L50,TEXT(ER$1,0)&amp;ER$4=$O50,TEXT(ER$1,0)&amp;ER$4=$R50,TEXT(ER$1,0)&amp;ER$4=$U50),$BE50*$U$2,"")</f>
        <v/>
      </c>
      <c r="ES50" s="556" t="str">
        <f t="shared" ref="ES50" si="2474">IF(OR(TEXT(ER$1,0)&amp;ES$4=$L50,TEXT(ER$1,0)&amp;ES$4=$O50,TEXT(ER$1,0)&amp;ES$4=$R50,TEXT(ER$1,0)&amp;ES$4=$U50),$BE50*$U$2,"")</f>
        <v/>
      </c>
      <c r="ET50" s="556" t="str">
        <f t="shared" ref="ET50" si="2475">IF(OR(TEXT(ER$1,0)&amp;ET$4=$L50,TEXT(ER$1,0)&amp;ET$4=$O50,TEXT(ER$1,0)&amp;ET$4=$R50,TEXT(ER$1,0)&amp;ET$4=$U50),$BE50*$U$2,"")</f>
        <v/>
      </c>
      <c r="EU50" s="558" t="str">
        <f t="shared" ref="EU50" si="2476">IF(OR(TEXT(ER$1,0)&amp;EU$4=$L50,TEXT(ER$1,0)&amp;EU$4=$O50,TEXT(ER$1,0)&amp;EU$4=$R50,TEXT(ER$1,0)&amp;EU$4=$U50),$BE50*$U$2,"")</f>
        <v/>
      </c>
      <c r="EV50" s="560" t="str">
        <f t="shared" ref="EV50" si="2477">IF(OR(TEXT(EV$1,0)&amp;EV$4=$L50,TEXT(EV$1,0)&amp;EV$4=$O50,TEXT(EV$1,0)&amp;EV$4=$R50,TEXT(EV$1,0)&amp;EV$4=$U50),$BE50*$U$2,"")</f>
        <v/>
      </c>
      <c r="EW50" s="556" t="str">
        <f t="shared" ref="EW50" si="2478">IF(OR(TEXT(EV$1,0)&amp;EW$4=$L50,TEXT(EV$1,0)&amp;EW$4=$O50,TEXT(EV$1,0)&amp;EW$4=$R50,TEXT(EV$1,0)&amp;EW$4=$U50),$BE50*$U$2,"")</f>
        <v/>
      </c>
      <c r="EX50" s="556" t="str">
        <f t="shared" ref="EX50" si="2479">IF(OR(TEXT(EV$1,0)&amp;EX$4=$L50,TEXT(EV$1,0)&amp;EX$4=$O50,TEXT(EV$1,0)&amp;EX$4=$R50,TEXT(EV$1,0)&amp;EX$4=$U50),$BE50*$U$2,"")</f>
        <v/>
      </c>
      <c r="EY50" s="558" t="str">
        <f t="shared" ref="EY50" si="2480">IF(OR(TEXT(EV$1,0)&amp;EY$4=$L50,TEXT(EV$1,0)&amp;EY$4=$O50,TEXT(EV$1,0)&amp;EY$4=$R50,TEXT(EV$1,0)&amp;EY$4=$U50),$BE50*$U$2,"")</f>
        <v/>
      </c>
      <c r="EZ50" s="560" t="str">
        <f t="shared" ref="EZ50" si="2481">IF(OR(TEXT(EZ$1,0)&amp;EZ$4=$L50,TEXT(EZ$1,0)&amp;EZ$4=$O50,TEXT(EZ$1,0)&amp;EZ$4=$R50,TEXT(EZ$1,0)&amp;EZ$4=$U50),$BE50*$U$2,"")</f>
        <v/>
      </c>
      <c r="FA50" s="556" t="str">
        <f t="shared" ref="FA50" si="2482">IF(OR(TEXT(EZ$1,0)&amp;FA$4=$L50,TEXT(EZ$1,0)&amp;FA$4=$O50,TEXT(EZ$1,0)&amp;FA$4=$R50,TEXT(EZ$1,0)&amp;FA$4=$U50),$BE50*$U$2,"")</f>
        <v/>
      </c>
      <c r="FB50" s="556" t="str">
        <f t="shared" ref="FB50" si="2483">IF(OR(TEXT(EZ$1,0)&amp;FB$4=$L50,TEXT(EZ$1,0)&amp;FB$4=$O50,TEXT(EZ$1,0)&amp;FB$4=$R50,TEXT(EZ$1,0)&amp;FB$4=$U50),$BE50*$U$2,"")</f>
        <v/>
      </c>
      <c r="FC50" s="558" t="str">
        <f t="shared" ref="FC50" si="2484">IF(OR(TEXT(EZ$1,0)&amp;FC$4=$L50,TEXT(EZ$1,0)&amp;FC$4=$O50,TEXT(EZ$1,0)&amp;FC$4=$R50,TEXT(EZ$1,0)&amp;FC$4=$U50),$BE50*$U$2,"")</f>
        <v/>
      </c>
      <c r="FD50" s="560" t="str">
        <f t="shared" ref="FD50" si="2485">IF(OR(TEXT(FD$1,0)&amp;FD$4=$L50,TEXT(FD$1,0)&amp;FD$4=$O50,TEXT(FD$1,0)&amp;FD$4=$R50,TEXT(FD$1,0)&amp;FD$4=$U50),$BE50*$U$2,"")</f>
        <v/>
      </c>
      <c r="FE50" s="556" t="str">
        <f t="shared" ref="FE50" si="2486">IF(OR(TEXT(FD$1,0)&amp;FE$4=$L50,TEXT(FD$1,0)&amp;FE$4=$O50,TEXT(FD$1,0)&amp;FE$4=$R50,TEXT(FD$1,0)&amp;FE$4=$U50),$BE50*$U$2,"")</f>
        <v/>
      </c>
      <c r="FF50" s="556" t="str">
        <f t="shared" ref="FF50" si="2487">IF(OR(TEXT(FD$1,0)&amp;FF$4=$L50,TEXT(FD$1,0)&amp;FF$4=$O50,TEXT(FD$1,0)&amp;FF$4=$R50,TEXT(FD$1,0)&amp;FF$4=$U50),$BE50*$U$2,"")</f>
        <v/>
      </c>
      <c r="FG50" s="558" t="str">
        <f t="shared" ref="FG50" si="2488">IF(OR(TEXT(FD$1,0)&amp;FG$4=$L50,TEXT(FD$1,0)&amp;FG$4=$O50,TEXT(FD$1,0)&amp;FG$4=$R50,TEXT(FD$1,0)&amp;FG$4=$U50),$BE50*$U$2,"")</f>
        <v/>
      </c>
      <c r="FH50" s="560" t="str">
        <f t="shared" ref="FH50" si="2489">IF(OR(TEXT(FH$1,0)&amp;FH$4=$L50,TEXT(FH$1,0)&amp;FH$4=$O50,TEXT(FH$1,0)&amp;FH$4=$R50,TEXT(FH$1,0)&amp;FH$4=$U50),$BE50*$U$2,"")</f>
        <v/>
      </c>
      <c r="FI50" s="556" t="str">
        <f t="shared" ref="FI50" si="2490">IF(OR(TEXT(FH$1,0)&amp;FI$4=$L50,TEXT(FH$1,0)&amp;FI$4=$O50,TEXT(FH$1,0)&amp;FI$4=$R50,TEXT(FH$1,0)&amp;FI$4=$U50),$BE50*$U$2,"")</f>
        <v/>
      </c>
      <c r="FJ50" s="556" t="str">
        <f t="shared" ref="FJ50" si="2491">IF(OR(TEXT(FH$1,0)&amp;FJ$4=$L50,TEXT(FH$1,0)&amp;FJ$4=$O50,TEXT(FH$1,0)&amp;FJ$4=$R50,TEXT(FH$1,0)&amp;FJ$4=$U50),$BE50*$U$2,"")</f>
        <v/>
      </c>
      <c r="FK50" s="558" t="str">
        <f t="shared" ref="FK50" si="2492">IF(OR(TEXT(FH$1,0)&amp;FK$4=$L50,TEXT(FH$1,0)&amp;FK$4=$O50,TEXT(FH$1,0)&amp;FK$4=$R50,TEXT(FH$1,0)&amp;FK$4=$U50),$BE50*$U$2,"")</f>
        <v/>
      </c>
      <c r="FL50" s="560" t="str">
        <f t="shared" ref="FL50" si="2493">IF(OR(TEXT(FL$1,0)&amp;FL$4=$L50,TEXT(FL$1,0)&amp;FL$4=$O50,TEXT(FL$1,0)&amp;FL$4=$R50,TEXT(FL$1,0)&amp;FL$4=$U50),$BE50*$U$2,"")</f>
        <v/>
      </c>
      <c r="FM50" s="556" t="str">
        <f t="shared" ref="FM50" si="2494">IF(OR(TEXT(FL$1,0)&amp;FM$4=$L50,TEXT(FL$1,0)&amp;FM$4=$O50,TEXT(FL$1,0)&amp;FM$4=$R50,TEXT(FL$1,0)&amp;FM$4=$U50),$BE50*$U$2,"")</f>
        <v/>
      </c>
      <c r="FN50" s="556" t="str">
        <f t="shared" ref="FN50" si="2495">IF(OR(TEXT(FL$1,0)&amp;FN$4=$L50,TEXT(FL$1,0)&amp;FN$4=$O50,TEXT(FL$1,0)&amp;FN$4=$R50,TEXT(FL$1,0)&amp;FN$4=$U50),$BE50*$U$2,"")</f>
        <v/>
      </c>
      <c r="FO50" s="558" t="str">
        <f t="shared" ref="FO50" si="2496">IF(OR(TEXT(FL$1,0)&amp;FO$4=$L50,TEXT(FL$1,0)&amp;FO$4=$O50,TEXT(FL$1,0)&amp;FO$4=$R50,TEXT(FL$1,0)&amp;FO$4=$U50),$BE50*$U$2,"")</f>
        <v/>
      </c>
      <c r="FP50" s="560" t="str">
        <f t="shared" ref="FP50" si="2497">IF(OR(TEXT(FP$1,0)&amp;FP$4=$L50,TEXT(FP$1,0)&amp;FP$4=$O50,TEXT(FP$1,0)&amp;FP$4=$R50,TEXT(FP$1,0)&amp;FP$4=$U50),$BE50*$U$2,"")</f>
        <v/>
      </c>
      <c r="FQ50" s="556" t="str">
        <f t="shared" ref="FQ50" si="2498">IF(OR(TEXT(FP$1,0)&amp;FQ$4=$L50,TEXT(FP$1,0)&amp;FQ$4=$O50,TEXT(FP$1,0)&amp;FQ$4=$R50,TEXT(FP$1,0)&amp;FQ$4=$U50),$BE50*$U$2,"")</f>
        <v/>
      </c>
      <c r="FR50" s="556" t="str">
        <f t="shared" ref="FR50" si="2499">IF(OR(TEXT(FP$1,0)&amp;FR$4=$L50,TEXT(FP$1,0)&amp;FR$4=$O50,TEXT(FP$1,0)&amp;FR$4=$R50,TEXT(FP$1,0)&amp;FR$4=$U50),$BE50*$U$2,"")</f>
        <v/>
      </c>
      <c r="FS50" s="558" t="str">
        <f t="shared" ref="FS50" si="2500">IF(OR(TEXT(FP$1,0)&amp;FS$4=$L50,TEXT(FP$1,0)&amp;FS$4=$O50,TEXT(FP$1,0)&amp;FS$4=$R50,TEXT(FP$1,0)&amp;FS$4=$U50),$BE50*$U$2,"")</f>
        <v/>
      </c>
      <c r="FT50" s="560" t="str">
        <f t="shared" ref="FT50" si="2501">IF(OR(TEXT(FT$1,0)&amp;FT$4=$L50,TEXT(FT$1,0)&amp;FT$4=$O50,TEXT(FT$1,0)&amp;FT$4=$R50,TEXT(FT$1,0)&amp;FT$4=$U50),$BE50*$U$2,"")</f>
        <v/>
      </c>
      <c r="FU50" s="556" t="str">
        <f t="shared" ref="FU50" si="2502">IF(OR(TEXT(FT$1,0)&amp;FU$4=$L50,TEXT(FT$1,0)&amp;FU$4=$O50,TEXT(FT$1,0)&amp;FU$4=$R50,TEXT(FT$1,0)&amp;FU$4=$U50),$BE50*$U$2,"")</f>
        <v/>
      </c>
      <c r="FV50" s="556" t="str">
        <f t="shared" ref="FV50" si="2503">IF(OR(TEXT(FT$1,0)&amp;FV$4=$L50,TEXT(FT$1,0)&amp;FV$4=$O50,TEXT(FT$1,0)&amp;FV$4=$R50,TEXT(FT$1,0)&amp;FV$4=$U50),$BE50*$U$2,"")</f>
        <v/>
      </c>
      <c r="FW50" s="558" t="str">
        <f t="shared" ref="FW50" si="2504">IF(OR(TEXT(FT$1,0)&amp;FW$4=$L50,TEXT(FT$1,0)&amp;FW$4=$O50,TEXT(FT$1,0)&amp;FW$4=$R50,TEXT(FT$1,0)&amp;FW$4=$U50),$BE50*$U$2,"")</f>
        <v/>
      </c>
      <c r="FX50" s="560" t="str">
        <f t="shared" ref="FX50" si="2505">IF(OR(TEXT(FX$1,0)&amp;FX$4=$L50,TEXT(FX$1,0)&amp;FX$4=$O50,TEXT(FX$1,0)&amp;FX$4=$R50,TEXT(FX$1,0)&amp;FX$4=$U50),$BE50*$U$2,"")</f>
        <v/>
      </c>
      <c r="FY50" s="556" t="str">
        <f t="shared" ref="FY50" si="2506">IF(OR(TEXT(FX$1,0)&amp;FY$4=$L50,TEXT(FX$1,0)&amp;FY$4=$O50,TEXT(FX$1,0)&amp;FY$4=$R50,TEXT(FX$1,0)&amp;FY$4=$U50),$BE50*$U$2,"")</f>
        <v/>
      </c>
      <c r="FZ50" s="556" t="str">
        <f t="shared" ref="FZ50" si="2507">IF(OR(TEXT(FX$1,0)&amp;FZ$4=$L50,TEXT(FX$1,0)&amp;FZ$4=$O50,TEXT(FX$1,0)&amp;FZ$4=$R50,TEXT(FX$1,0)&amp;FZ$4=$U50),$BE50*$U$2,"")</f>
        <v/>
      </c>
      <c r="GA50" s="558" t="str">
        <f t="shared" ref="GA50" si="2508">IF(OR(TEXT(FX$1,0)&amp;GA$4=$L50,TEXT(FX$1,0)&amp;GA$4=$O50,TEXT(FX$1,0)&amp;GA$4=$R50,TEXT(FX$1,0)&amp;GA$4=$U50),$BE50*$U$2,"")</f>
        <v/>
      </c>
    </row>
    <row r="51" spans="1:183" s="1" customFormat="1" ht="13.5" customHeight="1" x14ac:dyDescent="0.25">
      <c r="A51" s="584"/>
      <c r="B51" s="585"/>
      <c r="C51" s="585"/>
      <c r="D51" s="608"/>
      <c r="E51" s="609"/>
      <c r="F51" s="610"/>
      <c r="G51" s="614"/>
      <c r="H51" s="615"/>
      <c r="I51" s="615"/>
      <c r="J51" s="615"/>
      <c r="K51" s="616"/>
      <c r="L51" s="594"/>
      <c r="M51" s="595"/>
      <c r="N51" s="595"/>
      <c r="O51" s="597"/>
      <c r="P51" s="597"/>
      <c r="Q51" s="597"/>
      <c r="R51" s="597"/>
      <c r="S51" s="597"/>
      <c r="T51" s="597"/>
      <c r="U51" s="597"/>
      <c r="V51" s="597"/>
      <c r="W51" s="599"/>
      <c r="X51" s="579" t="str">
        <f t="shared" ref="X51" si="2509">IF(X50&lt;&gt;"",X50*$U$2,"")</f>
        <v/>
      </c>
      <c r="Y51" s="580"/>
      <c r="Z51" s="580" t="str">
        <f t="shared" ref="Z51" si="2510">IF(Z50&lt;&gt;"",Z50*$U$2,"")</f>
        <v/>
      </c>
      <c r="AA51" s="580"/>
      <c r="AB51" s="580" t="str">
        <f t="shared" ref="AB51" si="2511">IF(AB50&lt;&gt;"",AB50*$U$2,"")</f>
        <v/>
      </c>
      <c r="AC51" s="580"/>
      <c r="AD51" s="580" t="str">
        <f t="shared" ref="AD51" si="2512">IF(AD50&lt;&gt;"",AD50*$U$2,"")</f>
        <v/>
      </c>
      <c r="AE51" s="580"/>
      <c r="AF51" s="580" t="str">
        <f t="shared" ref="AF51" si="2513">IF(AF50&lt;&gt;"",AF50*$U$2,"")</f>
        <v/>
      </c>
      <c r="AG51" s="580"/>
      <c r="AH51" s="580" t="str">
        <f t="shared" ref="AH51" si="2514">IF(AH50&lt;&gt;"",AH50*$U$2,"")</f>
        <v/>
      </c>
      <c r="AI51" s="580"/>
      <c r="AJ51" s="580" t="str">
        <f t="shared" ref="AJ51" si="2515">IF(AJ50&lt;&gt;"",AJ50*$U$2,"")</f>
        <v/>
      </c>
      <c r="AK51" s="580"/>
      <c r="AL51" s="580" t="str">
        <f t="shared" ref="AL51" si="2516">IF(AL50&lt;&gt;"",AL50*$U$2,"")</f>
        <v/>
      </c>
      <c r="AM51" s="580"/>
      <c r="AN51" s="580" t="str">
        <f t="shared" ref="AN51" si="2517">IF(AN50&lt;&gt;"",AN50*$U$2,"")</f>
        <v/>
      </c>
      <c r="AO51" s="580"/>
      <c r="AP51" s="580" t="str">
        <f t="shared" ref="AP51" si="2518">IF(AP50&lt;&gt;"",AP50*$U$2,"")</f>
        <v/>
      </c>
      <c r="AQ51" s="580"/>
      <c r="AR51" s="580" t="str">
        <f t="shared" ref="AR51" si="2519">IF(AR50&lt;&gt;"",AR50*$U$2,"")</f>
        <v/>
      </c>
      <c r="AS51" s="580"/>
      <c r="AT51" s="580" t="str">
        <f t="shared" ref="AT51" si="2520">IF(AT50&lt;&gt;"",AT50*$U$2,"")</f>
        <v/>
      </c>
      <c r="AU51" s="580"/>
      <c r="AV51" s="580" t="str">
        <f t="shared" ref="AV51" si="2521">IF(AV50&lt;&gt;"",AV50*$U$2,"")</f>
        <v/>
      </c>
      <c r="AW51" s="580"/>
      <c r="AX51" s="580" t="str">
        <f t="shared" ref="AX51" si="2522">IF(AX50&lt;&gt;"",AX50*$U$2,"")</f>
        <v/>
      </c>
      <c r="AY51" s="580"/>
      <c r="AZ51" s="580" t="str">
        <f t="shared" ref="AZ51" si="2523">IF(AZ50&lt;&gt;"",AZ50*$U$2,"")</f>
        <v/>
      </c>
      <c r="BA51" s="581"/>
      <c r="BB51" s="603"/>
      <c r="BC51" s="604"/>
      <c r="BD51" s="604"/>
      <c r="BE51" s="572"/>
      <c r="BF51" s="572"/>
      <c r="BG51" s="572"/>
      <c r="BH51" s="576"/>
      <c r="BI51" s="577"/>
      <c r="BJ51" s="578"/>
      <c r="CJ51" s="561"/>
      <c r="CK51" s="557"/>
      <c r="CL51" s="557"/>
      <c r="CM51" s="559"/>
      <c r="CN51" s="561"/>
      <c r="CO51" s="557"/>
      <c r="CP51" s="557"/>
      <c r="CQ51" s="559"/>
      <c r="CR51" s="561"/>
      <c r="CS51" s="557"/>
      <c r="CT51" s="557"/>
      <c r="CU51" s="559"/>
      <c r="CV51" s="561"/>
      <c r="CW51" s="557"/>
      <c r="CX51" s="557"/>
      <c r="CY51" s="559"/>
      <c r="CZ51" s="561"/>
      <c r="DA51" s="557"/>
      <c r="DB51" s="557"/>
      <c r="DC51" s="559"/>
      <c r="DD51" s="561"/>
      <c r="DE51" s="557"/>
      <c r="DF51" s="557"/>
      <c r="DG51" s="559"/>
      <c r="DH51" s="561"/>
      <c r="DI51" s="557"/>
      <c r="DJ51" s="557"/>
      <c r="DK51" s="559"/>
      <c r="DL51" s="561"/>
      <c r="DM51" s="557"/>
      <c r="DN51" s="557"/>
      <c r="DO51" s="559"/>
      <c r="DP51" s="561"/>
      <c r="DQ51" s="557"/>
      <c r="DR51" s="557"/>
      <c r="DS51" s="559"/>
      <c r="DT51" s="561"/>
      <c r="DU51" s="557"/>
      <c r="DV51" s="557"/>
      <c r="DW51" s="559"/>
      <c r="DX51" s="561"/>
      <c r="DY51" s="557"/>
      <c r="DZ51" s="557"/>
      <c r="EA51" s="559"/>
      <c r="EB51" s="561"/>
      <c r="EC51" s="557"/>
      <c r="ED51" s="557"/>
      <c r="EE51" s="559"/>
      <c r="EF51" s="561"/>
      <c r="EG51" s="557"/>
      <c r="EH51" s="557"/>
      <c r="EI51" s="559"/>
      <c r="EJ51" s="561"/>
      <c r="EK51" s="557"/>
      <c r="EL51" s="557"/>
      <c r="EM51" s="559"/>
      <c r="EN51" s="561"/>
      <c r="EO51" s="557"/>
      <c r="EP51" s="557"/>
      <c r="EQ51" s="559"/>
      <c r="ER51" s="561"/>
      <c r="ES51" s="557"/>
      <c r="ET51" s="557"/>
      <c r="EU51" s="559"/>
      <c r="EV51" s="561"/>
      <c r="EW51" s="557"/>
      <c r="EX51" s="557"/>
      <c r="EY51" s="559"/>
      <c r="EZ51" s="561"/>
      <c r="FA51" s="557"/>
      <c r="FB51" s="557"/>
      <c r="FC51" s="559"/>
      <c r="FD51" s="561"/>
      <c r="FE51" s="557"/>
      <c r="FF51" s="557"/>
      <c r="FG51" s="559"/>
      <c r="FH51" s="561"/>
      <c r="FI51" s="557"/>
      <c r="FJ51" s="557"/>
      <c r="FK51" s="559"/>
      <c r="FL51" s="561"/>
      <c r="FM51" s="557"/>
      <c r="FN51" s="557"/>
      <c r="FO51" s="559"/>
      <c r="FP51" s="561"/>
      <c r="FQ51" s="557"/>
      <c r="FR51" s="557"/>
      <c r="FS51" s="559"/>
      <c r="FT51" s="561"/>
      <c r="FU51" s="557"/>
      <c r="FV51" s="557"/>
      <c r="FW51" s="559"/>
      <c r="FX51" s="561"/>
      <c r="FY51" s="557"/>
      <c r="FZ51" s="557"/>
      <c r="GA51" s="559"/>
    </row>
    <row r="52" spans="1:183" s="1" customFormat="1" ht="13.5" customHeight="1" x14ac:dyDescent="0.25">
      <c r="A52" s="582"/>
      <c r="B52" s="583"/>
      <c r="C52" s="583"/>
      <c r="D52" s="605" t="s">
        <v>339</v>
      </c>
      <c r="E52" s="606"/>
      <c r="F52" s="607"/>
      <c r="G52" s="611" t="s">
        <v>302</v>
      </c>
      <c r="H52" s="612"/>
      <c r="I52" s="612"/>
      <c r="J52" s="612"/>
      <c r="K52" s="613"/>
      <c r="L52" s="592"/>
      <c r="M52" s="593"/>
      <c r="N52" s="593"/>
      <c r="O52" s="596" t="str">
        <f t="shared" ref="O52" si="2524">IF($L52&lt;&gt;"",LEFT($L52,4)&amp;O$5,"")</f>
        <v/>
      </c>
      <c r="P52" s="596"/>
      <c r="Q52" s="596"/>
      <c r="R52" s="596" t="str">
        <f t="shared" si="812"/>
        <v/>
      </c>
      <c r="S52" s="596"/>
      <c r="T52" s="596"/>
      <c r="U52" s="596" t="str">
        <f t="shared" si="813"/>
        <v/>
      </c>
      <c r="V52" s="596"/>
      <c r="W52" s="598"/>
      <c r="X52" s="600" t="str">
        <f>'RS SHK-DWN'!$DU$5</f>
        <v/>
      </c>
      <c r="Y52" s="565"/>
      <c r="Z52" s="565"/>
      <c r="AA52" s="565"/>
      <c r="AB52" s="565"/>
      <c r="AC52" s="565"/>
      <c r="AD52" s="565"/>
      <c r="AE52" s="565"/>
      <c r="AF52" s="565"/>
      <c r="AG52" s="565"/>
      <c r="AH52" s="565"/>
      <c r="AI52" s="565"/>
      <c r="AJ52" s="565"/>
      <c r="AK52" s="565"/>
      <c r="AL52" s="565"/>
      <c r="AM52" s="565"/>
      <c r="AN52" s="565"/>
      <c r="AO52" s="565"/>
      <c r="AP52" s="565"/>
      <c r="AQ52" s="565"/>
      <c r="AR52" s="565"/>
      <c r="AS52" s="565"/>
      <c r="AT52" s="565"/>
      <c r="AU52" s="565"/>
      <c r="AV52" s="565"/>
      <c r="AW52" s="565"/>
      <c r="AX52" s="565"/>
      <c r="AY52" s="565"/>
      <c r="AZ52" s="565"/>
      <c r="BA52" s="566"/>
      <c r="BB52" s="601"/>
      <c r="BC52" s="602"/>
      <c r="BD52" s="602"/>
      <c r="BE52" s="571" t="str">
        <f t="shared" ref="BE52" si="2525">IF(AND(D52&lt;&gt;"",G52&lt;&gt;"",L52&lt;&gt;""),SUM(X52:BA52),"")</f>
        <v/>
      </c>
      <c r="BF52" s="571"/>
      <c r="BG52" s="571"/>
      <c r="BH52" s="573" t="str">
        <f t="shared" ref="BH52" si="2526">IF(AND(D52&lt;&gt;"",G52&lt;&gt;"",L52&lt;&gt;""),SUM(X53:BA53,BB52),"")</f>
        <v/>
      </c>
      <c r="BI52" s="574"/>
      <c r="BJ52" s="575"/>
      <c r="CB52" s="173">
        <f>BB52+SUM(X53:Y53)</f>
        <v>0</v>
      </c>
      <c r="CC52" s="173">
        <f>BB52+SUM(X53:AA53)</f>
        <v>0</v>
      </c>
      <c r="CD52" s="173">
        <f>BB52+SUM(X53:AC53)</f>
        <v>0</v>
      </c>
      <c r="CE52" s="173">
        <f>BB52+SUM(X53:AE53)</f>
        <v>0</v>
      </c>
      <c r="CF52" s="173">
        <f>BB52+SUM(X53:AG53)</f>
        <v>0</v>
      </c>
      <c r="CG52" s="173">
        <f>BB52+SUM(X53:AI53)</f>
        <v>0</v>
      </c>
      <c r="CH52" s="173">
        <f>BB52+SUM(X53:AK53)</f>
        <v>0</v>
      </c>
      <c r="CJ52" s="560" t="str">
        <f t="shared" ref="CJ52" si="2527">IF(OR(TEXT(CJ$1,0)&amp;CJ$4=$L52,TEXT(CJ$1,0)&amp;CJ$4=$O52,TEXT(CJ$1,0)&amp;CJ$4=$R52,TEXT(CJ$1,0)&amp;CJ$4=$U52),$BE52*$U$2,"")</f>
        <v/>
      </c>
      <c r="CK52" s="556" t="str">
        <f t="shared" ref="CK52" si="2528">IF(OR(TEXT(CJ$1,0)&amp;CK$4=$L52,TEXT(CJ$1,0)&amp;CK$4=$O52,TEXT(CJ$1,0)&amp;CK$4=$R52,TEXT(CJ$1,0)&amp;CK$4=$U52),$BE52*$U$2,"")</f>
        <v/>
      </c>
      <c r="CL52" s="556" t="str">
        <f t="shared" ref="CL52" si="2529">IF(OR(TEXT(CJ$1,0)&amp;CL$4=$L52,TEXT(CJ$1,0)&amp;CL$4=$O52,TEXT(CJ$1,0)&amp;CL$4=$R52,TEXT(CJ$1,0)&amp;CL$4=$U52),$BE52*$U$2,"")</f>
        <v/>
      </c>
      <c r="CM52" s="558" t="str">
        <f t="shared" ref="CM52" si="2530">IF(OR(TEXT(CJ$1,0)&amp;CM$4=$L52,TEXT(CJ$1,0)&amp;CM$4=$O52,TEXT(CJ$1,0)&amp;CM$4=$R52,TEXT(CJ$1,0)&amp;CM$4=$U52),$BE52*$U$2,"")</f>
        <v/>
      </c>
      <c r="CN52" s="560" t="str">
        <f t="shared" ref="CN52" si="2531">IF(OR(TEXT(CN$1,0)&amp;CN$4=$L52,TEXT(CN$1,0)&amp;CN$4=$O52,TEXT(CN$1,0)&amp;CN$4=$R52,TEXT(CN$1,0)&amp;CN$4=$U52),$BE52*$U$2,"")</f>
        <v/>
      </c>
      <c r="CO52" s="556" t="str">
        <f t="shared" ref="CO52" si="2532">IF(OR(TEXT(CN$1,0)&amp;CO$4=$L52,TEXT(CN$1,0)&amp;CO$4=$O52,TEXT(CN$1,0)&amp;CO$4=$R52,TEXT(CN$1,0)&amp;CO$4=$U52),$BE52*$U$2,"")</f>
        <v/>
      </c>
      <c r="CP52" s="556" t="str">
        <f t="shared" ref="CP52" si="2533">IF(OR(TEXT(CN$1,0)&amp;CP$4=$L52,TEXT(CN$1,0)&amp;CP$4=$O52,TEXT(CN$1,0)&amp;CP$4=$R52,TEXT(CN$1,0)&amp;CP$4=$U52),$BE52*$U$2,"")</f>
        <v/>
      </c>
      <c r="CQ52" s="558" t="str">
        <f t="shared" ref="CQ52" si="2534">IF(OR(TEXT(CN$1,0)&amp;CQ$4=$L52,TEXT(CN$1,0)&amp;CQ$4=$O52,TEXT(CN$1,0)&amp;CQ$4=$R52,TEXT(CN$1,0)&amp;CQ$4=$U52),$BE52*$U$2,"")</f>
        <v/>
      </c>
      <c r="CR52" s="560" t="str">
        <f t="shared" ref="CR52" si="2535">IF(OR(TEXT(CR$1,0)&amp;CR$4=$L52,TEXT(CR$1,0)&amp;CR$4=$O52,TEXT(CR$1,0)&amp;CR$4=$R52,TEXT(CR$1,0)&amp;CR$4=$U52),$BE52*$U$2,"")</f>
        <v/>
      </c>
      <c r="CS52" s="556" t="str">
        <f t="shared" ref="CS52" si="2536">IF(OR(TEXT(CR$1,0)&amp;CS$4=$L52,TEXT(CR$1,0)&amp;CS$4=$O52,TEXT(CR$1,0)&amp;CS$4=$R52,TEXT(CR$1,0)&amp;CS$4=$U52),$BE52*$U$2,"")</f>
        <v/>
      </c>
      <c r="CT52" s="556" t="str">
        <f t="shared" ref="CT52" si="2537">IF(OR(TEXT(CR$1,0)&amp;CT$4=$L52,TEXT(CR$1,0)&amp;CT$4=$O52,TEXT(CR$1,0)&amp;CT$4=$R52,TEXT(CR$1,0)&amp;CT$4=$U52),$BE52*$U$2,"")</f>
        <v/>
      </c>
      <c r="CU52" s="558" t="str">
        <f t="shared" ref="CU52" si="2538">IF(OR(TEXT(CR$1,0)&amp;CU$4=$L52,TEXT(CR$1,0)&amp;CU$4=$O52,TEXT(CR$1,0)&amp;CU$4=$R52,TEXT(CR$1,0)&amp;CU$4=$U52),$BE52*$U$2,"")</f>
        <v/>
      </c>
      <c r="CV52" s="560" t="str">
        <f t="shared" ref="CV52" si="2539">IF(OR(TEXT(CV$1,0)&amp;CV$4=$L52,TEXT(CV$1,0)&amp;CV$4=$O52,TEXT(CV$1,0)&amp;CV$4=$R52,TEXT(CV$1,0)&amp;CV$4=$U52),$BE52*$U$2,"")</f>
        <v/>
      </c>
      <c r="CW52" s="556" t="str">
        <f t="shared" ref="CW52" si="2540">IF(OR(TEXT(CV$1,0)&amp;CW$4=$L52,TEXT(CV$1,0)&amp;CW$4=$O52,TEXT(CV$1,0)&amp;CW$4=$R52,TEXT(CV$1,0)&amp;CW$4=$U52),$BE52*$U$2,"")</f>
        <v/>
      </c>
      <c r="CX52" s="556" t="str">
        <f t="shared" ref="CX52" si="2541">IF(OR(TEXT(CV$1,0)&amp;CX$4=$L52,TEXT(CV$1,0)&amp;CX$4=$O52,TEXT(CV$1,0)&amp;CX$4=$R52,TEXT(CV$1,0)&amp;CX$4=$U52),$BE52*$U$2,"")</f>
        <v/>
      </c>
      <c r="CY52" s="558" t="str">
        <f t="shared" ref="CY52" si="2542">IF(OR(TEXT(CV$1,0)&amp;CY$4=$L52,TEXT(CV$1,0)&amp;CY$4=$O52,TEXT(CV$1,0)&amp;CY$4=$R52,TEXT(CV$1,0)&amp;CY$4=$U52),$BE52*$U$2,"")</f>
        <v/>
      </c>
      <c r="CZ52" s="560" t="str">
        <f t="shared" ref="CZ52" si="2543">IF(OR(TEXT(CZ$1,0)&amp;CZ$4=$L52,TEXT(CZ$1,0)&amp;CZ$4=$O52,TEXT(CZ$1,0)&amp;CZ$4=$R52,TEXT(CZ$1,0)&amp;CZ$4=$U52),$BE52*$U$2,"")</f>
        <v/>
      </c>
      <c r="DA52" s="556" t="str">
        <f t="shared" ref="DA52" si="2544">IF(OR(TEXT(CZ$1,0)&amp;DA$4=$L52,TEXT(CZ$1,0)&amp;DA$4=$O52,TEXT(CZ$1,0)&amp;DA$4=$R52,TEXT(CZ$1,0)&amp;DA$4=$U52),$BE52*$U$2,"")</f>
        <v/>
      </c>
      <c r="DB52" s="556" t="str">
        <f t="shared" ref="DB52" si="2545">IF(OR(TEXT(CZ$1,0)&amp;DB$4=$L52,TEXT(CZ$1,0)&amp;DB$4=$O52,TEXT(CZ$1,0)&amp;DB$4=$R52,TEXT(CZ$1,0)&amp;DB$4=$U52),$BE52*$U$2,"")</f>
        <v/>
      </c>
      <c r="DC52" s="558" t="str">
        <f t="shared" ref="DC52" si="2546">IF(OR(TEXT(CZ$1,0)&amp;DC$4=$L52,TEXT(CZ$1,0)&amp;DC$4=$O52,TEXT(CZ$1,0)&amp;DC$4=$R52,TEXT(CZ$1,0)&amp;DC$4=$U52),$BE52*$U$2,"")</f>
        <v/>
      </c>
      <c r="DD52" s="560" t="str">
        <f t="shared" ref="DD52" si="2547">IF(OR(TEXT(DD$1,0)&amp;DD$4=$L52,TEXT(DD$1,0)&amp;DD$4=$O52,TEXT(DD$1,0)&amp;DD$4=$R52,TEXT(DD$1,0)&amp;DD$4=$U52),$BE52*$U$2,"")</f>
        <v/>
      </c>
      <c r="DE52" s="556" t="str">
        <f t="shared" ref="DE52" si="2548">IF(OR(TEXT(DD$1,0)&amp;DE$4=$L52,TEXT(DD$1,0)&amp;DE$4=$O52,TEXT(DD$1,0)&amp;DE$4=$R52,TEXT(DD$1,0)&amp;DE$4=$U52),$BE52*$U$2,"")</f>
        <v/>
      </c>
      <c r="DF52" s="556" t="str">
        <f t="shared" ref="DF52" si="2549">IF(OR(TEXT(DD$1,0)&amp;DF$4=$L52,TEXT(DD$1,0)&amp;DF$4=$O52,TEXT(DD$1,0)&amp;DF$4=$R52,TEXT(DD$1,0)&amp;DF$4=$U52),$BE52*$U$2,"")</f>
        <v/>
      </c>
      <c r="DG52" s="558" t="str">
        <f t="shared" ref="DG52" si="2550">IF(OR(TEXT(DD$1,0)&amp;DG$4=$L52,TEXT(DD$1,0)&amp;DG$4=$O52,TEXT(DD$1,0)&amp;DG$4=$R52,TEXT(DD$1,0)&amp;DG$4=$U52),$BE52*$U$2,"")</f>
        <v/>
      </c>
      <c r="DH52" s="560" t="str">
        <f t="shared" ref="DH52" si="2551">IF(OR(TEXT(DH$1,0)&amp;DH$4=$L52,TEXT(DH$1,0)&amp;DH$4=$O52,TEXT(DH$1,0)&amp;DH$4=$R52,TEXT(DH$1,0)&amp;DH$4=$U52),$BE52*$U$2,"")</f>
        <v/>
      </c>
      <c r="DI52" s="556" t="str">
        <f t="shared" ref="DI52" si="2552">IF(OR(TEXT(DH$1,0)&amp;DI$4=$L52,TEXT(DH$1,0)&amp;DI$4=$O52,TEXT(DH$1,0)&amp;DI$4=$R52,TEXT(DH$1,0)&amp;DI$4=$U52),$BE52*$U$2,"")</f>
        <v/>
      </c>
      <c r="DJ52" s="556" t="str">
        <f t="shared" ref="DJ52" si="2553">IF(OR(TEXT(DH$1,0)&amp;DJ$4=$L52,TEXT(DH$1,0)&amp;DJ$4=$O52,TEXT(DH$1,0)&amp;DJ$4=$R52,TEXT(DH$1,0)&amp;DJ$4=$U52),$BE52*$U$2,"")</f>
        <v/>
      </c>
      <c r="DK52" s="558" t="str">
        <f t="shared" ref="DK52" si="2554">IF(OR(TEXT(DH$1,0)&amp;DK$4=$L52,TEXT(DH$1,0)&amp;DK$4=$O52,TEXT(DH$1,0)&amp;DK$4=$R52,TEXT(DH$1,0)&amp;DK$4=$U52),$BE52*$U$2,"")</f>
        <v/>
      </c>
      <c r="DL52" s="560" t="str">
        <f t="shared" ref="DL52" si="2555">IF(OR(TEXT(DL$1,0)&amp;DL$4=$L52,TEXT(DL$1,0)&amp;DL$4=$O52,TEXT(DL$1,0)&amp;DL$4=$R52,TEXT(DL$1,0)&amp;DL$4=$U52),$BE52*$U$2,"")</f>
        <v/>
      </c>
      <c r="DM52" s="556" t="str">
        <f t="shared" ref="DM52" si="2556">IF(OR(TEXT(DL$1,0)&amp;DM$4=$L52,TEXT(DL$1,0)&amp;DM$4=$O52,TEXT(DL$1,0)&amp;DM$4=$R52,TEXT(DL$1,0)&amp;DM$4=$U52),$BE52*$U$2,"")</f>
        <v/>
      </c>
      <c r="DN52" s="556" t="str">
        <f t="shared" ref="DN52" si="2557">IF(OR(TEXT(DL$1,0)&amp;DN$4=$L52,TEXT(DL$1,0)&amp;DN$4=$O52,TEXT(DL$1,0)&amp;DN$4=$R52,TEXT(DL$1,0)&amp;DN$4=$U52),$BE52*$U$2,"")</f>
        <v/>
      </c>
      <c r="DO52" s="558" t="str">
        <f t="shared" ref="DO52" si="2558">IF(OR(TEXT(DL$1,0)&amp;DO$4=$L52,TEXT(DL$1,0)&amp;DO$4=$O52,TEXT(DL$1,0)&amp;DO$4=$R52,TEXT(DL$1,0)&amp;DO$4=$U52),$BE52*$U$2,"")</f>
        <v/>
      </c>
      <c r="DP52" s="560" t="str">
        <f t="shared" ref="DP52" si="2559">IF(OR(TEXT(DP$1,0)&amp;DP$4=$L52,TEXT(DP$1,0)&amp;DP$4=$O52,TEXT(DP$1,0)&amp;DP$4=$R52,TEXT(DP$1,0)&amp;DP$4=$U52),$BE52*$U$2,"")</f>
        <v/>
      </c>
      <c r="DQ52" s="556" t="str">
        <f t="shared" ref="DQ52" si="2560">IF(OR(TEXT(DP$1,0)&amp;DQ$4=$L52,TEXT(DP$1,0)&amp;DQ$4=$O52,TEXT(DP$1,0)&amp;DQ$4=$R52,TEXT(DP$1,0)&amp;DQ$4=$U52),$BE52*$U$2,"")</f>
        <v/>
      </c>
      <c r="DR52" s="556" t="str">
        <f t="shared" ref="DR52" si="2561">IF(OR(TEXT(DP$1,0)&amp;DR$4=$L52,TEXT(DP$1,0)&amp;DR$4=$O52,TEXT(DP$1,0)&amp;DR$4=$R52,TEXT(DP$1,0)&amp;DR$4=$U52),$BE52*$U$2,"")</f>
        <v/>
      </c>
      <c r="DS52" s="558" t="str">
        <f t="shared" ref="DS52" si="2562">IF(OR(TEXT(DP$1,0)&amp;DS$4=$L52,TEXT(DP$1,0)&amp;DS$4=$O52,TEXT(DP$1,0)&amp;DS$4=$R52,TEXT(DP$1,0)&amp;DS$4=$U52),$BE52*$U$2,"")</f>
        <v/>
      </c>
      <c r="DT52" s="560" t="str">
        <f t="shared" ref="DT52" si="2563">IF(OR(TEXT(DT$1,0)&amp;DT$4=$L52,TEXT(DT$1,0)&amp;DT$4=$O52,TEXT(DT$1,0)&amp;DT$4=$R52,TEXT(DT$1,0)&amp;DT$4=$U52),$BE52*$U$2,"")</f>
        <v/>
      </c>
      <c r="DU52" s="556" t="str">
        <f t="shared" ref="DU52" si="2564">IF(OR(TEXT(DT$1,0)&amp;DU$4=$L52,TEXT(DT$1,0)&amp;DU$4=$O52,TEXT(DT$1,0)&amp;DU$4=$R52,TEXT(DT$1,0)&amp;DU$4=$U52),$BE52*$U$2,"")</f>
        <v/>
      </c>
      <c r="DV52" s="556" t="str">
        <f t="shared" ref="DV52" si="2565">IF(OR(TEXT(DT$1,0)&amp;DV$4=$L52,TEXT(DT$1,0)&amp;DV$4=$O52,TEXT(DT$1,0)&amp;DV$4=$R52,TEXT(DT$1,0)&amp;DV$4=$U52),$BE52*$U$2,"")</f>
        <v/>
      </c>
      <c r="DW52" s="558" t="str">
        <f t="shared" ref="DW52" si="2566">IF(OR(TEXT(DT$1,0)&amp;DW$4=$L52,TEXT(DT$1,0)&amp;DW$4=$O52,TEXT(DT$1,0)&amp;DW$4=$R52,TEXT(DT$1,0)&amp;DW$4=$U52),$BE52*$U$2,"")</f>
        <v/>
      </c>
      <c r="DX52" s="560" t="str">
        <f t="shared" ref="DX52" si="2567">IF(OR(TEXT(DX$1,0)&amp;DX$4=$L52,TEXT(DX$1,0)&amp;DX$4=$O52,TEXT(DX$1,0)&amp;DX$4=$R52,TEXT(DX$1,0)&amp;DX$4=$U52),$BE52*$U$2,"")</f>
        <v/>
      </c>
      <c r="DY52" s="556" t="str">
        <f t="shared" ref="DY52" si="2568">IF(OR(TEXT(DX$1,0)&amp;DY$4=$L52,TEXT(DX$1,0)&amp;DY$4=$O52,TEXT(DX$1,0)&amp;DY$4=$R52,TEXT(DX$1,0)&amp;DY$4=$U52),$BE52*$U$2,"")</f>
        <v/>
      </c>
      <c r="DZ52" s="556" t="str">
        <f t="shared" ref="DZ52" si="2569">IF(OR(TEXT(DX$1,0)&amp;DZ$4=$L52,TEXT(DX$1,0)&amp;DZ$4=$O52,TEXT(DX$1,0)&amp;DZ$4=$R52,TEXT(DX$1,0)&amp;DZ$4=$U52),$BE52*$U$2,"")</f>
        <v/>
      </c>
      <c r="EA52" s="558" t="str">
        <f t="shared" ref="EA52" si="2570">IF(OR(TEXT(DX$1,0)&amp;EA$4=$L52,TEXT(DX$1,0)&amp;EA$4=$O52,TEXT(DX$1,0)&amp;EA$4=$R52,TEXT(DX$1,0)&amp;EA$4=$U52),$BE52*$U$2,"")</f>
        <v/>
      </c>
      <c r="EB52" s="560" t="str">
        <f t="shared" ref="EB52" si="2571">IF(OR(TEXT(EB$1,0)&amp;EB$4=$L52,TEXT(EB$1,0)&amp;EB$4=$O52,TEXT(EB$1,0)&amp;EB$4=$R52,TEXT(EB$1,0)&amp;EB$4=$U52),$BE52*$U$2,"")</f>
        <v/>
      </c>
      <c r="EC52" s="556" t="str">
        <f t="shared" ref="EC52" si="2572">IF(OR(TEXT(EB$1,0)&amp;EC$4=$L52,TEXT(EB$1,0)&amp;EC$4=$O52,TEXT(EB$1,0)&amp;EC$4=$R52,TEXT(EB$1,0)&amp;EC$4=$U52),$BE52*$U$2,"")</f>
        <v/>
      </c>
      <c r="ED52" s="556" t="str">
        <f t="shared" ref="ED52" si="2573">IF(OR(TEXT(EB$1,0)&amp;ED$4=$L52,TEXT(EB$1,0)&amp;ED$4=$O52,TEXT(EB$1,0)&amp;ED$4=$R52,TEXT(EB$1,0)&amp;ED$4=$U52),$BE52*$U$2,"")</f>
        <v/>
      </c>
      <c r="EE52" s="558" t="str">
        <f t="shared" ref="EE52" si="2574">IF(OR(TEXT(EB$1,0)&amp;EE$4=$L52,TEXT(EB$1,0)&amp;EE$4=$O52,TEXT(EB$1,0)&amp;EE$4=$R52,TEXT(EB$1,0)&amp;EE$4=$U52),$BE52*$U$2,"")</f>
        <v/>
      </c>
      <c r="EF52" s="560" t="str">
        <f t="shared" ref="EF52" si="2575">IF(OR(TEXT(EF$1,0)&amp;EF$4=$L52,TEXT(EF$1,0)&amp;EF$4=$O52,TEXT(EF$1,0)&amp;EF$4=$R52,TEXT(EF$1,0)&amp;EF$4=$U52),$BE52*$U$2,"")</f>
        <v/>
      </c>
      <c r="EG52" s="556" t="str">
        <f t="shared" ref="EG52" si="2576">IF(OR(TEXT(EF$1,0)&amp;EG$4=$L52,TEXT(EF$1,0)&amp;EG$4=$O52,TEXT(EF$1,0)&amp;EG$4=$R52,TEXT(EF$1,0)&amp;EG$4=$U52),$BE52*$U$2,"")</f>
        <v/>
      </c>
      <c r="EH52" s="556" t="str">
        <f t="shared" ref="EH52" si="2577">IF(OR(TEXT(EF$1,0)&amp;EH$4=$L52,TEXT(EF$1,0)&amp;EH$4=$O52,TEXT(EF$1,0)&amp;EH$4=$R52,TEXT(EF$1,0)&amp;EH$4=$U52),$BE52*$U$2,"")</f>
        <v/>
      </c>
      <c r="EI52" s="558" t="str">
        <f t="shared" ref="EI52" si="2578">IF(OR(TEXT(EF$1,0)&amp;EI$4=$L52,TEXT(EF$1,0)&amp;EI$4=$O52,TEXT(EF$1,0)&amp;EI$4=$R52,TEXT(EF$1,0)&amp;EI$4=$U52),$BE52*$U$2,"")</f>
        <v/>
      </c>
      <c r="EJ52" s="560" t="str">
        <f t="shared" ref="EJ52" si="2579">IF(OR(TEXT(EJ$1,0)&amp;EJ$4=$L52,TEXT(EJ$1,0)&amp;EJ$4=$O52,TEXT(EJ$1,0)&amp;EJ$4=$R52,TEXT(EJ$1,0)&amp;EJ$4=$U52),$BE52*$U$2,"")</f>
        <v/>
      </c>
      <c r="EK52" s="556" t="str">
        <f t="shared" ref="EK52" si="2580">IF(OR(TEXT(EJ$1,0)&amp;EK$4=$L52,TEXT(EJ$1,0)&amp;EK$4=$O52,TEXT(EJ$1,0)&amp;EK$4=$R52,TEXT(EJ$1,0)&amp;EK$4=$U52),$BE52*$U$2,"")</f>
        <v/>
      </c>
      <c r="EL52" s="556" t="str">
        <f t="shared" ref="EL52" si="2581">IF(OR(TEXT(EJ$1,0)&amp;EL$4=$L52,TEXT(EJ$1,0)&amp;EL$4=$O52,TEXT(EJ$1,0)&amp;EL$4=$R52,TEXT(EJ$1,0)&amp;EL$4=$U52),$BE52*$U$2,"")</f>
        <v/>
      </c>
      <c r="EM52" s="558" t="str">
        <f t="shared" ref="EM52" si="2582">IF(OR(TEXT(EJ$1,0)&amp;EM$4=$L52,TEXT(EJ$1,0)&amp;EM$4=$O52,TEXT(EJ$1,0)&amp;EM$4=$R52,TEXT(EJ$1,0)&amp;EM$4=$U52),$BE52*$U$2,"")</f>
        <v/>
      </c>
      <c r="EN52" s="560" t="str">
        <f t="shared" ref="EN52" si="2583">IF(OR(TEXT(EN$1,0)&amp;EN$4=$L52,TEXT(EN$1,0)&amp;EN$4=$O52,TEXT(EN$1,0)&amp;EN$4=$R52,TEXT(EN$1,0)&amp;EN$4=$U52),$BE52*$U$2,"")</f>
        <v/>
      </c>
      <c r="EO52" s="556" t="str">
        <f t="shared" ref="EO52" si="2584">IF(OR(TEXT(EN$1,0)&amp;EO$4=$L52,TEXT(EN$1,0)&amp;EO$4=$O52,TEXT(EN$1,0)&amp;EO$4=$R52,TEXT(EN$1,0)&amp;EO$4=$U52),$BE52*$U$2,"")</f>
        <v/>
      </c>
      <c r="EP52" s="556" t="str">
        <f t="shared" ref="EP52" si="2585">IF(OR(TEXT(EN$1,0)&amp;EP$4=$L52,TEXT(EN$1,0)&amp;EP$4=$O52,TEXT(EN$1,0)&amp;EP$4=$R52,TEXT(EN$1,0)&amp;EP$4=$U52),$BE52*$U$2,"")</f>
        <v/>
      </c>
      <c r="EQ52" s="558" t="str">
        <f t="shared" ref="EQ52" si="2586">IF(OR(TEXT(EN$1,0)&amp;EQ$4=$L52,TEXT(EN$1,0)&amp;EQ$4=$O52,TEXT(EN$1,0)&amp;EQ$4=$R52,TEXT(EN$1,0)&amp;EQ$4=$U52),$BE52*$U$2,"")</f>
        <v/>
      </c>
      <c r="ER52" s="560" t="str">
        <f t="shared" ref="ER52" si="2587">IF(OR(TEXT(ER$1,0)&amp;ER$4=$L52,TEXT(ER$1,0)&amp;ER$4=$O52,TEXT(ER$1,0)&amp;ER$4=$R52,TEXT(ER$1,0)&amp;ER$4=$U52),$BE52*$U$2,"")</f>
        <v/>
      </c>
      <c r="ES52" s="556" t="str">
        <f t="shared" ref="ES52" si="2588">IF(OR(TEXT(ER$1,0)&amp;ES$4=$L52,TEXT(ER$1,0)&amp;ES$4=$O52,TEXT(ER$1,0)&amp;ES$4=$R52,TEXT(ER$1,0)&amp;ES$4=$U52),$BE52*$U$2,"")</f>
        <v/>
      </c>
      <c r="ET52" s="556" t="str">
        <f t="shared" ref="ET52" si="2589">IF(OR(TEXT(ER$1,0)&amp;ET$4=$L52,TEXT(ER$1,0)&amp;ET$4=$O52,TEXT(ER$1,0)&amp;ET$4=$R52,TEXT(ER$1,0)&amp;ET$4=$U52),$BE52*$U$2,"")</f>
        <v/>
      </c>
      <c r="EU52" s="558" t="str">
        <f t="shared" ref="EU52" si="2590">IF(OR(TEXT(ER$1,0)&amp;EU$4=$L52,TEXT(ER$1,0)&amp;EU$4=$O52,TEXT(ER$1,0)&amp;EU$4=$R52,TEXT(ER$1,0)&amp;EU$4=$U52),$BE52*$U$2,"")</f>
        <v/>
      </c>
      <c r="EV52" s="560" t="str">
        <f t="shared" ref="EV52" si="2591">IF(OR(TEXT(EV$1,0)&amp;EV$4=$L52,TEXT(EV$1,0)&amp;EV$4=$O52,TEXT(EV$1,0)&amp;EV$4=$R52,TEXT(EV$1,0)&amp;EV$4=$U52),$BE52*$U$2,"")</f>
        <v/>
      </c>
      <c r="EW52" s="556" t="str">
        <f t="shared" ref="EW52" si="2592">IF(OR(TEXT(EV$1,0)&amp;EW$4=$L52,TEXT(EV$1,0)&amp;EW$4=$O52,TEXT(EV$1,0)&amp;EW$4=$R52,TEXT(EV$1,0)&amp;EW$4=$U52),$BE52*$U$2,"")</f>
        <v/>
      </c>
      <c r="EX52" s="556" t="str">
        <f t="shared" ref="EX52" si="2593">IF(OR(TEXT(EV$1,0)&amp;EX$4=$L52,TEXT(EV$1,0)&amp;EX$4=$O52,TEXT(EV$1,0)&amp;EX$4=$R52,TEXT(EV$1,0)&amp;EX$4=$U52),$BE52*$U$2,"")</f>
        <v/>
      </c>
      <c r="EY52" s="558" t="str">
        <f t="shared" ref="EY52" si="2594">IF(OR(TEXT(EV$1,0)&amp;EY$4=$L52,TEXT(EV$1,0)&amp;EY$4=$O52,TEXT(EV$1,0)&amp;EY$4=$R52,TEXT(EV$1,0)&amp;EY$4=$U52),$BE52*$U$2,"")</f>
        <v/>
      </c>
      <c r="EZ52" s="560" t="str">
        <f t="shared" ref="EZ52" si="2595">IF(OR(TEXT(EZ$1,0)&amp;EZ$4=$L52,TEXT(EZ$1,0)&amp;EZ$4=$O52,TEXT(EZ$1,0)&amp;EZ$4=$R52,TEXT(EZ$1,0)&amp;EZ$4=$U52),$BE52*$U$2,"")</f>
        <v/>
      </c>
      <c r="FA52" s="556" t="str">
        <f t="shared" ref="FA52" si="2596">IF(OR(TEXT(EZ$1,0)&amp;FA$4=$L52,TEXT(EZ$1,0)&amp;FA$4=$O52,TEXT(EZ$1,0)&amp;FA$4=$R52,TEXT(EZ$1,0)&amp;FA$4=$U52),$BE52*$U$2,"")</f>
        <v/>
      </c>
      <c r="FB52" s="556" t="str">
        <f t="shared" ref="FB52" si="2597">IF(OR(TEXT(EZ$1,0)&amp;FB$4=$L52,TEXT(EZ$1,0)&amp;FB$4=$O52,TEXT(EZ$1,0)&amp;FB$4=$R52,TEXT(EZ$1,0)&amp;FB$4=$U52),$BE52*$U$2,"")</f>
        <v/>
      </c>
      <c r="FC52" s="558" t="str">
        <f t="shared" ref="FC52" si="2598">IF(OR(TEXT(EZ$1,0)&amp;FC$4=$L52,TEXT(EZ$1,0)&amp;FC$4=$O52,TEXT(EZ$1,0)&amp;FC$4=$R52,TEXT(EZ$1,0)&amp;FC$4=$U52),$BE52*$U$2,"")</f>
        <v/>
      </c>
      <c r="FD52" s="560" t="str">
        <f t="shared" ref="FD52" si="2599">IF(OR(TEXT(FD$1,0)&amp;FD$4=$L52,TEXT(FD$1,0)&amp;FD$4=$O52,TEXT(FD$1,0)&amp;FD$4=$R52,TEXT(FD$1,0)&amp;FD$4=$U52),$BE52*$U$2,"")</f>
        <v/>
      </c>
      <c r="FE52" s="556" t="str">
        <f t="shared" ref="FE52" si="2600">IF(OR(TEXT(FD$1,0)&amp;FE$4=$L52,TEXT(FD$1,0)&amp;FE$4=$O52,TEXT(FD$1,0)&amp;FE$4=$R52,TEXT(FD$1,0)&amp;FE$4=$U52),$BE52*$U$2,"")</f>
        <v/>
      </c>
      <c r="FF52" s="556" t="str">
        <f t="shared" ref="FF52" si="2601">IF(OR(TEXT(FD$1,0)&amp;FF$4=$L52,TEXT(FD$1,0)&amp;FF$4=$O52,TEXT(FD$1,0)&amp;FF$4=$R52,TEXT(FD$1,0)&amp;FF$4=$U52),$BE52*$U$2,"")</f>
        <v/>
      </c>
      <c r="FG52" s="558" t="str">
        <f t="shared" ref="FG52" si="2602">IF(OR(TEXT(FD$1,0)&amp;FG$4=$L52,TEXT(FD$1,0)&amp;FG$4=$O52,TEXT(FD$1,0)&amp;FG$4=$R52,TEXT(FD$1,0)&amp;FG$4=$U52),$BE52*$U$2,"")</f>
        <v/>
      </c>
      <c r="FH52" s="560" t="str">
        <f t="shared" ref="FH52" si="2603">IF(OR(TEXT(FH$1,0)&amp;FH$4=$L52,TEXT(FH$1,0)&amp;FH$4=$O52,TEXT(FH$1,0)&amp;FH$4=$R52,TEXT(FH$1,0)&amp;FH$4=$U52),$BE52*$U$2,"")</f>
        <v/>
      </c>
      <c r="FI52" s="556" t="str">
        <f t="shared" ref="FI52" si="2604">IF(OR(TEXT(FH$1,0)&amp;FI$4=$L52,TEXT(FH$1,0)&amp;FI$4=$O52,TEXT(FH$1,0)&amp;FI$4=$R52,TEXT(FH$1,0)&amp;FI$4=$U52),$BE52*$U$2,"")</f>
        <v/>
      </c>
      <c r="FJ52" s="556" t="str">
        <f t="shared" ref="FJ52" si="2605">IF(OR(TEXT(FH$1,0)&amp;FJ$4=$L52,TEXT(FH$1,0)&amp;FJ$4=$O52,TEXT(FH$1,0)&amp;FJ$4=$R52,TEXT(FH$1,0)&amp;FJ$4=$U52),$BE52*$U$2,"")</f>
        <v/>
      </c>
      <c r="FK52" s="558" t="str">
        <f t="shared" ref="FK52" si="2606">IF(OR(TEXT(FH$1,0)&amp;FK$4=$L52,TEXT(FH$1,0)&amp;FK$4=$O52,TEXT(FH$1,0)&amp;FK$4=$R52,TEXT(FH$1,0)&amp;FK$4=$U52),$BE52*$U$2,"")</f>
        <v/>
      </c>
      <c r="FL52" s="560" t="str">
        <f t="shared" ref="FL52" si="2607">IF(OR(TEXT(FL$1,0)&amp;FL$4=$L52,TEXT(FL$1,0)&amp;FL$4=$O52,TEXT(FL$1,0)&amp;FL$4=$R52,TEXT(FL$1,0)&amp;FL$4=$U52),$BE52*$U$2,"")</f>
        <v/>
      </c>
      <c r="FM52" s="556" t="str">
        <f t="shared" ref="FM52" si="2608">IF(OR(TEXT(FL$1,0)&amp;FM$4=$L52,TEXT(FL$1,0)&amp;FM$4=$O52,TEXT(FL$1,0)&amp;FM$4=$R52,TEXT(FL$1,0)&amp;FM$4=$U52),$BE52*$U$2,"")</f>
        <v/>
      </c>
      <c r="FN52" s="556" t="str">
        <f t="shared" ref="FN52" si="2609">IF(OR(TEXT(FL$1,0)&amp;FN$4=$L52,TEXT(FL$1,0)&amp;FN$4=$O52,TEXT(FL$1,0)&amp;FN$4=$R52,TEXT(FL$1,0)&amp;FN$4=$U52),$BE52*$U$2,"")</f>
        <v/>
      </c>
      <c r="FO52" s="558" t="str">
        <f t="shared" ref="FO52" si="2610">IF(OR(TEXT(FL$1,0)&amp;FO$4=$L52,TEXT(FL$1,0)&amp;FO$4=$O52,TEXT(FL$1,0)&amp;FO$4=$R52,TEXT(FL$1,0)&amp;FO$4=$U52),$BE52*$U$2,"")</f>
        <v/>
      </c>
      <c r="FP52" s="560" t="str">
        <f t="shared" ref="FP52" si="2611">IF(OR(TEXT(FP$1,0)&amp;FP$4=$L52,TEXT(FP$1,0)&amp;FP$4=$O52,TEXT(FP$1,0)&amp;FP$4=$R52,TEXT(FP$1,0)&amp;FP$4=$U52),$BE52*$U$2,"")</f>
        <v/>
      </c>
      <c r="FQ52" s="556" t="str">
        <f t="shared" ref="FQ52" si="2612">IF(OR(TEXT(FP$1,0)&amp;FQ$4=$L52,TEXT(FP$1,0)&amp;FQ$4=$O52,TEXT(FP$1,0)&amp;FQ$4=$R52,TEXT(FP$1,0)&amp;FQ$4=$U52),$BE52*$U$2,"")</f>
        <v/>
      </c>
      <c r="FR52" s="556" t="str">
        <f t="shared" ref="FR52" si="2613">IF(OR(TEXT(FP$1,0)&amp;FR$4=$L52,TEXT(FP$1,0)&amp;FR$4=$O52,TEXT(FP$1,0)&amp;FR$4=$R52,TEXT(FP$1,0)&amp;FR$4=$U52),$BE52*$U$2,"")</f>
        <v/>
      </c>
      <c r="FS52" s="558" t="str">
        <f t="shared" ref="FS52" si="2614">IF(OR(TEXT(FP$1,0)&amp;FS$4=$L52,TEXT(FP$1,0)&amp;FS$4=$O52,TEXT(FP$1,0)&amp;FS$4=$R52,TEXT(FP$1,0)&amp;FS$4=$U52),$BE52*$U$2,"")</f>
        <v/>
      </c>
      <c r="FT52" s="560" t="str">
        <f t="shared" ref="FT52" si="2615">IF(OR(TEXT(FT$1,0)&amp;FT$4=$L52,TEXT(FT$1,0)&amp;FT$4=$O52,TEXT(FT$1,0)&amp;FT$4=$R52,TEXT(FT$1,0)&amp;FT$4=$U52),$BE52*$U$2,"")</f>
        <v/>
      </c>
      <c r="FU52" s="556" t="str">
        <f t="shared" ref="FU52" si="2616">IF(OR(TEXT(FT$1,0)&amp;FU$4=$L52,TEXT(FT$1,0)&amp;FU$4=$O52,TEXT(FT$1,0)&amp;FU$4=$R52,TEXT(FT$1,0)&amp;FU$4=$U52),$BE52*$U$2,"")</f>
        <v/>
      </c>
      <c r="FV52" s="556" t="str">
        <f t="shared" ref="FV52" si="2617">IF(OR(TEXT(FT$1,0)&amp;FV$4=$L52,TEXT(FT$1,0)&amp;FV$4=$O52,TEXT(FT$1,0)&amp;FV$4=$R52,TEXT(FT$1,0)&amp;FV$4=$U52),$BE52*$U$2,"")</f>
        <v/>
      </c>
      <c r="FW52" s="558" t="str">
        <f t="shared" ref="FW52" si="2618">IF(OR(TEXT(FT$1,0)&amp;FW$4=$L52,TEXT(FT$1,0)&amp;FW$4=$O52,TEXT(FT$1,0)&amp;FW$4=$R52,TEXT(FT$1,0)&amp;FW$4=$U52),$BE52*$U$2,"")</f>
        <v/>
      </c>
      <c r="FX52" s="560" t="str">
        <f t="shared" ref="FX52" si="2619">IF(OR(TEXT(FX$1,0)&amp;FX$4=$L52,TEXT(FX$1,0)&amp;FX$4=$O52,TEXT(FX$1,0)&amp;FX$4=$R52,TEXT(FX$1,0)&amp;FX$4=$U52),$BE52*$U$2,"")</f>
        <v/>
      </c>
      <c r="FY52" s="556" t="str">
        <f t="shared" ref="FY52" si="2620">IF(OR(TEXT(FX$1,0)&amp;FY$4=$L52,TEXT(FX$1,0)&amp;FY$4=$O52,TEXT(FX$1,0)&amp;FY$4=$R52,TEXT(FX$1,0)&amp;FY$4=$U52),$BE52*$U$2,"")</f>
        <v/>
      </c>
      <c r="FZ52" s="556" t="str">
        <f t="shared" ref="FZ52" si="2621">IF(OR(TEXT(FX$1,0)&amp;FZ$4=$L52,TEXT(FX$1,0)&amp;FZ$4=$O52,TEXT(FX$1,0)&amp;FZ$4=$R52,TEXT(FX$1,0)&amp;FZ$4=$U52),$BE52*$U$2,"")</f>
        <v/>
      </c>
      <c r="GA52" s="558" t="str">
        <f t="shared" ref="GA52" si="2622">IF(OR(TEXT(FX$1,0)&amp;GA$4=$L52,TEXT(FX$1,0)&amp;GA$4=$O52,TEXT(FX$1,0)&amp;GA$4=$R52,TEXT(FX$1,0)&amp;GA$4=$U52),$BE52*$U$2,"")</f>
        <v/>
      </c>
    </row>
    <row r="53" spans="1:183" s="1" customFormat="1" ht="13.5" customHeight="1" x14ac:dyDescent="0.25">
      <c r="A53" s="584"/>
      <c r="B53" s="585"/>
      <c r="C53" s="585"/>
      <c r="D53" s="608"/>
      <c r="E53" s="609"/>
      <c r="F53" s="610"/>
      <c r="G53" s="614"/>
      <c r="H53" s="615"/>
      <c r="I53" s="615"/>
      <c r="J53" s="615"/>
      <c r="K53" s="616"/>
      <c r="L53" s="594"/>
      <c r="M53" s="595"/>
      <c r="N53" s="595"/>
      <c r="O53" s="597"/>
      <c r="P53" s="597"/>
      <c r="Q53" s="597"/>
      <c r="R53" s="597"/>
      <c r="S53" s="597"/>
      <c r="T53" s="597"/>
      <c r="U53" s="597"/>
      <c r="V53" s="597"/>
      <c r="W53" s="599"/>
      <c r="X53" s="579" t="str">
        <f t="shared" ref="X53" si="2623">IF(X52&lt;&gt;"",X52*$U$2,"")</f>
        <v/>
      </c>
      <c r="Y53" s="580"/>
      <c r="Z53" s="580" t="str">
        <f t="shared" ref="Z53" si="2624">IF(Z52&lt;&gt;"",Z52*$U$2,"")</f>
        <v/>
      </c>
      <c r="AA53" s="580"/>
      <c r="AB53" s="580" t="str">
        <f t="shared" ref="AB53" si="2625">IF(AB52&lt;&gt;"",AB52*$U$2,"")</f>
        <v/>
      </c>
      <c r="AC53" s="580"/>
      <c r="AD53" s="580" t="str">
        <f t="shared" ref="AD53" si="2626">IF(AD52&lt;&gt;"",AD52*$U$2,"")</f>
        <v/>
      </c>
      <c r="AE53" s="580"/>
      <c r="AF53" s="580" t="str">
        <f t="shared" ref="AF53" si="2627">IF(AF52&lt;&gt;"",AF52*$U$2,"")</f>
        <v/>
      </c>
      <c r="AG53" s="580"/>
      <c r="AH53" s="580" t="str">
        <f t="shared" ref="AH53" si="2628">IF(AH52&lt;&gt;"",AH52*$U$2,"")</f>
        <v/>
      </c>
      <c r="AI53" s="580"/>
      <c r="AJ53" s="580" t="str">
        <f t="shared" ref="AJ53" si="2629">IF(AJ52&lt;&gt;"",AJ52*$U$2,"")</f>
        <v/>
      </c>
      <c r="AK53" s="580"/>
      <c r="AL53" s="580" t="str">
        <f t="shared" ref="AL53" si="2630">IF(AL52&lt;&gt;"",AL52*$U$2,"")</f>
        <v/>
      </c>
      <c r="AM53" s="580"/>
      <c r="AN53" s="580" t="str">
        <f t="shared" ref="AN53" si="2631">IF(AN52&lt;&gt;"",AN52*$U$2,"")</f>
        <v/>
      </c>
      <c r="AO53" s="580"/>
      <c r="AP53" s="580" t="str">
        <f t="shared" ref="AP53" si="2632">IF(AP52&lt;&gt;"",AP52*$U$2,"")</f>
        <v/>
      </c>
      <c r="AQ53" s="580"/>
      <c r="AR53" s="580" t="str">
        <f t="shared" ref="AR53" si="2633">IF(AR52&lt;&gt;"",AR52*$U$2,"")</f>
        <v/>
      </c>
      <c r="AS53" s="580"/>
      <c r="AT53" s="580" t="str">
        <f t="shared" ref="AT53" si="2634">IF(AT52&lt;&gt;"",AT52*$U$2,"")</f>
        <v/>
      </c>
      <c r="AU53" s="580"/>
      <c r="AV53" s="580" t="str">
        <f t="shared" ref="AV53" si="2635">IF(AV52&lt;&gt;"",AV52*$U$2,"")</f>
        <v/>
      </c>
      <c r="AW53" s="580"/>
      <c r="AX53" s="580" t="str">
        <f t="shared" ref="AX53" si="2636">IF(AX52&lt;&gt;"",AX52*$U$2,"")</f>
        <v/>
      </c>
      <c r="AY53" s="580"/>
      <c r="AZ53" s="580" t="str">
        <f t="shared" ref="AZ53" si="2637">IF(AZ52&lt;&gt;"",AZ52*$U$2,"")</f>
        <v/>
      </c>
      <c r="BA53" s="581"/>
      <c r="BB53" s="603"/>
      <c r="BC53" s="604"/>
      <c r="BD53" s="604"/>
      <c r="BE53" s="572"/>
      <c r="BF53" s="572"/>
      <c r="BG53" s="572"/>
      <c r="BH53" s="576"/>
      <c r="BI53" s="577"/>
      <c r="BJ53" s="578"/>
      <c r="CJ53" s="561"/>
      <c r="CK53" s="557"/>
      <c r="CL53" s="557"/>
      <c r="CM53" s="559"/>
      <c r="CN53" s="561"/>
      <c r="CO53" s="557"/>
      <c r="CP53" s="557"/>
      <c r="CQ53" s="559"/>
      <c r="CR53" s="561"/>
      <c r="CS53" s="557"/>
      <c r="CT53" s="557"/>
      <c r="CU53" s="559"/>
      <c r="CV53" s="561"/>
      <c r="CW53" s="557"/>
      <c r="CX53" s="557"/>
      <c r="CY53" s="559"/>
      <c r="CZ53" s="561"/>
      <c r="DA53" s="557"/>
      <c r="DB53" s="557"/>
      <c r="DC53" s="559"/>
      <c r="DD53" s="561"/>
      <c r="DE53" s="557"/>
      <c r="DF53" s="557"/>
      <c r="DG53" s="559"/>
      <c r="DH53" s="561"/>
      <c r="DI53" s="557"/>
      <c r="DJ53" s="557"/>
      <c r="DK53" s="559"/>
      <c r="DL53" s="561"/>
      <c r="DM53" s="557"/>
      <c r="DN53" s="557"/>
      <c r="DO53" s="559"/>
      <c r="DP53" s="561"/>
      <c r="DQ53" s="557"/>
      <c r="DR53" s="557"/>
      <c r="DS53" s="559"/>
      <c r="DT53" s="561"/>
      <c r="DU53" s="557"/>
      <c r="DV53" s="557"/>
      <c r="DW53" s="559"/>
      <c r="DX53" s="561"/>
      <c r="DY53" s="557"/>
      <c r="DZ53" s="557"/>
      <c r="EA53" s="559"/>
      <c r="EB53" s="561"/>
      <c r="EC53" s="557"/>
      <c r="ED53" s="557"/>
      <c r="EE53" s="559"/>
      <c r="EF53" s="561"/>
      <c r="EG53" s="557"/>
      <c r="EH53" s="557"/>
      <c r="EI53" s="559"/>
      <c r="EJ53" s="561"/>
      <c r="EK53" s="557"/>
      <c r="EL53" s="557"/>
      <c r="EM53" s="559"/>
      <c r="EN53" s="561"/>
      <c r="EO53" s="557"/>
      <c r="EP53" s="557"/>
      <c r="EQ53" s="559"/>
      <c r="ER53" s="561"/>
      <c r="ES53" s="557"/>
      <c r="ET53" s="557"/>
      <c r="EU53" s="559"/>
      <c r="EV53" s="561"/>
      <c r="EW53" s="557"/>
      <c r="EX53" s="557"/>
      <c r="EY53" s="559"/>
      <c r="EZ53" s="561"/>
      <c r="FA53" s="557"/>
      <c r="FB53" s="557"/>
      <c r="FC53" s="559"/>
      <c r="FD53" s="561"/>
      <c r="FE53" s="557"/>
      <c r="FF53" s="557"/>
      <c r="FG53" s="559"/>
      <c r="FH53" s="561"/>
      <c r="FI53" s="557"/>
      <c r="FJ53" s="557"/>
      <c r="FK53" s="559"/>
      <c r="FL53" s="561"/>
      <c r="FM53" s="557"/>
      <c r="FN53" s="557"/>
      <c r="FO53" s="559"/>
      <c r="FP53" s="561"/>
      <c r="FQ53" s="557"/>
      <c r="FR53" s="557"/>
      <c r="FS53" s="559"/>
      <c r="FT53" s="561"/>
      <c r="FU53" s="557"/>
      <c r="FV53" s="557"/>
      <c r="FW53" s="559"/>
      <c r="FX53" s="561"/>
      <c r="FY53" s="557"/>
      <c r="FZ53" s="557"/>
      <c r="GA53" s="559"/>
    </row>
    <row r="54" spans="1:183" s="1" customFormat="1" ht="13.5" customHeight="1" x14ac:dyDescent="0.25">
      <c r="A54" s="582"/>
      <c r="B54" s="583"/>
      <c r="C54" s="583"/>
      <c r="D54" s="605" t="s">
        <v>340</v>
      </c>
      <c r="E54" s="606"/>
      <c r="F54" s="607"/>
      <c r="G54" s="611" t="s">
        <v>302</v>
      </c>
      <c r="H54" s="612"/>
      <c r="I54" s="612"/>
      <c r="J54" s="612"/>
      <c r="K54" s="613"/>
      <c r="L54" s="592"/>
      <c r="M54" s="593"/>
      <c r="N54" s="593"/>
      <c r="O54" s="596" t="str">
        <f t="shared" ref="O54" si="2638">IF($L54&lt;&gt;"",LEFT($L54,4)&amp;O$5,"")</f>
        <v/>
      </c>
      <c r="P54" s="596"/>
      <c r="Q54" s="596"/>
      <c r="R54" s="596" t="str">
        <f t="shared" si="812"/>
        <v/>
      </c>
      <c r="S54" s="596"/>
      <c r="T54" s="596"/>
      <c r="U54" s="596" t="str">
        <f t="shared" si="813"/>
        <v/>
      </c>
      <c r="V54" s="596"/>
      <c r="W54" s="598"/>
      <c r="X54" s="600" t="str">
        <f>'RS SHK-DWN'!$DV$5</f>
        <v/>
      </c>
      <c r="Y54" s="565"/>
      <c r="Z54" s="565"/>
      <c r="AA54" s="565"/>
      <c r="AB54" s="565"/>
      <c r="AC54" s="565"/>
      <c r="AD54" s="565"/>
      <c r="AE54" s="565"/>
      <c r="AF54" s="565"/>
      <c r="AG54" s="565"/>
      <c r="AH54" s="565"/>
      <c r="AI54" s="565"/>
      <c r="AJ54" s="565"/>
      <c r="AK54" s="565"/>
      <c r="AL54" s="565"/>
      <c r="AM54" s="565"/>
      <c r="AN54" s="565"/>
      <c r="AO54" s="565"/>
      <c r="AP54" s="565"/>
      <c r="AQ54" s="565"/>
      <c r="AR54" s="565"/>
      <c r="AS54" s="565"/>
      <c r="AT54" s="565"/>
      <c r="AU54" s="565"/>
      <c r="AV54" s="565"/>
      <c r="AW54" s="565"/>
      <c r="AX54" s="565"/>
      <c r="AY54" s="565"/>
      <c r="AZ54" s="565"/>
      <c r="BA54" s="566"/>
      <c r="BB54" s="601"/>
      <c r="BC54" s="602"/>
      <c r="BD54" s="602"/>
      <c r="BE54" s="571" t="str">
        <f t="shared" ref="BE54" si="2639">IF(AND(D54&lt;&gt;"",G54&lt;&gt;"",L54&lt;&gt;""),SUM(X54:BA54),"")</f>
        <v/>
      </c>
      <c r="BF54" s="571"/>
      <c r="BG54" s="571"/>
      <c r="BH54" s="573" t="str">
        <f t="shared" ref="BH54" si="2640">IF(AND(D54&lt;&gt;"",G54&lt;&gt;"",L54&lt;&gt;""),SUM(X55:BA55,BB54),"")</f>
        <v/>
      </c>
      <c r="BI54" s="574"/>
      <c r="BJ54" s="575"/>
      <c r="CB54" s="173">
        <f>BB54+SUM(X55:Y55)</f>
        <v>0</v>
      </c>
      <c r="CC54" s="173">
        <f>BB54+SUM(X55:AA55)</f>
        <v>0</v>
      </c>
      <c r="CD54" s="173">
        <f>BB54+SUM(X55:AC55)</f>
        <v>0</v>
      </c>
      <c r="CE54" s="173">
        <f>BB54+SUM(X55:AE55)</f>
        <v>0</v>
      </c>
      <c r="CF54" s="173">
        <f>BB54+SUM(X55:AG55)</f>
        <v>0</v>
      </c>
      <c r="CG54" s="173">
        <f>BB54+SUM(X55:AI55)</f>
        <v>0</v>
      </c>
      <c r="CH54" s="173">
        <f>BB54+SUM(X55:AK55)</f>
        <v>0</v>
      </c>
      <c r="CJ54" s="560" t="str">
        <f t="shared" ref="CJ54:CJ74" si="2641">IF(OR(TEXT(CJ$1,0)&amp;CJ$4=$L54,TEXT(CJ$1,0)&amp;CJ$4=$O54,TEXT(CJ$1,0)&amp;CJ$4=$R54,TEXT(CJ$1,0)&amp;CJ$4=$U54),$BE54*$U$2,"")</f>
        <v/>
      </c>
      <c r="CK54" s="556" t="str">
        <f t="shared" ref="CK54" si="2642">IF(OR(TEXT(CJ$1,0)&amp;CK$4=$L54,TEXT(CJ$1,0)&amp;CK$4=$O54,TEXT(CJ$1,0)&amp;CK$4=$R54,TEXT(CJ$1,0)&amp;CK$4=$U54),$BE54*$U$2,"")</f>
        <v/>
      </c>
      <c r="CL54" s="556" t="str">
        <f>IF(OR(TEXT(CJ$1,0)&amp;CL$4=$L54,TEXT(CJ$1,0)&amp;CL$4=$O54,TEXT(CJ$1,0)&amp;CL$4=$R54,TEXT(CJ$1,0)&amp;CL$4=$U54),$BE54*$U$2,"")</f>
        <v/>
      </c>
      <c r="CM54" s="558" t="str">
        <f t="shared" ref="CM54" si="2643">IF(OR(TEXT(CJ$1,0)&amp;CM$4=$L54,TEXT(CJ$1,0)&amp;CM$4=$O54,TEXT(CJ$1,0)&amp;CM$4=$R54,TEXT(CJ$1,0)&amp;CM$4=$U54),$BE54*$U$2,"")</f>
        <v/>
      </c>
      <c r="CN54" s="560" t="str">
        <f t="shared" ref="CN54:CN74" si="2644">IF(OR(TEXT(CN$1,0)&amp;CN$4=$L54,TEXT(CN$1,0)&amp;CN$4=$O54,TEXT(CN$1,0)&amp;CN$4=$R54,TEXT(CN$1,0)&amp;CN$4=$U54),$BE54*$U$2,"")</f>
        <v/>
      </c>
      <c r="CO54" s="556" t="str">
        <f t="shared" ref="CO54" si="2645">IF(OR(TEXT(CN$1,0)&amp;CO$4=$L54,TEXT(CN$1,0)&amp;CO$4=$O54,TEXT(CN$1,0)&amp;CO$4=$R54,TEXT(CN$1,0)&amp;CO$4=$U54),$BE54*$U$2,"")</f>
        <v/>
      </c>
      <c r="CP54" s="556" t="str">
        <f>IF(OR(TEXT(CN$1,0)&amp;CP$4=$L54,TEXT(CN$1,0)&amp;CP$4=$O54,TEXT(CN$1,0)&amp;CP$4=$R54,TEXT(CN$1,0)&amp;CP$4=$U54),$BE54*$U$2,"")</f>
        <v/>
      </c>
      <c r="CQ54" s="558" t="str">
        <f t="shared" ref="CQ54" si="2646">IF(OR(TEXT(CN$1,0)&amp;CQ$4=$L54,TEXT(CN$1,0)&amp;CQ$4=$O54,TEXT(CN$1,0)&amp;CQ$4=$R54,TEXT(CN$1,0)&amp;CQ$4=$U54),$BE54*$U$2,"")</f>
        <v/>
      </c>
      <c r="CR54" s="560" t="str">
        <f t="shared" ref="CR54:CR74" si="2647">IF(OR(TEXT(CR$1,0)&amp;CR$4=$L54,TEXT(CR$1,0)&amp;CR$4=$O54,TEXT(CR$1,0)&amp;CR$4=$R54,TEXT(CR$1,0)&amp;CR$4=$U54),$BE54*$U$2,"")</f>
        <v/>
      </c>
      <c r="CS54" s="556" t="str">
        <f t="shared" ref="CS54" si="2648">IF(OR(TEXT(CR$1,0)&amp;CS$4=$L54,TEXT(CR$1,0)&amp;CS$4=$O54,TEXT(CR$1,0)&amp;CS$4=$R54,TEXT(CR$1,0)&amp;CS$4=$U54),$BE54*$U$2,"")</f>
        <v/>
      </c>
      <c r="CT54" s="556" t="str">
        <f>IF(OR(TEXT(CR$1,0)&amp;CT$4=$L54,TEXT(CR$1,0)&amp;CT$4=$O54,TEXT(CR$1,0)&amp;CT$4=$R54,TEXT(CR$1,0)&amp;CT$4=$U54),$BE54*$U$2,"")</f>
        <v/>
      </c>
      <c r="CU54" s="558" t="str">
        <f t="shared" ref="CU54" si="2649">IF(OR(TEXT(CR$1,0)&amp;CU$4=$L54,TEXT(CR$1,0)&amp;CU$4=$O54,TEXT(CR$1,0)&amp;CU$4=$R54,TEXT(CR$1,0)&amp;CU$4=$U54),$BE54*$U$2,"")</f>
        <v/>
      </c>
      <c r="CV54" s="560" t="str">
        <f t="shared" ref="CV54:CV74" si="2650">IF(OR(TEXT(CV$1,0)&amp;CV$4=$L54,TEXT(CV$1,0)&amp;CV$4=$O54,TEXT(CV$1,0)&amp;CV$4=$R54,TEXT(CV$1,0)&amp;CV$4=$U54),$BE54*$U$2,"")</f>
        <v/>
      </c>
      <c r="CW54" s="556" t="str">
        <f t="shared" ref="CW54" si="2651">IF(OR(TEXT(CV$1,0)&amp;CW$4=$L54,TEXT(CV$1,0)&amp;CW$4=$O54,TEXT(CV$1,0)&amp;CW$4=$R54,TEXT(CV$1,0)&amp;CW$4=$U54),$BE54*$U$2,"")</f>
        <v/>
      </c>
      <c r="CX54" s="556" t="str">
        <f>IF(OR(TEXT(CV$1,0)&amp;CX$4=$L54,TEXT(CV$1,0)&amp;CX$4=$O54,TEXT(CV$1,0)&amp;CX$4=$R54,TEXT(CV$1,0)&amp;CX$4=$U54),$BE54*$U$2,"")</f>
        <v/>
      </c>
      <c r="CY54" s="558" t="str">
        <f t="shared" ref="CY54" si="2652">IF(OR(TEXT(CV$1,0)&amp;CY$4=$L54,TEXT(CV$1,0)&amp;CY$4=$O54,TEXT(CV$1,0)&amp;CY$4=$R54,TEXT(CV$1,0)&amp;CY$4=$U54),$BE54*$U$2,"")</f>
        <v/>
      </c>
      <c r="CZ54" s="560" t="str">
        <f t="shared" ref="CZ54:CZ74" si="2653">IF(OR(TEXT(CZ$1,0)&amp;CZ$4=$L54,TEXT(CZ$1,0)&amp;CZ$4=$O54,TEXT(CZ$1,0)&amp;CZ$4=$R54,TEXT(CZ$1,0)&amp;CZ$4=$U54),$BE54*$U$2,"")</f>
        <v/>
      </c>
      <c r="DA54" s="556" t="str">
        <f t="shared" ref="DA54" si="2654">IF(OR(TEXT(CZ$1,0)&amp;DA$4=$L54,TEXT(CZ$1,0)&amp;DA$4=$O54,TEXT(CZ$1,0)&amp;DA$4=$R54,TEXT(CZ$1,0)&amp;DA$4=$U54),$BE54*$U$2,"")</f>
        <v/>
      </c>
      <c r="DB54" s="556" t="str">
        <f>IF(OR(TEXT(CZ$1,0)&amp;DB$4=$L54,TEXT(CZ$1,0)&amp;DB$4=$O54,TEXT(CZ$1,0)&amp;DB$4=$R54,TEXT(CZ$1,0)&amp;DB$4=$U54),$BE54*$U$2,"")</f>
        <v/>
      </c>
      <c r="DC54" s="558" t="str">
        <f t="shared" ref="DC54" si="2655">IF(OR(TEXT(CZ$1,0)&amp;DC$4=$L54,TEXT(CZ$1,0)&amp;DC$4=$O54,TEXT(CZ$1,0)&amp;DC$4=$R54,TEXT(CZ$1,0)&amp;DC$4=$U54),$BE54*$U$2,"")</f>
        <v/>
      </c>
      <c r="DD54" s="560" t="str">
        <f t="shared" ref="DD54:DD74" si="2656">IF(OR(TEXT(DD$1,0)&amp;DD$4=$L54,TEXT(DD$1,0)&amp;DD$4=$O54,TEXT(DD$1,0)&amp;DD$4=$R54,TEXT(DD$1,0)&amp;DD$4=$U54),$BE54*$U$2,"")</f>
        <v/>
      </c>
      <c r="DE54" s="556" t="str">
        <f t="shared" ref="DE54" si="2657">IF(OR(TEXT(DD$1,0)&amp;DE$4=$L54,TEXT(DD$1,0)&amp;DE$4=$O54,TEXT(DD$1,0)&amp;DE$4=$R54,TEXT(DD$1,0)&amp;DE$4=$U54),$BE54*$U$2,"")</f>
        <v/>
      </c>
      <c r="DF54" s="556" t="str">
        <f>IF(OR(TEXT(DD$1,0)&amp;DF$4=$L54,TEXT(DD$1,0)&amp;DF$4=$O54,TEXT(DD$1,0)&amp;DF$4=$R54,TEXT(DD$1,0)&amp;DF$4=$U54),$BE54*$U$2,"")</f>
        <v/>
      </c>
      <c r="DG54" s="558" t="str">
        <f t="shared" ref="DG54" si="2658">IF(OR(TEXT(DD$1,0)&amp;DG$4=$L54,TEXT(DD$1,0)&amp;DG$4=$O54,TEXT(DD$1,0)&amp;DG$4=$R54,TEXT(DD$1,0)&amp;DG$4=$U54),$BE54*$U$2,"")</f>
        <v/>
      </c>
      <c r="DH54" s="560" t="str">
        <f t="shared" ref="DH54:DH74" si="2659">IF(OR(TEXT(DH$1,0)&amp;DH$4=$L54,TEXT(DH$1,0)&amp;DH$4=$O54,TEXT(DH$1,0)&amp;DH$4=$R54,TEXT(DH$1,0)&amp;DH$4=$U54),$BE54*$U$2,"")</f>
        <v/>
      </c>
      <c r="DI54" s="556" t="str">
        <f t="shared" ref="DI54" si="2660">IF(OR(TEXT(DH$1,0)&amp;DI$4=$L54,TEXT(DH$1,0)&amp;DI$4=$O54,TEXT(DH$1,0)&amp;DI$4=$R54,TEXT(DH$1,0)&amp;DI$4=$U54),$BE54*$U$2,"")</f>
        <v/>
      </c>
      <c r="DJ54" s="556" t="str">
        <f>IF(OR(TEXT(DH$1,0)&amp;DJ$4=$L54,TEXT(DH$1,0)&amp;DJ$4=$O54,TEXT(DH$1,0)&amp;DJ$4=$R54,TEXT(DH$1,0)&amp;DJ$4=$U54),$BE54*$U$2,"")</f>
        <v/>
      </c>
      <c r="DK54" s="558" t="str">
        <f t="shared" ref="DK54" si="2661">IF(OR(TEXT(DH$1,0)&amp;DK$4=$L54,TEXT(DH$1,0)&amp;DK$4=$O54,TEXT(DH$1,0)&amp;DK$4=$R54,TEXT(DH$1,0)&amp;DK$4=$U54),$BE54*$U$2,"")</f>
        <v/>
      </c>
      <c r="DL54" s="560" t="str">
        <f t="shared" ref="DL54:DL74" si="2662">IF(OR(TEXT(DL$1,0)&amp;DL$4=$L54,TEXT(DL$1,0)&amp;DL$4=$O54,TEXT(DL$1,0)&amp;DL$4=$R54,TEXT(DL$1,0)&amp;DL$4=$U54),$BE54*$U$2,"")</f>
        <v/>
      </c>
      <c r="DM54" s="556" t="str">
        <f t="shared" ref="DM54" si="2663">IF(OR(TEXT(DL$1,0)&amp;DM$4=$L54,TEXT(DL$1,0)&amp;DM$4=$O54,TEXT(DL$1,0)&amp;DM$4=$R54,TEXT(DL$1,0)&amp;DM$4=$U54),$BE54*$U$2,"")</f>
        <v/>
      </c>
      <c r="DN54" s="556" t="str">
        <f>IF(OR(TEXT(DL$1,0)&amp;DN$4=$L54,TEXT(DL$1,0)&amp;DN$4=$O54,TEXT(DL$1,0)&amp;DN$4=$R54,TEXT(DL$1,0)&amp;DN$4=$U54),$BE54*$U$2,"")</f>
        <v/>
      </c>
      <c r="DO54" s="558" t="str">
        <f t="shared" ref="DO54" si="2664">IF(OR(TEXT(DL$1,0)&amp;DO$4=$L54,TEXT(DL$1,0)&amp;DO$4=$O54,TEXT(DL$1,0)&amp;DO$4=$R54,TEXT(DL$1,0)&amp;DO$4=$U54),$BE54*$U$2,"")</f>
        <v/>
      </c>
      <c r="DP54" s="560" t="str">
        <f t="shared" ref="DP54:DP74" si="2665">IF(OR(TEXT(DP$1,0)&amp;DP$4=$L54,TEXT(DP$1,0)&amp;DP$4=$O54,TEXT(DP$1,0)&amp;DP$4=$R54,TEXT(DP$1,0)&amp;DP$4=$U54),$BE54*$U$2,"")</f>
        <v/>
      </c>
      <c r="DQ54" s="556" t="str">
        <f t="shared" ref="DQ54" si="2666">IF(OR(TEXT(DP$1,0)&amp;DQ$4=$L54,TEXT(DP$1,0)&amp;DQ$4=$O54,TEXT(DP$1,0)&amp;DQ$4=$R54,TEXT(DP$1,0)&amp;DQ$4=$U54),$BE54*$U$2,"")</f>
        <v/>
      </c>
      <c r="DR54" s="556" t="str">
        <f>IF(OR(TEXT(DP$1,0)&amp;DR$4=$L54,TEXT(DP$1,0)&amp;DR$4=$O54,TEXT(DP$1,0)&amp;DR$4=$R54,TEXT(DP$1,0)&amp;DR$4=$U54),$BE54*$U$2,"")</f>
        <v/>
      </c>
      <c r="DS54" s="558" t="str">
        <f t="shared" ref="DS54" si="2667">IF(OR(TEXT(DP$1,0)&amp;DS$4=$L54,TEXT(DP$1,0)&amp;DS$4=$O54,TEXT(DP$1,0)&amp;DS$4=$R54,TEXT(DP$1,0)&amp;DS$4=$U54),$BE54*$U$2,"")</f>
        <v/>
      </c>
      <c r="DT54" s="560" t="str">
        <f t="shared" ref="DT54:DT74" si="2668">IF(OR(TEXT(DT$1,0)&amp;DT$4=$L54,TEXT(DT$1,0)&amp;DT$4=$O54,TEXT(DT$1,0)&amp;DT$4=$R54,TEXT(DT$1,0)&amp;DT$4=$U54),$BE54*$U$2,"")</f>
        <v/>
      </c>
      <c r="DU54" s="556" t="str">
        <f t="shared" ref="DU54" si="2669">IF(OR(TEXT(DT$1,0)&amp;DU$4=$L54,TEXT(DT$1,0)&amp;DU$4=$O54,TEXT(DT$1,0)&amp;DU$4=$R54,TEXT(DT$1,0)&amp;DU$4=$U54),$BE54*$U$2,"")</f>
        <v/>
      </c>
      <c r="DV54" s="556" t="str">
        <f>IF(OR(TEXT(DT$1,0)&amp;DV$4=$L54,TEXT(DT$1,0)&amp;DV$4=$O54,TEXT(DT$1,0)&amp;DV$4=$R54,TEXT(DT$1,0)&amp;DV$4=$U54),$BE54*$U$2,"")</f>
        <v/>
      </c>
      <c r="DW54" s="558" t="str">
        <f t="shared" ref="DW54" si="2670">IF(OR(TEXT(DT$1,0)&amp;DW$4=$L54,TEXT(DT$1,0)&amp;DW$4=$O54,TEXT(DT$1,0)&amp;DW$4=$R54,TEXT(DT$1,0)&amp;DW$4=$U54),$BE54*$U$2,"")</f>
        <v/>
      </c>
      <c r="DX54" s="560" t="str">
        <f t="shared" ref="DX54:DX74" si="2671">IF(OR(TEXT(DX$1,0)&amp;DX$4=$L54,TEXT(DX$1,0)&amp;DX$4=$O54,TEXT(DX$1,0)&amp;DX$4=$R54,TEXT(DX$1,0)&amp;DX$4=$U54),$BE54*$U$2,"")</f>
        <v/>
      </c>
      <c r="DY54" s="556" t="str">
        <f t="shared" ref="DY54" si="2672">IF(OR(TEXT(DX$1,0)&amp;DY$4=$L54,TEXT(DX$1,0)&amp;DY$4=$O54,TEXT(DX$1,0)&amp;DY$4=$R54,TEXT(DX$1,0)&amp;DY$4=$U54),$BE54*$U$2,"")</f>
        <v/>
      </c>
      <c r="DZ54" s="556" t="str">
        <f>IF(OR(TEXT(DX$1,0)&amp;DZ$4=$L54,TEXT(DX$1,0)&amp;DZ$4=$O54,TEXT(DX$1,0)&amp;DZ$4=$R54,TEXT(DX$1,0)&amp;DZ$4=$U54),$BE54*$U$2,"")</f>
        <v/>
      </c>
      <c r="EA54" s="558" t="str">
        <f t="shared" ref="EA54" si="2673">IF(OR(TEXT(DX$1,0)&amp;EA$4=$L54,TEXT(DX$1,0)&amp;EA$4=$O54,TEXT(DX$1,0)&amp;EA$4=$R54,TEXT(DX$1,0)&amp;EA$4=$U54),$BE54*$U$2,"")</f>
        <v/>
      </c>
      <c r="EB54" s="560" t="str">
        <f t="shared" ref="EB54:EB74" si="2674">IF(OR(TEXT(EB$1,0)&amp;EB$4=$L54,TEXT(EB$1,0)&amp;EB$4=$O54,TEXT(EB$1,0)&amp;EB$4=$R54,TEXT(EB$1,0)&amp;EB$4=$U54),$BE54*$U$2,"")</f>
        <v/>
      </c>
      <c r="EC54" s="556" t="str">
        <f t="shared" ref="EC54" si="2675">IF(OR(TEXT(EB$1,0)&amp;EC$4=$L54,TEXT(EB$1,0)&amp;EC$4=$O54,TEXT(EB$1,0)&amp;EC$4=$R54,TEXT(EB$1,0)&amp;EC$4=$U54),$BE54*$U$2,"")</f>
        <v/>
      </c>
      <c r="ED54" s="556" t="str">
        <f>IF(OR(TEXT(EB$1,0)&amp;ED$4=$L54,TEXT(EB$1,0)&amp;ED$4=$O54,TEXT(EB$1,0)&amp;ED$4=$R54,TEXT(EB$1,0)&amp;ED$4=$U54),$BE54*$U$2,"")</f>
        <v/>
      </c>
      <c r="EE54" s="558" t="str">
        <f t="shared" ref="EE54" si="2676">IF(OR(TEXT(EB$1,0)&amp;EE$4=$L54,TEXT(EB$1,0)&amp;EE$4=$O54,TEXT(EB$1,0)&amp;EE$4=$R54,TEXT(EB$1,0)&amp;EE$4=$U54),$BE54*$U$2,"")</f>
        <v/>
      </c>
      <c r="EF54" s="560" t="str">
        <f t="shared" ref="EF54:EF74" si="2677">IF(OR(TEXT(EF$1,0)&amp;EF$4=$L54,TEXT(EF$1,0)&amp;EF$4=$O54,TEXT(EF$1,0)&amp;EF$4=$R54,TEXT(EF$1,0)&amp;EF$4=$U54),$BE54*$U$2,"")</f>
        <v/>
      </c>
      <c r="EG54" s="556" t="str">
        <f t="shared" ref="EG54" si="2678">IF(OR(TEXT(EF$1,0)&amp;EG$4=$L54,TEXT(EF$1,0)&amp;EG$4=$O54,TEXT(EF$1,0)&amp;EG$4=$R54,TEXT(EF$1,0)&amp;EG$4=$U54),$BE54*$U$2,"")</f>
        <v/>
      </c>
      <c r="EH54" s="556" t="str">
        <f>IF(OR(TEXT(EF$1,0)&amp;EH$4=$L54,TEXT(EF$1,0)&amp;EH$4=$O54,TEXT(EF$1,0)&amp;EH$4=$R54,TEXT(EF$1,0)&amp;EH$4=$U54),$BE54*$U$2,"")</f>
        <v/>
      </c>
      <c r="EI54" s="558" t="str">
        <f t="shared" ref="EI54" si="2679">IF(OR(TEXT(EF$1,0)&amp;EI$4=$L54,TEXT(EF$1,0)&amp;EI$4=$O54,TEXT(EF$1,0)&amp;EI$4=$R54,TEXT(EF$1,0)&amp;EI$4=$U54),$BE54*$U$2,"")</f>
        <v/>
      </c>
      <c r="EJ54" s="560" t="str">
        <f t="shared" ref="EJ54:EJ74" si="2680">IF(OR(TEXT(EJ$1,0)&amp;EJ$4=$L54,TEXT(EJ$1,0)&amp;EJ$4=$O54,TEXT(EJ$1,0)&amp;EJ$4=$R54,TEXT(EJ$1,0)&amp;EJ$4=$U54),$BE54*$U$2,"")</f>
        <v/>
      </c>
      <c r="EK54" s="556" t="str">
        <f t="shared" ref="EK54" si="2681">IF(OR(TEXT(EJ$1,0)&amp;EK$4=$L54,TEXT(EJ$1,0)&amp;EK$4=$O54,TEXT(EJ$1,0)&amp;EK$4=$R54,TEXT(EJ$1,0)&amp;EK$4=$U54),$BE54*$U$2,"")</f>
        <v/>
      </c>
      <c r="EL54" s="556" t="str">
        <f>IF(OR(TEXT(EJ$1,0)&amp;EL$4=$L54,TEXT(EJ$1,0)&amp;EL$4=$O54,TEXT(EJ$1,0)&amp;EL$4=$R54,TEXT(EJ$1,0)&amp;EL$4=$U54),$BE54*$U$2,"")</f>
        <v/>
      </c>
      <c r="EM54" s="558" t="str">
        <f t="shared" ref="EM54" si="2682">IF(OR(TEXT(EJ$1,0)&amp;EM$4=$L54,TEXT(EJ$1,0)&amp;EM$4=$O54,TEXT(EJ$1,0)&amp;EM$4=$R54,TEXT(EJ$1,0)&amp;EM$4=$U54),$BE54*$U$2,"")</f>
        <v/>
      </c>
      <c r="EN54" s="560" t="str">
        <f t="shared" ref="EN54:EN74" si="2683">IF(OR(TEXT(EN$1,0)&amp;EN$4=$L54,TEXT(EN$1,0)&amp;EN$4=$O54,TEXT(EN$1,0)&amp;EN$4=$R54,TEXT(EN$1,0)&amp;EN$4=$U54),$BE54*$U$2,"")</f>
        <v/>
      </c>
      <c r="EO54" s="556" t="str">
        <f t="shared" ref="EO54" si="2684">IF(OR(TEXT(EN$1,0)&amp;EO$4=$L54,TEXT(EN$1,0)&amp;EO$4=$O54,TEXT(EN$1,0)&amp;EO$4=$R54,TEXT(EN$1,0)&amp;EO$4=$U54),$BE54*$U$2,"")</f>
        <v/>
      </c>
      <c r="EP54" s="556" t="str">
        <f>IF(OR(TEXT(EN$1,0)&amp;EP$4=$L54,TEXT(EN$1,0)&amp;EP$4=$O54,TEXT(EN$1,0)&amp;EP$4=$R54,TEXT(EN$1,0)&amp;EP$4=$U54),$BE54*$U$2,"")</f>
        <v/>
      </c>
      <c r="EQ54" s="558" t="str">
        <f t="shared" ref="EQ54" si="2685">IF(OR(TEXT(EN$1,0)&amp;EQ$4=$L54,TEXT(EN$1,0)&amp;EQ$4=$O54,TEXT(EN$1,0)&amp;EQ$4=$R54,TEXT(EN$1,0)&amp;EQ$4=$U54),$BE54*$U$2,"")</f>
        <v/>
      </c>
      <c r="ER54" s="560" t="str">
        <f t="shared" ref="ER54:ER74" si="2686">IF(OR(TEXT(ER$1,0)&amp;ER$4=$L54,TEXT(ER$1,0)&amp;ER$4=$O54,TEXT(ER$1,0)&amp;ER$4=$R54,TEXT(ER$1,0)&amp;ER$4=$U54),$BE54*$U$2,"")</f>
        <v/>
      </c>
      <c r="ES54" s="556" t="str">
        <f t="shared" ref="ES54" si="2687">IF(OR(TEXT(ER$1,0)&amp;ES$4=$L54,TEXT(ER$1,0)&amp;ES$4=$O54,TEXT(ER$1,0)&amp;ES$4=$R54,TEXT(ER$1,0)&amp;ES$4=$U54),$BE54*$U$2,"")</f>
        <v/>
      </c>
      <c r="ET54" s="556" t="str">
        <f>IF(OR(TEXT(ER$1,0)&amp;ET$4=$L54,TEXT(ER$1,0)&amp;ET$4=$O54,TEXT(ER$1,0)&amp;ET$4=$R54,TEXT(ER$1,0)&amp;ET$4=$U54),$BE54*$U$2,"")</f>
        <v/>
      </c>
      <c r="EU54" s="558" t="str">
        <f t="shared" ref="EU54" si="2688">IF(OR(TEXT(ER$1,0)&amp;EU$4=$L54,TEXT(ER$1,0)&amp;EU$4=$O54,TEXT(ER$1,0)&amp;EU$4=$R54,TEXT(ER$1,0)&amp;EU$4=$U54),$BE54*$U$2,"")</f>
        <v/>
      </c>
      <c r="EV54" s="560" t="str">
        <f t="shared" ref="EV54:EV74" si="2689">IF(OR(TEXT(EV$1,0)&amp;EV$4=$L54,TEXT(EV$1,0)&amp;EV$4=$O54,TEXT(EV$1,0)&amp;EV$4=$R54,TEXT(EV$1,0)&amp;EV$4=$U54),$BE54*$U$2,"")</f>
        <v/>
      </c>
      <c r="EW54" s="556" t="str">
        <f t="shared" ref="EW54" si="2690">IF(OR(TEXT(EV$1,0)&amp;EW$4=$L54,TEXT(EV$1,0)&amp;EW$4=$O54,TEXT(EV$1,0)&amp;EW$4=$R54,TEXT(EV$1,0)&amp;EW$4=$U54),$BE54*$U$2,"")</f>
        <v/>
      </c>
      <c r="EX54" s="556" t="str">
        <f>IF(OR(TEXT(EV$1,0)&amp;EX$4=$L54,TEXT(EV$1,0)&amp;EX$4=$O54,TEXT(EV$1,0)&amp;EX$4=$R54,TEXT(EV$1,0)&amp;EX$4=$U54),$BE54*$U$2,"")</f>
        <v/>
      </c>
      <c r="EY54" s="558" t="str">
        <f t="shared" ref="EY54" si="2691">IF(OR(TEXT(EV$1,0)&amp;EY$4=$L54,TEXT(EV$1,0)&amp;EY$4=$O54,TEXT(EV$1,0)&amp;EY$4=$R54,TEXT(EV$1,0)&amp;EY$4=$U54),$BE54*$U$2,"")</f>
        <v/>
      </c>
      <c r="EZ54" s="560" t="str">
        <f t="shared" ref="EZ54:EZ74" si="2692">IF(OR(TEXT(EZ$1,0)&amp;EZ$4=$L54,TEXT(EZ$1,0)&amp;EZ$4=$O54,TEXT(EZ$1,0)&amp;EZ$4=$R54,TEXT(EZ$1,0)&amp;EZ$4=$U54),$BE54*$U$2,"")</f>
        <v/>
      </c>
      <c r="FA54" s="556" t="str">
        <f t="shared" ref="FA54" si="2693">IF(OR(TEXT(EZ$1,0)&amp;FA$4=$L54,TEXT(EZ$1,0)&amp;FA$4=$O54,TEXT(EZ$1,0)&amp;FA$4=$R54,TEXT(EZ$1,0)&amp;FA$4=$U54),$BE54*$U$2,"")</f>
        <v/>
      </c>
      <c r="FB54" s="556" t="str">
        <f>IF(OR(TEXT(EZ$1,0)&amp;FB$4=$L54,TEXT(EZ$1,0)&amp;FB$4=$O54,TEXT(EZ$1,0)&amp;FB$4=$R54,TEXT(EZ$1,0)&amp;FB$4=$U54),$BE54*$U$2,"")</f>
        <v/>
      </c>
      <c r="FC54" s="558" t="str">
        <f t="shared" ref="FC54" si="2694">IF(OR(TEXT(EZ$1,0)&amp;FC$4=$L54,TEXT(EZ$1,0)&amp;FC$4=$O54,TEXT(EZ$1,0)&amp;FC$4=$R54,TEXT(EZ$1,0)&amp;FC$4=$U54),$BE54*$U$2,"")</f>
        <v/>
      </c>
      <c r="FD54" s="560" t="str">
        <f t="shared" ref="FD54:FD74" si="2695">IF(OR(TEXT(FD$1,0)&amp;FD$4=$L54,TEXT(FD$1,0)&amp;FD$4=$O54,TEXT(FD$1,0)&amp;FD$4=$R54,TEXT(FD$1,0)&amp;FD$4=$U54),$BE54*$U$2,"")</f>
        <v/>
      </c>
      <c r="FE54" s="556" t="str">
        <f t="shared" ref="FE54" si="2696">IF(OR(TEXT(FD$1,0)&amp;FE$4=$L54,TEXT(FD$1,0)&amp;FE$4=$O54,TEXT(FD$1,0)&amp;FE$4=$R54,TEXT(FD$1,0)&amp;FE$4=$U54),$BE54*$U$2,"")</f>
        <v/>
      </c>
      <c r="FF54" s="556" t="str">
        <f>IF(OR(TEXT(FD$1,0)&amp;FF$4=$L54,TEXT(FD$1,0)&amp;FF$4=$O54,TEXT(FD$1,0)&amp;FF$4=$R54,TEXT(FD$1,0)&amp;FF$4=$U54),$BE54*$U$2,"")</f>
        <v/>
      </c>
      <c r="FG54" s="558" t="str">
        <f t="shared" ref="FG54" si="2697">IF(OR(TEXT(FD$1,0)&amp;FG$4=$L54,TEXT(FD$1,0)&amp;FG$4=$O54,TEXT(FD$1,0)&amp;FG$4=$R54,TEXT(FD$1,0)&amp;FG$4=$U54),$BE54*$U$2,"")</f>
        <v/>
      </c>
      <c r="FH54" s="560" t="str">
        <f t="shared" ref="FH54:FH74" si="2698">IF(OR(TEXT(FH$1,0)&amp;FH$4=$L54,TEXT(FH$1,0)&amp;FH$4=$O54,TEXT(FH$1,0)&amp;FH$4=$R54,TEXT(FH$1,0)&amp;FH$4=$U54),$BE54*$U$2,"")</f>
        <v/>
      </c>
      <c r="FI54" s="556" t="str">
        <f t="shared" ref="FI54" si="2699">IF(OR(TEXT(FH$1,0)&amp;FI$4=$L54,TEXT(FH$1,0)&amp;FI$4=$O54,TEXT(FH$1,0)&amp;FI$4=$R54,TEXT(FH$1,0)&amp;FI$4=$U54),$BE54*$U$2,"")</f>
        <v/>
      </c>
      <c r="FJ54" s="556" t="str">
        <f>IF(OR(TEXT(FH$1,0)&amp;FJ$4=$L54,TEXT(FH$1,0)&amp;FJ$4=$O54,TEXT(FH$1,0)&amp;FJ$4=$R54,TEXT(FH$1,0)&amp;FJ$4=$U54),$BE54*$U$2,"")</f>
        <v/>
      </c>
      <c r="FK54" s="558" t="str">
        <f t="shared" ref="FK54" si="2700">IF(OR(TEXT(FH$1,0)&amp;FK$4=$L54,TEXT(FH$1,0)&amp;FK$4=$O54,TEXT(FH$1,0)&amp;FK$4=$R54,TEXT(FH$1,0)&amp;FK$4=$U54),$BE54*$U$2,"")</f>
        <v/>
      </c>
      <c r="FL54" s="560" t="str">
        <f t="shared" ref="FL54:FL74" si="2701">IF(OR(TEXT(FL$1,0)&amp;FL$4=$L54,TEXT(FL$1,0)&amp;FL$4=$O54,TEXT(FL$1,0)&amp;FL$4=$R54,TEXT(FL$1,0)&amp;FL$4=$U54),$BE54*$U$2,"")</f>
        <v/>
      </c>
      <c r="FM54" s="556" t="str">
        <f t="shared" ref="FM54" si="2702">IF(OR(TEXT(FL$1,0)&amp;FM$4=$L54,TEXT(FL$1,0)&amp;FM$4=$O54,TEXT(FL$1,0)&amp;FM$4=$R54,TEXT(FL$1,0)&amp;FM$4=$U54),$BE54*$U$2,"")</f>
        <v/>
      </c>
      <c r="FN54" s="556" t="str">
        <f>IF(OR(TEXT(FL$1,0)&amp;FN$4=$L54,TEXT(FL$1,0)&amp;FN$4=$O54,TEXT(FL$1,0)&amp;FN$4=$R54,TEXT(FL$1,0)&amp;FN$4=$U54),$BE54*$U$2,"")</f>
        <v/>
      </c>
      <c r="FO54" s="558" t="str">
        <f t="shared" ref="FO54" si="2703">IF(OR(TEXT(FL$1,0)&amp;FO$4=$L54,TEXT(FL$1,0)&amp;FO$4=$O54,TEXT(FL$1,0)&amp;FO$4=$R54,TEXT(FL$1,0)&amp;FO$4=$U54),$BE54*$U$2,"")</f>
        <v/>
      </c>
      <c r="FP54" s="560" t="str">
        <f t="shared" ref="FP54:FP74" si="2704">IF(OR(TEXT(FP$1,0)&amp;FP$4=$L54,TEXT(FP$1,0)&amp;FP$4=$O54,TEXT(FP$1,0)&amp;FP$4=$R54,TEXT(FP$1,0)&amp;FP$4=$U54),$BE54*$U$2,"")</f>
        <v/>
      </c>
      <c r="FQ54" s="556" t="str">
        <f t="shared" ref="FQ54" si="2705">IF(OR(TEXT(FP$1,0)&amp;FQ$4=$L54,TEXT(FP$1,0)&amp;FQ$4=$O54,TEXT(FP$1,0)&amp;FQ$4=$R54,TEXT(FP$1,0)&amp;FQ$4=$U54),$BE54*$U$2,"")</f>
        <v/>
      </c>
      <c r="FR54" s="556" t="str">
        <f>IF(OR(TEXT(FP$1,0)&amp;FR$4=$L54,TEXT(FP$1,0)&amp;FR$4=$O54,TEXT(FP$1,0)&amp;FR$4=$R54,TEXT(FP$1,0)&amp;FR$4=$U54),$BE54*$U$2,"")</f>
        <v/>
      </c>
      <c r="FS54" s="558" t="str">
        <f t="shared" ref="FS54" si="2706">IF(OR(TEXT(FP$1,0)&amp;FS$4=$L54,TEXT(FP$1,0)&amp;FS$4=$O54,TEXT(FP$1,0)&amp;FS$4=$R54,TEXT(FP$1,0)&amp;FS$4=$U54),$BE54*$U$2,"")</f>
        <v/>
      </c>
      <c r="FT54" s="560" t="str">
        <f t="shared" ref="FT54:FT74" si="2707">IF(OR(TEXT(FT$1,0)&amp;FT$4=$L54,TEXT(FT$1,0)&amp;FT$4=$O54,TEXT(FT$1,0)&amp;FT$4=$R54,TEXT(FT$1,0)&amp;FT$4=$U54),$BE54*$U$2,"")</f>
        <v/>
      </c>
      <c r="FU54" s="556" t="str">
        <f t="shared" ref="FU54" si="2708">IF(OR(TEXT(FT$1,0)&amp;FU$4=$L54,TEXT(FT$1,0)&amp;FU$4=$O54,TEXT(FT$1,0)&amp;FU$4=$R54,TEXT(FT$1,0)&amp;FU$4=$U54),$BE54*$U$2,"")</f>
        <v/>
      </c>
      <c r="FV54" s="556" t="str">
        <f>IF(OR(TEXT(FT$1,0)&amp;FV$4=$L54,TEXT(FT$1,0)&amp;FV$4=$O54,TEXT(FT$1,0)&amp;FV$4=$R54,TEXT(FT$1,0)&amp;FV$4=$U54),$BE54*$U$2,"")</f>
        <v/>
      </c>
      <c r="FW54" s="558" t="str">
        <f t="shared" ref="FW54" si="2709">IF(OR(TEXT(FT$1,0)&amp;FW$4=$L54,TEXT(FT$1,0)&amp;FW$4=$O54,TEXT(FT$1,0)&amp;FW$4=$R54,TEXT(FT$1,0)&amp;FW$4=$U54),$BE54*$U$2,"")</f>
        <v/>
      </c>
      <c r="FX54" s="560" t="str">
        <f t="shared" ref="FX54:FX74" si="2710">IF(OR(TEXT(FX$1,0)&amp;FX$4=$L54,TEXT(FX$1,0)&amp;FX$4=$O54,TEXT(FX$1,0)&amp;FX$4=$R54,TEXT(FX$1,0)&amp;FX$4=$U54),$BE54*$U$2,"")</f>
        <v/>
      </c>
      <c r="FY54" s="556" t="str">
        <f t="shared" ref="FY54" si="2711">IF(OR(TEXT(FX$1,0)&amp;FY$4=$L54,TEXT(FX$1,0)&amp;FY$4=$O54,TEXT(FX$1,0)&amp;FY$4=$R54,TEXT(FX$1,0)&amp;FY$4=$U54),$BE54*$U$2,"")</f>
        <v/>
      </c>
      <c r="FZ54" s="556" t="str">
        <f>IF(OR(TEXT(FX$1,0)&amp;FZ$4=$L54,TEXT(FX$1,0)&amp;FZ$4=$O54,TEXT(FX$1,0)&amp;FZ$4=$R54,TEXT(FX$1,0)&amp;FZ$4=$U54),$BE54*$U$2,"")</f>
        <v/>
      </c>
      <c r="GA54" s="558" t="str">
        <f t="shared" ref="GA54" si="2712">IF(OR(TEXT(FX$1,0)&amp;GA$4=$L54,TEXT(FX$1,0)&amp;GA$4=$O54,TEXT(FX$1,0)&amp;GA$4=$R54,TEXT(FX$1,0)&amp;GA$4=$U54),$BE54*$U$2,"")</f>
        <v/>
      </c>
    </row>
    <row r="55" spans="1:183" s="1" customFormat="1" ht="13.5" customHeight="1" x14ac:dyDescent="0.25">
      <c r="A55" s="584"/>
      <c r="B55" s="585"/>
      <c r="C55" s="585"/>
      <c r="D55" s="608"/>
      <c r="E55" s="609"/>
      <c r="F55" s="610"/>
      <c r="G55" s="614"/>
      <c r="H55" s="615"/>
      <c r="I55" s="615"/>
      <c r="J55" s="615"/>
      <c r="K55" s="616"/>
      <c r="L55" s="594"/>
      <c r="M55" s="595"/>
      <c r="N55" s="595"/>
      <c r="O55" s="597"/>
      <c r="P55" s="597"/>
      <c r="Q55" s="597"/>
      <c r="R55" s="597"/>
      <c r="S55" s="597"/>
      <c r="T55" s="597"/>
      <c r="U55" s="597"/>
      <c r="V55" s="597"/>
      <c r="W55" s="599"/>
      <c r="X55" s="579" t="str">
        <f t="shared" ref="X55" si="2713">IF(X54&lt;&gt;"",X54*$U$2,"")</f>
        <v/>
      </c>
      <c r="Y55" s="580"/>
      <c r="Z55" s="580" t="str">
        <f t="shared" ref="Z55" si="2714">IF(Z54&lt;&gt;"",Z54*$U$2,"")</f>
        <v/>
      </c>
      <c r="AA55" s="580"/>
      <c r="AB55" s="580" t="str">
        <f t="shared" ref="AB55" si="2715">IF(AB54&lt;&gt;"",AB54*$U$2,"")</f>
        <v/>
      </c>
      <c r="AC55" s="580"/>
      <c r="AD55" s="580" t="str">
        <f t="shared" ref="AD55" si="2716">IF(AD54&lt;&gt;"",AD54*$U$2,"")</f>
        <v/>
      </c>
      <c r="AE55" s="580"/>
      <c r="AF55" s="580" t="str">
        <f t="shared" ref="AF55" si="2717">IF(AF54&lt;&gt;"",AF54*$U$2,"")</f>
        <v/>
      </c>
      <c r="AG55" s="580"/>
      <c r="AH55" s="580" t="str">
        <f t="shared" ref="AH55" si="2718">IF(AH54&lt;&gt;"",AH54*$U$2,"")</f>
        <v/>
      </c>
      <c r="AI55" s="580"/>
      <c r="AJ55" s="580" t="str">
        <f t="shared" ref="AJ55" si="2719">IF(AJ54&lt;&gt;"",AJ54*$U$2,"")</f>
        <v/>
      </c>
      <c r="AK55" s="580"/>
      <c r="AL55" s="580" t="str">
        <f t="shared" ref="AL55" si="2720">IF(AL54&lt;&gt;"",AL54*$U$2,"")</f>
        <v/>
      </c>
      <c r="AM55" s="580"/>
      <c r="AN55" s="580" t="str">
        <f t="shared" ref="AN55" si="2721">IF(AN54&lt;&gt;"",AN54*$U$2,"")</f>
        <v/>
      </c>
      <c r="AO55" s="580"/>
      <c r="AP55" s="580" t="str">
        <f t="shared" ref="AP55" si="2722">IF(AP54&lt;&gt;"",AP54*$U$2,"")</f>
        <v/>
      </c>
      <c r="AQ55" s="580"/>
      <c r="AR55" s="580" t="str">
        <f t="shared" ref="AR55" si="2723">IF(AR54&lt;&gt;"",AR54*$U$2,"")</f>
        <v/>
      </c>
      <c r="AS55" s="580"/>
      <c r="AT55" s="580" t="str">
        <f t="shared" ref="AT55" si="2724">IF(AT54&lt;&gt;"",AT54*$U$2,"")</f>
        <v/>
      </c>
      <c r="AU55" s="580"/>
      <c r="AV55" s="580" t="str">
        <f t="shared" ref="AV55" si="2725">IF(AV54&lt;&gt;"",AV54*$U$2,"")</f>
        <v/>
      </c>
      <c r="AW55" s="580"/>
      <c r="AX55" s="580" t="str">
        <f t="shared" ref="AX55" si="2726">IF(AX54&lt;&gt;"",AX54*$U$2,"")</f>
        <v/>
      </c>
      <c r="AY55" s="580"/>
      <c r="AZ55" s="580" t="str">
        <f t="shared" ref="AZ55" si="2727">IF(AZ54&lt;&gt;"",AZ54*$U$2,"")</f>
        <v/>
      </c>
      <c r="BA55" s="581"/>
      <c r="BB55" s="603"/>
      <c r="BC55" s="604"/>
      <c r="BD55" s="604"/>
      <c r="BE55" s="572"/>
      <c r="BF55" s="572"/>
      <c r="BG55" s="572"/>
      <c r="BH55" s="576"/>
      <c r="BI55" s="577"/>
      <c r="BJ55" s="578"/>
      <c r="CJ55" s="564"/>
      <c r="CK55" s="562"/>
      <c r="CL55" s="562"/>
      <c r="CM55" s="563"/>
      <c r="CN55" s="564"/>
      <c r="CO55" s="562"/>
      <c r="CP55" s="562"/>
      <c r="CQ55" s="563"/>
      <c r="CR55" s="564"/>
      <c r="CS55" s="562"/>
      <c r="CT55" s="562"/>
      <c r="CU55" s="563"/>
      <c r="CV55" s="564"/>
      <c r="CW55" s="562"/>
      <c r="CX55" s="562"/>
      <c r="CY55" s="563"/>
      <c r="CZ55" s="564"/>
      <c r="DA55" s="562"/>
      <c r="DB55" s="562"/>
      <c r="DC55" s="563"/>
      <c r="DD55" s="564"/>
      <c r="DE55" s="562"/>
      <c r="DF55" s="562"/>
      <c r="DG55" s="563"/>
      <c r="DH55" s="564"/>
      <c r="DI55" s="562"/>
      <c r="DJ55" s="562"/>
      <c r="DK55" s="563"/>
      <c r="DL55" s="564"/>
      <c r="DM55" s="562"/>
      <c r="DN55" s="562"/>
      <c r="DO55" s="563"/>
      <c r="DP55" s="564"/>
      <c r="DQ55" s="562"/>
      <c r="DR55" s="562"/>
      <c r="DS55" s="563"/>
      <c r="DT55" s="564"/>
      <c r="DU55" s="562"/>
      <c r="DV55" s="562"/>
      <c r="DW55" s="563"/>
      <c r="DX55" s="564"/>
      <c r="DY55" s="562"/>
      <c r="DZ55" s="562"/>
      <c r="EA55" s="563"/>
      <c r="EB55" s="564"/>
      <c r="EC55" s="562"/>
      <c r="ED55" s="562"/>
      <c r="EE55" s="563"/>
      <c r="EF55" s="564"/>
      <c r="EG55" s="562"/>
      <c r="EH55" s="562"/>
      <c r="EI55" s="563"/>
      <c r="EJ55" s="564"/>
      <c r="EK55" s="562"/>
      <c r="EL55" s="562"/>
      <c r="EM55" s="563"/>
      <c r="EN55" s="564"/>
      <c r="EO55" s="562"/>
      <c r="EP55" s="562"/>
      <c r="EQ55" s="563"/>
      <c r="ER55" s="564"/>
      <c r="ES55" s="562"/>
      <c r="ET55" s="562"/>
      <c r="EU55" s="563"/>
      <c r="EV55" s="564"/>
      <c r="EW55" s="562"/>
      <c r="EX55" s="562"/>
      <c r="EY55" s="563"/>
      <c r="EZ55" s="564"/>
      <c r="FA55" s="562"/>
      <c r="FB55" s="562"/>
      <c r="FC55" s="563"/>
      <c r="FD55" s="564"/>
      <c r="FE55" s="562"/>
      <c r="FF55" s="562"/>
      <c r="FG55" s="563"/>
      <c r="FH55" s="564"/>
      <c r="FI55" s="562"/>
      <c r="FJ55" s="562"/>
      <c r="FK55" s="563"/>
      <c r="FL55" s="564"/>
      <c r="FM55" s="562"/>
      <c r="FN55" s="562"/>
      <c r="FO55" s="563"/>
      <c r="FP55" s="564"/>
      <c r="FQ55" s="562"/>
      <c r="FR55" s="562"/>
      <c r="FS55" s="563"/>
      <c r="FT55" s="564"/>
      <c r="FU55" s="562"/>
      <c r="FV55" s="562"/>
      <c r="FW55" s="563"/>
      <c r="FX55" s="564"/>
      <c r="FY55" s="562"/>
      <c r="FZ55" s="562"/>
      <c r="GA55" s="563"/>
    </row>
    <row r="56" spans="1:183" s="1" customFormat="1" ht="13.5" customHeight="1" x14ac:dyDescent="0.25">
      <c r="A56" s="582"/>
      <c r="B56" s="583"/>
      <c r="C56" s="583"/>
      <c r="D56" s="605" t="s">
        <v>341</v>
      </c>
      <c r="E56" s="606"/>
      <c r="F56" s="607"/>
      <c r="G56" s="611" t="s">
        <v>302</v>
      </c>
      <c r="H56" s="612"/>
      <c r="I56" s="612"/>
      <c r="J56" s="612"/>
      <c r="K56" s="613"/>
      <c r="L56" s="592"/>
      <c r="M56" s="593"/>
      <c r="N56" s="593"/>
      <c r="O56" s="596" t="str">
        <f t="shared" ref="O56" si="2728">IF($L56&lt;&gt;"",LEFT($L56,4)&amp;O$5,"")</f>
        <v/>
      </c>
      <c r="P56" s="596"/>
      <c r="Q56" s="596"/>
      <c r="R56" s="596" t="str">
        <f t="shared" ref="R56:R58" si="2729">IF($L56&lt;&gt;"",LEFT($L56,4)&amp;R$5,"")</f>
        <v/>
      </c>
      <c r="S56" s="596"/>
      <c r="T56" s="596"/>
      <c r="U56" s="596" t="str">
        <f t="shared" ref="U56:U58" si="2730">IF($L56&lt;&gt;"",LEFT($L56,4)&amp;U$5,"")</f>
        <v/>
      </c>
      <c r="V56" s="596"/>
      <c r="W56" s="598"/>
      <c r="X56" s="600" t="str">
        <f>'RS SHK-DWN'!$DW$5</f>
        <v/>
      </c>
      <c r="Y56" s="565"/>
      <c r="Z56" s="565"/>
      <c r="AA56" s="565"/>
      <c r="AB56" s="565"/>
      <c r="AC56" s="565"/>
      <c r="AD56" s="565"/>
      <c r="AE56" s="565"/>
      <c r="AF56" s="565"/>
      <c r="AG56" s="565"/>
      <c r="AH56" s="565"/>
      <c r="AI56" s="565"/>
      <c r="AJ56" s="565"/>
      <c r="AK56" s="565"/>
      <c r="AL56" s="565"/>
      <c r="AM56" s="565"/>
      <c r="AN56" s="565"/>
      <c r="AO56" s="565"/>
      <c r="AP56" s="565"/>
      <c r="AQ56" s="565"/>
      <c r="AR56" s="565"/>
      <c r="AS56" s="565"/>
      <c r="AT56" s="565"/>
      <c r="AU56" s="565"/>
      <c r="AV56" s="565"/>
      <c r="AW56" s="565"/>
      <c r="AX56" s="565"/>
      <c r="AY56" s="565"/>
      <c r="AZ56" s="565"/>
      <c r="BA56" s="566"/>
      <c r="BB56" s="601"/>
      <c r="BC56" s="602"/>
      <c r="BD56" s="602"/>
      <c r="BE56" s="571" t="str">
        <f t="shared" ref="BE56" si="2731">IF(AND(D56&lt;&gt;"",G56&lt;&gt;"",L56&lt;&gt;""),SUM(X56:BA56),"")</f>
        <v/>
      </c>
      <c r="BF56" s="571"/>
      <c r="BG56" s="571"/>
      <c r="BH56" s="573" t="str">
        <f t="shared" ref="BH56" si="2732">IF(AND(D56&lt;&gt;"",G56&lt;&gt;"",L56&lt;&gt;""),SUM(X57:BA57,BB56),"")</f>
        <v/>
      </c>
      <c r="BI56" s="574"/>
      <c r="BJ56" s="575"/>
      <c r="CB56" s="173">
        <f>BB56+SUM(X57:Y57)</f>
        <v>0</v>
      </c>
      <c r="CC56" s="173">
        <f>BB56+SUM(X57:AA57)</f>
        <v>0</v>
      </c>
      <c r="CD56" s="173">
        <f>BB56+SUM(X57:AC57)</f>
        <v>0</v>
      </c>
      <c r="CE56" s="173">
        <f>BB56+SUM(X57:AE57)</f>
        <v>0</v>
      </c>
      <c r="CF56" s="173">
        <f>BB56+SUM(X57:AG57)</f>
        <v>0</v>
      </c>
      <c r="CG56" s="173">
        <f>BB56+SUM(X57:AI57)</f>
        <v>0</v>
      </c>
      <c r="CH56" s="173">
        <f>BB56+SUM(X57:AK57)</f>
        <v>0</v>
      </c>
      <c r="CJ56" s="560" t="str">
        <f t="shared" si="2641"/>
        <v/>
      </c>
      <c r="CK56" s="556" t="str">
        <f t="shared" ref="CK56" si="2733">IF(OR(TEXT(CJ$1,0)&amp;CK$4=$L56,TEXT(CJ$1,0)&amp;CK$4=$O56,TEXT(CJ$1,0)&amp;CK$4=$R56,TEXT(CJ$1,0)&amp;CK$4=$U56),$BE56*$U$2,"")</f>
        <v/>
      </c>
      <c r="CL56" s="556" t="str">
        <f t="shared" ref="CL56" si="2734">IF(OR(TEXT(CJ$1,0)&amp;CL$4=$L56,TEXT(CJ$1,0)&amp;CL$4=$O56,TEXT(CJ$1,0)&amp;CL$4=$R56,TEXT(CJ$1,0)&amp;CL$4=$U56),$BE56*$U$2,"")</f>
        <v/>
      </c>
      <c r="CM56" s="558" t="str">
        <f t="shared" ref="CM56" si="2735">IF(OR(TEXT(CJ$1,0)&amp;CM$4=$L56,TEXT(CJ$1,0)&amp;CM$4=$O56,TEXT(CJ$1,0)&amp;CM$4=$R56,TEXT(CJ$1,0)&amp;CM$4=$U56),$BE56*$U$2,"")</f>
        <v/>
      </c>
      <c r="CN56" s="560" t="str">
        <f t="shared" si="2644"/>
        <v/>
      </c>
      <c r="CO56" s="556" t="str">
        <f t="shared" ref="CO56" si="2736">IF(OR(TEXT(CN$1,0)&amp;CO$4=$L56,TEXT(CN$1,0)&amp;CO$4=$O56,TEXT(CN$1,0)&amp;CO$4=$R56,TEXT(CN$1,0)&amp;CO$4=$U56),$BE56*$U$2,"")</f>
        <v/>
      </c>
      <c r="CP56" s="556" t="str">
        <f t="shared" ref="CP56" si="2737">IF(OR(TEXT(CN$1,0)&amp;CP$4=$L56,TEXT(CN$1,0)&amp;CP$4=$O56,TEXT(CN$1,0)&amp;CP$4=$R56,TEXT(CN$1,0)&amp;CP$4=$U56),$BE56*$U$2,"")</f>
        <v/>
      </c>
      <c r="CQ56" s="558" t="str">
        <f t="shared" ref="CQ56" si="2738">IF(OR(TEXT(CN$1,0)&amp;CQ$4=$L56,TEXT(CN$1,0)&amp;CQ$4=$O56,TEXT(CN$1,0)&amp;CQ$4=$R56,TEXT(CN$1,0)&amp;CQ$4=$U56),$BE56*$U$2,"")</f>
        <v/>
      </c>
      <c r="CR56" s="560" t="str">
        <f t="shared" si="2647"/>
        <v/>
      </c>
      <c r="CS56" s="556" t="str">
        <f t="shared" ref="CS56" si="2739">IF(OR(TEXT(CR$1,0)&amp;CS$4=$L56,TEXT(CR$1,0)&amp;CS$4=$O56,TEXT(CR$1,0)&amp;CS$4=$R56,TEXT(CR$1,0)&amp;CS$4=$U56),$BE56*$U$2,"")</f>
        <v/>
      </c>
      <c r="CT56" s="556" t="str">
        <f t="shared" ref="CT56" si="2740">IF(OR(TEXT(CR$1,0)&amp;CT$4=$L56,TEXT(CR$1,0)&amp;CT$4=$O56,TEXT(CR$1,0)&amp;CT$4=$R56,TEXT(CR$1,0)&amp;CT$4=$U56),$BE56*$U$2,"")</f>
        <v/>
      </c>
      <c r="CU56" s="558" t="str">
        <f t="shared" ref="CU56" si="2741">IF(OR(TEXT(CR$1,0)&amp;CU$4=$L56,TEXT(CR$1,0)&amp;CU$4=$O56,TEXT(CR$1,0)&amp;CU$4=$R56,TEXT(CR$1,0)&amp;CU$4=$U56),$BE56*$U$2,"")</f>
        <v/>
      </c>
      <c r="CV56" s="560" t="str">
        <f t="shared" si="2650"/>
        <v/>
      </c>
      <c r="CW56" s="556" t="str">
        <f t="shared" ref="CW56" si="2742">IF(OR(TEXT(CV$1,0)&amp;CW$4=$L56,TEXT(CV$1,0)&amp;CW$4=$O56,TEXT(CV$1,0)&amp;CW$4=$R56,TEXT(CV$1,0)&amp;CW$4=$U56),$BE56*$U$2,"")</f>
        <v/>
      </c>
      <c r="CX56" s="556" t="str">
        <f t="shared" ref="CX56" si="2743">IF(OR(TEXT(CV$1,0)&amp;CX$4=$L56,TEXT(CV$1,0)&amp;CX$4=$O56,TEXT(CV$1,0)&amp;CX$4=$R56,TEXT(CV$1,0)&amp;CX$4=$U56),$BE56*$U$2,"")</f>
        <v/>
      </c>
      <c r="CY56" s="558" t="str">
        <f t="shared" ref="CY56" si="2744">IF(OR(TEXT(CV$1,0)&amp;CY$4=$L56,TEXT(CV$1,0)&amp;CY$4=$O56,TEXT(CV$1,0)&amp;CY$4=$R56,TEXT(CV$1,0)&amp;CY$4=$U56),$BE56*$U$2,"")</f>
        <v/>
      </c>
      <c r="CZ56" s="560" t="str">
        <f t="shared" si="2653"/>
        <v/>
      </c>
      <c r="DA56" s="556" t="str">
        <f t="shared" ref="DA56" si="2745">IF(OR(TEXT(CZ$1,0)&amp;DA$4=$L56,TEXT(CZ$1,0)&amp;DA$4=$O56,TEXT(CZ$1,0)&amp;DA$4=$R56,TEXT(CZ$1,0)&amp;DA$4=$U56),$BE56*$U$2,"")</f>
        <v/>
      </c>
      <c r="DB56" s="556" t="str">
        <f t="shared" ref="DB56" si="2746">IF(OR(TEXT(CZ$1,0)&amp;DB$4=$L56,TEXT(CZ$1,0)&amp;DB$4=$O56,TEXT(CZ$1,0)&amp;DB$4=$R56,TEXT(CZ$1,0)&amp;DB$4=$U56),$BE56*$U$2,"")</f>
        <v/>
      </c>
      <c r="DC56" s="558" t="str">
        <f t="shared" ref="DC56" si="2747">IF(OR(TEXT(CZ$1,0)&amp;DC$4=$L56,TEXT(CZ$1,0)&amp;DC$4=$O56,TEXT(CZ$1,0)&amp;DC$4=$R56,TEXT(CZ$1,0)&amp;DC$4=$U56),$BE56*$U$2,"")</f>
        <v/>
      </c>
      <c r="DD56" s="560" t="str">
        <f t="shared" si="2656"/>
        <v/>
      </c>
      <c r="DE56" s="556" t="str">
        <f t="shared" ref="DE56" si="2748">IF(OR(TEXT(DD$1,0)&amp;DE$4=$L56,TEXT(DD$1,0)&amp;DE$4=$O56,TEXT(DD$1,0)&amp;DE$4=$R56,TEXT(DD$1,0)&amp;DE$4=$U56),$BE56*$U$2,"")</f>
        <v/>
      </c>
      <c r="DF56" s="556" t="str">
        <f t="shared" ref="DF56" si="2749">IF(OR(TEXT(DD$1,0)&amp;DF$4=$L56,TEXT(DD$1,0)&amp;DF$4=$O56,TEXT(DD$1,0)&amp;DF$4=$R56,TEXT(DD$1,0)&amp;DF$4=$U56),$BE56*$U$2,"")</f>
        <v/>
      </c>
      <c r="DG56" s="558" t="str">
        <f t="shared" ref="DG56" si="2750">IF(OR(TEXT(DD$1,0)&amp;DG$4=$L56,TEXT(DD$1,0)&amp;DG$4=$O56,TEXT(DD$1,0)&amp;DG$4=$R56,TEXT(DD$1,0)&amp;DG$4=$U56),$BE56*$U$2,"")</f>
        <v/>
      </c>
      <c r="DH56" s="560" t="str">
        <f t="shared" si="2659"/>
        <v/>
      </c>
      <c r="DI56" s="556" t="str">
        <f t="shared" ref="DI56" si="2751">IF(OR(TEXT(DH$1,0)&amp;DI$4=$L56,TEXT(DH$1,0)&amp;DI$4=$O56,TEXT(DH$1,0)&amp;DI$4=$R56,TEXT(DH$1,0)&amp;DI$4=$U56),$BE56*$U$2,"")</f>
        <v/>
      </c>
      <c r="DJ56" s="556" t="str">
        <f t="shared" ref="DJ56" si="2752">IF(OR(TEXT(DH$1,0)&amp;DJ$4=$L56,TEXT(DH$1,0)&amp;DJ$4=$O56,TEXT(DH$1,0)&amp;DJ$4=$R56,TEXT(DH$1,0)&amp;DJ$4=$U56),$BE56*$U$2,"")</f>
        <v/>
      </c>
      <c r="DK56" s="558" t="str">
        <f t="shared" ref="DK56" si="2753">IF(OR(TEXT(DH$1,0)&amp;DK$4=$L56,TEXT(DH$1,0)&amp;DK$4=$O56,TEXT(DH$1,0)&amp;DK$4=$R56,TEXT(DH$1,0)&amp;DK$4=$U56),$BE56*$U$2,"")</f>
        <v/>
      </c>
      <c r="DL56" s="560" t="str">
        <f t="shared" si="2662"/>
        <v/>
      </c>
      <c r="DM56" s="556" t="str">
        <f t="shared" ref="DM56" si="2754">IF(OR(TEXT(DL$1,0)&amp;DM$4=$L56,TEXT(DL$1,0)&amp;DM$4=$O56,TEXT(DL$1,0)&amp;DM$4=$R56,TEXT(DL$1,0)&amp;DM$4=$U56),$BE56*$U$2,"")</f>
        <v/>
      </c>
      <c r="DN56" s="556" t="str">
        <f t="shared" ref="DN56" si="2755">IF(OR(TEXT(DL$1,0)&amp;DN$4=$L56,TEXT(DL$1,0)&amp;DN$4=$O56,TEXT(DL$1,0)&amp;DN$4=$R56,TEXT(DL$1,0)&amp;DN$4=$U56),$BE56*$U$2,"")</f>
        <v/>
      </c>
      <c r="DO56" s="558" t="str">
        <f t="shared" ref="DO56" si="2756">IF(OR(TEXT(DL$1,0)&amp;DO$4=$L56,TEXT(DL$1,0)&amp;DO$4=$O56,TEXT(DL$1,0)&amp;DO$4=$R56,TEXT(DL$1,0)&amp;DO$4=$U56),$BE56*$U$2,"")</f>
        <v/>
      </c>
      <c r="DP56" s="560" t="str">
        <f t="shared" si="2665"/>
        <v/>
      </c>
      <c r="DQ56" s="556" t="str">
        <f t="shared" ref="DQ56" si="2757">IF(OR(TEXT(DP$1,0)&amp;DQ$4=$L56,TEXT(DP$1,0)&amp;DQ$4=$O56,TEXT(DP$1,0)&amp;DQ$4=$R56,TEXT(DP$1,0)&amp;DQ$4=$U56),$BE56*$U$2,"")</f>
        <v/>
      </c>
      <c r="DR56" s="556" t="str">
        <f t="shared" ref="DR56" si="2758">IF(OR(TEXT(DP$1,0)&amp;DR$4=$L56,TEXT(DP$1,0)&amp;DR$4=$O56,TEXT(DP$1,0)&amp;DR$4=$R56,TEXT(DP$1,0)&amp;DR$4=$U56),$BE56*$U$2,"")</f>
        <v/>
      </c>
      <c r="DS56" s="558" t="str">
        <f t="shared" ref="DS56" si="2759">IF(OR(TEXT(DP$1,0)&amp;DS$4=$L56,TEXT(DP$1,0)&amp;DS$4=$O56,TEXT(DP$1,0)&amp;DS$4=$R56,TEXT(DP$1,0)&amp;DS$4=$U56),$BE56*$U$2,"")</f>
        <v/>
      </c>
      <c r="DT56" s="560" t="str">
        <f t="shared" si="2668"/>
        <v/>
      </c>
      <c r="DU56" s="556" t="str">
        <f t="shared" ref="DU56" si="2760">IF(OR(TEXT(DT$1,0)&amp;DU$4=$L56,TEXT(DT$1,0)&amp;DU$4=$O56,TEXT(DT$1,0)&amp;DU$4=$R56,TEXT(DT$1,0)&amp;DU$4=$U56),$BE56*$U$2,"")</f>
        <v/>
      </c>
      <c r="DV56" s="556" t="str">
        <f t="shared" ref="DV56" si="2761">IF(OR(TEXT(DT$1,0)&amp;DV$4=$L56,TEXT(DT$1,0)&amp;DV$4=$O56,TEXT(DT$1,0)&amp;DV$4=$R56,TEXT(DT$1,0)&amp;DV$4=$U56),$BE56*$U$2,"")</f>
        <v/>
      </c>
      <c r="DW56" s="558" t="str">
        <f t="shared" ref="DW56" si="2762">IF(OR(TEXT(DT$1,0)&amp;DW$4=$L56,TEXT(DT$1,0)&amp;DW$4=$O56,TEXT(DT$1,0)&amp;DW$4=$R56,TEXT(DT$1,0)&amp;DW$4=$U56),$BE56*$U$2,"")</f>
        <v/>
      </c>
      <c r="DX56" s="560" t="str">
        <f t="shared" si="2671"/>
        <v/>
      </c>
      <c r="DY56" s="556" t="str">
        <f t="shared" ref="DY56" si="2763">IF(OR(TEXT(DX$1,0)&amp;DY$4=$L56,TEXT(DX$1,0)&amp;DY$4=$O56,TEXT(DX$1,0)&amp;DY$4=$R56,TEXT(DX$1,0)&amp;DY$4=$U56),$BE56*$U$2,"")</f>
        <v/>
      </c>
      <c r="DZ56" s="556" t="str">
        <f t="shared" ref="DZ56" si="2764">IF(OR(TEXT(DX$1,0)&amp;DZ$4=$L56,TEXT(DX$1,0)&amp;DZ$4=$O56,TEXT(DX$1,0)&amp;DZ$4=$R56,TEXT(DX$1,0)&amp;DZ$4=$U56),$BE56*$U$2,"")</f>
        <v/>
      </c>
      <c r="EA56" s="558" t="str">
        <f t="shared" ref="EA56" si="2765">IF(OR(TEXT(DX$1,0)&amp;EA$4=$L56,TEXT(DX$1,0)&amp;EA$4=$O56,TEXT(DX$1,0)&amp;EA$4=$R56,TEXT(DX$1,0)&amp;EA$4=$U56),$BE56*$U$2,"")</f>
        <v/>
      </c>
      <c r="EB56" s="560" t="str">
        <f t="shared" si="2674"/>
        <v/>
      </c>
      <c r="EC56" s="556" t="str">
        <f t="shared" ref="EC56" si="2766">IF(OR(TEXT(EB$1,0)&amp;EC$4=$L56,TEXT(EB$1,0)&amp;EC$4=$O56,TEXT(EB$1,0)&amp;EC$4=$R56,TEXT(EB$1,0)&amp;EC$4=$U56),$BE56*$U$2,"")</f>
        <v/>
      </c>
      <c r="ED56" s="556" t="str">
        <f t="shared" ref="ED56" si="2767">IF(OR(TEXT(EB$1,0)&amp;ED$4=$L56,TEXT(EB$1,0)&amp;ED$4=$O56,TEXT(EB$1,0)&amp;ED$4=$R56,TEXT(EB$1,0)&amp;ED$4=$U56),$BE56*$U$2,"")</f>
        <v/>
      </c>
      <c r="EE56" s="558" t="str">
        <f t="shared" ref="EE56" si="2768">IF(OR(TEXT(EB$1,0)&amp;EE$4=$L56,TEXT(EB$1,0)&amp;EE$4=$O56,TEXT(EB$1,0)&amp;EE$4=$R56,TEXT(EB$1,0)&amp;EE$4=$U56),$BE56*$U$2,"")</f>
        <v/>
      </c>
      <c r="EF56" s="560" t="str">
        <f t="shared" si="2677"/>
        <v/>
      </c>
      <c r="EG56" s="556" t="str">
        <f t="shared" ref="EG56" si="2769">IF(OR(TEXT(EF$1,0)&amp;EG$4=$L56,TEXT(EF$1,0)&amp;EG$4=$O56,TEXT(EF$1,0)&amp;EG$4=$R56,TEXT(EF$1,0)&amp;EG$4=$U56),$BE56*$U$2,"")</f>
        <v/>
      </c>
      <c r="EH56" s="556" t="str">
        <f t="shared" ref="EH56" si="2770">IF(OR(TEXT(EF$1,0)&amp;EH$4=$L56,TEXT(EF$1,0)&amp;EH$4=$O56,TEXT(EF$1,0)&amp;EH$4=$R56,TEXT(EF$1,0)&amp;EH$4=$U56),$BE56*$U$2,"")</f>
        <v/>
      </c>
      <c r="EI56" s="558" t="str">
        <f t="shared" ref="EI56" si="2771">IF(OR(TEXT(EF$1,0)&amp;EI$4=$L56,TEXT(EF$1,0)&amp;EI$4=$O56,TEXT(EF$1,0)&amp;EI$4=$R56,TEXT(EF$1,0)&amp;EI$4=$U56),$BE56*$U$2,"")</f>
        <v/>
      </c>
      <c r="EJ56" s="560" t="str">
        <f t="shared" si="2680"/>
        <v/>
      </c>
      <c r="EK56" s="556" t="str">
        <f t="shared" ref="EK56" si="2772">IF(OR(TEXT(EJ$1,0)&amp;EK$4=$L56,TEXT(EJ$1,0)&amp;EK$4=$O56,TEXT(EJ$1,0)&amp;EK$4=$R56,TEXT(EJ$1,0)&amp;EK$4=$U56),$BE56*$U$2,"")</f>
        <v/>
      </c>
      <c r="EL56" s="556" t="str">
        <f t="shared" ref="EL56" si="2773">IF(OR(TEXT(EJ$1,0)&amp;EL$4=$L56,TEXT(EJ$1,0)&amp;EL$4=$O56,TEXT(EJ$1,0)&amp;EL$4=$R56,TEXT(EJ$1,0)&amp;EL$4=$U56),$BE56*$U$2,"")</f>
        <v/>
      </c>
      <c r="EM56" s="558" t="str">
        <f t="shared" ref="EM56" si="2774">IF(OR(TEXT(EJ$1,0)&amp;EM$4=$L56,TEXT(EJ$1,0)&amp;EM$4=$O56,TEXT(EJ$1,0)&amp;EM$4=$R56,TEXT(EJ$1,0)&amp;EM$4=$U56),$BE56*$U$2,"")</f>
        <v/>
      </c>
      <c r="EN56" s="560" t="str">
        <f t="shared" si="2683"/>
        <v/>
      </c>
      <c r="EO56" s="556" t="str">
        <f t="shared" ref="EO56" si="2775">IF(OR(TEXT(EN$1,0)&amp;EO$4=$L56,TEXT(EN$1,0)&amp;EO$4=$O56,TEXT(EN$1,0)&amp;EO$4=$R56,TEXT(EN$1,0)&amp;EO$4=$U56),$BE56*$U$2,"")</f>
        <v/>
      </c>
      <c r="EP56" s="556" t="str">
        <f t="shared" ref="EP56" si="2776">IF(OR(TEXT(EN$1,0)&amp;EP$4=$L56,TEXT(EN$1,0)&amp;EP$4=$O56,TEXT(EN$1,0)&amp;EP$4=$R56,TEXT(EN$1,0)&amp;EP$4=$U56),$BE56*$U$2,"")</f>
        <v/>
      </c>
      <c r="EQ56" s="558" t="str">
        <f t="shared" ref="EQ56" si="2777">IF(OR(TEXT(EN$1,0)&amp;EQ$4=$L56,TEXT(EN$1,0)&amp;EQ$4=$O56,TEXT(EN$1,0)&amp;EQ$4=$R56,TEXT(EN$1,0)&amp;EQ$4=$U56),$BE56*$U$2,"")</f>
        <v/>
      </c>
      <c r="ER56" s="560" t="str">
        <f t="shared" si="2686"/>
        <v/>
      </c>
      <c r="ES56" s="556" t="str">
        <f t="shared" ref="ES56" si="2778">IF(OR(TEXT(ER$1,0)&amp;ES$4=$L56,TEXT(ER$1,0)&amp;ES$4=$O56,TEXT(ER$1,0)&amp;ES$4=$R56,TEXT(ER$1,0)&amp;ES$4=$U56),$BE56*$U$2,"")</f>
        <v/>
      </c>
      <c r="ET56" s="556" t="str">
        <f t="shared" ref="ET56" si="2779">IF(OR(TEXT(ER$1,0)&amp;ET$4=$L56,TEXT(ER$1,0)&amp;ET$4=$O56,TEXT(ER$1,0)&amp;ET$4=$R56,TEXT(ER$1,0)&amp;ET$4=$U56),$BE56*$U$2,"")</f>
        <v/>
      </c>
      <c r="EU56" s="558" t="str">
        <f t="shared" ref="EU56" si="2780">IF(OR(TEXT(ER$1,0)&amp;EU$4=$L56,TEXT(ER$1,0)&amp;EU$4=$O56,TEXT(ER$1,0)&amp;EU$4=$R56,TEXT(ER$1,0)&amp;EU$4=$U56),$BE56*$U$2,"")</f>
        <v/>
      </c>
      <c r="EV56" s="560" t="str">
        <f t="shared" si="2689"/>
        <v/>
      </c>
      <c r="EW56" s="556" t="str">
        <f t="shared" ref="EW56" si="2781">IF(OR(TEXT(EV$1,0)&amp;EW$4=$L56,TEXT(EV$1,0)&amp;EW$4=$O56,TEXT(EV$1,0)&amp;EW$4=$R56,TEXT(EV$1,0)&amp;EW$4=$U56),$BE56*$U$2,"")</f>
        <v/>
      </c>
      <c r="EX56" s="556" t="str">
        <f t="shared" ref="EX56" si="2782">IF(OR(TEXT(EV$1,0)&amp;EX$4=$L56,TEXT(EV$1,0)&amp;EX$4=$O56,TEXT(EV$1,0)&amp;EX$4=$R56,TEXT(EV$1,0)&amp;EX$4=$U56),$BE56*$U$2,"")</f>
        <v/>
      </c>
      <c r="EY56" s="558" t="str">
        <f t="shared" ref="EY56" si="2783">IF(OR(TEXT(EV$1,0)&amp;EY$4=$L56,TEXT(EV$1,0)&amp;EY$4=$O56,TEXT(EV$1,0)&amp;EY$4=$R56,TEXT(EV$1,0)&amp;EY$4=$U56),$BE56*$U$2,"")</f>
        <v/>
      </c>
      <c r="EZ56" s="560" t="str">
        <f t="shared" si="2692"/>
        <v/>
      </c>
      <c r="FA56" s="556" t="str">
        <f t="shared" ref="FA56" si="2784">IF(OR(TEXT(EZ$1,0)&amp;FA$4=$L56,TEXT(EZ$1,0)&amp;FA$4=$O56,TEXT(EZ$1,0)&amp;FA$4=$R56,TEXT(EZ$1,0)&amp;FA$4=$U56),$BE56*$U$2,"")</f>
        <v/>
      </c>
      <c r="FB56" s="556" t="str">
        <f t="shared" ref="FB56" si="2785">IF(OR(TEXT(EZ$1,0)&amp;FB$4=$L56,TEXT(EZ$1,0)&amp;FB$4=$O56,TEXT(EZ$1,0)&amp;FB$4=$R56,TEXT(EZ$1,0)&amp;FB$4=$U56),$BE56*$U$2,"")</f>
        <v/>
      </c>
      <c r="FC56" s="558" t="str">
        <f t="shared" ref="FC56" si="2786">IF(OR(TEXT(EZ$1,0)&amp;FC$4=$L56,TEXT(EZ$1,0)&amp;FC$4=$O56,TEXT(EZ$1,0)&amp;FC$4=$R56,TEXT(EZ$1,0)&amp;FC$4=$U56),$BE56*$U$2,"")</f>
        <v/>
      </c>
      <c r="FD56" s="560" t="str">
        <f t="shared" si="2695"/>
        <v/>
      </c>
      <c r="FE56" s="556" t="str">
        <f t="shared" ref="FE56" si="2787">IF(OR(TEXT(FD$1,0)&amp;FE$4=$L56,TEXT(FD$1,0)&amp;FE$4=$O56,TEXT(FD$1,0)&amp;FE$4=$R56,TEXT(FD$1,0)&amp;FE$4=$U56),$BE56*$U$2,"")</f>
        <v/>
      </c>
      <c r="FF56" s="556" t="str">
        <f t="shared" ref="FF56" si="2788">IF(OR(TEXT(FD$1,0)&amp;FF$4=$L56,TEXT(FD$1,0)&amp;FF$4=$O56,TEXT(FD$1,0)&amp;FF$4=$R56,TEXT(FD$1,0)&amp;FF$4=$U56),$BE56*$U$2,"")</f>
        <v/>
      </c>
      <c r="FG56" s="558" t="str">
        <f t="shared" ref="FG56" si="2789">IF(OR(TEXT(FD$1,0)&amp;FG$4=$L56,TEXT(FD$1,0)&amp;FG$4=$O56,TEXT(FD$1,0)&amp;FG$4=$R56,TEXT(FD$1,0)&amp;FG$4=$U56),$BE56*$U$2,"")</f>
        <v/>
      </c>
      <c r="FH56" s="560" t="str">
        <f t="shared" si="2698"/>
        <v/>
      </c>
      <c r="FI56" s="556" t="str">
        <f t="shared" ref="FI56" si="2790">IF(OR(TEXT(FH$1,0)&amp;FI$4=$L56,TEXT(FH$1,0)&amp;FI$4=$O56,TEXT(FH$1,0)&amp;FI$4=$R56,TEXT(FH$1,0)&amp;FI$4=$U56),$BE56*$U$2,"")</f>
        <v/>
      </c>
      <c r="FJ56" s="556" t="str">
        <f t="shared" ref="FJ56" si="2791">IF(OR(TEXT(FH$1,0)&amp;FJ$4=$L56,TEXT(FH$1,0)&amp;FJ$4=$O56,TEXT(FH$1,0)&amp;FJ$4=$R56,TEXT(FH$1,0)&amp;FJ$4=$U56),$BE56*$U$2,"")</f>
        <v/>
      </c>
      <c r="FK56" s="558" t="str">
        <f t="shared" ref="FK56" si="2792">IF(OR(TEXT(FH$1,0)&amp;FK$4=$L56,TEXT(FH$1,0)&amp;FK$4=$O56,TEXT(FH$1,0)&amp;FK$4=$R56,TEXT(FH$1,0)&amp;FK$4=$U56),$BE56*$U$2,"")</f>
        <v/>
      </c>
      <c r="FL56" s="560" t="str">
        <f t="shared" si="2701"/>
        <v/>
      </c>
      <c r="FM56" s="556" t="str">
        <f t="shared" ref="FM56" si="2793">IF(OR(TEXT(FL$1,0)&amp;FM$4=$L56,TEXT(FL$1,0)&amp;FM$4=$O56,TEXT(FL$1,0)&amp;FM$4=$R56,TEXT(FL$1,0)&amp;FM$4=$U56),$BE56*$U$2,"")</f>
        <v/>
      </c>
      <c r="FN56" s="556" t="str">
        <f t="shared" ref="FN56" si="2794">IF(OR(TEXT(FL$1,0)&amp;FN$4=$L56,TEXT(FL$1,0)&amp;FN$4=$O56,TEXT(FL$1,0)&amp;FN$4=$R56,TEXT(FL$1,0)&amp;FN$4=$U56),$BE56*$U$2,"")</f>
        <v/>
      </c>
      <c r="FO56" s="558" t="str">
        <f t="shared" ref="FO56" si="2795">IF(OR(TEXT(FL$1,0)&amp;FO$4=$L56,TEXT(FL$1,0)&amp;FO$4=$O56,TEXT(FL$1,0)&amp;FO$4=$R56,TEXT(FL$1,0)&amp;FO$4=$U56),$BE56*$U$2,"")</f>
        <v/>
      </c>
      <c r="FP56" s="560" t="str">
        <f t="shared" si="2704"/>
        <v/>
      </c>
      <c r="FQ56" s="556" t="str">
        <f t="shared" ref="FQ56" si="2796">IF(OR(TEXT(FP$1,0)&amp;FQ$4=$L56,TEXT(FP$1,0)&amp;FQ$4=$O56,TEXT(FP$1,0)&amp;FQ$4=$R56,TEXT(FP$1,0)&amp;FQ$4=$U56),$BE56*$U$2,"")</f>
        <v/>
      </c>
      <c r="FR56" s="556" t="str">
        <f t="shared" ref="FR56" si="2797">IF(OR(TEXT(FP$1,0)&amp;FR$4=$L56,TEXT(FP$1,0)&amp;FR$4=$O56,TEXT(FP$1,0)&amp;FR$4=$R56,TEXT(FP$1,0)&amp;FR$4=$U56),$BE56*$U$2,"")</f>
        <v/>
      </c>
      <c r="FS56" s="558" t="str">
        <f t="shared" ref="FS56" si="2798">IF(OR(TEXT(FP$1,0)&amp;FS$4=$L56,TEXT(FP$1,0)&amp;FS$4=$O56,TEXT(FP$1,0)&amp;FS$4=$R56,TEXT(FP$1,0)&amp;FS$4=$U56),$BE56*$U$2,"")</f>
        <v/>
      </c>
      <c r="FT56" s="560" t="str">
        <f t="shared" si="2707"/>
        <v/>
      </c>
      <c r="FU56" s="556" t="str">
        <f t="shared" ref="FU56" si="2799">IF(OR(TEXT(FT$1,0)&amp;FU$4=$L56,TEXT(FT$1,0)&amp;FU$4=$O56,TEXT(FT$1,0)&amp;FU$4=$R56,TEXT(FT$1,0)&amp;FU$4=$U56),$BE56*$U$2,"")</f>
        <v/>
      </c>
      <c r="FV56" s="556" t="str">
        <f t="shared" ref="FV56" si="2800">IF(OR(TEXT(FT$1,0)&amp;FV$4=$L56,TEXT(FT$1,0)&amp;FV$4=$O56,TEXT(FT$1,0)&amp;FV$4=$R56,TEXT(FT$1,0)&amp;FV$4=$U56),$BE56*$U$2,"")</f>
        <v/>
      </c>
      <c r="FW56" s="558" t="str">
        <f t="shared" ref="FW56" si="2801">IF(OR(TEXT(FT$1,0)&amp;FW$4=$L56,TEXT(FT$1,0)&amp;FW$4=$O56,TEXT(FT$1,0)&amp;FW$4=$R56,TEXT(FT$1,0)&amp;FW$4=$U56),$BE56*$U$2,"")</f>
        <v/>
      </c>
      <c r="FX56" s="560" t="str">
        <f t="shared" si="2710"/>
        <v/>
      </c>
      <c r="FY56" s="556" t="str">
        <f t="shared" ref="FY56" si="2802">IF(OR(TEXT(FX$1,0)&amp;FY$4=$L56,TEXT(FX$1,0)&amp;FY$4=$O56,TEXT(FX$1,0)&amp;FY$4=$R56,TEXT(FX$1,0)&amp;FY$4=$U56),$BE56*$U$2,"")</f>
        <v/>
      </c>
      <c r="FZ56" s="556" t="str">
        <f t="shared" ref="FZ56" si="2803">IF(OR(TEXT(FX$1,0)&amp;FZ$4=$L56,TEXT(FX$1,0)&amp;FZ$4=$O56,TEXT(FX$1,0)&amp;FZ$4=$R56,TEXT(FX$1,0)&amp;FZ$4=$U56),$BE56*$U$2,"")</f>
        <v/>
      </c>
      <c r="GA56" s="558" t="str">
        <f t="shared" ref="GA56" si="2804">IF(OR(TEXT(FX$1,0)&amp;GA$4=$L56,TEXT(FX$1,0)&amp;GA$4=$O56,TEXT(FX$1,0)&amp;GA$4=$R56,TEXT(FX$1,0)&amp;GA$4=$U56),$BE56*$U$2,"")</f>
        <v/>
      </c>
    </row>
    <row r="57" spans="1:183" s="1" customFormat="1" ht="13.5" customHeight="1" x14ac:dyDescent="0.25">
      <c r="A57" s="584"/>
      <c r="B57" s="585"/>
      <c r="C57" s="585"/>
      <c r="D57" s="608"/>
      <c r="E57" s="609"/>
      <c r="F57" s="610"/>
      <c r="G57" s="614"/>
      <c r="H57" s="615"/>
      <c r="I57" s="615"/>
      <c r="J57" s="615"/>
      <c r="K57" s="616"/>
      <c r="L57" s="594"/>
      <c r="M57" s="595"/>
      <c r="N57" s="595"/>
      <c r="O57" s="597"/>
      <c r="P57" s="597"/>
      <c r="Q57" s="597"/>
      <c r="R57" s="597"/>
      <c r="S57" s="597"/>
      <c r="T57" s="597"/>
      <c r="U57" s="597"/>
      <c r="V57" s="597"/>
      <c r="W57" s="599"/>
      <c r="X57" s="579" t="str">
        <f t="shared" ref="X57" si="2805">IF(X56&lt;&gt;"",X56*$U$2,"")</f>
        <v/>
      </c>
      <c r="Y57" s="580"/>
      <c r="Z57" s="580" t="str">
        <f t="shared" ref="Z57" si="2806">IF(Z56&lt;&gt;"",Z56*$U$2,"")</f>
        <v/>
      </c>
      <c r="AA57" s="580"/>
      <c r="AB57" s="580" t="str">
        <f t="shared" ref="AB57" si="2807">IF(AB56&lt;&gt;"",AB56*$U$2,"")</f>
        <v/>
      </c>
      <c r="AC57" s="580"/>
      <c r="AD57" s="580" t="str">
        <f t="shared" ref="AD57" si="2808">IF(AD56&lt;&gt;"",AD56*$U$2,"")</f>
        <v/>
      </c>
      <c r="AE57" s="580"/>
      <c r="AF57" s="580" t="str">
        <f t="shared" ref="AF57" si="2809">IF(AF56&lt;&gt;"",AF56*$U$2,"")</f>
        <v/>
      </c>
      <c r="AG57" s="580"/>
      <c r="AH57" s="580" t="str">
        <f t="shared" ref="AH57" si="2810">IF(AH56&lt;&gt;"",AH56*$U$2,"")</f>
        <v/>
      </c>
      <c r="AI57" s="580"/>
      <c r="AJ57" s="580" t="str">
        <f t="shared" ref="AJ57" si="2811">IF(AJ56&lt;&gt;"",AJ56*$U$2,"")</f>
        <v/>
      </c>
      <c r="AK57" s="580"/>
      <c r="AL57" s="580" t="str">
        <f t="shared" ref="AL57" si="2812">IF(AL56&lt;&gt;"",AL56*$U$2,"")</f>
        <v/>
      </c>
      <c r="AM57" s="580"/>
      <c r="AN57" s="580" t="str">
        <f t="shared" ref="AN57" si="2813">IF(AN56&lt;&gt;"",AN56*$U$2,"")</f>
        <v/>
      </c>
      <c r="AO57" s="580"/>
      <c r="AP57" s="580" t="str">
        <f t="shared" ref="AP57" si="2814">IF(AP56&lt;&gt;"",AP56*$U$2,"")</f>
        <v/>
      </c>
      <c r="AQ57" s="580"/>
      <c r="AR57" s="580" t="str">
        <f t="shared" ref="AR57" si="2815">IF(AR56&lt;&gt;"",AR56*$U$2,"")</f>
        <v/>
      </c>
      <c r="AS57" s="580"/>
      <c r="AT57" s="580" t="str">
        <f t="shared" ref="AT57" si="2816">IF(AT56&lt;&gt;"",AT56*$U$2,"")</f>
        <v/>
      </c>
      <c r="AU57" s="580"/>
      <c r="AV57" s="580" t="str">
        <f t="shared" ref="AV57" si="2817">IF(AV56&lt;&gt;"",AV56*$U$2,"")</f>
        <v/>
      </c>
      <c r="AW57" s="580"/>
      <c r="AX57" s="580" t="str">
        <f t="shared" ref="AX57" si="2818">IF(AX56&lt;&gt;"",AX56*$U$2,"")</f>
        <v/>
      </c>
      <c r="AY57" s="580"/>
      <c r="AZ57" s="580" t="str">
        <f t="shared" ref="AZ57" si="2819">IF(AZ56&lt;&gt;"",AZ56*$U$2,"")</f>
        <v/>
      </c>
      <c r="BA57" s="581"/>
      <c r="BB57" s="603"/>
      <c r="BC57" s="604"/>
      <c r="BD57" s="604"/>
      <c r="BE57" s="572"/>
      <c r="BF57" s="572"/>
      <c r="BG57" s="572"/>
      <c r="BH57" s="576"/>
      <c r="BI57" s="577"/>
      <c r="BJ57" s="578"/>
      <c r="CJ57" s="564"/>
      <c r="CK57" s="562"/>
      <c r="CL57" s="562"/>
      <c r="CM57" s="563"/>
      <c r="CN57" s="564"/>
      <c r="CO57" s="562"/>
      <c r="CP57" s="562"/>
      <c r="CQ57" s="563"/>
      <c r="CR57" s="564"/>
      <c r="CS57" s="562"/>
      <c r="CT57" s="562"/>
      <c r="CU57" s="563"/>
      <c r="CV57" s="564"/>
      <c r="CW57" s="562"/>
      <c r="CX57" s="562"/>
      <c r="CY57" s="563"/>
      <c r="CZ57" s="564"/>
      <c r="DA57" s="562"/>
      <c r="DB57" s="562"/>
      <c r="DC57" s="563"/>
      <c r="DD57" s="564"/>
      <c r="DE57" s="562"/>
      <c r="DF57" s="562"/>
      <c r="DG57" s="563"/>
      <c r="DH57" s="564"/>
      <c r="DI57" s="562"/>
      <c r="DJ57" s="562"/>
      <c r="DK57" s="563"/>
      <c r="DL57" s="564"/>
      <c r="DM57" s="562"/>
      <c r="DN57" s="562"/>
      <c r="DO57" s="563"/>
      <c r="DP57" s="564"/>
      <c r="DQ57" s="562"/>
      <c r="DR57" s="562"/>
      <c r="DS57" s="563"/>
      <c r="DT57" s="564"/>
      <c r="DU57" s="562"/>
      <c r="DV57" s="562"/>
      <c r="DW57" s="563"/>
      <c r="DX57" s="564"/>
      <c r="DY57" s="562"/>
      <c r="DZ57" s="562"/>
      <c r="EA57" s="563"/>
      <c r="EB57" s="564"/>
      <c r="EC57" s="562"/>
      <c r="ED57" s="562"/>
      <c r="EE57" s="563"/>
      <c r="EF57" s="564"/>
      <c r="EG57" s="562"/>
      <c r="EH57" s="562"/>
      <c r="EI57" s="563"/>
      <c r="EJ57" s="564"/>
      <c r="EK57" s="562"/>
      <c r="EL57" s="562"/>
      <c r="EM57" s="563"/>
      <c r="EN57" s="564"/>
      <c r="EO57" s="562"/>
      <c r="EP57" s="562"/>
      <c r="EQ57" s="563"/>
      <c r="ER57" s="564"/>
      <c r="ES57" s="562"/>
      <c r="ET57" s="562"/>
      <c r="EU57" s="563"/>
      <c r="EV57" s="564"/>
      <c r="EW57" s="562"/>
      <c r="EX57" s="562"/>
      <c r="EY57" s="563"/>
      <c r="EZ57" s="564"/>
      <c r="FA57" s="562"/>
      <c r="FB57" s="562"/>
      <c r="FC57" s="563"/>
      <c r="FD57" s="564"/>
      <c r="FE57" s="562"/>
      <c r="FF57" s="562"/>
      <c r="FG57" s="563"/>
      <c r="FH57" s="564"/>
      <c r="FI57" s="562"/>
      <c r="FJ57" s="562"/>
      <c r="FK57" s="563"/>
      <c r="FL57" s="564"/>
      <c r="FM57" s="562"/>
      <c r="FN57" s="562"/>
      <c r="FO57" s="563"/>
      <c r="FP57" s="564"/>
      <c r="FQ57" s="562"/>
      <c r="FR57" s="562"/>
      <c r="FS57" s="563"/>
      <c r="FT57" s="564"/>
      <c r="FU57" s="562"/>
      <c r="FV57" s="562"/>
      <c r="FW57" s="563"/>
      <c r="FX57" s="564"/>
      <c r="FY57" s="562"/>
      <c r="FZ57" s="562"/>
      <c r="GA57" s="563"/>
    </row>
    <row r="58" spans="1:183" s="1" customFormat="1" ht="13.5" customHeight="1" x14ac:dyDescent="0.25">
      <c r="A58" s="582"/>
      <c r="B58" s="583"/>
      <c r="C58" s="583"/>
      <c r="D58" s="605" t="s">
        <v>342</v>
      </c>
      <c r="E58" s="606"/>
      <c r="F58" s="607"/>
      <c r="G58" s="611" t="s">
        <v>302</v>
      </c>
      <c r="H58" s="612"/>
      <c r="I58" s="612"/>
      <c r="J58" s="612"/>
      <c r="K58" s="613"/>
      <c r="L58" s="592"/>
      <c r="M58" s="593"/>
      <c r="N58" s="593"/>
      <c r="O58" s="596" t="str">
        <f t="shared" ref="O58" si="2820">IF($L58&lt;&gt;"",LEFT($L58,4)&amp;O$5,"")</f>
        <v/>
      </c>
      <c r="P58" s="596"/>
      <c r="Q58" s="596"/>
      <c r="R58" s="596" t="str">
        <f t="shared" si="2729"/>
        <v/>
      </c>
      <c r="S58" s="596"/>
      <c r="T58" s="596"/>
      <c r="U58" s="596" t="str">
        <f t="shared" si="2730"/>
        <v/>
      </c>
      <c r="V58" s="596"/>
      <c r="W58" s="598"/>
      <c r="X58" s="600" t="str">
        <f>'RS SHK-DWN'!$DX$5</f>
        <v/>
      </c>
      <c r="Y58" s="565"/>
      <c r="Z58" s="565"/>
      <c r="AA58" s="565"/>
      <c r="AB58" s="565"/>
      <c r="AC58" s="565"/>
      <c r="AD58" s="565"/>
      <c r="AE58" s="565"/>
      <c r="AF58" s="565"/>
      <c r="AG58" s="565"/>
      <c r="AH58" s="565"/>
      <c r="AI58" s="565"/>
      <c r="AJ58" s="565"/>
      <c r="AK58" s="565"/>
      <c r="AL58" s="565"/>
      <c r="AM58" s="565"/>
      <c r="AN58" s="565"/>
      <c r="AO58" s="565"/>
      <c r="AP58" s="565"/>
      <c r="AQ58" s="565"/>
      <c r="AR58" s="565"/>
      <c r="AS58" s="565"/>
      <c r="AT58" s="565"/>
      <c r="AU58" s="565"/>
      <c r="AV58" s="565"/>
      <c r="AW58" s="565"/>
      <c r="AX58" s="565"/>
      <c r="AY58" s="565"/>
      <c r="AZ58" s="565"/>
      <c r="BA58" s="566"/>
      <c r="BB58" s="601"/>
      <c r="BC58" s="602"/>
      <c r="BD58" s="602"/>
      <c r="BE58" s="571" t="str">
        <f t="shared" ref="BE58" si="2821">IF(AND(D58&lt;&gt;"",G58&lt;&gt;"",L58&lt;&gt;""),SUM(X58:BA58),"")</f>
        <v/>
      </c>
      <c r="BF58" s="571"/>
      <c r="BG58" s="571"/>
      <c r="BH58" s="573" t="str">
        <f t="shared" ref="BH58" si="2822">IF(AND(D58&lt;&gt;"",G58&lt;&gt;"",L58&lt;&gt;""),SUM(X59:BA59,BB58),"")</f>
        <v/>
      </c>
      <c r="BI58" s="574"/>
      <c r="BJ58" s="575"/>
      <c r="CB58" s="173">
        <f>BB58+SUM(X59:Y59)</f>
        <v>0</v>
      </c>
      <c r="CC58" s="173">
        <f>BB58+SUM(X59:AA59)</f>
        <v>0</v>
      </c>
      <c r="CD58" s="173">
        <f>BB58+SUM(X59:AC59)</f>
        <v>0</v>
      </c>
      <c r="CE58" s="173">
        <f>BB58+SUM(X59:AE59)</f>
        <v>0</v>
      </c>
      <c r="CF58" s="173">
        <f>BB58+SUM(X59:AG59)</f>
        <v>0</v>
      </c>
      <c r="CG58" s="173">
        <f>BB58+SUM(X59:AI59)</f>
        <v>0</v>
      </c>
      <c r="CH58" s="173">
        <f>BB58+SUM(X59:AK59)</f>
        <v>0</v>
      </c>
      <c r="CJ58" s="560" t="str">
        <f t="shared" si="2641"/>
        <v/>
      </c>
      <c r="CK58" s="556" t="str">
        <f t="shared" ref="CK58" si="2823">IF(OR(TEXT(CJ$1,0)&amp;CK$4=$L58,TEXT(CJ$1,0)&amp;CK$4=$O58,TEXT(CJ$1,0)&amp;CK$4=$R58,TEXT(CJ$1,0)&amp;CK$4=$U58),$BE58*$U$2,"")</f>
        <v/>
      </c>
      <c r="CL58" s="556" t="str">
        <f t="shared" ref="CL58" si="2824">IF(OR(TEXT(CJ$1,0)&amp;CL$4=$L58,TEXT(CJ$1,0)&amp;CL$4=$O58,TEXT(CJ$1,0)&amp;CL$4=$R58,TEXT(CJ$1,0)&amp;CL$4=$U58),$BE58*$U$2,"")</f>
        <v/>
      </c>
      <c r="CM58" s="558" t="str">
        <f t="shared" ref="CM58" si="2825">IF(OR(TEXT(CJ$1,0)&amp;CM$4=$L58,TEXT(CJ$1,0)&amp;CM$4=$O58,TEXT(CJ$1,0)&amp;CM$4=$R58,TEXT(CJ$1,0)&amp;CM$4=$U58),$BE58*$U$2,"")</f>
        <v/>
      </c>
      <c r="CN58" s="560" t="str">
        <f t="shared" si="2644"/>
        <v/>
      </c>
      <c r="CO58" s="556" t="str">
        <f t="shared" ref="CO58" si="2826">IF(OR(TEXT(CN$1,0)&amp;CO$4=$L58,TEXT(CN$1,0)&amp;CO$4=$O58,TEXT(CN$1,0)&amp;CO$4=$R58,TEXT(CN$1,0)&amp;CO$4=$U58),$BE58*$U$2,"")</f>
        <v/>
      </c>
      <c r="CP58" s="556" t="str">
        <f t="shared" ref="CP58" si="2827">IF(OR(TEXT(CN$1,0)&amp;CP$4=$L58,TEXT(CN$1,0)&amp;CP$4=$O58,TEXT(CN$1,0)&amp;CP$4=$R58,TEXT(CN$1,0)&amp;CP$4=$U58),$BE58*$U$2,"")</f>
        <v/>
      </c>
      <c r="CQ58" s="558" t="str">
        <f t="shared" ref="CQ58" si="2828">IF(OR(TEXT(CN$1,0)&amp;CQ$4=$L58,TEXT(CN$1,0)&amp;CQ$4=$O58,TEXT(CN$1,0)&amp;CQ$4=$R58,TEXT(CN$1,0)&amp;CQ$4=$U58),$BE58*$U$2,"")</f>
        <v/>
      </c>
      <c r="CR58" s="560" t="str">
        <f t="shared" si="2647"/>
        <v/>
      </c>
      <c r="CS58" s="556" t="str">
        <f t="shared" ref="CS58" si="2829">IF(OR(TEXT(CR$1,0)&amp;CS$4=$L58,TEXT(CR$1,0)&amp;CS$4=$O58,TEXT(CR$1,0)&amp;CS$4=$R58,TEXT(CR$1,0)&amp;CS$4=$U58),$BE58*$U$2,"")</f>
        <v/>
      </c>
      <c r="CT58" s="556" t="str">
        <f t="shared" ref="CT58" si="2830">IF(OR(TEXT(CR$1,0)&amp;CT$4=$L58,TEXT(CR$1,0)&amp;CT$4=$O58,TEXT(CR$1,0)&amp;CT$4=$R58,TEXT(CR$1,0)&amp;CT$4=$U58),$BE58*$U$2,"")</f>
        <v/>
      </c>
      <c r="CU58" s="558" t="str">
        <f t="shared" ref="CU58" si="2831">IF(OR(TEXT(CR$1,0)&amp;CU$4=$L58,TEXT(CR$1,0)&amp;CU$4=$O58,TEXT(CR$1,0)&amp;CU$4=$R58,TEXT(CR$1,0)&amp;CU$4=$U58),$BE58*$U$2,"")</f>
        <v/>
      </c>
      <c r="CV58" s="560" t="str">
        <f t="shared" si="2650"/>
        <v/>
      </c>
      <c r="CW58" s="556" t="str">
        <f t="shared" ref="CW58" si="2832">IF(OR(TEXT(CV$1,0)&amp;CW$4=$L58,TEXT(CV$1,0)&amp;CW$4=$O58,TEXT(CV$1,0)&amp;CW$4=$R58,TEXT(CV$1,0)&amp;CW$4=$U58),$BE58*$U$2,"")</f>
        <v/>
      </c>
      <c r="CX58" s="556" t="str">
        <f t="shared" ref="CX58" si="2833">IF(OR(TEXT(CV$1,0)&amp;CX$4=$L58,TEXT(CV$1,0)&amp;CX$4=$O58,TEXT(CV$1,0)&amp;CX$4=$R58,TEXT(CV$1,0)&amp;CX$4=$U58),$BE58*$U$2,"")</f>
        <v/>
      </c>
      <c r="CY58" s="558" t="str">
        <f t="shared" ref="CY58" si="2834">IF(OR(TEXT(CV$1,0)&amp;CY$4=$L58,TEXT(CV$1,0)&amp;CY$4=$O58,TEXT(CV$1,0)&amp;CY$4=$R58,TEXT(CV$1,0)&amp;CY$4=$U58),$BE58*$U$2,"")</f>
        <v/>
      </c>
      <c r="CZ58" s="560" t="str">
        <f t="shared" si="2653"/>
        <v/>
      </c>
      <c r="DA58" s="556" t="str">
        <f t="shared" ref="DA58" si="2835">IF(OR(TEXT(CZ$1,0)&amp;DA$4=$L58,TEXT(CZ$1,0)&amp;DA$4=$O58,TEXT(CZ$1,0)&amp;DA$4=$R58,TEXT(CZ$1,0)&amp;DA$4=$U58),$BE58*$U$2,"")</f>
        <v/>
      </c>
      <c r="DB58" s="556" t="str">
        <f t="shared" ref="DB58" si="2836">IF(OR(TEXT(CZ$1,0)&amp;DB$4=$L58,TEXT(CZ$1,0)&amp;DB$4=$O58,TEXT(CZ$1,0)&amp;DB$4=$R58,TEXT(CZ$1,0)&amp;DB$4=$U58),$BE58*$U$2,"")</f>
        <v/>
      </c>
      <c r="DC58" s="558" t="str">
        <f t="shared" ref="DC58" si="2837">IF(OR(TEXT(CZ$1,0)&amp;DC$4=$L58,TEXT(CZ$1,0)&amp;DC$4=$O58,TEXT(CZ$1,0)&amp;DC$4=$R58,TEXT(CZ$1,0)&amp;DC$4=$U58),$BE58*$U$2,"")</f>
        <v/>
      </c>
      <c r="DD58" s="560" t="str">
        <f t="shared" si="2656"/>
        <v/>
      </c>
      <c r="DE58" s="556" t="str">
        <f t="shared" ref="DE58" si="2838">IF(OR(TEXT(DD$1,0)&amp;DE$4=$L58,TEXT(DD$1,0)&amp;DE$4=$O58,TEXT(DD$1,0)&amp;DE$4=$R58,TEXT(DD$1,0)&amp;DE$4=$U58),$BE58*$U$2,"")</f>
        <v/>
      </c>
      <c r="DF58" s="556" t="str">
        <f t="shared" ref="DF58" si="2839">IF(OR(TEXT(DD$1,0)&amp;DF$4=$L58,TEXT(DD$1,0)&amp;DF$4=$O58,TEXT(DD$1,0)&amp;DF$4=$R58,TEXT(DD$1,0)&amp;DF$4=$U58),$BE58*$U$2,"")</f>
        <v/>
      </c>
      <c r="DG58" s="558" t="str">
        <f t="shared" ref="DG58" si="2840">IF(OR(TEXT(DD$1,0)&amp;DG$4=$L58,TEXT(DD$1,0)&amp;DG$4=$O58,TEXT(DD$1,0)&amp;DG$4=$R58,TEXT(DD$1,0)&amp;DG$4=$U58),$BE58*$U$2,"")</f>
        <v/>
      </c>
      <c r="DH58" s="560" t="str">
        <f t="shared" si="2659"/>
        <v/>
      </c>
      <c r="DI58" s="556" t="str">
        <f t="shared" ref="DI58" si="2841">IF(OR(TEXT(DH$1,0)&amp;DI$4=$L58,TEXT(DH$1,0)&amp;DI$4=$O58,TEXT(DH$1,0)&amp;DI$4=$R58,TEXT(DH$1,0)&amp;DI$4=$U58),$BE58*$U$2,"")</f>
        <v/>
      </c>
      <c r="DJ58" s="556" t="str">
        <f t="shared" ref="DJ58" si="2842">IF(OR(TEXT(DH$1,0)&amp;DJ$4=$L58,TEXT(DH$1,0)&amp;DJ$4=$O58,TEXT(DH$1,0)&amp;DJ$4=$R58,TEXT(DH$1,0)&amp;DJ$4=$U58),$BE58*$U$2,"")</f>
        <v/>
      </c>
      <c r="DK58" s="558" t="str">
        <f t="shared" ref="DK58" si="2843">IF(OR(TEXT(DH$1,0)&amp;DK$4=$L58,TEXT(DH$1,0)&amp;DK$4=$O58,TEXT(DH$1,0)&amp;DK$4=$R58,TEXT(DH$1,0)&amp;DK$4=$U58),$BE58*$U$2,"")</f>
        <v/>
      </c>
      <c r="DL58" s="560" t="str">
        <f t="shared" si="2662"/>
        <v/>
      </c>
      <c r="DM58" s="556" t="str">
        <f t="shared" ref="DM58" si="2844">IF(OR(TEXT(DL$1,0)&amp;DM$4=$L58,TEXT(DL$1,0)&amp;DM$4=$O58,TEXT(DL$1,0)&amp;DM$4=$R58,TEXT(DL$1,0)&amp;DM$4=$U58),$BE58*$U$2,"")</f>
        <v/>
      </c>
      <c r="DN58" s="556" t="str">
        <f t="shared" ref="DN58" si="2845">IF(OR(TEXT(DL$1,0)&amp;DN$4=$L58,TEXT(DL$1,0)&amp;DN$4=$O58,TEXT(DL$1,0)&amp;DN$4=$R58,TEXT(DL$1,0)&amp;DN$4=$U58),$BE58*$U$2,"")</f>
        <v/>
      </c>
      <c r="DO58" s="558" t="str">
        <f t="shared" ref="DO58" si="2846">IF(OR(TEXT(DL$1,0)&amp;DO$4=$L58,TEXT(DL$1,0)&amp;DO$4=$O58,TEXT(DL$1,0)&amp;DO$4=$R58,TEXT(DL$1,0)&amp;DO$4=$U58),$BE58*$U$2,"")</f>
        <v/>
      </c>
      <c r="DP58" s="560" t="str">
        <f t="shared" si="2665"/>
        <v/>
      </c>
      <c r="DQ58" s="556" t="str">
        <f t="shared" ref="DQ58" si="2847">IF(OR(TEXT(DP$1,0)&amp;DQ$4=$L58,TEXT(DP$1,0)&amp;DQ$4=$O58,TEXT(DP$1,0)&amp;DQ$4=$R58,TEXT(DP$1,0)&amp;DQ$4=$U58),$BE58*$U$2,"")</f>
        <v/>
      </c>
      <c r="DR58" s="556" t="str">
        <f t="shared" ref="DR58" si="2848">IF(OR(TEXT(DP$1,0)&amp;DR$4=$L58,TEXT(DP$1,0)&amp;DR$4=$O58,TEXT(DP$1,0)&amp;DR$4=$R58,TEXT(DP$1,0)&amp;DR$4=$U58),$BE58*$U$2,"")</f>
        <v/>
      </c>
      <c r="DS58" s="558" t="str">
        <f t="shared" ref="DS58" si="2849">IF(OR(TEXT(DP$1,0)&amp;DS$4=$L58,TEXT(DP$1,0)&amp;DS$4=$O58,TEXT(DP$1,0)&amp;DS$4=$R58,TEXT(DP$1,0)&amp;DS$4=$U58),$BE58*$U$2,"")</f>
        <v/>
      </c>
      <c r="DT58" s="560" t="str">
        <f t="shared" si="2668"/>
        <v/>
      </c>
      <c r="DU58" s="556" t="str">
        <f t="shared" ref="DU58" si="2850">IF(OR(TEXT(DT$1,0)&amp;DU$4=$L58,TEXT(DT$1,0)&amp;DU$4=$O58,TEXT(DT$1,0)&amp;DU$4=$R58,TEXT(DT$1,0)&amp;DU$4=$U58),$BE58*$U$2,"")</f>
        <v/>
      </c>
      <c r="DV58" s="556" t="str">
        <f t="shared" ref="DV58" si="2851">IF(OR(TEXT(DT$1,0)&amp;DV$4=$L58,TEXT(DT$1,0)&amp;DV$4=$O58,TEXT(DT$1,0)&amp;DV$4=$R58,TEXT(DT$1,0)&amp;DV$4=$U58),$BE58*$U$2,"")</f>
        <v/>
      </c>
      <c r="DW58" s="558" t="str">
        <f t="shared" ref="DW58" si="2852">IF(OR(TEXT(DT$1,0)&amp;DW$4=$L58,TEXT(DT$1,0)&amp;DW$4=$O58,TEXT(DT$1,0)&amp;DW$4=$R58,TEXT(DT$1,0)&amp;DW$4=$U58),$BE58*$U$2,"")</f>
        <v/>
      </c>
      <c r="DX58" s="560" t="str">
        <f t="shared" si="2671"/>
        <v/>
      </c>
      <c r="DY58" s="556" t="str">
        <f t="shared" ref="DY58" si="2853">IF(OR(TEXT(DX$1,0)&amp;DY$4=$L58,TEXT(DX$1,0)&amp;DY$4=$O58,TEXT(DX$1,0)&amp;DY$4=$R58,TEXT(DX$1,0)&amp;DY$4=$U58),$BE58*$U$2,"")</f>
        <v/>
      </c>
      <c r="DZ58" s="556" t="str">
        <f t="shared" ref="DZ58" si="2854">IF(OR(TEXT(DX$1,0)&amp;DZ$4=$L58,TEXT(DX$1,0)&amp;DZ$4=$O58,TEXT(DX$1,0)&amp;DZ$4=$R58,TEXT(DX$1,0)&amp;DZ$4=$U58),$BE58*$U$2,"")</f>
        <v/>
      </c>
      <c r="EA58" s="558" t="str">
        <f t="shared" ref="EA58" si="2855">IF(OR(TEXT(DX$1,0)&amp;EA$4=$L58,TEXT(DX$1,0)&amp;EA$4=$O58,TEXT(DX$1,0)&amp;EA$4=$R58,TEXT(DX$1,0)&amp;EA$4=$U58),$BE58*$U$2,"")</f>
        <v/>
      </c>
      <c r="EB58" s="560" t="str">
        <f t="shared" si="2674"/>
        <v/>
      </c>
      <c r="EC58" s="556" t="str">
        <f t="shared" ref="EC58" si="2856">IF(OR(TEXT(EB$1,0)&amp;EC$4=$L58,TEXT(EB$1,0)&amp;EC$4=$O58,TEXT(EB$1,0)&amp;EC$4=$R58,TEXT(EB$1,0)&amp;EC$4=$U58),$BE58*$U$2,"")</f>
        <v/>
      </c>
      <c r="ED58" s="556" t="str">
        <f t="shared" ref="ED58" si="2857">IF(OR(TEXT(EB$1,0)&amp;ED$4=$L58,TEXT(EB$1,0)&amp;ED$4=$O58,TEXT(EB$1,0)&amp;ED$4=$R58,TEXT(EB$1,0)&amp;ED$4=$U58),$BE58*$U$2,"")</f>
        <v/>
      </c>
      <c r="EE58" s="558" t="str">
        <f t="shared" ref="EE58" si="2858">IF(OR(TEXT(EB$1,0)&amp;EE$4=$L58,TEXT(EB$1,0)&amp;EE$4=$O58,TEXT(EB$1,0)&amp;EE$4=$R58,TEXT(EB$1,0)&amp;EE$4=$U58),$BE58*$U$2,"")</f>
        <v/>
      </c>
      <c r="EF58" s="560" t="str">
        <f t="shared" si="2677"/>
        <v/>
      </c>
      <c r="EG58" s="556" t="str">
        <f t="shared" ref="EG58" si="2859">IF(OR(TEXT(EF$1,0)&amp;EG$4=$L58,TEXT(EF$1,0)&amp;EG$4=$O58,TEXT(EF$1,0)&amp;EG$4=$R58,TEXT(EF$1,0)&amp;EG$4=$U58),$BE58*$U$2,"")</f>
        <v/>
      </c>
      <c r="EH58" s="556" t="str">
        <f t="shared" ref="EH58" si="2860">IF(OR(TEXT(EF$1,0)&amp;EH$4=$L58,TEXT(EF$1,0)&amp;EH$4=$O58,TEXT(EF$1,0)&amp;EH$4=$R58,TEXT(EF$1,0)&amp;EH$4=$U58),$BE58*$U$2,"")</f>
        <v/>
      </c>
      <c r="EI58" s="558" t="str">
        <f t="shared" ref="EI58" si="2861">IF(OR(TEXT(EF$1,0)&amp;EI$4=$L58,TEXT(EF$1,0)&amp;EI$4=$O58,TEXT(EF$1,0)&amp;EI$4=$R58,TEXT(EF$1,0)&amp;EI$4=$U58),$BE58*$U$2,"")</f>
        <v/>
      </c>
      <c r="EJ58" s="560" t="str">
        <f t="shared" si="2680"/>
        <v/>
      </c>
      <c r="EK58" s="556" t="str">
        <f t="shared" ref="EK58" si="2862">IF(OR(TEXT(EJ$1,0)&amp;EK$4=$L58,TEXT(EJ$1,0)&amp;EK$4=$O58,TEXT(EJ$1,0)&amp;EK$4=$R58,TEXT(EJ$1,0)&amp;EK$4=$U58),$BE58*$U$2,"")</f>
        <v/>
      </c>
      <c r="EL58" s="556" t="str">
        <f t="shared" ref="EL58" si="2863">IF(OR(TEXT(EJ$1,0)&amp;EL$4=$L58,TEXT(EJ$1,0)&amp;EL$4=$O58,TEXT(EJ$1,0)&amp;EL$4=$R58,TEXT(EJ$1,0)&amp;EL$4=$U58),$BE58*$U$2,"")</f>
        <v/>
      </c>
      <c r="EM58" s="558" t="str">
        <f t="shared" ref="EM58" si="2864">IF(OR(TEXT(EJ$1,0)&amp;EM$4=$L58,TEXT(EJ$1,0)&amp;EM$4=$O58,TEXT(EJ$1,0)&amp;EM$4=$R58,TEXT(EJ$1,0)&amp;EM$4=$U58),$BE58*$U$2,"")</f>
        <v/>
      </c>
      <c r="EN58" s="560" t="str">
        <f t="shared" si="2683"/>
        <v/>
      </c>
      <c r="EO58" s="556" t="str">
        <f t="shared" ref="EO58" si="2865">IF(OR(TEXT(EN$1,0)&amp;EO$4=$L58,TEXT(EN$1,0)&amp;EO$4=$O58,TEXT(EN$1,0)&amp;EO$4=$R58,TEXT(EN$1,0)&amp;EO$4=$U58),$BE58*$U$2,"")</f>
        <v/>
      </c>
      <c r="EP58" s="556" t="str">
        <f t="shared" ref="EP58" si="2866">IF(OR(TEXT(EN$1,0)&amp;EP$4=$L58,TEXT(EN$1,0)&amp;EP$4=$O58,TEXT(EN$1,0)&amp;EP$4=$R58,TEXT(EN$1,0)&amp;EP$4=$U58),$BE58*$U$2,"")</f>
        <v/>
      </c>
      <c r="EQ58" s="558" t="str">
        <f t="shared" ref="EQ58" si="2867">IF(OR(TEXT(EN$1,0)&amp;EQ$4=$L58,TEXT(EN$1,0)&amp;EQ$4=$O58,TEXT(EN$1,0)&amp;EQ$4=$R58,TEXT(EN$1,0)&amp;EQ$4=$U58),$BE58*$U$2,"")</f>
        <v/>
      </c>
      <c r="ER58" s="560" t="str">
        <f t="shared" si="2686"/>
        <v/>
      </c>
      <c r="ES58" s="556" t="str">
        <f t="shared" ref="ES58" si="2868">IF(OR(TEXT(ER$1,0)&amp;ES$4=$L58,TEXT(ER$1,0)&amp;ES$4=$O58,TEXT(ER$1,0)&amp;ES$4=$R58,TEXT(ER$1,0)&amp;ES$4=$U58),$BE58*$U$2,"")</f>
        <v/>
      </c>
      <c r="ET58" s="556" t="str">
        <f t="shared" ref="ET58" si="2869">IF(OR(TEXT(ER$1,0)&amp;ET$4=$L58,TEXT(ER$1,0)&amp;ET$4=$O58,TEXT(ER$1,0)&amp;ET$4=$R58,TEXT(ER$1,0)&amp;ET$4=$U58),$BE58*$U$2,"")</f>
        <v/>
      </c>
      <c r="EU58" s="558" t="str">
        <f t="shared" ref="EU58" si="2870">IF(OR(TEXT(ER$1,0)&amp;EU$4=$L58,TEXT(ER$1,0)&amp;EU$4=$O58,TEXT(ER$1,0)&amp;EU$4=$R58,TEXT(ER$1,0)&amp;EU$4=$U58),$BE58*$U$2,"")</f>
        <v/>
      </c>
      <c r="EV58" s="560" t="str">
        <f t="shared" si="2689"/>
        <v/>
      </c>
      <c r="EW58" s="556" t="str">
        <f t="shared" ref="EW58" si="2871">IF(OR(TEXT(EV$1,0)&amp;EW$4=$L58,TEXT(EV$1,0)&amp;EW$4=$O58,TEXT(EV$1,0)&amp;EW$4=$R58,TEXT(EV$1,0)&amp;EW$4=$U58),$BE58*$U$2,"")</f>
        <v/>
      </c>
      <c r="EX58" s="556" t="str">
        <f t="shared" ref="EX58" si="2872">IF(OR(TEXT(EV$1,0)&amp;EX$4=$L58,TEXT(EV$1,0)&amp;EX$4=$O58,TEXT(EV$1,0)&amp;EX$4=$R58,TEXT(EV$1,0)&amp;EX$4=$U58),$BE58*$U$2,"")</f>
        <v/>
      </c>
      <c r="EY58" s="558" t="str">
        <f t="shared" ref="EY58" si="2873">IF(OR(TEXT(EV$1,0)&amp;EY$4=$L58,TEXT(EV$1,0)&amp;EY$4=$O58,TEXT(EV$1,0)&amp;EY$4=$R58,TEXT(EV$1,0)&amp;EY$4=$U58),$BE58*$U$2,"")</f>
        <v/>
      </c>
      <c r="EZ58" s="560" t="str">
        <f t="shared" si="2692"/>
        <v/>
      </c>
      <c r="FA58" s="556" t="str">
        <f t="shared" ref="FA58" si="2874">IF(OR(TEXT(EZ$1,0)&amp;FA$4=$L58,TEXT(EZ$1,0)&amp;FA$4=$O58,TEXT(EZ$1,0)&amp;FA$4=$R58,TEXT(EZ$1,0)&amp;FA$4=$U58),$BE58*$U$2,"")</f>
        <v/>
      </c>
      <c r="FB58" s="556" t="str">
        <f t="shared" ref="FB58" si="2875">IF(OR(TEXT(EZ$1,0)&amp;FB$4=$L58,TEXT(EZ$1,0)&amp;FB$4=$O58,TEXT(EZ$1,0)&amp;FB$4=$R58,TEXT(EZ$1,0)&amp;FB$4=$U58),$BE58*$U$2,"")</f>
        <v/>
      </c>
      <c r="FC58" s="558" t="str">
        <f t="shared" ref="FC58" si="2876">IF(OR(TEXT(EZ$1,0)&amp;FC$4=$L58,TEXT(EZ$1,0)&amp;FC$4=$O58,TEXT(EZ$1,0)&amp;FC$4=$R58,TEXT(EZ$1,0)&amp;FC$4=$U58),$BE58*$U$2,"")</f>
        <v/>
      </c>
      <c r="FD58" s="560" t="str">
        <f t="shared" si="2695"/>
        <v/>
      </c>
      <c r="FE58" s="556" t="str">
        <f t="shared" ref="FE58" si="2877">IF(OR(TEXT(FD$1,0)&amp;FE$4=$L58,TEXT(FD$1,0)&amp;FE$4=$O58,TEXT(FD$1,0)&amp;FE$4=$R58,TEXT(FD$1,0)&amp;FE$4=$U58),$BE58*$U$2,"")</f>
        <v/>
      </c>
      <c r="FF58" s="556" t="str">
        <f t="shared" ref="FF58" si="2878">IF(OR(TEXT(FD$1,0)&amp;FF$4=$L58,TEXT(FD$1,0)&amp;FF$4=$O58,TEXT(FD$1,0)&amp;FF$4=$R58,TEXT(FD$1,0)&amp;FF$4=$U58),$BE58*$U$2,"")</f>
        <v/>
      </c>
      <c r="FG58" s="558" t="str">
        <f t="shared" ref="FG58" si="2879">IF(OR(TEXT(FD$1,0)&amp;FG$4=$L58,TEXT(FD$1,0)&amp;FG$4=$O58,TEXT(FD$1,0)&amp;FG$4=$R58,TEXT(FD$1,0)&amp;FG$4=$U58),$BE58*$U$2,"")</f>
        <v/>
      </c>
      <c r="FH58" s="560" t="str">
        <f t="shared" si="2698"/>
        <v/>
      </c>
      <c r="FI58" s="556" t="str">
        <f t="shared" ref="FI58" si="2880">IF(OR(TEXT(FH$1,0)&amp;FI$4=$L58,TEXT(FH$1,0)&amp;FI$4=$O58,TEXT(FH$1,0)&amp;FI$4=$R58,TEXT(FH$1,0)&amp;FI$4=$U58),$BE58*$U$2,"")</f>
        <v/>
      </c>
      <c r="FJ58" s="556" t="str">
        <f t="shared" ref="FJ58" si="2881">IF(OR(TEXT(FH$1,0)&amp;FJ$4=$L58,TEXT(FH$1,0)&amp;FJ$4=$O58,TEXT(FH$1,0)&amp;FJ$4=$R58,TEXT(FH$1,0)&amp;FJ$4=$U58),$BE58*$U$2,"")</f>
        <v/>
      </c>
      <c r="FK58" s="558" t="str">
        <f t="shared" ref="FK58" si="2882">IF(OR(TEXT(FH$1,0)&amp;FK$4=$L58,TEXT(FH$1,0)&amp;FK$4=$O58,TEXT(FH$1,0)&amp;FK$4=$R58,TEXT(FH$1,0)&amp;FK$4=$U58),$BE58*$U$2,"")</f>
        <v/>
      </c>
      <c r="FL58" s="560" t="str">
        <f t="shared" si="2701"/>
        <v/>
      </c>
      <c r="FM58" s="556" t="str">
        <f t="shared" ref="FM58" si="2883">IF(OR(TEXT(FL$1,0)&amp;FM$4=$L58,TEXT(FL$1,0)&amp;FM$4=$O58,TEXT(FL$1,0)&amp;FM$4=$R58,TEXT(FL$1,0)&amp;FM$4=$U58),$BE58*$U$2,"")</f>
        <v/>
      </c>
      <c r="FN58" s="556" t="str">
        <f t="shared" ref="FN58" si="2884">IF(OR(TEXT(FL$1,0)&amp;FN$4=$L58,TEXT(FL$1,0)&amp;FN$4=$O58,TEXT(FL$1,0)&amp;FN$4=$R58,TEXT(FL$1,0)&amp;FN$4=$U58),$BE58*$U$2,"")</f>
        <v/>
      </c>
      <c r="FO58" s="558" t="str">
        <f t="shared" ref="FO58" si="2885">IF(OR(TEXT(FL$1,0)&amp;FO$4=$L58,TEXT(FL$1,0)&amp;FO$4=$O58,TEXT(FL$1,0)&amp;FO$4=$R58,TEXT(FL$1,0)&amp;FO$4=$U58),$BE58*$U$2,"")</f>
        <v/>
      </c>
      <c r="FP58" s="560" t="str">
        <f t="shared" si="2704"/>
        <v/>
      </c>
      <c r="FQ58" s="556" t="str">
        <f t="shared" ref="FQ58" si="2886">IF(OR(TEXT(FP$1,0)&amp;FQ$4=$L58,TEXT(FP$1,0)&amp;FQ$4=$O58,TEXT(FP$1,0)&amp;FQ$4=$R58,TEXT(FP$1,0)&amp;FQ$4=$U58),$BE58*$U$2,"")</f>
        <v/>
      </c>
      <c r="FR58" s="556" t="str">
        <f t="shared" ref="FR58" si="2887">IF(OR(TEXT(FP$1,0)&amp;FR$4=$L58,TEXT(FP$1,0)&amp;FR$4=$O58,TEXT(FP$1,0)&amp;FR$4=$R58,TEXT(FP$1,0)&amp;FR$4=$U58),$BE58*$U$2,"")</f>
        <v/>
      </c>
      <c r="FS58" s="558" t="str">
        <f t="shared" ref="FS58" si="2888">IF(OR(TEXT(FP$1,0)&amp;FS$4=$L58,TEXT(FP$1,0)&amp;FS$4=$O58,TEXT(FP$1,0)&amp;FS$4=$R58,TEXT(FP$1,0)&amp;FS$4=$U58),$BE58*$U$2,"")</f>
        <v/>
      </c>
      <c r="FT58" s="560" t="str">
        <f t="shared" si="2707"/>
        <v/>
      </c>
      <c r="FU58" s="556" t="str">
        <f t="shared" ref="FU58" si="2889">IF(OR(TEXT(FT$1,0)&amp;FU$4=$L58,TEXT(FT$1,0)&amp;FU$4=$O58,TEXT(FT$1,0)&amp;FU$4=$R58,TEXT(FT$1,0)&amp;FU$4=$U58),$BE58*$U$2,"")</f>
        <v/>
      </c>
      <c r="FV58" s="556" t="str">
        <f t="shared" ref="FV58" si="2890">IF(OR(TEXT(FT$1,0)&amp;FV$4=$L58,TEXT(FT$1,0)&amp;FV$4=$O58,TEXT(FT$1,0)&amp;FV$4=$R58,TEXT(FT$1,0)&amp;FV$4=$U58),$BE58*$U$2,"")</f>
        <v/>
      </c>
      <c r="FW58" s="558" t="str">
        <f t="shared" ref="FW58" si="2891">IF(OR(TEXT(FT$1,0)&amp;FW$4=$L58,TEXT(FT$1,0)&amp;FW$4=$O58,TEXT(FT$1,0)&amp;FW$4=$R58,TEXT(FT$1,0)&amp;FW$4=$U58),$BE58*$U$2,"")</f>
        <v/>
      </c>
      <c r="FX58" s="560" t="str">
        <f t="shared" si="2710"/>
        <v/>
      </c>
      <c r="FY58" s="556" t="str">
        <f t="shared" ref="FY58" si="2892">IF(OR(TEXT(FX$1,0)&amp;FY$4=$L58,TEXT(FX$1,0)&amp;FY$4=$O58,TEXT(FX$1,0)&amp;FY$4=$R58,TEXT(FX$1,0)&amp;FY$4=$U58),$BE58*$U$2,"")</f>
        <v/>
      </c>
      <c r="FZ58" s="556" t="str">
        <f t="shared" ref="FZ58" si="2893">IF(OR(TEXT(FX$1,0)&amp;FZ$4=$L58,TEXT(FX$1,0)&amp;FZ$4=$O58,TEXT(FX$1,0)&amp;FZ$4=$R58,TEXT(FX$1,0)&amp;FZ$4=$U58),$BE58*$U$2,"")</f>
        <v/>
      </c>
      <c r="GA58" s="558" t="str">
        <f t="shared" ref="GA58" si="2894">IF(OR(TEXT(FX$1,0)&amp;GA$4=$L58,TEXT(FX$1,0)&amp;GA$4=$O58,TEXT(FX$1,0)&amp;GA$4=$R58,TEXT(FX$1,0)&amp;GA$4=$U58),$BE58*$U$2,"")</f>
        <v/>
      </c>
    </row>
    <row r="59" spans="1:183" s="1" customFormat="1" ht="13.5" customHeight="1" x14ac:dyDescent="0.25">
      <c r="A59" s="584"/>
      <c r="B59" s="585"/>
      <c r="C59" s="585"/>
      <c r="D59" s="608"/>
      <c r="E59" s="609"/>
      <c r="F59" s="610"/>
      <c r="G59" s="614"/>
      <c r="H59" s="615"/>
      <c r="I59" s="615"/>
      <c r="J59" s="615"/>
      <c r="K59" s="616"/>
      <c r="L59" s="594"/>
      <c r="M59" s="595"/>
      <c r="N59" s="595"/>
      <c r="O59" s="597"/>
      <c r="P59" s="597"/>
      <c r="Q59" s="597"/>
      <c r="R59" s="597"/>
      <c r="S59" s="597"/>
      <c r="T59" s="597"/>
      <c r="U59" s="597"/>
      <c r="V59" s="597"/>
      <c r="W59" s="599"/>
      <c r="X59" s="579" t="str">
        <f t="shared" ref="X59" si="2895">IF(X58&lt;&gt;"",X58*$U$2,"")</f>
        <v/>
      </c>
      <c r="Y59" s="580"/>
      <c r="Z59" s="580" t="str">
        <f t="shared" ref="Z59" si="2896">IF(Z58&lt;&gt;"",Z58*$U$2,"")</f>
        <v/>
      </c>
      <c r="AA59" s="580"/>
      <c r="AB59" s="580" t="str">
        <f t="shared" ref="AB59" si="2897">IF(AB58&lt;&gt;"",AB58*$U$2,"")</f>
        <v/>
      </c>
      <c r="AC59" s="580"/>
      <c r="AD59" s="580" t="str">
        <f t="shared" ref="AD59" si="2898">IF(AD58&lt;&gt;"",AD58*$U$2,"")</f>
        <v/>
      </c>
      <c r="AE59" s="580"/>
      <c r="AF59" s="580" t="str">
        <f t="shared" ref="AF59" si="2899">IF(AF58&lt;&gt;"",AF58*$U$2,"")</f>
        <v/>
      </c>
      <c r="AG59" s="580"/>
      <c r="AH59" s="580" t="str">
        <f t="shared" ref="AH59" si="2900">IF(AH58&lt;&gt;"",AH58*$U$2,"")</f>
        <v/>
      </c>
      <c r="AI59" s="580"/>
      <c r="AJ59" s="580" t="str">
        <f t="shared" ref="AJ59" si="2901">IF(AJ58&lt;&gt;"",AJ58*$U$2,"")</f>
        <v/>
      </c>
      <c r="AK59" s="580"/>
      <c r="AL59" s="580" t="str">
        <f t="shared" ref="AL59" si="2902">IF(AL58&lt;&gt;"",AL58*$U$2,"")</f>
        <v/>
      </c>
      <c r="AM59" s="580"/>
      <c r="AN59" s="580" t="str">
        <f t="shared" ref="AN59" si="2903">IF(AN58&lt;&gt;"",AN58*$U$2,"")</f>
        <v/>
      </c>
      <c r="AO59" s="580"/>
      <c r="AP59" s="580" t="str">
        <f t="shared" ref="AP59" si="2904">IF(AP58&lt;&gt;"",AP58*$U$2,"")</f>
        <v/>
      </c>
      <c r="AQ59" s="580"/>
      <c r="AR59" s="580" t="str">
        <f t="shared" ref="AR59" si="2905">IF(AR58&lt;&gt;"",AR58*$U$2,"")</f>
        <v/>
      </c>
      <c r="AS59" s="580"/>
      <c r="AT59" s="580" t="str">
        <f t="shared" ref="AT59" si="2906">IF(AT58&lt;&gt;"",AT58*$U$2,"")</f>
        <v/>
      </c>
      <c r="AU59" s="580"/>
      <c r="AV59" s="580" t="str">
        <f t="shared" ref="AV59" si="2907">IF(AV58&lt;&gt;"",AV58*$U$2,"")</f>
        <v/>
      </c>
      <c r="AW59" s="580"/>
      <c r="AX59" s="580" t="str">
        <f t="shared" ref="AX59" si="2908">IF(AX58&lt;&gt;"",AX58*$U$2,"")</f>
        <v/>
      </c>
      <c r="AY59" s="580"/>
      <c r="AZ59" s="580" t="str">
        <f t="shared" ref="AZ59" si="2909">IF(AZ58&lt;&gt;"",AZ58*$U$2,"")</f>
        <v/>
      </c>
      <c r="BA59" s="581"/>
      <c r="BB59" s="603"/>
      <c r="BC59" s="604"/>
      <c r="BD59" s="604"/>
      <c r="BE59" s="572"/>
      <c r="BF59" s="572"/>
      <c r="BG59" s="572"/>
      <c r="BH59" s="576"/>
      <c r="BI59" s="577"/>
      <c r="BJ59" s="578"/>
      <c r="CJ59" s="564"/>
      <c r="CK59" s="562"/>
      <c r="CL59" s="562"/>
      <c r="CM59" s="563"/>
      <c r="CN59" s="564"/>
      <c r="CO59" s="562"/>
      <c r="CP59" s="562"/>
      <c r="CQ59" s="563"/>
      <c r="CR59" s="564"/>
      <c r="CS59" s="562"/>
      <c r="CT59" s="562"/>
      <c r="CU59" s="563"/>
      <c r="CV59" s="564"/>
      <c r="CW59" s="562"/>
      <c r="CX59" s="562"/>
      <c r="CY59" s="563"/>
      <c r="CZ59" s="564"/>
      <c r="DA59" s="562"/>
      <c r="DB59" s="562"/>
      <c r="DC59" s="563"/>
      <c r="DD59" s="564"/>
      <c r="DE59" s="562"/>
      <c r="DF59" s="562"/>
      <c r="DG59" s="563"/>
      <c r="DH59" s="564"/>
      <c r="DI59" s="562"/>
      <c r="DJ59" s="562"/>
      <c r="DK59" s="563"/>
      <c r="DL59" s="564"/>
      <c r="DM59" s="562"/>
      <c r="DN59" s="562"/>
      <c r="DO59" s="563"/>
      <c r="DP59" s="564"/>
      <c r="DQ59" s="562"/>
      <c r="DR59" s="562"/>
      <c r="DS59" s="563"/>
      <c r="DT59" s="564"/>
      <c r="DU59" s="562"/>
      <c r="DV59" s="562"/>
      <c r="DW59" s="563"/>
      <c r="DX59" s="564"/>
      <c r="DY59" s="562"/>
      <c r="DZ59" s="562"/>
      <c r="EA59" s="563"/>
      <c r="EB59" s="564"/>
      <c r="EC59" s="562"/>
      <c r="ED59" s="562"/>
      <c r="EE59" s="563"/>
      <c r="EF59" s="564"/>
      <c r="EG59" s="562"/>
      <c r="EH59" s="562"/>
      <c r="EI59" s="563"/>
      <c r="EJ59" s="564"/>
      <c r="EK59" s="562"/>
      <c r="EL59" s="562"/>
      <c r="EM59" s="563"/>
      <c r="EN59" s="564"/>
      <c r="EO59" s="562"/>
      <c r="EP59" s="562"/>
      <c r="EQ59" s="563"/>
      <c r="ER59" s="564"/>
      <c r="ES59" s="562"/>
      <c r="ET59" s="562"/>
      <c r="EU59" s="563"/>
      <c r="EV59" s="564"/>
      <c r="EW59" s="562"/>
      <c r="EX59" s="562"/>
      <c r="EY59" s="563"/>
      <c r="EZ59" s="564"/>
      <c r="FA59" s="562"/>
      <c r="FB59" s="562"/>
      <c r="FC59" s="563"/>
      <c r="FD59" s="564"/>
      <c r="FE59" s="562"/>
      <c r="FF59" s="562"/>
      <c r="FG59" s="563"/>
      <c r="FH59" s="564"/>
      <c r="FI59" s="562"/>
      <c r="FJ59" s="562"/>
      <c r="FK59" s="563"/>
      <c r="FL59" s="564"/>
      <c r="FM59" s="562"/>
      <c r="FN59" s="562"/>
      <c r="FO59" s="563"/>
      <c r="FP59" s="564"/>
      <c r="FQ59" s="562"/>
      <c r="FR59" s="562"/>
      <c r="FS59" s="563"/>
      <c r="FT59" s="564"/>
      <c r="FU59" s="562"/>
      <c r="FV59" s="562"/>
      <c r="FW59" s="563"/>
      <c r="FX59" s="564"/>
      <c r="FY59" s="562"/>
      <c r="FZ59" s="562"/>
      <c r="GA59" s="563"/>
    </row>
    <row r="60" spans="1:183" s="1" customFormat="1" ht="13.5" customHeight="1" x14ac:dyDescent="0.25">
      <c r="A60" s="582"/>
      <c r="B60" s="583"/>
      <c r="C60" s="583"/>
      <c r="D60" s="605" t="s">
        <v>343</v>
      </c>
      <c r="E60" s="606"/>
      <c r="F60" s="607"/>
      <c r="G60" s="611" t="s">
        <v>303</v>
      </c>
      <c r="H60" s="612"/>
      <c r="I60" s="612"/>
      <c r="J60" s="612"/>
      <c r="K60" s="613"/>
      <c r="L60" s="592"/>
      <c r="M60" s="593"/>
      <c r="N60" s="593"/>
      <c r="O60" s="596" t="str">
        <f t="shared" ref="O60" si="2910">IF($L60&lt;&gt;"",LEFT($L60,4)&amp;O$5,"")</f>
        <v/>
      </c>
      <c r="P60" s="596"/>
      <c r="Q60" s="596"/>
      <c r="R60" s="596" t="str">
        <f t="shared" ref="R60:R74" si="2911">IF($L60&lt;&gt;"",LEFT($L60,4)&amp;R$5,"")</f>
        <v/>
      </c>
      <c r="S60" s="596"/>
      <c r="T60" s="596"/>
      <c r="U60" s="596" t="str">
        <f t="shared" ref="U60:U74" si="2912">IF($L60&lt;&gt;"",LEFT($L60,4)&amp;U$5,"")</f>
        <v/>
      </c>
      <c r="V60" s="596"/>
      <c r="W60" s="598"/>
      <c r="X60" s="600" t="str">
        <f>'RS SHK-DWN'!$DY$5</f>
        <v/>
      </c>
      <c r="Y60" s="565"/>
      <c r="Z60" s="565"/>
      <c r="AA60" s="565"/>
      <c r="AB60" s="565"/>
      <c r="AC60" s="565"/>
      <c r="AD60" s="565"/>
      <c r="AE60" s="565"/>
      <c r="AF60" s="565"/>
      <c r="AG60" s="565"/>
      <c r="AH60" s="565"/>
      <c r="AI60" s="565"/>
      <c r="AJ60" s="565"/>
      <c r="AK60" s="565"/>
      <c r="AL60" s="565"/>
      <c r="AM60" s="565"/>
      <c r="AN60" s="565"/>
      <c r="AO60" s="565"/>
      <c r="AP60" s="565"/>
      <c r="AQ60" s="565"/>
      <c r="AR60" s="565"/>
      <c r="AS60" s="565"/>
      <c r="AT60" s="565"/>
      <c r="AU60" s="565"/>
      <c r="AV60" s="565"/>
      <c r="AW60" s="565"/>
      <c r="AX60" s="565"/>
      <c r="AY60" s="565"/>
      <c r="AZ60" s="565"/>
      <c r="BA60" s="566"/>
      <c r="BB60" s="601"/>
      <c r="BC60" s="602"/>
      <c r="BD60" s="602"/>
      <c r="BE60" s="571" t="str">
        <f t="shared" ref="BE60" si="2913">IF(AND(D60&lt;&gt;"",G60&lt;&gt;"",L60&lt;&gt;""),SUM(X60:BA60),"")</f>
        <v/>
      </c>
      <c r="BF60" s="571"/>
      <c r="BG60" s="571"/>
      <c r="BH60" s="573" t="str">
        <f t="shared" ref="BH60" si="2914">IF(AND(D60&lt;&gt;"",G60&lt;&gt;"",L60&lt;&gt;""),SUM(X61:BA61,BB60),"")</f>
        <v/>
      </c>
      <c r="BI60" s="574"/>
      <c r="BJ60" s="575"/>
      <c r="CB60" s="173">
        <f>BB60+SUM(X61:Y61)</f>
        <v>0</v>
      </c>
      <c r="CC60" s="173">
        <f>BB60+SUM(X61:AA61)</f>
        <v>0</v>
      </c>
      <c r="CD60" s="173">
        <f>BB60+SUM(X61:AC61)</f>
        <v>0</v>
      </c>
      <c r="CE60" s="173">
        <f>BB60+SUM(X61:AE61)</f>
        <v>0</v>
      </c>
      <c r="CF60" s="173">
        <f>BB60+SUM(X61:AG61)</f>
        <v>0</v>
      </c>
      <c r="CG60" s="173">
        <f>BB60+SUM(X61:AI61)</f>
        <v>0</v>
      </c>
      <c r="CH60" s="173">
        <f>BB60+SUM(X61:AK61)</f>
        <v>0</v>
      </c>
      <c r="CJ60" s="560" t="str">
        <f t="shared" si="2641"/>
        <v/>
      </c>
      <c r="CK60" s="556" t="str">
        <f t="shared" ref="CK60" si="2915">IF(OR(TEXT(CJ$1,0)&amp;CK$4=$L60,TEXT(CJ$1,0)&amp;CK$4=$O60,TEXT(CJ$1,0)&amp;CK$4=$R60,TEXT(CJ$1,0)&amp;CK$4=$U60),$BE60*$U$2,"")</f>
        <v/>
      </c>
      <c r="CL60" s="556" t="str">
        <f t="shared" ref="CL60" si="2916">IF(OR(TEXT(CJ$1,0)&amp;CL$4=$L60,TEXT(CJ$1,0)&amp;CL$4=$O60,TEXT(CJ$1,0)&amp;CL$4=$R60,TEXT(CJ$1,0)&amp;CL$4=$U60),$BE60*$U$2,"")</f>
        <v/>
      </c>
      <c r="CM60" s="558" t="str">
        <f t="shared" ref="CM60" si="2917">IF(OR(TEXT(CJ$1,0)&amp;CM$4=$L60,TEXT(CJ$1,0)&amp;CM$4=$O60,TEXT(CJ$1,0)&amp;CM$4=$R60,TEXT(CJ$1,0)&amp;CM$4=$U60),$BE60*$U$2,"")</f>
        <v/>
      </c>
      <c r="CN60" s="560" t="str">
        <f t="shared" si="2644"/>
        <v/>
      </c>
      <c r="CO60" s="556" t="str">
        <f t="shared" ref="CO60" si="2918">IF(OR(TEXT(CN$1,0)&amp;CO$4=$L60,TEXT(CN$1,0)&amp;CO$4=$O60,TEXT(CN$1,0)&amp;CO$4=$R60,TEXT(CN$1,0)&amp;CO$4=$U60),$BE60*$U$2,"")</f>
        <v/>
      </c>
      <c r="CP60" s="556" t="str">
        <f t="shared" ref="CP60" si="2919">IF(OR(TEXT(CN$1,0)&amp;CP$4=$L60,TEXT(CN$1,0)&amp;CP$4=$O60,TEXT(CN$1,0)&amp;CP$4=$R60,TEXT(CN$1,0)&amp;CP$4=$U60),$BE60*$U$2,"")</f>
        <v/>
      </c>
      <c r="CQ60" s="558" t="str">
        <f t="shared" ref="CQ60" si="2920">IF(OR(TEXT(CN$1,0)&amp;CQ$4=$L60,TEXT(CN$1,0)&amp;CQ$4=$O60,TEXT(CN$1,0)&amp;CQ$4=$R60,TEXT(CN$1,0)&amp;CQ$4=$U60),$BE60*$U$2,"")</f>
        <v/>
      </c>
      <c r="CR60" s="560" t="str">
        <f t="shared" si="2647"/>
        <v/>
      </c>
      <c r="CS60" s="556" t="str">
        <f t="shared" ref="CS60" si="2921">IF(OR(TEXT(CR$1,0)&amp;CS$4=$L60,TEXT(CR$1,0)&amp;CS$4=$O60,TEXT(CR$1,0)&amp;CS$4=$R60,TEXT(CR$1,0)&amp;CS$4=$U60),$BE60*$U$2,"")</f>
        <v/>
      </c>
      <c r="CT60" s="556" t="str">
        <f t="shared" ref="CT60" si="2922">IF(OR(TEXT(CR$1,0)&amp;CT$4=$L60,TEXT(CR$1,0)&amp;CT$4=$O60,TEXT(CR$1,0)&amp;CT$4=$R60,TEXT(CR$1,0)&amp;CT$4=$U60),$BE60*$U$2,"")</f>
        <v/>
      </c>
      <c r="CU60" s="558" t="str">
        <f t="shared" ref="CU60" si="2923">IF(OR(TEXT(CR$1,0)&amp;CU$4=$L60,TEXT(CR$1,0)&amp;CU$4=$O60,TEXT(CR$1,0)&amp;CU$4=$R60,TEXT(CR$1,0)&amp;CU$4=$U60),$BE60*$U$2,"")</f>
        <v/>
      </c>
      <c r="CV60" s="560" t="str">
        <f t="shared" si="2650"/>
        <v/>
      </c>
      <c r="CW60" s="556" t="str">
        <f t="shared" ref="CW60" si="2924">IF(OR(TEXT(CV$1,0)&amp;CW$4=$L60,TEXT(CV$1,0)&amp;CW$4=$O60,TEXT(CV$1,0)&amp;CW$4=$R60,TEXT(CV$1,0)&amp;CW$4=$U60),$BE60*$U$2,"")</f>
        <v/>
      </c>
      <c r="CX60" s="556" t="str">
        <f t="shared" ref="CX60" si="2925">IF(OR(TEXT(CV$1,0)&amp;CX$4=$L60,TEXT(CV$1,0)&amp;CX$4=$O60,TEXT(CV$1,0)&amp;CX$4=$R60,TEXT(CV$1,0)&amp;CX$4=$U60),$BE60*$U$2,"")</f>
        <v/>
      </c>
      <c r="CY60" s="558" t="str">
        <f t="shared" ref="CY60" si="2926">IF(OR(TEXT(CV$1,0)&amp;CY$4=$L60,TEXT(CV$1,0)&amp;CY$4=$O60,TEXT(CV$1,0)&amp;CY$4=$R60,TEXT(CV$1,0)&amp;CY$4=$U60),$BE60*$U$2,"")</f>
        <v/>
      </c>
      <c r="CZ60" s="560" t="str">
        <f t="shared" si="2653"/>
        <v/>
      </c>
      <c r="DA60" s="556" t="str">
        <f t="shared" ref="DA60" si="2927">IF(OR(TEXT(CZ$1,0)&amp;DA$4=$L60,TEXT(CZ$1,0)&amp;DA$4=$O60,TEXT(CZ$1,0)&amp;DA$4=$R60,TEXT(CZ$1,0)&amp;DA$4=$U60),$BE60*$U$2,"")</f>
        <v/>
      </c>
      <c r="DB60" s="556" t="str">
        <f t="shared" ref="DB60" si="2928">IF(OR(TEXT(CZ$1,0)&amp;DB$4=$L60,TEXT(CZ$1,0)&amp;DB$4=$O60,TEXT(CZ$1,0)&amp;DB$4=$R60,TEXT(CZ$1,0)&amp;DB$4=$U60),$BE60*$U$2,"")</f>
        <v/>
      </c>
      <c r="DC60" s="558" t="str">
        <f t="shared" ref="DC60" si="2929">IF(OR(TEXT(CZ$1,0)&amp;DC$4=$L60,TEXT(CZ$1,0)&amp;DC$4=$O60,TEXT(CZ$1,0)&amp;DC$4=$R60,TEXT(CZ$1,0)&amp;DC$4=$U60),$BE60*$U$2,"")</f>
        <v/>
      </c>
      <c r="DD60" s="560" t="str">
        <f t="shared" si="2656"/>
        <v/>
      </c>
      <c r="DE60" s="556" t="str">
        <f t="shared" ref="DE60" si="2930">IF(OR(TEXT(DD$1,0)&amp;DE$4=$L60,TEXT(DD$1,0)&amp;DE$4=$O60,TEXT(DD$1,0)&amp;DE$4=$R60,TEXT(DD$1,0)&amp;DE$4=$U60),$BE60*$U$2,"")</f>
        <v/>
      </c>
      <c r="DF60" s="556" t="str">
        <f t="shared" ref="DF60" si="2931">IF(OR(TEXT(DD$1,0)&amp;DF$4=$L60,TEXT(DD$1,0)&amp;DF$4=$O60,TEXT(DD$1,0)&amp;DF$4=$R60,TEXT(DD$1,0)&amp;DF$4=$U60),$BE60*$U$2,"")</f>
        <v/>
      </c>
      <c r="DG60" s="558" t="str">
        <f t="shared" ref="DG60" si="2932">IF(OR(TEXT(DD$1,0)&amp;DG$4=$L60,TEXT(DD$1,0)&amp;DG$4=$O60,TEXT(DD$1,0)&amp;DG$4=$R60,TEXT(DD$1,0)&amp;DG$4=$U60),$BE60*$U$2,"")</f>
        <v/>
      </c>
      <c r="DH60" s="560" t="str">
        <f t="shared" si="2659"/>
        <v/>
      </c>
      <c r="DI60" s="556" t="str">
        <f t="shared" ref="DI60" si="2933">IF(OR(TEXT(DH$1,0)&amp;DI$4=$L60,TEXT(DH$1,0)&amp;DI$4=$O60,TEXT(DH$1,0)&amp;DI$4=$R60,TEXT(DH$1,0)&amp;DI$4=$U60),$BE60*$U$2,"")</f>
        <v/>
      </c>
      <c r="DJ60" s="556" t="str">
        <f t="shared" ref="DJ60" si="2934">IF(OR(TEXT(DH$1,0)&amp;DJ$4=$L60,TEXT(DH$1,0)&amp;DJ$4=$O60,TEXT(DH$1,0)&amp;DJ$4=$R60,TEXT(DH$1,0)&amp;DJ$4=$U60),$BE60*$U$2,"")</f>
        <v/>
      </c>
      <c r="DK60" s="558" t="str">
        <f t="shared" ref="DK60" si="2935">IF(OR(TEXT(DH$1,0)&amp;DK$4=$L60,TEXT(DH$1,0)&amp;DK$4=$O60,TEXT(DH$1,0)&amp;DK$4=$R60,TEXT(DH$1,0)&amp;DK$4=$U60),$BE60*$U$2,"")</f>
        <v/>
      </c>
      <c r="DL60" s="560" t="str">
        <f t="shared" si="2662"/>
        <v/>
      </c>
      <c r="DM60" s="556" t="str">
        <f t="shared" ref="DM60" si="2936">IF(OR(TEXT(DL$1,0)&amp;DM$4=$L60,TEXT(DL$1,0)&amp;DM$4=$O60,TEXT(DL$1,0)&amp;DM$4=$R60,TEXT(DL$1,0)&amp;DM$4=$U60),$BE60*$U$2,"")</f>
        <v/>
      </c>
      <c r="DN60" s="556" t="str">
        <f t="shared" ref="DN60" si="2937">IF(OR(TEXT(DL$1,0)&amp;DN$4=$L60,TEXT(DL$1,0)&amp;DN$4=$O60,TEXT(DL$1,0)&amp;DN$4=$R60,TEXT(DL$1,0)&amp;DN$4=$U60),$BE60*$U$2,"")</f>
        <v/>
      </c>
      <c r="DO60" s="558" t="str">
        <f t="shared" ref="DO60" si="2938">IF(OR(TEXT(DL$1,0)&amp;DO$4=$L60,TEXT(DL$1,0)&amp;DO$4=$O60,TEXT(DL$1,0)&amp;DO$4=$R60,TEXT(DL$1,0)&amp;DO$4=$U60),$BE60*$U$2,"")</f>
        <v/>
      </c>
      <c r="DP60" s="560" t="str">
        <f t="shared" si="2665"/>
        <v/>
      </c>
      <c r="DQ60" s="556" t="str">
        <f t="shared" ref="DQ60" si="2939">IF(OR(TEXT(DP$1,0)&amp;DQ$4=$L60,TEXT(DP$1,0)&amp;DQ$4=$O60,TEXT(DP$1,0)&amp;DQ$4=$R60,TEXT(DP$1,0)&amp;DQ$4=$U60),$BE60*$U$2,"")</f>
        <v/>
      </c>
      <c r="DR60" s="556" t="str">
        <f t="shared" ref="DR60" si="2940">IF(OR(TEXT(DP$1,0)&amp;DR$4=$L60,TEXT(DP$1,0)&amp;DR$4=$O60,TEXT(DP$1,0)&amp;DR$4=$R60,TEXT(DP$1,0)&amp;DR$4=$U60),$BE60*$U$2,"")</f>
        <v/>
      </c>
      <c r="DS60" s="558" t="str">
        <f t="shared" ref="DS60" si="2941">IF(OR(TEXT(DP$1,0)&amp;DS$4=$L60,TEXT(DP$1,0)&amp;DS$4=$O60,TEXT(DP$1,0)&amp;DS$4=$R60,TEXT(DP$1,0)&amp;DS$4=$U60),$BE60*$U$2,"")</f>
        <v/>
      </c>
      <c r="DT60" s="560" t="str">
        <f t="shared" si="2668"/>
        <v/>
      </c>
      <c r="DU60" s="556" t="str">
        <f t="shared" ref="DU60" si="2942">IF(OR(TEXT(DT$1,0)&amp;DU$4=$L60,TEXT(DT$1,0)&amp;DU$4=$O60,TEXT(DT$1,0)&amp;DU$4=$R60,TEXT(DT$1,0)&amp;DU$4=$U60),$BE60*$U$2,"")</f>
        <v/>
      </c>
      <c r="DV60" s="556" t="str">
        <f t="shared" ref="DV60" si="2943">IF(OR(TEXT(DT$1,0)&amp;DV$4=$L60,TEXT(DT$1,0)&amp;DV$4=$O60,TEXT(DT$1,0)&amp;DV$4=$R60,TEXT(DT$1,0)&amp;DV$4=$U60),$BE60*$U$2,"")</f>
        <v/>
      </c>
      <c r="DW60" s="558" t="str">
        <f t="shared" ref="DW60" si="2944">IF(OR(TEXT(DT$1,0)&amp;DW$4=$L60,TEXT(DT$1,0)&amp;DW$4=$O60,TEXT(DT$1,0)&amp;DW$4=$R60,TEXT(DT$1,0)&amp;DW$4=$U60),$BE60*$U$2,"")</f>
        <v/>
      </c>
      <c r="DX60" s="560" t="str">
        <f t="shared" si="2671"/>
        <v/>
      </c>
      <c r="DY60" s="556" t="str">
        <f t="shared" ref="DY60" si="2945">IF(OR(TEXT(DX$1,0)&amp;DY$4=$L60,TEXT(DX$1,0)&amp;DY$4=$O60,TEXT(DX$1,0)&amp;DY$4=$R60,TEXT(DX$1,0)&amp;DY$4=$U60),$BE60*$U$2,"")</f>
        <v/>
      </c>
      <c r="DZ60" s="556" t="str">
        <f t="shared" ref="DZ60" si="2946">IF(OR(TEXT(DX$1,0)&amp;DZ$4=$L60,TEXT(DX$1,0)&amp;DZ$4=$O60,TEXT(DX$1,0)&amp;DZ$4=$R60,TEXT(DX$1,0)&amp;DZ$4=$U60),$BE60*$U$2,"")</f>
        <v/>
      </c>
      <c r="EA60" s="558" t="str">
        <f t="shared" ref="EA60" si="2947">IF(OR(TEXT(DX$1,0)&amp;EA$4=$L60,TEXT(DX$1,0)&amp;EA$4=$O60,TEXT(DX$1,0)&amp;EA$4=$R60,TEXT(DX$1,0)&amp;EA$4=$U60),$BE60*$U$2,"")</f>
        <v/>
      </c>
      <c r="EB60" s="560" t="str">
        <f t="shared" si="2674"/>
        <v/>
      </c>
      <c r="EC60" s="556" t="str">
        <f t="shared" ref="EC60" si="2948">IF(OR(TEXT(EB$1,0)&amp;EC$4=$L60,TEXT(EB$1,0)&amp;EC$4=$O60,TEXT(EB$1,0)&amp;EC$4=$R60,TEXT(EB$1,0)&amp;EC$4=$U60),$BE60*$U$2,"")</f>
        <v/>
      </c>
      <c r="ED60" s="556" t="str">
        <f t="shared" ref="ED60" si="2949">IF(OR(TEXT(EB$1,0)&amp;ED$4=$L60,TEXT(EB$1,0)&amp;ED$4=$O60,TEXT(EB$1,0)&amp;ED$4=$R60,TEXT(EB$1,0)&amp;ED$4=$U60),$BE60*$U$2,"")</f>
        <v/>
      </c>
      <c r="EE60" s="558" t="str">
        <f t="shared" ref="EE60" si="2950">IF(OR(TEXT(EB$1,0)&amp;EE$4=$L60,TEXT(EB$1,0)&amp;EE$4=$O60,TEXT(EB$1,0)&amp;EE$4=$R60,TEXT(EB$1,0)&amp;EE$4=$U60),$BE60*$U$2,"")</f>
        <v/>
      </c>
      <c r="EF60" s="560" t="str">
        <f t="shared" si="2677"/>
        <v/>
      </c>
      <c r="EG60" s="556" t="str">
        <f t="shared" ref="EG60" si="2951">IF(OR(TEXT(EF$1,0)&amp;EG$4=$L60,TEXT(EF$1,0)&amp;EG$4=$O60,TEXT(EF$1,0)&amp;EG$4=$R60,TEXT(EF$1,0)&amp;EG$4=$U60),$BE60*$U$2,"")</f>
        <v/>
      </c>
      <c r="EH60" s="556" t="str">
        <f t="shared" ref="EH60" si="2952">IF(OR(TEXT(EF$1,0)&amp;EH$4=$L60,TEXT(EF$1,0)&amp;EH$4=$O60,TEXT(EF$1,0)&amp;EH$4=$R60,TEXT(EF$1,0)&amp;EH$4=$U60),$BE60*$U$2,"")</f>
        <v/>
      </c>
      <c r="EI60" s="558" t="str">
        <f t="shared" ref="EI60" si="2953">IF(OR(TEXT(EF$1,0)&amp;EI$4=$L60,TEXT(EF$1,0)&amp;EI$4=$O60,TEXT(EF$1,0)&amp;EI$4=$R60,TEXT(EF$1,0)&amp;EI$4=$U60),$BE60*$U$2,"")</f>
        <v/>
      </c>
      <c r="EJ60" s="560" t="str">
        <f t="shared" si="2680"/>
        <v/>
      </c>
      <c r="EK60" s="556" t="str">
        <f t="shared" ref="EK60" si="2954">IF(OR(TEXT(EJ$1,0)&amp;EK$4=$L60,TEXT(EJ$1,0)&amp;EK$4=$O60,TEXT(EJ$1,0)&amp;EK$4=$R60,TEXT(EJ$1,0)&amp;EK$4=$U60),$BE60*$U$2,"")</f>
        <v/>
      </c>
      <c r="EL60" s="556" t="str">
        <f t="shared" ref="EL60" si="2955">IF(OR(TEXT(EJ$1,0)&amp;EL$4=$L60,TEXT(EJ$1,0)&amp;EL$4=$O60,TEXT(EJ$1,0)&amp;EL$4=$R60,TEXT(EJ$1,0)&amp;EL$4=$U60),$BE60*$U$2,"")</f>
        <v/>
      </c>
      <c r="EM60" s="558" t="str">
        <f t="shared" ref="EM60" si="2956">IF(OR(TEXT(EJ$1,0)&amp;EM$4=$L60,TEXT(EJ$1,0)&amp;EM$4=$O60,TEXT(EJ$1,0)&amp;EM$4=$R60,TEXT(EJ$1,0)&amp;EM$4=$U60),$BE60*$U$2,"")</f>
        <v/>
      </c>
      <c r="EN60" s="560" t="str">
        <f t="shared" si="2683"/>
        <v/>
      </c>
      <c r="EO60" s="556" t="str">
        <f t="shared" ref="EO60" si="2957">IF(OR(TEXT(EN$1,0)&amp;EO$4=$L60,TEXT(EN$1,0)&amp;EO$4=$O60,TEXT(EN$1,0)&amp;EO$4=$R60,TEXT(EN$1,0)&amp;EO$4=$U60),$BE60*$U$2,"")</f>
        <v/>
      </c>
      <c r="EP60" s="556" t="str">
        <f t="shared" ref="EP60" si="2958">IF(OR(TEXT(EN$1,0)&amp;EP$4=$L60,TEXT(EN$1,0)&amp;EP$4=$O60,TEXT(EN$1,0)&amp;EP$4=$R60,TEXT(EN$1,0)&amp;EP$4=$U60),$BE60*$U$2,"")</f>
        <v/>
      </c>
      <c r="EQ60" s="558" t="str">
        <f t="shared" ref="EQ60" si="2959">IF(OR(TEXT(EN$1,0)&amp;EQ$4=$L60,TEXT(EN$1,0)&amp;EQ$4=$O60,TEXT(EN$1,0)&amp;EQ$4=$R60,TEXT(EN$1,0)&amp;EQ$4=$U60),$BE60*$U$2,"")</f>
        <v/>
      </c>
      <c r="ER60" s="560" t="str">
        <f t="shared" si="2686"/>
        <v/>
      </c>
      <c r="ES60" s="556" t="str">
        <f t="shared" ref="ES60" si="2960">IF(OR(TEXT(ER$1,0)&amp;ES$4=$L60,TEXT(ER$1,0)&amp;ES$4=$O60,TEXT(ER$1,0)&amp;ES$4=$R60,TEXT(ER$1,0)&amp;ES$4=$U60),$BE60*$U$2,"")</f>
        <v/>
      </c>
      <c r="ET60" s="556" t="str">
        <f t="shared" ref="ET60" si="2961">IF(OR(TEXT(ER$1,0)&amp;ET$4=$L60,TEXT(ER$1,0)&amp;ET$4=$O60,TEXT(ER$1,0)&amp;ET$4=$R60,TEXT(ER$1,0)&amp;ET$4=$U60),$BE60*$U$2,"")</f>
        <v/>
      </c>
      <c r="EU60" s="558" t="str">
        <f t="shared" ref="EU60" si="2962">IF(OR(TEXT(ER$1,0)&amp;EU$4=$L60,TEXT(ER$1,0)&amp;EU$4=$O60,TEXT(ER$1,0)&amp;EU$4=$R60,TEXT(ER$1,0)&amp;EU$4=$U60),$BE60*$U$2,"")</f>
        <v/>
      </c>
      <c r="EV60" s="560" t="str">
        <f t="shared" si="2689"/>
        <v/>
      </c>
      <c r="EW60" s="556" t="str">
        <f t="shared" ref="EW60" si="2963">IF(OR(TEXT(EV$1,0)&amp;EW$4=$L60,TEXT(EV$1,0)&amp;EW$4=$O60,TEXT(EV$1,0)&amp;EW$4=$R60,TEXT(EV$1,0)&amp;EW$4=$U60),$BE60*$U$2,"")</f>
        <v/>
      </c>
      <c r="EX60" s="556" t="str">
        <f t="shared" ref="EX60" si="2964">IF(OR(TEXT(EV$1,0)&amp;EX$4=$L60,TEXT(EV$1,0)&amp;EX$4=$O60,TEXT(EV$1,0)&amp;EX$4=$R60,TEXT(EV$1,0)&amp;EX$4=$U60),$BE60*$U$2,"")</f>
        <v/>
      </c>
      <c r="EY60" s="558" t="str">
        <f t="shared" ref="EY60" si="2965">IF(OR(TEXT(EV$1,0)&amp;EY$4=$L60,TEXT(EV$1,0)&amp;EY$4=$O60,TEXT(EV$1,0)&amp;EY$4=$R60,TEXT(EV$1,0)&amp;EY$4=$U60),$BE60*$U$2,"")</f>
        <v/>
      </c>
      <c r="EZ60" s="560" t="str">
        <f t="shared" si="2692"/>
        <v/>
      </c>
      <c r="FA60" s="556" t="str">
        <f t="shared" ref="FA60" si="2966">IF(OR(TEXT(EZ$1,0)&amp;FA$4=$L60,TEXT(EZ$1,0)&amp;FA$4=$O60,TEXT(EZ$1,0)&amp;FA$4=$R60,TEXT(EZ$1,0)&amp;FA$4=$U60),$BE60*$U$2,"")</f>
        <v/>
      </c>
      <c r="FB60" s="556" t="str">
        <f t="shared" ref="FB60" si="2967">IF(OR(TEXT(EZ$1,0)&amp;FB$4=$L60,TEXT(EZ$1,0)&amp;FB$4=$O60,TEXT(EZ$1,0)&amp;FB$4=$R60,TEXT(EZ$1,0)&amp;FB$4=$U60),$BE60*$U$2,"")</f>
        <v/>
      </c>
      <c r="FC60" s="558" t="str">
        <f t="shared" ref="FC60" si="2968">IF(OR(TEXT(EZ$1,0)&amp;FC$4=$L60,TEXT(EZ$1,0)&amp;FC$4=$O60,TEXT(EZ$1,0)&amp;FC$4=$R60,TEXT(EZ$1,0)&amp;FC$4=$U60),$BE60*$U$2,"")</f>
        <v/>
      </c>
      <c r="FD60" s="560" t="str">
        <f t="shared" si="2695"/>
        <v/>
      </c>
      <c r="FE60" s="556" t="str">
        <f t="shared" ref="FE60" si="2969">IF(OR(TEXT(FD$1,0)&amp;FE$4=$L60,TEXT(FD$1,0)&amp;FE$4=$O60,TEXT(FD$1,0)&amp;FE$4=$R60,TEXT(FD$1,0)&amp;FE$4=$U60),$BE60*$U$2,"")</f>
        <v/>
      </c>
      <c r="FF60" s="556" t="str">
        <f t="shared" ref="FF60" si="2970">IF(OR(TEXT(FD$1,0)&amp;FF$4=$L60,TEXT(FD$1,0)&amp;FF$4=$O60,TEXT(FD$1,0)&amp;FF$4=$R60,TEXT(FD$1,0)&amp;FF$4=$U60),$BE60*$U$2,"")</f>
        <v/>
      </c>
      <c r="FG60" s="558" t="str">
        <f t="shared" ref="FG60" si="2971">IF(OR(TEXT(FD$1,0)&amp;FG$4=$L60,TEXT(FD$1,0)&amp;FG$4=$O60,TEXT(FD$1,0)&amp;FG$4=$R60,TEXT(FD$1,0)&amp;FG$4=$U60),$BE60*$U$2,"")</f>
        <v/>
      </c>
      <c r="FH60" s="560" t="str">
        <f t="shared" si="2698"/>
        <v/>
      </c>
      <c r="FI60" s="556" t="str">
        <f t="shared" ref="FI60" si="2972">IF(OR(TEXT(FH$1,0)&amp;FI$4=$L60,TEXT(FH$1,0)&amp;FI$4=$O60,TEXT(FH$1,0)&amp;FI$4=$R60,TEXT(FH$1,0)&amp;FI$4=$U60),$BE60*$U$2,"")</f>
        <v/>
      </c>
      <c r="FJ60" s="556" t="str">
        <f t="shared" ref="FJ60" si="2973">IF(OR(TEXT(FH$1,0)&amp;FJ$4=$L60,TEXT(FH$1,0)&amp;FJ$4=$O60,TEXT(FH$1,0)&amp;FJ$4=$R60,TEXT(FH$1,0)&amp;FJ$4=$U60),$BE60*$U$2,"")</f>
        <v/>
      </c>
      <c r="FK60" s="558" t="str">
        <f t="shared" ref="FK60" si="2974">IF(OR(TEXT(FH$1,0)&amp;FK$4=$L60,TEXT(FH$1,0)&amp;FK$4=$O60,TEXT(FH$1,0)&amp;FK$4=$R60,TEXT(FH$1,0)&amp;FK$4=$U60),$BE60*$U$2,"")</f>
        <v/>
      </c>
      <c r="FL60" s="560" t="str">
        <f t="shared" si="2701"/>
        <v/>
      </c>
      <c r="FM60" s="556" t="str">
        <f t="shared" ref="FM60" si="2975">IF(OR(TEXT(FL$1,0)&amp;FM$4=$L60,TEXT(FL$1,0)&amp;FM$4=$O60,TEXT(FL$1,0)&amp;FM$4=$R60,TEXT(FL$1,0)&amp;FM$4=$U60),$BE60*$U$2,"")</f>
        <v/>
      </c>
      <c r="FN60" s="556" t="str">
        <f t="shared" ref="FN60" si="2976">IF(OR(TEXT(FL$1,0)&amp;FN$4=$L60,TEXT(FL$1,0)&amp;FN$4=$O60,TEXT(FL$1,0)&amp;FN$4=$R60,TEXT(FL$1,0)&amp;FN$4=$U60),$BE60*$U$2,"")</f>
        <v/>
      </c>
      <c r="FO60" s="558" t="str">
        <f t="shared" ref="FO60" si="2977">IF(OR(TEXT(FL$1,0)&amp;FO$4=$L60,TEXT(FL$1,0)&amp;FO$4=$O60,TEXT(FL$1,0)&amp;FO$4=$R60,TEXT(FL$1,0)&amp;FO$4=$U60),$BE60*$U$2,"")</f>
        <v/>
      </c>
      <c r="FP60" s="560" t="str">
        <f t="shared" si="2704"/>
        <v/>
      </c>
      <c r="FQ60" s="556" t="str">
        <f t="shared" ref="FQ60" si="2978">IF(OR(TEXT(FP$1,0)&amp;FQ$4=$L60,TEXT(FP$1,0)&amp;FQ$4=$O60,TEXT(FP$1,0)&amp;FQ$4=$R60,TEXT(FP$1,0)&amp;FQ$4=$U60),$BE60*$U$2,"")</f>
        <v/>
      </c>
      <c r="FR60" s="556" t="str">
        <f t="shared" ref="FR60" si="2979">IF(OR(TEXT(FP$1,0)&amp;FR$4=$L60,TEXT(FP$1,0)&amp;FR$4=$O60,TEXT(FP$1,0)&amp;FR$4=$R60,TEXT(FP$1,0)&amp;FR$4=$U60),$BE60*$U$2,"")</f>
        <v/>
      </c>
      <c r="FS60" s="558" t="str">
        <f t="shared" ref="FS60" si="2980">IF(OR(TEXT(FP$1,0)&amp;FS$4=$L60,TEXT(FP$1,0)&amp;FS$4=$O60,TEXT(FP$1,0)&amp;FS$4=$R60,TEXT(FP$1,0)&amp;FS$4=$U60),$BE60*$U$2,"")</f>
        <v/>
      </c>
      <c r="FT60" s="560" t="str">
        <f t="shared" si="2707"/>
        <v/>
      </c>
      <c r="FU60" s="556" t="str">
        <f t="shared" ref="FU60" si="2981">IF(OR(TEXT(FT$1,0)&amp;FU$4=$L60,TEXT(FT$1,0)&amp;FU$4=$O60,TEXT(FT$1,0)&amp;FU$4=$R60,TEXT(FT$1,0)&amp;FU$4=$U60),$BE60*$U$2,"")</f>
        <v/>
      </c>
      <c r="FV60" s="556" t="str">
        <f t="shared" ref="FV60" si="2982">IF(OR(TEXT(FT$1,0)&amp;FV$4=$L60,TEXT(FT$1,0)&amp;FV$4=$O60,TEXT(FT$1,0)&amp;FV$4=$R60,TEXT(FT$1,0)&amp;FV$4=$U60),$BE60*$U$2,"")</f>
        <v/>
      </c>
      <c r="FW60" s="558" t="str">
        <f t="shared" ref="FW60" si="2983">IF(OR(TEXT(FT$1,0)&amp;FW$4=$L60,TEXT(FT$1,0)&amp;FW$4=$O60,TEXT(FT$1,0)&amp;FW$4=$R60,TEXT(FT$1,0)&amp;FW$4=$U60),$BE60*$U$2,"")</f>
        <v/>
      </c>
      <c r="FX60" s="560" t="str">
        <f t="shared" si="2710"/>
        <v/>
      </c>
      <c r="FY60" s="556" t="str">
        <f t="shared" ref="FY60" si="2984">IF(OR(TEXT(FX$1,0)&amp;FY$4=$L60,TEXT(FX$1,0)&amp;FY$4=$O60,TEXT(FX$1,0)&amp;FY$4=$R60,TEXT(FX$1,0)&amp;FY$4=$U60),$BE60*$U$2,"")</f>
        <v/>
      </c>
      <c r="FZ60" s="556" t="str">
        <f t="shared" ref="FZ60" si="2985">IF(OR(TEXT(FX$1,0)&amp;FZ$4=$L60,TEXT(FX$1,0)&amp;FZ$4=$O60,TEXT(FX$1,0)&amp;FZ$4=$R60,TEXT(FX$1,0)&amp;FZ$4=$U60),$BE60*$U$2,"")</f>
        <v/>
      </c>
      <c r="GA60" s="558" t="str">
        <f t="shared" ref="GA60" si="2986">IF(OR(TEXT(FX$1,0)&amp;GA$4=$L60,TEXT(FX$1,0)&amp;GA$4=$O60,TEXT(FX$1,0)&amp;GA$4=$R60,TEXT(FX$1,0)&amp;GA$4=$U60),$BE60*$U$2,"")</f>
        <v/>
      </c>
    </row>
    <row r="61" spans="1:183" s="1" customFormat="1" ht="13.5" customHeight="1" x14ac:dyDescent="0.25">
      <c r="A61" s="584"/>
      <c r="B61" s="585"/>
      <c r="C61" s="585"/>
      <c r="D61" s="608"/>
      <c r="E61" s="609"/>
      <c r="F61" s="610"/>
      <c r="G61" s="614"/>
      <c r="H61" s="615"/>
      <c r="I61" s="615"/>
      <c r="J61" s="615"/>
      <c r="K61" s="616"/>
      <c r="L61" s="594"/>
      <c r="M61" s="595"/>
      <c r="N61" s="595"/>
      <c r="O61" s="597"/>
      <c r="P61" s="597"/>
      <c r="Q61" s="597"/>
      <c r="R61" s="597"/>
      <c r="S61" s="597"/>
      <c r="T61" s="597"/>
      <c r="U61" s="597"/>
      <c r="V61" s="597"/>
      <c r="W61" s="599"/>
      <c r="X61" s="579" t="str">
        <f t="shared" ref="X61" si="2987">IF(X60&lt;&gt;"",X60*$U$2,"")</f>
        <v/>
      </c>
      <c r="Y61" s="580"/>
      <c r="Z61" s="580" t="str">
        <f t="shared" ref="Z61" si="2988">IF(Z60&lt;&gt;"",Z60*$U$2,"")</f>
        <v/>
      </c>
      <c r="AA61" s="580"/>
      <c r="AB61" s="580" t="str">
        <f t="shared" ref="AB61" si="2989">IF(AB60&lt;&gt;"",AB60*$U$2,"")</f>
        <v/>
      </c>
      <c r="AC61" s="580"/>
      <c r="AD61" s="580" t="str">
        <f t="shared" ref="AD61" si="2990">IF(AD60&lt;&gt;"",AD60*$U$2,"")</f>
        <v/>
      </c>
      <c r="AE61" s="580"/>
      <c r="AF61" s="580" t="str">
        <f t="shared" ref="AF61" si="2991">IF(AF60&lt;&gt;"",AF60*$U$2,"")</f>
        <v/>
      </c>
      <c r="AG61" s="580"/>
      <c r="AH61" s="580" t="str">
        <f t="shared" ref="AH61" si="2992">IF(AH60&lt;&gt;"",AH60*$U$2,"")</f>
        <v/>
      </c>
      <c r="AI61" s="580"/>
      <c r="AJ61" s="580" t="str">
        <f t="shared" ref="AJ61" si="2993">IF(AJ60&lt;&gt;"",AJ60*$U$2,"")</f>
        <v/>
      </c>
      <c r="AK61" s="580"/>
      <c r="AL61" s="580" t="str">
        <f t="shared" ref="AL61" si="2994">IF(AL60&lt;&gt;"",AL60*$U$2,"")</f>
        <v/>
      </c>
      <c r="AM61" s="580"/>
      <c r="AN61" s="580" t="str">
        <f t="shared" ref="AN61" si="2995">IF(AN60&lt;&gt;"",AN60*$U$2,"")</f>
        <v/>
      </c>
      <c r="AO61" s="580"/>
      <c r="AP61" s="580" t="str">
        <f t="shared" ref="AP61" si="2996">IF(AP60&lt;&gt;"",AP60*$U$2,"")</f>
        <v/>
      </c>
      <c r="AQ61" s="580"/>
      <c r="AR61" s="580" t="str">
        <f t="shared" ref="AR61" si="2997">IF(AR60&lt;&gt;"",AR60*$U$2,"")</f>
        <v/>
      </c>
      <c r="AS61" s="580"/>
      <c r="AT61" s="580" t="str">
        <f t="shared" ref="AT61" si="2998">IF(AT60&lt;&gt;"",AT60*$U$2,"")</f>
        <v/>
      </c>
      <c r="AU61" s="580"/>
      <c r="AV61" s="580" t="str">
        <f t="shared" ref="AV61" si="2999">IF(AV60&lt;&gt;"",AV60*$U$2,"")</f>
        <v/>
      </c>
      <c r="AW61" s="580"/>
      <c r="AX61" s="580" t="str">
        <f t="shared" ref="AX61" si="3000">IF(AX60&lt;&gt;"",AX60*$U$2,"")</f>
        <v/>
      </c>
      <c r="AY61" s="580"/>
      <c r="AZ61" s="580" t="str">
        <f t="shared" ref="AZ61" si="3001">IF(AZ60&lt;&gt;"",AZ60*$U$2,"")</f>
        <v/>
      </c>
      <c r="BA61" s="581"/>
      <c r="BB61" s="603"/>
      <c r="BC61" s="604"/>
      <c r="BD61" s="604"/>
      <c r="BE61" s="572"/>
      <c r="BF61" s="572"/>
      <c r="BG61" s="572"/>
      <c r="BH61" s="576"/>
      <c r="BI61" s="577"/>
      <c r="BJ61" s="578"/>
      <c r="CJ61" s="564"/>
      <c r="CK61" s="562"/>
      <c r="CL61" s="562"/>
      <c r="CM61" s="563"/>
      <c r="CN61" s="564"/>
      <c r="CO61" s="562"/>
      <c r="CP61" s="562"/>
      <c r="CQ61" s="563"/>
      <c r="CR61" s="564"/>
      <c r="CS61" s="562"/>
      <c r="CT61" s="562"/>
      <c r="CU61" s="563"/>
      <c r="CV61" s="564"/>
      <c r="CW61" s="562"/>
      <c r="CX61" s="562"/>
      <c r="CY61" s="563"/>
      <c r="CZ61" s="564"/>
      <c r="DA61" s="562"/>
      <c r="DB61" s="562"/>
      <c r="DC61" s="563"/>
      <c r="DD61" s="564"/>
      <c r="DE61" s="562"/>
      <c r="DF61" s="562"/>
      <c r="DG61" s="563"/>
      <c r="DH61" s="564"/>
      <c r="DI61" s="562"/>
      <c r="DJ61" s="562"/>
      <c r="DK61" s="563"/>
      <c r="DL61" s="564"/>
      <c r="DM61" s="562"/>
      <c r="DN61" s="562"/>
      <c r="DO61" s="563"/>
      <c r="DP61" s="564"/>
      <c r="DQ61" s="562"/>
      <c r="DR61" s="562"/>
      <c r="DS61" s="563"/>
      <c r="DT61" s="564"/>
      <c r="DU61" s="562"/>
      <c r="DV61" s="562"/>
      <c r="DW61" s="563"/>
      <c r="DX61" s="564"/>
      <c r="DY61" s="562"/>
      <c r="DZ61" s="562"/>
      <c r="EA61" s="563"/>
      <c r="EB61" s="564"/>
      <c r="EC61" s="562"/>
      <c r="ED61" s="562"/>
      <c r="EE61" s="563"/>
      <c r="EF61" s="564"/>
      <c r="EG61" s="562"/>
      <c r="EH61" s="562"/>
      <c r="EI61" s="563"/>
      <c r="EJ61" s="564"/>
      <c r="EK61" s="562"/>
      <c r="EL61" s="562"/>
      <c r="EM61" s="563"/>
      <c r="EN61" s="564"/>
      <c r="EO61" s="562"/>
      <c r="EP61" s="562"/>
      <c r="EQ61" s="563"/>
      <c r="ER61" s="564"/>
      <c r="ES61" s="562"/>
      <c r="ET61" s="562"/>
      <c r="EU61" s="563"/>
      <c r="EV61" s="564"/>
      <c r="EW61" s="562"/>
      <c r="EX61" s="562"/>
      <c r="EY61" s="563"/>
      <c r="EZ61" s="564"/>
      <c r="FA61" s="562"/>
      <c r="FB61" s="562"/>
      <c r="FC61" s="563"/>
      <c r="FD61" s="564"/>
      <c r="FE61" s="562"/>
      <c r="FF61" s="562"/>
      <c r="FG61" s="563"/>
      <c r="FH61" s="564"/>
      <c r="FI61" s="562"/>
      <c r="FJ61" s="562"/>
      <c r="FK61" s="563"/>
      <c r="FL61" s="564"/>
      <c r="FM61" s="562"/>
      <c r="FN61" s="562"/>
      <c r="FO61" s="563"/>
      <c r="FP61" s="564"/>
      <c r="FQ61" s="562"/>
      <c r="FR61" s="562"/>
      <c r="FS61" s="563"/>
      <c r="FT61" s="564"/>
      <c r="FU61" s="562"/>
      <c r="FV61" s="562"/>
      <c r="FW61" s="563"/>
      <c r="FX61" s="564"/>
      <c r="FY61" s="562"/>
      <c r="FZ61" s="562"/>
      <c r="GA61" s="563"/>
    </row>
    <row r="62" spans="1:183" s="1" customFormat="1" ht="13.5" customHeight="1" x14ac:dyDescent="0.25">
      <c r="A62" s="582"/>
      <c r="B62" s="583"/>
      <c r="C62" s="583"/>
      <c r="D62" s="605" t="s">
        <v>344</v>
      </c>
      <c r="E62" s="606"/>
      <c r="F62" s="607"/>
      <c r="G62" s="611" t="s">
        <v>303</v>
      </c>
      <c r="H62" s="612"/>
      <c r="I62" s="612"/>
      <c r="J62" s="612"/>
      <c r="K62" s="613"/>
      <c r="L62" s="592"/>
      <c r="M62" s="593"/>
      <c r="N62" s="593"/>
      <c r="O62" s="596" t="str">
        <f t="shared" ref="O62" si="3002">IF($L62&lt;&gt;"",LEFT($L62,4)&amp;O$5,"")</f>
        <v/>
      </c>
      <c r="P62" s="596"/>
      <c r="Q62" s="596"/>
      <c r="R62" s="596" t="str">
        <f t="shared" si="2911"/>
        <v/>
      </c>
      <c r="S62" s="596"/>
      <c r="T62" s="596"/>
      <c r="U62" s="596" t="str">
        <f t="shared" si="2912"/>
        <v/>
      </c>
      <c r="V62" s="596"/>
      <c r="W62" s="598"/>
      <c r="X62" s="600" t="str">
        <f>'RS SHK-DWN'!$DZ$5</f>
        <v/>
      </c>
      <c r="Y62" s="565"/>
      <c r="Z62" s="565"/>
      <c r="AA62" s="565"/>
      <c r="AB62" s="565"/>
      <c r="AC62" s="565"/>
      <c r="AD62" s="565"/>
      <c r="AE62" s="565"/>
      <c r="AF62" s="565"/>
      <c r="AG62" s="565"/>
      <c r="AH62" s="565"/>
      <c r="AI62" s="565"/>
      <c r="AJ62" s="565"/>
      <c r="AK62" s="565"/>
      <c r="AL62" s="565"/>
      <c r="AM62" s="565"/>
      <c r="AN62" s="565"/>
      <c r="AO62" s="565"/>
      <c r="AP62" s="565"/>
      <c r="AQ62" s="565"/>
      <c r="AR62" s="565"/>
      <c r="AS62" s="565"/>
      <c r="AT62" s="565"/>
      <c r="AU62" s="565"/>
      <c r="AV62" s="565"/>
      <c r="AW62" s="565"/>
      <c r="AX62" s="565"/>
      <c r="AY62" s="565"/>
      <c r="AZ62" s="565"/>
      <c r="BA62" s="566"/>
      <c r="BB62" s="601"/>
      <c r="BC62" s="602"/>
      <c r="BD62" s="602"/>
      <c r="BE62" s="571" t="str">
        <f t="shared" ref="BE62" si="3003">IF(AND(D62&lt;&gt;"",G62&lt;&gt;"",L62&lt;&gt;""),SUM(X62:BA62),"")</f>
        <v/>
      </c>
      <c r="BF62" s="571"/>
      <c r="BG62" s="571"/>
      <c r="BH62" s="573" t="str">
        <f t="shared" ref="BH62" si="3004">IF(AND(D62&lt;&gt;"",G62&lt;&gt;"",L62&lt;&gt;""),SUM(X63:BA63,BB62),"")</f>
        <v/>
      </c>
      <c r="BI62" s="574"/>
      <c r="BJ62" s="575"/>
      <c r="CB62" s="173">
        <f>BB62+SUM(X63:Y63)</f>
        <v>0</v>
      </c>
      <c r="CC62" s="173">
        <f>BB62+SUM(X63:AA63)</f>
        <v>0</v>
      </c>
      <c r="CD62" s="173">
        <f>BB62+SUM(X63:AC63)</f>
        <v>0</v>
      </c>
      <c r="CE62" s="173">
        <f>BB62+SUM(X63:AE63)</f>
        <v>0</v>
      </c>
      <c r="CF62" s="173">
        <f>BB62+SUM(X63:AG63)</f>
        <v>0</v>
      </c>
      <c r="CG62" s="173">
        <f>BB62+SUM(X63:AI63)</f>
        <v>0</v>
      </c>
      <c r="CH62" s="173">
        <f>BB62+SUM(X63:AK63)</f>
        <v>0</v>
      </c>
      <c r="CJ62" s="560" t="str">
        <f t="shared" si="2641"/>
        <v/>
      </c>
      <c r="CK62" s="556" t="str">
        <f t="shared" ref="CK62" si="3005">IF(OR(TEXT(CJ$1,0)&amp;CK$4=$L62,TEXT(CJ$1,0)&amp;CK$4=$O62,TEXT(CJ$1,0)&amp;CK$4=$R62,TEXT(CJ$1,0)&amp;CK$4=$U62),$BE62*$U$2,"")</f>
        <v/>
      </c>
      <c r="CL62" s="556" t="str">
        <f t="shared" ref="CL62" si="3006">IF(OR(TEXT(CJ$1,0)&amp;CL$4=$L62,TEXT(CJ$1,0)&amp;CL$4=$O62,TEXT(CJ$1,0)&amp;CL$4=$R62,TEXT(CJ$1,0)&amp;CL$4=$U62),$BE62*$U$2,"")</f>
        <v/>
      </c>
      <c r="CM62" s="558" t="str">
        <f t="shared" ref="CM62" si="3007">IF(OR(TEXT(CJ$1,0)&amp;CM$4=$L62,TEXT(CJ$1,0)&amp;CM$4=$O62,TEXT(CJ$1,0)&amp;CM$4=$R62,TEXT(CJ$1,0)&amp;CM$4=$U62),$BE62*$U$2,"")</f>
        <v/>
      </c>
      <c r="CN62" s="560" t="str">
        <f t="shared" si="2644"/>
        <v/>
      </c>
      <c r="CO62" s="556" t="str">
        <f t="shared" ref="CO62" si="3008">IF(OR(TEXT(CN$1,0)&amp;CO$4=$L62,TEXT(CN$1,0)&amp;CO$4=$O62,TEXT(CN$1,0)&amp;CO$4=$R62,TEXT(CN$1,0)&amp;CO$4=$U62),$BE62*$U$2,"")</f>
        <v/>
      </c>
      <c r="CP62" s="556" t="str">
        <f t="shared" ref="CP62" si="3009">IF(OR(TEXT(CN$1,0)&amp;CP$4=$L62,TEXT(CN$1,0)&amp;CP$4=$O62,TEXT(CN$1,0)&amp;CP$4=$R62,TEXT(CN$1,0)&amp;CP$4=$U62),$BE62*$U$2,"")</f>
        <v/>
      </c>
      <c r="CQ62" s="558" t="str">
        <f t="shared" ref="CQ62" si="3010">IF(OR(TEXT(CN$1,0)&amp;CQ$4=$L62,TEXT(CN$1,0)&amp;CQ$4=$O62,TEXT(CN$1,0)&amp;CQ$4=$R62,TEXT(CN$1,0)&amp;CQ$4=$U62),$BE62*$U$2,"")</f>
        <v/>
      </c>
      <c r="CR62" s="560" t="str">
        <f t="shared" si="2647"/>
        <v/>
      </c>
      <c r="CS62" s="556" t="str">
        <f t="shared" ref="CS62" si="3011">IF(OR(TEXT(CR$1,0)&amp;CS$4=$L62,TEXT(CR$1,0)&amp;CS$4=$O62,TEXT(CR$1,0)&amp;CS$4=$R62,TEXT(CR$1,0)&amp;CS$4=$U62),$BE62*$U$2,"")</f>
        <v/>
      </c>
      <c r="CT62" s="556" t="str">
        <f t="shared" ref="CT62" si="3012">IF(OR(TEXT(CR$1,0)&amp;CT$4=$L62,TEXT(CR$1,0)&amp;CT$4=$O62,TEXT(CR$1,0)&amp;CT$4=$R62,TEXT(CR$1,0)&amp;CT$4=$U62),$BE62*$U$2,"")</f>
        <v/>
      </c>
      <c r="CU62" s="558" t="str">
        <f t="shared" ref="CU62" si="3013">IF(OR(TEXT(CR$1,0)&amp;CU$4=$L62,TEXT(CR$1,0)&amp;CU$4=$O62,TEXT(CR$1,0)&amp;CU$4=$R62,TEXT(CR$1,0)&amp;CU$4=$U62),$BE62*$U$2,"")</f>
        <v/>
      </c>
      <c r="CV62" s="560" t="str">
        <f t="shared" si="2650"/>
        <v/>
      </c>
      <c r="CW62" s="556" t="str">
        <f t="shared" ref="CW62" si="3014">IF(OR(TEXT(CV$1,0)&amp;CW$4=$L62,TEXT(CV$1,0)&amp;CW$4=$O62,TEXT(CV$1,0)&amp;CW$4=$R62,TEXT(CV$1,0)&amp;CW$4=$U62),$BE62*$U$2,"")</f>
        <v/>
      </c>
      <c r="CX62" s="556" t="str">
        <f t="shared" ref="CX62" si="3015">IF(OR(TEXT(CV$1,0)&amp;CX$4=$L62,TEXT(CV$1,0)&amp;CX$4=$O62,TEXT(CV$1,0)&amp;CX$4=$R62,TEXT(CV$1,0)&amp;CX$4=$U62),$BE62*$U$2,"")</f>
        <v/>
      </c>
      <c r="CY62" s="558" t="str">
        <f t="shared" ref="CY62" si="3016">IF(OR(TEXT(CV$1,0)&amp;CY$4=$L62,TEXT(CV$1,0)&amp;CY$4=$O62,TEXT(CV$1,0)&amp;CY$4=$R62,TEXT(CV$1,0)&amp;CY$4=$U62),$BE62*$U$2,"")</f>
        <v/>
      </c>
      <c r="CZ62" s="560" t="str">
        <f t="shared" si="2653"/>
        <v/>
      </c>
      <c r="DA62" s="556" t="str">
        <f t="shared" ref="DA62" si="3017">IF(OR(TEXT(CZ$1,0)&amp;DA$4=$L62,TEXT(CZ$1,0)&amp;DA$4=$O62,TEXT(CZ$1,0)&amp;DA$4=$R62,TEXT(CZ$1,0)&amp;DA$4=$U62),$BE62*$U$2,"")</f>
        <v/>
      </c>
      <c r="DB62" s="556" t="str">
        <f t="shared" ref="DB62" si="3018">IF(OR(TEXT(CZ$1,0)&amp;DB$4=$L62,TEXT(CZ$1,0)&amp;DB$4=$O62,TEXT(CZ$1,0)&amp;DB$4=$R62,TEXT(CZ$1,0)&amp;DB$4=$U62),$BE62*$U$2,"")</f>
        <v/>
      </c>
      <c r="DC62" s="558" t="str">
        <f t="shared" ref="DC62" si="3019">IF(OR(TEXT(CZ$1,0)&amp;DC$4=$L62,TEXT(CZ$1,0)&amp;DC$4=$O62,TEXT(CZ$1,0)&amp;DC$4=$R62,TEXT(CZ$1,0)&amp;DC$4=$U62),$BE62*$U$2,"")</f>
        <v/>
      </c>
      <c r="DD62" s="560" t="str">
        <f t="shared" si="2656"/>
        <v/>
      </c>
      <c r="DE62" s="556" t="str">
        <f t="shared" ref="DE62" si="3020">IF(OR(TEXT(DD$1,0)&amp;DE$4=$L62,TEXT(DD$1,0)&amp;DE$4=$O62,TEXT(DD$1,0)&amp;DE$4=$R62,TEXT(DD$1,0)&amp;DE$4=$U62),$BE62*$U$2,"")</f>
        <v/>
      </c>
      <c r="DF62" s="556" t="str">
        <f t="shared" ref="DF62" si="3021">IF(OR(TEXT(DD$1,0)&amp;DF$4=$L62,TEXT(DD$1,0)&amp;DF$4=$O62,TEXT(DD$1,0)&amp;DF$4=$R62,TEXT(DD$1,0)&amp;DF$4=$U62),$BE62*$U$2,"")</f>
        <v/>
      </c>
      <c r="DG62" s="558" t="str">
        <f t="shared" ref="DG62" si="3022">IF(OR(TEXT(DD$1,0)&amp;DG$4=$L62,TEXT(DD$1,0)&amp;DG$4=$O62,TEXT(DD$1,0)&amp;DG$4=$R62,TEXT(DD$1,0)&amp;DG$4=$U62),$BE62*$U$2,"")</f>
        <v/>
      </c>
      <c r="DH62" s="560" t="str">
        <f t="shared" si="2659"/>
        <v/>
      </c>
      <c r="DI62" s="556" t="str">
        <f t="shared" ref="DI62" si="3023">IF(OR(TEXT(DH$1,0)&amp;DI$4=$L62,TEXT(DH$1,0)&amp;DI$4=$O62,TEXT(DH$1,0)&amp;DI$4=$R62,TEXT(DH$1,0)&amp;DI$4=$U62),$BE62*$U$2,"")</f>
        <v/>
      </c>
      <c r="DJ62" s="556" t="str">
        <f t="shared" ref="DJ62" si="3024">IF(OR(TEXT(DH$1,0)&amp;DJ$4=$L62,TEXT(DH$1,0)&amp;DJ$4=$O62,TEXT(DH$1,0)&amp;DJ$4=$R62,TEXT(DH$1,0)&amp;DJ$4=$U62),$BE62*$U$2,"")</f>
        <v/>
      </c>
      <c r="DK62" s="558" t="str">
        <f t="shared" ref="DK62" si="3025">IF(OR(TEXT(DH$1,0)&amp;DK$4=$L62,TEXT(DH$1,0)&amp;DK$4=$O62,TEXT(DH$1,0)&amp;DK$4=$R62,TEXT(DH$1,0)&amp;DK$4=$U62),$BE62*$U$2,"")</f>
        <v/>
      </c>
      <c r="DL62" s="560" t="str">
        <f t="shared" si="2662"/>
        <v/>
      </c>
      <c r="DM62" s="556" t="str">
        <f t="shared" ref="DM62" si="3026">IF(OR(TEXT(DL$1,0)&amp;DM$4=$L62,TEXT(DL$1,0)&amp;DM$4=$O62,TEXT(DL$1,0)&amp;DM$4=$R62,TEXT(DL$1,0)&amp;DM$4=$U62),$BE62*$U$2,"")</f>
        <v/>
      </c>
      <c r="DN62" s="556" t="str">
        <f t="shared" ref="DN62" si="3027">IF(OR(TEXT(DL$1,0)&amp;DN$4=$L62,TEXT(DL$1,0)&amp;DN$4=$O62,TEXT(DL$1,0)&amp;DN$4=$R62,TEXT(DL$1,0)&amp;DN$4=$U62),$BE62*$U$2,"")</f>
        <v/>
      </c>
      <c r="DO62" s="558" t="str">
        <f t="shared" ref="DO62" si="3028">IF(OR(TEXT(DL$1,0)&amp;DO$4=$L62,TEXT(DL$1,0)&amp;DO$4=$O62,TEXT(DL$1,0)&amp;DO$4=$R62,TEXT(DL$1,0)&amp;DO$4=$U62),$BE62*$U$2,"")</f>
        <v/>
      </c>
      <c r="DP62" s="560" t="str">
        <f t="shared" si="2665"/>
        <v/>
      </c>
      <c r="DQ62" s="556" t="str">
        <f t="shared" ref="DQ62" si="3029">IF(OR(TEXT(DP$1,0)&amp;DQ$4=$L62,TEXT(DP$1,0)&amp;DQ$4=$O62,TEXT(DP$1,0)&amp;DQ$4=$R62,TEXT(DP$1,0)&amp;DQ$4=$U62),$BE62*$U$2,"")</f>
        <v/>
      </c>
      <c r="DR62" s="556" t="str">
        <f t="shared" ref="DR62" si="3030">IF(OR(TEXT(DP$1,0)&amp;DR$4=$L62,TEXT(DP$1,0)&amp;DR$4=$O62,TEXT(DP$1,0)&amp;DR$4=$R62,TEXT(DP$1,0)&amp;DR$4=$U62),$BE62*$U$2,"")</f>
        <v/>
      </c>
      <c r="DS62" s="558" t="str">
        <f t="shared" ref="DS62" si="3031">IF(OR(TEXT(DP$1,0)&amp;DS$4=$L62,TEXT(DP$1,0)&amp;DS$4=$O62,TEXT(DP$1,0)&amp;DS$4=$R62,TEXT(DP$1,0)&amp;DS$4=$U62),$BE62*$U$2,"")</f>
        <v/>
      </c>
      <c r="DT62" s="560" t="str">
        <f t="shared" si="2668"/>
        <v/>
      </c>
      <c r="DU62" s="556" t="str">
        <f t="shared" ref="DU62" si="3032">IF(OR(TEXT(DT$1,0)&amp;DU$4=$L62,TEXT(DT$1,0)&amp;DU$4=$O62,TEXT(DT$1,0)&amp;DU$4=$R62,TEXT(DT$1,0)&amp;DU$4=$U62),$BE62*$U$2,"")</f>
        <v/>
      </c>
      <c r="DV62" s="556" t="str">
        <f t="shared" ref="DV62" si="3033">IF(OR(TEXT(DT$1,0)&amp;DV$4=$L62,TEXT(DT$1,0)&amp;DV$4=$O62,TEXT(DT$1,0)&amp;DV$4=$R62,TEXT(DT$1,0)&amp;DV$4=$U62),$BE62*$U$2,"")</f>
        <v/>
      </c>
      <c r="DW62" s="558" t="str">
        <f t="shared" ref="DW62" si="3034">IF(OR(TEXT(DT$1,0)&amp;DW$4=$L62,TEXT(DT$1,0)&amp;DW$4=$O62,TEXT(DT$1,0)&amp;DW$4=$R62,TEXT(DT$1,0)&amp;DW$4=$U62),$BE62*$U$2,"")</f>
        <v/>
      </c>
      <c r="DX62" s="560" t="str">
        <f t="shared" si="2671"/>
        <v/>
      </c>
      <c r="DY62" s="556" t="str">
        <f t="shared" ref="DY62" si="3035">IF(OR(TEXT(DX$1,0)&amp;DY$4=$L62,TEXT(DX$1,0)&amp;DY$4=$O62,TEXT(DX$1,0)&amp;DY$4=$R62,TEXT(DX$1,0)&amp;DY$4=$U62),$BE62*$U$2,"")</f>
        <v/>
      </c>
      <c r="DZ62" s="556" t="str">
        <f t="shared" ref="DZ62" si="3036">IF(OR(TEXT(DX$1,0)&amp;DZ$4=$L62,TEXT(DX$1,0)&amp;DZ$4=$O62,TEXT(DX$1,0)&amp;DZ$4=$R62,TEXT(DX$1,0)&amp;DZ$4=$U62),$BE62*$U$2,"")</f>
        <v/>
      </c>
      <c r="EA62" s="558" t="str">
        <f t="shared" ref="EA62" si="3037">IF(OR(TEXT(DX$1,0)&amp;EA$4=$L62,TEXT(DX$1,0)&amp;EA$4=$O62,TEXT(DX$1,0)&amp;EA$4=$R62,TEXT(DX$1,0)&amp;EA$4=$U62),$BE62*$U$2,"")</f>
        <v/>
      </c>
      <c r="EB62" s="560" t="str">
        <f t="shared" si="2674"/>
        <v/>
      </c>
      <c r="EC62" s="556" t="str">
        <f t="shared" ref="EC62" si="3038">IF(OR(TEXT(EB$1,0)&amp;EC$4=$L62,TEXT(EB$1,0)&amp;EC$4=$O62,TEXT(EB$1,0)&amp;EC$4=$R62,TEXT(EB$1,0)&amp;EC$4=$U62),$BE62*$U$2,"")</f>
        <v/>
      </c>
      <c r="ED62" s="556" t="str">
        <f t="shared" ref="ED62" si="3039">IF(OR(TEXT(EB$1,0)&amp;ED$4=$L62,TEXT(EB$1,0)&amp;ED$4=$O62,TEXT(EB$1,0)&amp;ED$4=$R62,TEXT(EB$1,0)&amp;ED$4=$U62),$BE62*$U$2,"")</f>
        <v/>
      </c>
      <c r="EE62" s="558" t="str">
        <f t="shared" ref="EE62" si="3040">IF(OR(TEXT(EB$1,0)&amp;EE$4=$L62,TEXT(EB$1,0)&amp;EE$4=$O62,TEXT(EB$1,0)&amp;EE$4=$R62,TEXT(EB$1,0)&amp;EE$4=$U62),$BE62*$U$2,"")</f>
        <v/>
      </c>
      <c r="EF62" s="560" t="str">
        <f t="shared" si="2677"/>
        <v/>
      </c>
      <c r="EG62" s="556" t="str">
        <f t="shared" ref="EG62" si="3041">IF(OR(TEXT(EF$1,0)&amp;EG$4=$L62,TEXT(EF$1,0)&amp;EG$4=$O62,TEXT(EF$1,0)&amp;EG$4=$R62,TEXT(EF$1,0)&amp;EG$4=$U62),$BE62*$U$2,"")</f>
        <v/>
      </c>
      <c r="EH62" s="556" t="str">
        <f t="shared" ref="EH62" si="3042">IF(OR(TEXT(EF$1,0)&amp;EH$4=$L62,TEXT(EF$1,0)&amp;EH$4=$O62,TEXT(EF$1,0)&amp;EH$4=$R62,TEXT(EF$1,0)&amp;EH$4=$U62),$BE62*$U$2,"")</f>
        <v/>
      </c>
      <c r="EI62" s="558" t="str">
        <f t="shared" ref="EI62" si="3043">IF(OR(TEXT(EF$1,0)&amp;EI$4=$L62,TEXT(EF$1,0)&amp;EI$4=$O62,TEXT(EF$1,0)&amp;EI$4=$R62,TEXT(EF$1,0)&amp;EI$4=$U62),$BE62*$U$2,"")</f>
        <v/>
      </c>
      <c r="EJ62" s="560" t="str">
        <f t="shared" si="2680"/>
        <v/>
      </c>
      <c r="EK62" s="556" t="str">
        <f t="shared" ref="EK62" si="3044">IF(OR(TEXT(EJ$1,0)&amp;EK$4=$L62,TEXT(EJ$1,0)&amp;EK$4=$O62,TEXT(EJ$1,0)&amp;EK$4=$R62,TEXT(EJ$1,0)&amp;EK$4=$U62),$BE62*$U$2,"")</f>
        <v/>
      </c>
      <c r="EL62" s="556" t="str">
        <f t="shared" ref="EL62" si="3045">IF(OR(TEXT(EJ$1,0)&amp;EL$4=$L62,TEXT(EJ$1,0)&amp;EL$4=$O62,TEXT(EJ$1,0)&amp;EL$4=$R62,TEXT(EJ$1,0)&amp;EL$4=$U62),$BE62*$U$2,"")</f>
        <v/>
      </c>
      <c r="EM62" s="558" t="str">
        <f t="shared" ref="EM62" si="3046">IF(OR(TEXT(EJ$1,0)&amp;EM$4=$L62,TEXT(EJ$1,0)&amp;EM$4=$O62,TEXT(EJ$1,0)&amp;EM$4=$R62,TEXT(EJ$1,0)&amp;EM$4=$U62),$BE62*$U$2,"")</f>
        <v/>
      </c>
      <c r="EN62" s="560" t="str">
        <f t="shared" si="2683"/>
        <v/>
      </c>
      <c r="EO62" s="556" t="str">
        <f t="shared" ref="EO62" si="3047">IF(OR(TEXT(EN$1,0)&amp;EO$4=$L62,TEXT(EN$1,0)&amp;EO$4=$O62,TEXT(EN$1,0)&amp;EO$4=$R62,TEXT(EN$1,0)&amp;EO$4=$U62),$BE62*$U$2,"")</f>
        <v/>
      </c>
      <c r="EP62" s="556" t="str">
        <f t="shared" ref="EP62" si="3048">IF(OR(TEXT(EN$1,0)&amp;EP$4=$L62,TEXT(EN$1,0)&amp;EP$4=$O62,TEXT(EN$1,0)&amp;EP$4=$R62,TEXT(EN$1,0)&amp;EP$4=$U62),$BE62*$U$2,"")</f>
        <v/>
      </c>
      <c r="EQ62" s="558" t="str">
        <f t="shared" ref="EQ62" si="3049">IF(OR(TEXT(EN$1,0)&amp;EQ$4=$L62,TEXT(EN$1,0)&amp;EQ$4=$O62,TEXT(EN$1,0)&amp;EQ$4=$R62,TEXT(EN$1,0)&amp;EQ$4=$U62),$BE62*$U$2,"")</f>
        <v/>
      </c>
      <c r="ER62" s="560" t="str">
        <f t="shared" si="2686"/>
        <v/>
      </c>
      <c r="ES62" s="556" t="str">
        <f t="shared" ref="ES62" si="3050">IF(OR(TEXT(ER$1,0)&amp;ES$4=$L62,TEXT(ER$1,0)&amp;ES$4=$O62,TEXT(ER$1,0)&amp;ES$4=$R62,TEXT(ER$1,0)&amp;ES$4=$U62),$BE62*$U$2,"")</f>
        <v/>
      </c>
      <c r="ET62" s="556" t="str">
        <f t="shared" ref="ET62" si="3051">IF(OR(TEXT(ER$1,0)&amp;ET$4=$L62,TEXT(ER$1,0)&amp;ET$4=$O62,TEXT(ER$1,0)&amp;ET$4=$R62,TEXT(ER$1,0)&amp;ET$4=$U62),$BE62*$U$2,"")</f>
        <v/>
      </c>
      <c r="EU62" s="558" t="str">
        <f t="shared" ref="EU62" si="3052">IF(OR(TEXT(ER$1,0)&amp;EU$4=$L62,TEXT(ER$1,0)&amp;EU$4=$O62,TEXT(ER$1,0)&amp;EU$4=$R62,TEXT(ER$1,0)&amp;EU$4=$U62),$BE62*$U$2,"")</f>
        <v/>
      </c>
      <c r="EV62" s="560" t="str">
        <f t="shared" si="2689"/>
        <v/>
      </c>
      <c r="EW62" s="556" t="str">
        <f t="shared" ref="EW62" si="3053">IF(OR(TEXT(EV$1,0)&amp;EW$4=$L62,TEXT(EV$1,0)&amp;EW$4=$O62,TEXT(EV$1,0)&amp;EW$4=$R62,TEXT(EV$1,0)&amp;EW$4=$U62),$BE62*$U$2,"")</f>
        <v/>
      </c>
      <c r="EX62" s="556" t="str">
        <f t="shared" ref="EX62" si="3054">IF(OR(TEXT(EV$1,0)&amp;EX$4=$L62,TEXT(EV$1,0)&amp;EX$4=$O62,TEXT(EV$1,0)&amp;EX$4=$R62,TEXT(EV$1,0)&amp;EX$4=$U62),$BE62*$U$2,"")</f>
        <v/>
      </c>
      <c r="EY62" s="558" t="str">
        <f t="shared" ref="EY62" si="3055">IF(OR(TEXT(EV$1,0)&amp;EY$4=$L62,TEXT(EV$1,0)&amp;EY$4=$O62,TEXT(EV$1,0)&amp;EY$4=$R62,TEXT(EV$1,0)&amp;EY$4=$U62),$BE62*$U$2,"")</f>
        <v/>
      </c>
      <c r="EZ62" s="560" t="str">
        <f t="shared" si="2692"/>
        <v/>
      </c>
      <c r="FA62" s="556" t="str">
        <f t="shared" ref="FA62" si="3056">IF(OR(TEXT(EZ$1,0)&amp;FA$4=$L62,TEXT(EZ$1,0)&amp;FA$4=$O62,TEXT(EZ$1,0)&amp;FA$4=$R62,TEXT(EZ$1,0)&amp;FA$4=$U62),$BE62*$U$2,"")</f>
        <v/>
      </c>
      <c r="FB62" s="556" t="str">
        <f t="shared" ref="FB62" si="3057">IF(OR(TEXT(EZ$1,0)&amp;FB$4=$L62,TEXT(EZ$1,0)&amp;FB$4=$O62,TEXT(EZ$1,0)&amp;FB$4=$R62,TEXT(EZ$1,0)&amp;FB$4=$U62),$BE62*$U$2,"")</f>
        <v/>
      </c>
      <c r="FC62" s="558" t="str">
        <f t="shared" ref="FC62" si="3058">IF(OR(TEXT(EZ$1,0)&amp;FC$4=$L62,TEXT(EZ$1,0)&amp;FC$4=$O62,TEXT(EZ$1,0)&amp;FC$4=$R62,TEXT(EZ$1,0)&amp;FC$4=$U62),$BE62*$U$2,"")</f>
        <v/>
      </c>
      <c r="FD62" s="560" t="str">
        <f t="shared" si="2695"/>
        <v/>
      </c>
      <c r="FE62" s="556" t="str">
        <f t="shared" ref="FE62" si="3059">IF(OR(TEXT(FD$1,0)&amp;FE$4=$L62,TEXT(FD$1,0)&amp;FE$4=$O62,TEXT(FD$1,0)&amp;FE$4=$R62,TEXT(FD$1,0)&amp;FE$4=$U62),$BE62*$U$2,"")</f>
        <v/>
      </c>
      <c r="FF62" s="556" t="str">
        <f t="shared" ref="FF62" si="3060">IF(OR(TEXT(FD$1,0)&amp;FF$4=$L62,TEXT(FD$1,0)&amp;FF$4=$O62,TEXT(FD$1,0)&amp;FF$4=$R62,TEXT(FD$1,0)&amp;FF$4=$U62),$BE62*$U$2,"")</f>
        <v/>
      </c>
      <c r="FG62" s="558" t="str">
        <f t="shared" ref="FG62" si="3061">IF(OR(TEXT(FD$1,0)&amp;FG$4=$L62,TEXT(FD$1,0)&amp;FG$4=$O62,TEXT(FD$1,0)&amp;FG$4=$R62,TEXT(FD$1,0)&amp;FG$4=$U62),$BE62*$U$2,"")</f>
        <v/>
      </c>
      <c r="FH62" s="560" t="str">
        <f t="shared" si="2698"/>
        <v/>
      </c>
      <c r="FI62" s="556" t="str">
        <f t="shared" ref="FI62" si="3062">IF(OR(TEXT(FH$1,0)&amp;FI$4=$L62,TEXT(FH$1,0)&amp;FI$4=$O62,TEXT(FH$1,0)&amp;FI$4=$R62,TEXT(FH$1,0)&amp;FI$4=$U62),$BE62*$U$2,"")</f>
        <v/>
      </c>
      <c r="FJ62" s="556" t="str">
        <f t="shared" ref="FJ62" si="3063">IF(OR(TEXT(FH$1,0)&amp;FJ$4=$L62,TEXT(FH$1,0)&amp;FJ$4=$O62,TEXT(FH$1,0)&amp;FJ$4=$R62,TEXT(FH$1,0)&amp;FJ$4=$U62),$BE62*$U$2,"")</f>
        <v/>
      </c>
      <c r="FK62" s="558" t="str">
        <f t="shared" ref="FK62" si="3064">IF(OR(TEXT(FH$1,0)&amp;FK$4=$L62,TEXT(FH$1,0)&amp;FK$4=$O62,TEXT(FH$1,0)&amp;FK$4=$R62,TEXT(FH$1,0)&amp;FK$4=$U62),$BE62*$U$2,"")</f>
        <v/>
      </c>
      <c r="FL62" s="560" t="str">
        <f t="shared" si="2701"/>
        <v/>
      </c>
      <c r="FM62" s="556" t="str">
        <f t="shared" ref="FM62" si="3065">IF(OR(TEXT(FL$1,0)&amp;FM$4=$L62,TEXT(FL$1,0)&amp;FM$4=$O62,TEXT(FL$1,0)&amp;FM$4=$R62,TEXT(FL$1,0)&amp;FM$4=$U62),$BE62*$U$2,"")</f>
        <v/>
      </c>
      <c r="FN62" s="556" t="str">
        <f t="shared" ref="FN62" si="3066">IF(OR(TEXT(FL$1,0)&amp;FN$4=$L62,TEXT(FL$1,0)&amp;FN$4=$O62,TEXT(FL$1,0)&amp;FN$4=$R62,TEXT(FL$1,0)&amp;FN$4=$U62),$BE62*$U$2,"")</f>
        <v/>
      </c>
      <c r="FO62" s="558" t="str">
        <f t="shared" ref="FO62" si="3067">IF(OR(TEXT(FL$1,0)&amp;FO$4=$L62,TEXT(FL$1,0)&amp;FO$4=$O62,TEXT(FL$1,0)&amp;FO$4=$R62,TEXT(FL$1,0)&amp;FO$4=$U62),$BE62*$U$2,"")</f>
        <v/>
      </c>
      <c r="FP62" s="560" t="str">
        <f t="shared" si="2704"/>
        <v/>
      </c>
      <c r="FQ62" s="556" t="str">
        <f t="shared" ref="FQ62" si="3068">IF(OR(TEXT(FP$1,0)&amp;FQ$4=$L62,TEXT(FP$1,0)&amp;FQ$4=$O62,TEXT(FP$1,0)&amp;FQ$4=$R62,TEXT(FP$1,0)&amp;FQ$4=$U62),$BE62*$U$2,"")</f>
        <v/>
      </c>
      <c r="FR62" s="556" t="str">
        <f t="shared" ref="FR62" si="3069">IF(OR(TEXT(FP$1,0)&amp;FR$4=$L62,TEXT(FP$1,0)&amp;FR$4=$O62,TEXT(FP$1,0)&amp;FR$4=$R62,TEXT(FP$1,0)&amp;FR$4=$U62),$BE62*$U$2,"")</f>
        <v/>
      </c>
      <c r="FS62" s="558" t="str">
        <f t="shared" ref="FS62" si="3070">IF(OR(TEXT(FP$1,0)&amp;FS$4=$L62,TEXT(FP$1,0)&amp;FS$4=$O62,TEXT(FP$1,0)&amp;FS$4=$R62,TEXT(FP$1,0)&amp;FS$4=$U62),$BE62*$U$2,"")</f>
        <v/>
      </c>
      <c r="FT62" s="560" t="str">
        <f t="shared" si="2707"/>
        <v/>
      </c>
      <c r="FU62" s="556" t="str">
        <f t="shared" ref="FU62" si="3071">IF(OR(TEXT(FT$1,0)&amp;FU$4=$L62,TEXT(FT$1,0)&amp;FU$4=$O62,TEXT(FT$1,0)&amp;FU$4=$R62,TEXT(FT$1,0)&amp;FU$4=$U62),$BE62*$U$2,"")</f>
        <v/>
      </c>
      <c r="FV62" s="556" t="str">
        <f t="shared" ref="FV62" si="3072">IF(OR(TEXT(FT$1,0)&amp;FV$4=$L62,TEXT(FT$1,0)&amp;FV$4=$O62,TEXT(FT$1,0)&amp;FV$4=$R62,TEXT(FT$1,0)&amp;FV$4=$U62),$BE62*$U$2,"")</f>
        <v/>
      </c>
      <c r="FW62" s="558" t="str">
        <f t="shared" ref="FW62" si="3073">IF(OR(TEXT(FT$1,0)&amp;FW$4=$L62,TEXT(FT$1,0)&amp;FW$4=$O62,TEXT(FT$1,0)&amp;FW$4=$R62,TEXT(FT$1,0)&amp;FW$4=$U62),$BE62*$U$2,"")</f>
        <v/>
      </c>
      <c r="FX62" s="560" t="str">
        <f t="shared" si="2710"/>
        <v/>
      </c>
      <c r="FY62" s="556" t="str">
        <f t="shared" ref="FY62" si="3074">IF(OR(TEXT(FX$1,0)&amp;FY$4=$L62,TEXT(FX$1,0)&amp;FY$4=$O62,TEXT(FX$1,0)&amp;FY$4=$R62,TEXT(FX$1,0)&amp;FY$4=$U62),$BE62*$U$2,"")</f>
        <v/>
      </c>
      <c r="FZ62" s="556" t="str">
        <f t="shared" ref="FZ62" si="3075">IF(OR(TEXT(FX$1,0)&amp;FZ$4=$L62,TEXT(FX$1,0)&amp;FZ$4=$O62,TEXT(FX$1,0)&amp;FZ$4=$R62,TEXT(FX$1,0)&amp;FZ$4=$U62),$BE62*$U$2,"")</f>
        <v/>
      </c>
      <c r="GA62" s="558" t="str">
        <f t="shared" ref="GA62" si="3076">IF(OR(TEXT(FX$1,0)&amp;GA$4=$L62,TEXT(FX$1,0)&amp;GA$4=$O62,TEXT(FX$1,0)&amp;GA$4=$R62,TEXT(FX$1,0)&amp;GA$4=$U62),$BE62*$U$2,"")</f>
        <v/>
      </c>
    </row>
    <row r="63" spans="1:183" s="1" customFormat="1" ht="13.5" customHeight="1" x14ac:dyDescent="0.25">
      <c r="A63" s="584"/>
      <c r="B63" s="585"/>
      <c r="C63" s="585"/>
      <c r="D63" s="608"/>
      <c r="E63" s="609"/>
      <c r="F63" s="610"/>
      <c r="G63" s="614"/>
      <c r="H63" s="615"/>
      <c r="I63" s="615"/>
      <c r="J63" s="615"/>
      <c r="K63" s="616"/>
      <c r="L63" s="594"/>
      <c r="M63" s="595"/>
      <c r="N63" s="595"/>
      <c r="O63" s="597"/>
      <c r="P63" s="597"/>
      <c r="Q63" s="597"/>
      <c r="R63" s="597"/>
      <c r="S63" s="597"/>
      <c r="T63" s="597"/>
      <c r="U63" s="597"/>
      <c r="V63" s="597"/>
      <c r="W63" s="599"/>
      <c r="X63" s="579" t="str">
        <f t="shared" ref="X63" si="3077">IF(X62&lt;&gt;"",X62*$U$2,"")</f>
        <v/>
      </c>
      <c r="Y63" s="580"/>
      <c r="Z63" s="580" t="str">
        <f t="shared" ref="Z63" si="3078">IF(Z62&lt;&gt;"",Z62*$U$2,"")</f>
        <v/>
      </c>
      <c r="AA63" s="580"/>
      <c r="AB63" s="580" t="str">
        <f t="shared" ref="AB63" si="3079">IF(AB62&lt;&gt;"",AB62*$U$2,"")</f>
        <v/>
      </c>
      <c r="AC63" s="580"/>
      <c r="AD63" s="580" t="str">
        <f t="shared" ref="AD63" si="3080">IF(AD62&lt;&gt;"",AD62*$U$2,"")</f>
        <v/>
      </c>
      <c r="AE63" s="580"/>
      <c r="AF63" s="580" t="str">
        <f t="shared" ref="AF63" si="3081">IF(AF62&lt;&gt;"",AF62*$U$2,"")</f>
        <v/>
      </c>
      <c r="AG63" s="580"/>
      <c r="AH63" s="580" t="str">
        <f t="shared" ref="AH63" si="3082">IF(AH62&lt;&gt;"",AH62*$U$2,"")</f>
        <v/>
      </c>
      <c r="AI63" s="580"/>
      <c r="AJ63" s="580" t="str">
        <f t="shared" ref="AJ63" si="3083">IF(AJ62&lt;&gt;"",AJ62*$U$2,"")</f>
        <v/>
      </c>
      <c r="AK63" s="580"/>
      <c r="AL63" s="580" t="str">
        <f t="shared" ref="AL63" si="3084">IF(AL62&lt;&gt;"",AL62*$U$2,"")</f>
        <v/>
      </c>
      <c r="AM63" s="580"/>
      <c r="AN63" s="580" t="str">
        <f t="shared" ref="AN63" si="3085">IF(AN62&lt;&gt;"",AN62*$U$2,"")</f>
        <v/>
      </c>
      <c r="AO63" s="580"/>
      <c r="AP63" s="580" t="str">
        <f t="shared" ref="AP63" si="3086">IF(AP62&lt;&gt;"",AP62*$U$2,"")</f>
        <v/>
      </c>
      <c r="AQ63" s="580"/>
      <c r="AR63" s="580" t="str">
        <f t="shared" ref="AR63" si="3087">IF(AR62&lt;&gt;"",AR62*$U$2,"")</f>
        <v/>
      </c>
      <c r="AS63" s="580"/>
      <c r="AT63" s="580" t="str">
        <f t="shared" ref="AT63" si="3088">IF(AT62&lt;&gt;"",AT62*$U$2,"")</f>
        <v/>
      </c>
      <c r="AU63" s="580"/>
      <c r="AV63" s="580" t="str">
        <f t="shared" ref="AV63" si="3089">IF(AV62&lt;&gt;"",AV62*$U$2,"")</f>
        <v/>
      </c>
      <c r="AW63" s="580"/>
      <c r="AX63" s="580" t="str">
        <f t="shared" ref="AX63" si="3090">IF(AX62&lt;&gt;"",AX62*$U$2,"")</f>
        <v/>
      </c>
      <c r="AY63" s="580"/>
      <c r="AZ63" s="580" t="str">
        <f t="shared" ref="AZ63" si="3091">IF(AZ62&lt;&gt;"",AZ62*$U$2,"")</f>
        <v/>
      </c>
      <c r="BA63" s="581"/>
      <c r="BB63" s="603"/>
      <c r="BC63" s="604"/>
      <c r="BD63" s="604"/>
      <c r="BE63" s="572"/>
      <c r="BF63" s="572"/>
      <c r="BG63" s="572"/>
      <c r="BH63" s="576"/>
      <c r="BI63" s="577"/>
      <c r="BJ63" s="578"/>
      <c r="CJ63" s="564"/>
      <c r="CK63" s="562"/>
      <c r="CL63" s="562"/>
      <c r="CM63" s="563"/>
      <c r="CN63" s="564"/>
      <c r="CO63" s="562"/>
      <c r="CP63" s="562"/>
      <c r="CQ63" s="563"/>
      <c r="CR63" s="564"/>
      <c r="CS63" s="562"/>
      <c r="CT63" s="562"/>
      <c r="CU63" s="563"/>
      <c r="CV63" s="564"/>
      <c r="CW63" s="562"/>
      <c r="CX63" s="562"/>
      <c r="CY63" s="563"/>
      <c r="CZ63" s="564"/>
      <c r="DA63" s="562"/>
      <c r="DB63" s="562"/>
      <c r="DC63" s="563"/>
      <c r="DD63" s="564"/>
      <c r="DE63" s="562"/>
      <c r="DF63" s="562"/>
      <c r="DG63" s="563"/>
      <c r="DH63" s="564"/>
      <c r="DI63" s="562"/>
      <c r="DJ63" s="562"/>
      <c r="DK63" s="563"/>
      <c r="DL63" s="564"/>
      <c r="DM63" s="562"/>
      <c r="DN63" s="562"/>
      <c r="DO63" s="563"/>
      <c r="DP63" s="564"/>
      <c r="DQ63" s="562"/>
      <c r="DR63" s="562"/>
      <c r="DS63" s="563"/>
      <c r="DT63" s="564"/>
      <c r="DU63" s="562"/>
      <c r="DV63" s="562"/>
      <c r="DW63" s="563"/>
      <c r="DX63" s="564"/>
      <c r="DY63" s="562"/>
      <c r="DZ63" s="562"/>
      <c r="EA63" s="563"/>
      <c r="EB63" s="564"/>
      <c r="EC63" s="562"/>
      <c r="ED63" s="562"/>
      <c r="EE63" s="563"/>
      <c r="EF63" s="564"/>
      <c r="EG63" s="562"/>
      <c r="EH63" s="562"/>
      <c r="EI63" s="563"/>
      <c r="EJ63" s="564"/>
      <c r="EK63" s="562"/>
      <c r="EL63" s="562"/>
      <c r="EM63" s="563"/>
      <c r="EN63" s="564"/>
      <c r="EO63" s="562"/>
      <c r="EP63" s="562"/>
      <c r="EQ63" s="563"/>
      <c r="ER63" s="564"/>
      <c r="ES63" s="562"/>
      <c r="ET63" s="562"/>
      <c r="EU63" s="563"/>
      <c r="EV63" s="564"/>
      <c r="EW63" s="562"/>
      <c r="EX63" s="562"/>
      <c r="EY63" s="563"/>
      <c r="EZ63" s="564"/>
      <c r="FA63" s="562"/>
      <c r="FB63" s="562"/>
      <c r="FC63" s="563"/>
      <c r="FD63" s="564"/>
      <c r="FE63" s="562"/>
      <c r="FF63" s="562"/>
      <c r="FG63" s="563"/>
      <c r="FH63" s="564"/>
      <c r="FI63" s="562"/>
      <c r="FJ63" s="562"/>
      <c r="FK63" s="563"/>
      <c r="FL63" s="564"/>
      <c r="FM63" s="562"/>
      <c r="FN63" s="562"/>
      <c r="FO63" s="563"/>
      <c r="FP63" s="564"/>
      <c r="FQ63" s="562"/>
      <c r="FR63" s="562"/>
      <c r="FS63" s="563"/>
      <c r="FT63" s="564"/>
      <c r="FU63" s="562"/>
      <c r="FV63" s="562"/>
      <c r="FW63" s="563"/>
      <c r="FX63" s="564"/>
      <c r="FY63" s="562"/>
      <c r="FZ63" s="562"/>
      <c r="GA63" s="563"/>
    </row>
    <row r="64" spans="1:183" s="1" customFormat="1" ht="13.5" customHeight="1" x14ac:dyDescent="0.25">
      <c r="A64" s="582"/>
      <c r="B64" s="583"/>
      <c r="C64" s="583"/>
      <c r="D64" s="605" t="s">
        <v>345</v>
      </c>
      <c r="E64" s="606"/>
      <c r="F64" s="607"/>
      <c r="G64" s="611" t="s">
        <v>304</v>
      </c>
      <c r="H64" s="612"/>
      <c r="I64" s="612"/>
      <c r="J64" s="612"/>
      <c r="K64" s="613"/>
      <c r="L64" s="592"/>
      <c r="M64" s="593"/>
      <c r="N64" s="593"/>
      <c r="O64" s="596" t="str">
        <f t="shared" ref="O64" si="3092">IF($L64&lt;&gt;"",LEFT($L64,4)&amp;O$5,"")</f>
        <v/>
      </c>
      <c r="P64" s="596"/>
      <c r="Q64" s="596"/>
      <c r="R64" s="596" t="str">
        <f t="shared" si="2911"/>
        <v/>
      </c>
      <c r="S64" s="596"/>
      <c r="T64" s="596"/>
      <c r="U64" s="596" t="str">
        <f t="shared" si="2912"/>
        <v/>
      </c>
      <c r="V64" s="596"/>
      <c r="W64" s="598"/>
      <c r="X64" s="600" t="str">
        <f>'RS SHK-DWN'!$EA$5</f>
        <v/>
      </c>
      <c r="Y64" s="565"/>
      <c r="Z64" s="565"/>
      <c r="AA64" s="565"/>
      <c r="AB64" s="565"/>
      <c r="AC64" s="565"/>
      <c r="AD64" s="565"/>
      <c r="AE64" s="565"/>
      <c r="AF64" s="565"/>
      <c r="AG64" s="565"/>
      <c r="AH64" s="565"/>
      <c r="AI64" s="565"/>
      <c r="AJ64" s="565"/>
      <c r="AK64" s="565"/>
      <c r="AL64" s="565"/>
      <c r="AM64" s="565"/>
      <c r="AN64" s="565"/>
      <c r="AO64" s="565"/>
      <c r="AP64" s="565"/>
      <c r="AQ64" s="565"/>
      <c r="AR64" s="565"/>
      <c r="AS64" s="565"/>
      <c r="AT64" s="565"/>
      <c r="AU64" s="565"/>
      <c r="AV64" s="565"/>
      <c r="AW64" s="565"/>
      <c r="AX64" s="565"/>
      <c r="AY64" s="565"/>
      <c r="AZ64" s="565"/>
      <c r="BA64" s="566"/>
      <c r="BB64" s="601"/>
      <c r="BC64" s="602"/>
      <c r="BD64" s="602"/>
      <c r="BE64" s="571" t="str">
        <f t="shared" ref="BE64" si="3093">IF(AND(D64&lt;&gt;"",G64&lt;&gt;"",L64&lt;&gt;""),SUM(X64:BA64),"")</f>
        <v/>
      </c>
      <c r="BF64" s="571"/>
      <c r="BG64" s="571"/>
      <c r="BH64" s="573" t="str">
        <f t="shared" ref="BH64" si="3094">IF(AND(D64&lt;&gt;"",G64&lt;&gt;"",L64&lt;&gt;""),SUM(X65:BA65,BB64),"")</f>
        <v/>
      </c>
      <c r="BI64" s="574"/>
      <c r="BJ64" s="575"/>
      <c r="CB64" s="173">
        <f>BB64+SUM(X65:Y65)</f>
        <v>0</v>
      </c>
      <c r="CC64" s="173">
        <f>BB64+SUM(X65:AA65)</f>
        <v>0</v>
      </c>
      <c r="CD64" s="173">
        <f>BB64+SUM(X65:AC65)</f>
        <v>0</v>
      </c>
      <c r="CE64" s="173">
        <f>BB64+SUM(X65:AE65)</f>
        <v>0</v>
      </c>
      <c r="CF64" s="173">
        <f>BB64+SUM(X65:AG65)</f>
        <v>0</v>
      </c>
      <c r="CG64" s="173">
        <f>BB64+SUM(X65:AI65)</f>
        <v>0</v>
      </c>
      <c r="CH64" s="173">
        <f>BB64+SUM(X65:AK65)</f>
        <v>0</v>
      </c>
      <c r="CJ64" s="560" t="str">
        <f t="shared" si="2641"/>
        <v/>
      </c>
      <c r="CK64" s="556" t="str">
        <f t="shared" ref="CK64" si="3095">IF(OR(TEXT(CJ$1,0)&amp;CK$4=$L64,TEXT(CJ$1,0)&amp;CK$4=$O64,TEXT(CJ$1,0)&amp;CK$4=$R64,TEXT(CJ$1,0)&amp;CK$4=$U64),$BE64*$U$2,"")</f>
        <v/>
      </c>
      <c r="CL64" s="556" t="str">
        <f t="shared" ref="CL64" si="3096">IF(OR(TEXT(CJ$1,0)&amp;CL$4=$L64,TEXT(CJ$1,0)&amp;CL$4=$O64,TEXT(CJ$1,0)&amp;CL$4=$R64,TEXT(CJ$1,0)&amp;CL$4=$U64),$BE64*$U$2,"")</f>
        <v/>
      </c>
      <c r="CM64" s="558" t="str">
        <f t="shared" ref="CM64" si="3097">IF(OR(TEXT(CJ$1,0)&amp;CM$4=$L64,TEXT(CJ$1,0)&amp;CM$4=$O64,TEXT(CJ$1,0)&amp;CM$4=$R64,TEXT(CJ$1,0)&amp;CM$4=$U64),$BE64*$U$2,"")</f>
        <v/>
      </c>
      <c r="CN64" s="560" t="str">
        <f t="shared" si="2644"/>
        <v/>
      </c>
      <c r="CO64" s="556" t="str">
        <f t="shared" ref="CO64" si="3098">IF(OR(TEXT(CN$1,0)&amp;CO$4=$L64,TEXT(CN$1,0)&amp;CO$4=$O64,TEXT(CN$1,0)&amp;CO$4=$R64,TEXT(CN$1,0)&amp;CO$4=$U64),$BE64*$U$2,"")</f>
        <v/>
      </c>
      <c r="CP64" s="556" t="str">
        <f t="shared" ref="CP64" si="3099">IF(OR(TEXT(CN$1,0)&amp;CP$4=$L64,TEXT(CN$1,0)&amp;CP$4=$O64,TEXT(CN$1,0)&amp;CP$4=$R64,TEXT(CN$1,0)&amp;CP$4=$U64),$BE64*$U$2,"")</f>
        <v/>
      </c>
      <c r="CQ64" s="558" t="str">
        <f t="shared" ref="CQ64" si="3100">IF(OR(TEXT(CN$1,0)&amp;CQ$4=$L64,TEXT(CN$1,0)&amp;CQ$4=$O64,TEXT(CN$1,0)&amp;CQ$4=$R64,TEXT(CN$1,0)&amp;CQ$4=$U64),$BE64*$U$2,"")</f>
        <v/>
      </c>
      <c r="CR64" s="560" t="str">
        <f t="shared" si="2647"/>
        <v/>
      </c>
      <c r="CS64" s="556" t="str">
        <f t="shared" ref="CS64" si="3101">IF(OR(TEXT(CR$1,0)&amp;CS$4=$L64,TEXT(CR$1,0)&amp;CS$4=$O64,TEXT(CR$1,0)&amp;CS$4=$R64,TEXT(CR$1,0)&amp;CS$4=$U64),$BE64*$U$2,"")</f>
        <v/>
      </c>
      <c r="CT64" s="556" t="str">
        <f t="shared" ref="CT64" si="3102">IF(OR(TEXT(CR$1,0)&amp;CT$4=$L64,TEXT(CR$1,0)&amp;CT$4=$O64,TEXT(CR$1,0)&amp;CT$4=$R64,TEXT(CR$1,0)&amp;CT$4=$U64),$BE64*$U$2,"")</f>
        <v/>
      </c>
      <c r="CU64" s="558" t="str">
        <f t="shared" ref="CU64" si="3103">IF(OR(TEXT(CR$1,0)&amp;CU$4=$L64,TEXT(CR$1,0)&amp;CU$4=$O64,TEXT(CR$1,0)&amp;CU$4=$R64,TEXT(CR$1,0)&amp;CU$4=$U64),$BE64*$U$2,"")</f>
        <v/>
      </c>
      <c r="CV64" s="560" t="str">
        <f t="shared" si="2650"/>
        <v/>
      </c>
      <c r="CW64" s="556" t="str">
        <f t="shared" ref="CW64" si="3104">IF(OR(TEXT(CV$1,0)&amp;CW$4=$L64,TEXT(CV$1,0)&amp;CW$4=$O64,TEXT(CV$1,0)&amp;CW$4=$R64,TEXT(CV$1,0)&amp;CW$4=$U64),$BE64*$U$2,"")</f>
        <v/>
      </c>
      <c r="CX64" s="556" t="str">
        <f t="shared" ref="CX64" si="3105">IF(OR(TEXT(CV$1,0)&amp;CX$4=$L64,TEXT(CV$1,0)&amp;CX$4=$O64,TEXT(CV$1,0)&amp;CX$4=$R64,TEXT(CV$1,0)&amp;CX$4=$U64),$BE64*$U$2,"")</f>
        <v/>
      </c>
      <c r="CY64" s="558" t="str">
        <f t="shared" ref="CY64" si="3106">IF(OR(TEXT(CV$1,0)&amp;CY$4=$L64,TEXT(CV$1,0)&amp;CY$4=$O64,TEXT(CV$1,0)&amp;CY$4=$R64,TEXT(CV$1,0)&amp;CY$4=$U64),$BE64*$U$2,"")</f>
        <v/>
      </c>
      <c r="CZ64" s="560" t="str">
        <f t="shared" si="2653"/>
        <v/>
      </c>
      <c r="DA64" s="556" t="str">
        <f t="shared" ref="DA64" si="3107">IF(OR(TEXT(CZ$1,0)&amp;DA$4=$L64,TEXT(CZ$1,0)&amp;DA$4=$O64,TEXT(CZ$1,0)&amp;DA$4=$R64,TEXT(CZ$1,0)&amp;DA$4=$U64),$BE64*$U$2,"")</f>
        <v/>
      </c>
      <c r="DB64" s="556" t="str">
        <f t="shared" ref="DB64" si="3108">IF(OR(TEXT(CZ$1,0)&amp;DB$4=$L64,TEXT(CZ$1,0)&amp;DB$4=$O64,TEXT(CZ$1,0)&amp;DB$4=$R64,TEXT(CZ$1,0)&amp;DB$4=$U64),$BE64*$U$2,"")</f>
        <v/>
      </c>
      <c r="DC64" s="558" t="str">
        <f t="shared" ref="DC64" si="3109">IF(OR(TEXT(CZ$1,0)&amp;DC$4=$L64,TEXT(CZ$1,0)&amp;DC$4=$O64,TEXT(CZ$1,0)&amp;DC$4=$R64,TEXT(CZ$1,0)&amp;DC$4=$U64),$BE64*$U$2,"")</f>
        <v/>
      </c>
      <c r="DD64" s="560" t="str">
        <f t="shared" si="2656"/>
        <v/>
      </c>
      <c r="DE64" s="556" t="str">
        <f t="shared" ref="DE64" si="3110">IF(OR(TEXT(DD$1,0)&amp;DE$4=$L64,TEXT(DD$1,0)&amp;DE$4=$O64,TEXT(DD$1,0)&amp;DE$4=$R64,TEXT(DD$1,0)&amp;DE$4=$U64),$BE64*$U$2,"")</f>
        <v/>
      </c>
      <c r="DF64" s="556" t="str">
        <f t="shared" ref="DF64" si="3111">IF(OR(TEXT(DD$1,0)&amp;DF$4=$L64,TEXT(DD$1,0)&amp;DF$4=$O64,TEXT(DD$1,0)&amp;DF$4=$R64,TEXT(DD$1,0)&amp;DF$4=$U64),$BE64*$U$2,"")</f>
        <v/>
      </c>
      <c r="DG64" s="558" t="str">
        <f t="shared" ref="DG64" si="3112">IF(OR(TEXT(DD$1,0)&amp;DG$4=$L64,TEXT(DD$1,0)&amp;DG$4=$O64,TEXT(DD$1,0)&amp;DG$4=$R64,TEXT(DD$1,0)&amp;DG$4=$U64),$BE64*$U$2,"")</f>
        <v/>
      </c>
      <c r="DH64" s="560" t="str">
        <f t="shared" si="2659"/>
        <v/>
      </c>
      <c r="DI64" s="556" t="str">
        <f t="shared" ref="DI64" si="3113">IF(OR(TEXT(DH$1,0)&amp;DI$4=$L64,TEXT(DH$1,0)&amp;DI$4=$O64,TEXT(DH$1,0)&amp;DI$4=$R64,TEXT(DH$1,0)&amp;DI$4=$U64),$BE64*$U$2,"")</f>
        <v/>
      </c>
      <c r="DJ64" s="556" t="str">
        <f t="shared" ref="DJ64" si="3114">IF(OR(TEXT(DH$1,0)&amp;DJ$4=$L64,TEXT(DH$1,0)&amp;DJ$4=$O64,TEXT(DH$1,0)&amp;DJ$4=$R64,TEXT(DH$1,0)&amp;DJ$4=$U64),$BE64*$U$2,"")</f>
        <v/>
      </c>
      <c r="DK64" s="558" t="str">
        <f t="shared" ref="DK64" si="3115">IF(OR(TEXT(DH$1,0)&amp;DK$4=$L64,TEXT(DH$1,0)&amp;DK$4=$O64,TEXT(DH$1,0)&amp;DK$4=$R64,TEXT(DH$1,0)&amp;DK$4=$U64),$BE64*$U$2,"")</f>
        <v/>
      </c>
      <c r="DL64" s="560" t="str">
        <f t="shared" si="2662"/>
        <v/>
      </c>
      <c r="DM64" s="556" t="str">
        <f t="shared" ref="DM64" si="3116">IF(OR(TEXT(DL$1,0)&amp;DM$4=$L64,TEXT(DL$1,0)&amp;DM$4=$O64,TEXT(DL$1,0)&amp;DM$4=$R64,TEXT(DL$1,0)&amp;DM$4=$U64),$BE64*$U$2,"")</f>
        <v/>
      </c>
      <c r="DN64" s="556" t="str">
        <f t="shared" ref="DN64" si="3117">IF(OR(TEXT(DL$1,0)&amp;DN$4=$L64,TEXT(DL$1,0)&amp;DN$4=$O64,TEXT(DL$1,0)&amp;DN$4=$R64,TEXT(DL$1,0)&amp;DN$4=$U64),$BE64*$U$2,"")</f>
        <v/>
      </c>
      <c r="DO64" s="558" t="str">
        <f t="shared" ref="DO64" si="3118">IF(OR(TEXT(DL$1,0)&amp;DO$4=$L64,TEXT(DL$1,0)&amp;DO$4=$O64,TEXT(DL$1,0)&amp;DO$4=$R64,TEXT(DL$1,0)&amp;DO$4=$U64),$BE64*$U$2,"")</f>
        <v/>
      </c>
      <c r="DP64" s="560" t="str">
        <f t="shared" si="2665"/>
        <v/>
      </c>
      <c r="DQ64" s="556" t="str">
        <f t="shared" ref="DQ64" si="3119">IF(OR(TEXT(DP$1,0)&amp;DQ$4=$L64,TEXT(DP$1,0)&amp;DQ$4=$O64,TEXT(DP$1,0)&amp;DQ$4=$R64,TEXT(DP$1,0)&amp;DQ$4=$U64),$BE64*$U$2,"")</f>
        <v/>
      </c>
      <c r="DR64" s="556" t="str">
        <f t="shared" ref="DR64" si="3120">IF(OR(TEXT(DP$1,0)&amp;DR$4=$L64,TEXT(DP$1,0)&amp;DR$4=$O64,TEXT(DP$1,0)&amp;DR$4=$R64,TEXT(DP$1,0)&amp;DR$4=$U64),$BE64*$U$2,"")</f>
        <v/>
      </c>
      <c r="DS64" s="558" t="str">
        <f t="shared" ref="DS64" si="3121">IF(OR(TEXT(DP$1,0)&amp;DS$4=$L64,TEXT(DP$1,0)&amp;DS$4=$O64,TEXT(DP$1,0)&amp;DS$4=$R64,TEXT(DP$1,0)&amp;DS$4=$U64),$BE64*$U$2,"")</f>
        <v/>
      </c>
      <c r="DT64" s="560" t="str">
        <f t="shared" si="2668"/>
        <v/>
      </c>
      <c r="DU64" s="556" t="str">
        <f t="shared" ref="DU64" si="3122">IF(OR(TEXT(DT$1,0)&amp;DU$4=$L64,TEXT(DT$1,0)&amp;DU$4=$O64,TEXT(DT$1,0)&amp;DU$4=$R64,TEXT(DT$1,0)&amp;DU$4=$U64),$BE64*$U$2,"")</f>
        <v/>
      </c>
      <c r="DV64" s="556" t="str">
        <f t="shared" ref="DV64" si="3123">IF(OR(TEXT(DT$1,0)&amp;DV$4=$L64,TEXT(DT$1,0)&amp;DV$4=$O64,TEXT(DT$1,0)&amp;DV$4=$R64,TEXT(DT$1,0)&amp;DV$4=$U64),$BE64*$U$2,"")</f>
        <v/>
      </c>
      <c r="DW64" s="558" t="str">
        <f t="shared" ref="DW64" si="3124">IF(OR(TEXT(DT$1,0)&amp;DW$4=$L64,TEXT(DT$1,0)&amp;DW$4=$O64,TEXT(DT$1,0)&amp;DW$4=$R64,TEXT(DT$1,0)&amp;DW$4=$U64),$BE64*$U$2,"")</f>
        <v/>
      </c>
      <c r="DX64" s="560" t="str">
        <f t="shared" si="2671"/>
        <v/>
      </c>
      <c r="DY64" s="556" t="str">
        <f t="shared" ref="DY64" si="3125">IF(OR(TEXT(DX$1,0)&amp;DY$4=$L64,TEXT(DX$1,0)&amp;DY$4=$O64,TEXT(DX$1,0)&amp;DY$4=$R64,TEXT(DX$1,0)&amp;DY$4=$U64),$BE64*$U$2,"")</f>
        <v/>
      </c>
      <c r="DZ64" s="556" t="str">
        <f t="shared" ref="DZ64" si="3126">IF(OR(TEXT(DX$1,0)&amp;DZ$4=$L64,TEXT(DX$1,0)&amp;DZ$4=$O64,TEXT(DX$1,0)&amp;DZ$4=$R64,TEXT(DX$1,0)&amp;DZ$4=$U64),$BE64*$U$2,"")</f>
        <v/>
      </c>
      <c r="EA64" s="558" t="str">
        <f t="shared" ref="EA64" si="3127">IF(OR(TEXT(DX$1,0)&amp;EA$4=$L64,TEXT(DX$1,0)&amp;EA$4=$O64,TEXT(DX$1,0)&amp;EA$4=$R64,TEXT(DX$1,0)&amp;EA$4=$U64),$BE64*$U$2,"")</f>
        <v/>
      </c>
      <c r="EB64" s="560" t="str">
        <f t="shared" si="2674"/>
        <v/>
      </c>
      <c r="EC64" s="556" t="str">
        <f t="shared" ref="EC64" si="3128">IF(OR(TEXT(EB$1,0)&amp;EC$4=$L64,TEXT(EB$1,0)&amp;EC$4=$O64,TEXT(EB$1,0)&amp;EC$4=$R64,TEXT(EB$1,0)&amp;EC$4=$U64),$BE64*$U$2,"")</f>
        <v/>
      </c>
      <c r="ED64" s="556" t="str">
        <f t="shared" ref="ED64" si="3129">IF(OR(TEXT(EB$1,0)&amp;ED$4=$L64,TEXT(EB$1,0)&amp;ED$4=$O64,TEXT(EB$1,0)&amp;ED$4=$R64,TEXT(EB$1,0)&amp;ED$4=$U64),$BE64*$U$2,"")</f>
        <v/>
      </c>
      <c r="EE64" s="558" t="str">
        <f t="shared" ref="EE64" si="3130">IF(OR(TEXT(EB$1,0)&amp;EE$4=$L64,TEXT(EB$1,0)&amp;EE$4=$O64,TEXT(EB$1,0)&amp;EE$4=$R64,TEXT(EB$1,0)&amp;EE$4=$U64),$BE64*$U$2,"")</f>
        <v/>
      </c>
      <c r="EF64" s="560" t="str">
        <f t="shared" si="2677"/>
        <v/>
      </c>
      <c r="EG64" s="556" t="str">
        <f t="shared" ref="EG64" si="3131">IF(OR(TEXT(EF$1,0)&amp;EG$4=$L64,TEXT(EF$1,0)&amp;EG$4=$O64,TEXT(EF$1,0)&amp;EG$4=$R64,TEXT(EF$1,0)&amp;EG$4=$U64),$BE64*$U$2,"")</f>
        <v/>
      </c>
      <c r="EH64" s="556" t="str">
        <f t="shared" ref="EH64" si="3132">IF(OR(TEXT(EF$1,0)&amp;EH$4=$L64,TEXT(EF$1,0)&amp;EH$4=$O64,TEXT(EF$1,0)&amp;EH$4=$R64,TEXT(EF$1,0)&amp;EH$4=$U64),$BE64*$U$2,"")</f>
        <v/>
      </c>
      <c r="EI64" s="558" t="str">
        <f t="shared" ref="EI64" si="3133">IF(OR(TEXT(EF$1,0)&amp;EI$4=$L64,TEXT(EF$1,0)&amp;EI$4=$O64,TEXT(EF$1,0)&amp;EI$4=$R64,TEXT(EF$1,0)&amp;EI$4=$U64),$BE64*$U$2,"")</f>
        <v/>
      </c>
      <c r="EJ64" s="560" t="str">
        <f t="shared" si="2680"/>
        <v/>
      </c>
      <c r="EK64" s="556" t="str">
        <f t="shared" ref="EK64" si="3134">IF(OR(TEXT(EJ$1,0)&amp;EK$4=$L64,TEXT(EJ$1,0)&amp;EK$4=$O64,TEXT(EJ$1,0)&amp;EK$4=$R64,TEXT(EJ$1,0)&amp;EK$4=$U64),$BE64*$U$2,"")</f>
        <v/>
      </c>
      <c r="EL64" s="556" t="str">
        <f t="shared" ref="EL64" si="3135">IF(OR(TEXT(EJ$1,0)&amp;EL$4=$L64,TEXT(EJ$1,0)&amp;EL$4=$O64,TEXT(EJ$1,0)&amp;EL$4=$R64,TEXT(EJ$1,0)&amp;EL$4=$U64),$BE64*$U$2,"")</f>
        <v/>
      </c>
      <c r="EM64" s="558" t="str">
        <f t="shared" ref="EM64" si="3136">IF(OR(TEXT(EJ$1,0)&amp;EM$4=$L64,TEXT(EJ$1,0)&amp;EM$4=$O64,TEXT(EJ$1,0)&amp;EM$4=$R64,TEXT(EJ$1,0)&amp;EM$4=$U64),$BE64*$U$2,"")</f>
        <v/>
      </c>
      <c r="EN64" s="560" t="str">
        <f t="shared" si="2683"/>
        <v/>
      </c>
      <c r="EO64" s="556" t="str">
        <f t="shared" ref="EO64" si="3137">IF(OR(TEXT(EN$1,0)&amp;EO$4=$L64,TEXT(EN$1,0)&amp;EO$4=$O64,TEXT(EN$1,0)&amp;EO$4=$R64,TEXT(EN$1,0)&amp;EO$4=$U64),$BE64*$U$2,"")</f>
        <v/>
      </c>
      <c r="EP64" s="556" t="str">
        <f t="shared" ref="EP64" si="3138">IF(OR(TEXT(EN$1,0)&amp;EP$4=$L64,TEXT(EN$1,0)&amp;EP$4=$O64,TEXT(EN$1,0)&amp;EP$4=$R64,TEXT(EN$1,0)&amp;EP$4=$U64),$BE64*$U$2,"")</f>
        <v/>
      </c>
      <c r="EQ64" s="558" t="str">
        <f t="shared" ref="EQ64" si="3139">IF(OR(TEXT(EN$1,0)&amp;EQ$4=$L64,TEXT(EN$1,0)&amp;EQ$4=$O64,TEXT(EN$1,0)&amp;EQ$4=$R64,TEXT(EN$1,0)&amp;EQ$4=$U64),$BE64*$U$2,"")</f>
        <v/>
      </c>
      <c r="ER64" s="560" t="str">
        <f t="shared" si="2686"/>
        <v/>
      </c>
      <c r="ES64" s="556" t="str">
        <f t="shared" ref="ES64" si="3140">IF(OR(TEXT(ER$1,0)&amp;ES$4=$L64,TEXT(ER$1,0)&amp;ES$4=$O64,TEXT(ER$1,0)&amp;ES$4=$R64,TEXT(ER$1,0)&amp;ES$4=$U64),$BE64*$U$2,"")</f>
        <v/>
      </c>
      <c r="ET64" s="556" t="str">
        <f t="shared" ref="ET64" si="3141">IF(OR(TEXT(ER$1,0)&amp;ET$4=$L64,TEXT(ER$1,0)&amp;ET$4=$O64,TEXT(ER$1,0)&amp;ET$4=$R64,TEXT(ER$1,0)&amp;ET$4=$U64),$BE64*$U$2,"")</f>
        <v/>
      </c>
      <c r="EU64" s="558" t="str">
        <f t="shared" ref="EU64" si="3142">IF(OR(TEXT(ER$1,0)&amp;EU$4=$L64,TEXT(ER$1,0)&amp;EU$4=$O64,TEXT(ER$1,0)&amp;EU$4=$R64,TEXT(ER$1,0)&amp;EU$4=$U64),$BE64*$U$2,"")</f>
        <v/>
      </c>
      <c r="EV64" s="560" t="str">
        <f t="shared" si="2689"/>
        <v/>
      </c>
      <c r="EW64" s="556" t="str">
        <f t="shared" ref="EW64" si="3143">IF(OR(TEXT(EV$1,0)&amp;EW$4=$L64,TEXT(EV$1,0)&amp;EW$4=$O64,TEXT(EV$1,0)&amp;EW$4=$R64,TEXT(EV$1,0)&amp;EW$4=$U64),$BE64*$U$2,"")</f>
        <v/>
      </c>
      <c r="EX64" s="556" t="str">
        <f t="shared" ref="EX64" si="3144">IF(OR(TEXT(EV$1,0)&amp;EX$4=$L64,TEXT(EV$1,0)&amp;EX$4=$O64,TEXT(EV$1,0)&amp;EX$4=$R64,TEXT(EV$1,0)&amp;EX$4=$U64),$BE64*$U$2,"")</f>
        <v/>
      </c>
      <c r="EY64" s="558" t="str">
        <f t="shared" ref="EY64" si="3145">IF(OR(TEXT(EV$1,0)&amp;EY$4=$L64,TEXT(EV$1,0)&amp;EY$4=$O64,TEXT(EV$1,0)&amp;EY$4=$R64,TEXT(EV$1,0)&amp;EY$4=$U64),$BE64*$U$2,"")</f>
        <v/>
      </c>
      <c r="EZ64" s="560" t="str">
        <f t="shared" si="2692"/>
        <v/>
      </c>
      <c r="FA64" s="556" t="str">
        <f t="shared" ref="FA64" si="3146">IF(OR(TEXT(EZ$1,0)&amp;FA$4=$L64,TEXT(EZ$1,0)&amp;FA$4=$O64,TEXT(EZ$1,0)&amp;FA$4=$R64,TEXT(EZ$1,0)&amp;FA$4=$U64),$BE64*$U$2,"")</f>
        <v/>
      </c>
      <c r="FB64" s="556" t="str">
        <f t="shared" ref="FB64" si="3147">IF(OR(TEXT(EZ$1,0)&amp;FB$4=$L64,TEXT(EZ$1,0)&amp;FB$4=$O64,TEXT(EZ$1,0)&amp;FB$4=$R64,TEXT(EZ$1,0)&amp;FB$4=$U64),$BE64*$U$2,"")</f>
        <v/>
      </c>
      <c r="FC64" s="558" t="str">
        <f t="shared" ref="FC64" si="3148">IF(OR(TEXT(EZ$1,0)&amp;FC$4=$L64,TEXT(EZ$1,0)&amp;FC$4=$O64,TEXT(EZ$1,0)&amp;FC$4=$R64,TEXT(EZ$1,0)&amp;FC$4=$U64),$BE64*$U$2,"")</f>
        <v/>
      </c>
      <c r="FD64" s="560" t="str">
        <f t="shared" si="2695"/>
        <v/>
      </c>
      <c r="FE64" s="556" t="str">
        <f t="shared" ref="FE64" si="3149">IF(OR(TEXT(FD$1,0)&amp;FE$4=$L64,TEXT(FD$1,0)&amp;FE$4=$O64,TEXT(FD$1,0)&amp;FE$4=$R64,TEXT(FD$1,0)&amp;FE$4=$U64),$BE64*$U$2,"")</f>
        <v/>
      </c>
      <c r="FF64" s="556" t="str">
        <f t="shared" ref="FF64" si="3150">IF(OR(TEXT(FD$1,0)&amp;FF$4=$L64,TEXT(FD$1,0)&amp;FF$4=$O64,TEXT(FD$1,0)&amp;FF$4=$R64,TEXT(FD$1,0)&amp;FF$4=$U64),$BE64*$U$2,"")</f>
        <v/>
      </c>
      <c r="FG64" s="558" t="str">
        <f t="shared" ref="FG64" si="3151">IF(OR(TEXT(FD$1,0)&amp;FG$4=$L64,TEXT(FD$1,0)&amp;FG$4=$O64,TEXT(FD$1,0)&amp;FG$4=$R64,TEXT(FD$1,0)&amp;FG$4=$U64),$BE64*$U$2,"")</f>
        <v/>
      </c>
      <c r="FH64" s="560" t="str">
        <f t="shared" si="2698"/>
        <v/>
      </c>
      <c r="FI64" s="556" t="str">
        <f t="shared" ref="FI64" si="3152">IF(OR(TEXT(FH$1,0)&amp;FI$4=$L64,TEXT(FH$1,0)&amp;FI$4=$O64,TEXT(FH$1,0)&amp;FI$4=$R64,TEXT(FH$1,0)&amp;FI$4=$U64),$BE64*$U$2,"")</f>
        <v/>
      </c>
      <c r="FJ64" s="556" t="str">
        <f t="shared" ref="FJ64" si="3153">IF(OR(TEXT(FH$1,0)&amp;FJ$4=$L64,TEXT(FH$1,0)&amp;FJ$4=$O64,TEXT(FH$1,0)&amp;FJ$4=$R64,TEXT(FH$1,0)&amp;FJ$4=$U64),$BE64*$U$2,"")</f>
        <v/>
      </c>
      <c r="FK64" s="558" t="str">
        <f t="shared" ref="FK64" si="3154">IF(OR(TEXT(FH$1,0)&amp;FK$4=$L64,TEXT(FH$1,0)&amp;FK$4=$O64,TEXT(FH$1,0)&amp;FK$4=$R64,TEXT(FH$1,0)&amp;FK$4=$U64),$BE64*$U$2,"")</f>
        <v/>
      </c>
      <c r="FL64" s="560" t="str">
        <f t="shared" si="2701"/>
        <v/>
      </c>
      <c r="FM64" s="556" t="str">
        <f t="shared" ref="FM64" si="3155">IF(OR(TEXT(FL$1,0)&amp;FM$4=$L64,TEXT(FL$1,0)&amp;FM$4=$O64,TEXT(FL$1,0)&amp;FM$4=$R64,TEXT(FL$1,0)&amp;FM$4=$U64),$BE64*$U$2,"")</f>
        <v/>
      </c>
      <c r="FN64" s="556" t="str">
        <f t="shared" ref="FN64" si="3156">IF(OR(TEXT(FL$1,0)&amp;FN$4=$L64,TEXT(FL$1,0)&amp;FN$4=$O64,TEXT(FL$1,0)&amp;FN$4=$R64,TEXT(FL$1,0)&amp;FN$4=$U64),$BE64*$U$2,"")</f>
        <v/>
      </c>
      <c r="FO64" s="558" t="str">
        <f t="shared" ref="FO64" si="3157">IF(OR(TEXT(FL$1,0)&amp;FO$4=$L64,TEXT(FL$1,0)&amp;FO$4=$O64,TEXT(FL$1,0)&amp;FO$4=$R64,TEXT(FL$1,0)&amp;FO$4=$U64),$BE64*$U$2,"")</f>
        <v/>
      </c>
      <c r="FP64" s="560" t="str">
        <f t="shared" si="2704"/>
        <v/>
      </c>
      <c r="FQ64" s="556" t="str">
        <f t="shared" ref="FQ64" si="3158">IF(OR(TEXT(FP$1,0)&amp;FQ$4=$L64,TEXT(FP$1,0)&amp;FQ$4=$O64,TEXT(FP$1,0)&amp;FQ$4=$R64,TEXT(FP$1,0)&amp;FQ$4=$U64),$BE64*$U$2,"")</f>
        <v/>
      </c>
      <c r="FR64" s="556" t="str">
        <f t="shared" ref="FR64" si="3159">IF(OR(TEXT(FP$1,0)&amp;FR$4=$L64,TEXT(FP$1,0)&amp;FR$4=$O64,TEXT(FP$1,0)&amp;FR$4=$R64,TEXT(FP$1,0)&amp;FR$4=$U64),$BE64*$U$2,"")</f>
        <v/>
      </c>
      <c r="FS64" s="558" t="str">
        <f t="shared" ref="FS64" si="3160">IF(OR(TEXT(FP$1,0)&amp;FS$4=$L64,TEXT(FP$1,0)&amp;FS$4=$O64,TEXT(FP$1,0)&amp;FS$4=$R64,TEXT(FP$1,0)&amp;FS$4=$U64),$BE64*$U$2,"")</f>
        <v/>
      </c>
      <c r="FT64" s="560" t="str">
        <f t="shared" si="2707"/>
        <v/>
      </c>
      <c r="FU64" s="556" t="str">
        <f t="shared" ref="FU64" si="3161">IF(OR(TEXT(FT$1,0)&amp;FU$4=$L64,TEXT(FT$1,0)&amp;FU$4=$O64,TEXT(FT$1,0)&amp;FU$4=$R64,TEXT(FT$1,0)&amp;FU$4=$U64),$BE64*$U$2,"")</f>
        <v/>
      </c>
      <c r="FV64" s="556" t="str">
        <f t="shared" ref="FV64" si="3162">IF(OR(TEXT(FT$1,0)&amp;FV$4=$L64,TEXT(FT$1,0)&amp;FV$4=$O64,TEXT(FT$1,0)&amp;FV$4=$R64,TEXT(FT$1,0)&amp;FV$4=$U64),$BE64*$U$2,"")</f>
        <v/>
      </c>
      <c r="FW64" s="558" t="str">
        <f t="shared" ref="FW64" si="3163">IF(OR(TEXT(FT$1,0)&amp;FW$4=$L64,TEXT(FT$1,0)&amp;FW$4=$O64,TEXT(FT$1,0)&amp;FW$4=$R64,TEXT(FT$1,0)&amp;FW$4=$U64),$BE64*$U$2,"")</f>
        <v/>
      </c>
      <c r="FX64" s="560" t="str">
        <f t="shared" si="2710"/>
        <v/>
      </c>
      <c r="FY64" s="556" t="str">
        <f t="shared" ref="FY64" si="3164">IF(OR(TEXT(FX$1,0)&amp;FY$4=$L64,TEXT(FX$1,0)&amp;FY$4=$O64,TEXT(FX$1,0)&amp;FY$4=$R64,TEXT(FX$1,0)&amp;FY$4=$U64),$BE64*$U$2,"")</f>
        <v/>
      </c>
      <c r="FZ64" s="556" t="str">
        <f t="shared" ref="FZ64" si="3165">IF(OR(TEXT(FX$1,0)&amp;FZ$4=$L64,TEXT(FX$1,0)&amp;FZ$4=$O64,TEXT(FX$1,0)&amp;FZ$4=$R64,TEXT(FX$1,0)&amp;FZ$4=$U64),$BE64*$U$2,"")</f>
        <v/>
      </c>
      <c r="GA64" s="558" t="str">
        <f t="shared" ref="GA64" si="3166">IF(OR(TEXT(FX$1,0)&amp;GA$4=$L64,TEXT(FX$1,0)&amp;GA$4=$O64,TEXT(FX$1,0)&amp;GA$4=$R64,TEXT(FX$1,0)&amp;GA$4=$U64),$BE64*$U$2,"")</f>
        <v/>
      </c>
    </row>
    <row r="65" spans="1:183" s="1" customFormat="1" ht="13.5" customHeight="1" x14ac:dyDescent="0.25">
      <c r="A65" s="584"/>
      <c r="B65" s="585"/>
      <c r="C65" s="585"/>
      <c r="D65" s="608"/>
      <c r="E65" s="609"/>
      <c r="F65" s="610"/>
      <c r="G65" s="614"/>
      <c r="H65" s="615"/>
      <c r="I65" s="615"/>
      <c r="J65" s="615"/>
      <c r="K65" s="616"/>
      <c r="L65" s="594"/>
      <c r="M65" s="595"/>
      <c r="N65" s="595"/>
      <c r="O65" s="597"/>
      <c r="P65" s="597"/>
      <c r="Q65" s="597"/>
      <c r="R65" s="597"/>
      <c r="S65" s="597"/>
      <c r="T65" s="597"/>
      <c r="U65" s="597"/>
      <c r="V65" s="597"/>
      <c r="W65" s="599"/>
      <c r="X65" s="579" t="str">
        <f t="shared" ref="X65" si="3167">IF(X64&lt;&gt;"",X64*$U$2,"")</f>
        <v/>
      </c>
      <c r="Y65" s="580"/>
      <c r="Z65" s="580" t="str">
        <f t="shared" ref="Z65" si="3168">IF(Z64&lt;&gt;"",Z64*$U$2,"")</f>
        <v/>
      </c>
      <c r="AA65" s="580"/>
      <c r="AB65" s="580" t="str">
        <f t="shared" ref="AB65" si="3169">IF(AB64&lt;&gt;"",AB64*$U$2,"")</f>
        <v/>
      </c>
      <c r="AC65" s="580"/>
      <c r="AD65" s="580" t="str">
        <f t="shared" ref="AD65" si="3170">IF(AD64&lt;&gt;"",AD64*$U$2,"")</f>
        <v/>
      </c>
      <c r="AE65" s="580"/>
      <c r="AF65" s="580" t="str">
        <f t="shared" ref="AF65" si="3171">IF(AF64&lt;&gt;"",AF64*$U$2,"")</f>
        <v/>
      </c>
      <c r="AG65" s="580"/>
      <c r="AH65" s="580" t="str">
        <f t="shared" ref="AH65" si="3172">IF(AH64&lt;&gt;"",AH64*$U$2,"")</f>
        <v/>
      </c>
      <c r="AI65" s="580"/>
      <c r="AJ65" s="580" t="str">
        <f t="shared" ref="AJ65" si="3173">IF(AJ64&lt;&gt;"",AJ64*$U$2,"")</f>
        <v/>
      </c>
      <c r="AK65" s="580"/>
      <c r="AL65" s="580" t="str">
        <f t="shared" ref="AL65" si="3174">IF(AL64&lt;&gt;"",AL64*$U$2,"")</f>
        <v/>
      </c>
      <c r="AM65" s="580"/>
      <c r="AN65" s="580" t="str">
        <f t="shared" ref="AN65" si="3175">IF(AN64&lt;&gt;"",AN64*$U$2,"")</f>
        <v/>
      </c>
      <c r="AO65" s="580"/>
      <c r="AP65" s="580" t="str">
        <f t="shared" ref="AP65" si="3176">IF(AP64&lt;&gt;"",AP64*$U$2,"")</f>
        <v/>
      </c>
      <c r="AQ65" s="580"/>
      <c r="AR65" s="580" t="str">
        <f t="shared" ref="AR65" si="3177">IF(AR64&lt;&gt;"",AR64*$U$2,"")</f>
        <v/>
      </c>
      <c r="AS65" s="580"/>
      <c r="AT65" s="580" t="str">
        <f t="shared" ref="AT65" si="3178">IF(AT64&lt;&gt;"",AT64*$U$2,"")</f>
        <v/>
      </c>
      <c r="AU65" s="580"/>
      <c r="AV65" s="580" t="str">
        <f t="shared" ref="AV65" si="3179">IF(AV64&lt;&gt;"",AV64*$U$2,"")</f>
        <v/>
      </c>
      <c r="AW65" s="580"/>
      <c r="AX65" s="580" t="str">
        <f t="shared" ref="AX65" si="3180">IF(AX64&lt;&gt;"",AX64*$U$2,"")</f>
        <v/>
      </c>
      <c r="AY65" s="580"/>
      <c r="AZ65" s="580" t="str">
        <f t="shared" ref="AZ65" si="3181">IF(AZ64&lt;&gt;"",AZ64*$U$2,"")</f>
        <v/>
      </c>
      <c r="BA65" s="581"/>
      <c r="BB65" s="603"/>
      <c r="BC65" s="604"/>
      <c r="BD65" s="604"/>
      <c r="BE65" s="572"/>
      <c r="BF65" s="572"/>
      <c r="BG65" s="572"/>
      <c r="BH65" s="576"/>
      <c r="BI65" s="577"/>
      <c r="BJ65" s="578"/>
      <c r="CJ65" s="564"/>
      <c r="CK65" s="562"/>
      <c r="CL65" s="562"/>
      <c r="CM65" s="563"/>
      <c r="CN65" s="564"/>
      <c r="CO65" s="562"/>
      <c r="CP65" s="562"/>
      <c r="CQ65" s="563"/>
      <c r="CR65" s="564"/>
      <c r="CS65" s="562"/>
      <c r="CT65" s="562"/>
      <c r="CU65" s="563"/>
      <c r="CV65" s="564"/>
      <c r="CW65" s="562"/>
      <c r="CX65" s="562"/>
      <c r="CY65" s="563"/>
      <c r="CZ65" s="564"/>
      <c r="DA65" s="562"/>
      <c r="DB65" s="562"/>
      <c r="DC65" s="563"/>
      <c r="DD65" s="564"/>
      <c r="DE65" s="562"/>
      <c r="DF65" s="562"/>
      <c r="DG65" s="563"/>
      <c r="DH65" s="564"/>
      <c r="DI65" s="562"/>
      <c r="DJ65" s="562"/>
      <c r="DK65" s="563"/>
      <c r="DL65" s="564"/>
      <c r="DM65" s="562"/>
      <c r="DN65" s="562"/>
      <c r="DO65" s="563"/>
      <c r="DP65" s="564"/>
      <c r="DQ65" s="562"/>
      <c r="DR65" s="562"/>
      <c r="DS65" s="563"/>
      <c r="DT65" s="564"/>
      <c r="DU65" s="562"/>
      <c r="DV65" s="562"/>
      <c r="DW65" s="563"/>
      <c r="DX65" s="564"/>
      <c r="DY65" s="562"/>
      <c r="DZ65" s="562"/>
      <c r="EA65" s="563"/>
      <c r="EB65" s="564"/>
      <c r="EC65" s="562"/>
      <c r="ED65" s="562"/>
      <c r="EE65" s="563"/>
      <c r="EF65" s="564"/>
      <c r="EG65" s="562"/>
      <c r="EH65" s="562"/>
      <c r="EI65" s="563"/>
      <c r="EJ65" s="564"/>
      <c r="EK65" s="562"/>
      <c r="EL65" s="562"/>
      <c r="EM65" s="563"/>
      <c r="EN65" s="564"/>
      <c r="EO65" s="562"/>
      <c r="EP65" s="562"/>
      <c r="EQ65" s="563"/>
      <c r="ER65" s="564"/>
      <c r="ES65" s="562"/>
      <c r="ET65" s="562"/>
      <c r="EU65" s="563"/>
      <c r="EV65" s="564"/>
      <c r="EW65" s="562"/>
      <c r="EX65" s="562"/>
      <c r="EY65" s="563"/>
      <c r="EZ65" s="564"/>
      <c r="FA65" s="562"/>
      <c r="FB65" s="562"/>
      <c r="FC65" s="563"/>
      <c r="FD65" s="564"/>
      <c r="FE65" s="562"/>
      <c r="FF65" s="562"/>
      <c r="FG65" s="563"/>
      <c r="FH65" s="564"/>
      <c r="FI65" s="562"/>
      <c r="FJ65" s="562"/>
      <c r="FK65" s="563"/>
      <c r="FL65" s="564"/>
      <c r="FM65" s="562"/>
      <c r="FN65" s="562"/>
      <c r="FO65" s="563"/>
      <c r="FP65" s="564"/>
      <c r="FQ65" s="562"/>
      <c r="FR65" s="562"/>
      <c r="FS65" s="563"/>
      <c r="FT65" s="564"/>
      <c r="FU65" s="562"/>
      <c r="FV65" s="562"/>
      <c r="FW65" s="563"/>
      <c r="FX65" s="564"/>
      <c r="FY65" s="562"/>
      <c r="FZ65" s="562"/>
      <c r="GA65" s="563"/>
    </row>
    <row r="66" spans="1:183" s="1" customFormat="1" ht="13.5" customHeight="1" x14ac:dyDescent="0.25">
      <c r="A66" s="582"/>
      <c r="B66" s="583"/>
      <c r="C66" s="583"/>
      <c r="D66" s="605" t="s">
        <v>346</v>
      </c>
      <c r="E66" s="606"/>
      <c r="F66" s="607"/>
      <c r="G66" s="611" t="s">
        <v>304</v>
      </c>
      <c r="H66" s="612"/>
      <c r="I66" s="612"/>
      <c r="J66" s="612"/>
      <c r="K66" s="613"/>
      <c r="L66" s="592"/>
      <c r="M66" s="593"/>
      <c r="N66" s="593"/>
      <c r="O66" s="596" t="str">
        <f t="shared" ref="O66" si="3182">IF($L66&lt;&gt;"",LEFT($L66,4)&amp;O$5,"")</f>
        <v/>
      </c>
      <c r="P66" s="596"/>
      <c r="Q66" s="596"/>
      <c r="R66" s="596" t="str">
        <f t="shared" si="2911"/>
        <v/>
      </c>
      <c r="S66" s="596"/>
      <c r="T66" s="596"/>
      <c r="U66" s="596" t="str">
        <f t="shared" si="2912"/>
        <v/>
      </c>
      <c r="V66" s="596"/>
      <c r="W66" s="598"/>
      <c r="X66" s="600" t="str">
        <f>'RS SHK-DWN'!$EB$5</f>
        <v/>
      </c>
      <c r="Y66" s="565"/>
      <c r="Z66" s="565"/>
      <c r="AA66" s="565"/>
      <c r="AB66" s="565"/>
      <c r="AC66" s="565"/>
      <c r="AD66" s="565"/>
      <c r="AE66" s="565"/>
      <c r="AF66" s="565"/>
      <c r="AG66" s="565"/>
      <c r="AH66" s="565"/>
      <c r="AI66" s="565"/>
      <c r="AJ66" s="565"/>
      <c r="AK66" s="565"/>
      <c r="AL66" s="565"/>
      <c r="AM66" s="565"/>
      <c r="AN66" s="565"/>
      <c r="AO66" s="565"/>
      <c r="AP66" s="565"/>
      <c r="AQ66" s="565"/>
      <c r="AR66" s="565"/>
      <c r="AS66" s="565"/>
      <c r="AT66" s="565"/>
      <c r="AU66" s="565"/>
      <c r="AV66" s="565"/>
      <c r="AW66" s="565"/>
      <c r="AX66" s="565"/>
      <c r="AY66" s="565"/>
      <c r="AZ66" s="565"/>
      <c r="BA66" s="566"/>
      <c r="BB66" s="601"/>
      <c r="BC66" s="602"/>
      <c r="BD66" s="602"/>
      <c r="BE66" s="571" t="str">
        <f t="shared" ref="BE66" si="3183">IF(AND(D66&lt;&gt;"",G66&lt;&gt;"",L66&lt;&gt;""),SUM(X66:BA66),"")</f>
        <v/>
      </c>
      <c r="BF66" s="571"/>
      <c r="BG66" s="571"/>
      <c r="BH66" s="573" t="str">
        <f t="shared" ref="BH66" si="3184">IF(AND(D66&lt;&gt;"",G66&lt;&gt;"",L66&lt;&gt;""),SUM(X67:BA67,BB66),"")</f>
        <v/>
      </c>
      <c r="BI66" s="574"/>
      <c r="BJ66" s="575"/>
      <c r="CB66" s="173">
        <f>BB66+SUM(X67:Y67)</f>
        <v>0</v>
      </c>
      <c r="CC66" s="173">
        <f>BB66+SUM(X67:AA67)</f>
        <v>0</v>
      </c>
      <c r="CD66" s="173">
        <f>BB66+SUM(X67:AC67)</f>
        <v>0</v>
      </c>
      <c r="CE66" s="173">
        <f>BB66+SUM(X67:AE67)</f>
        <v>0</v>
      </c>
      <c r="CF66" s="173">
        <f>BB66+SUM(X67:AG67)</f>
        <v>0</v>
      </c>
      <c r="CG66" s="173">
        <f>BB66+SUM(X67:AI67)</f>
        <v>0</v>
      </c>
      <c r="CH66" s="173">
        <f>BB66+SUM(X67:AK67)</f>
        <v>0</v>
      </c>
      <c r="CJ66" s="560" t="str">
        <f t="shared" si="2641"/>
        <v/>
      </c>
      <c r="CK66" s="556" t="str">
        <f t="shared" ref="CK66" si="3185">IF(OR(TEXT(CJ$1,0)&amp;CK$4=$L66,TEXT(CJ$1,0)&amp;CK$4=$O66,TEXT(CJ$1,0)&amp;CK$4=$R66,TEXT(CJ$1,0)&amp;CK$4=$U66),$BE66*$U$2,"")</f>
        <v/>
      </c>
      <c r="CL66" s="556" t="str">
        <f t="shared" ref="CL66" si="3186">IF(OR(TEXT(CJ$1,0)&amp;CL$4=$L66,TEXT(CJ$1,0)&amp;CL$4=$O66,TEXT(CJ$1,0)&amp;CL$4=$R66,TEXT(CJ$1,0)&amp;CL$4=$U66),$BE66*$U$2,"")</f>
        <v/>
      </c>
      <c r="CM66" s="558" t="str">
        <f t="shared" ref="CM66" si="3187">IF(OR(TEXT(CJ$1,0)&amp;CM$4=$L66,TEXT(CJ$1,0)&amp;CM$4=$O66,TEXT(CJ$1,0)&amp;CM$4=$R66,TEXT(CJ$1,0)&amp;CM$4=$U66),$BE66*$U$2,"")</f>
        <v/>
      </c>
      <c r="CN66" s="560" t="str">
        <f t="shared" si="2644"/>
        <v/>
      </c>
      <c r="CO66" s="556" t="str">
        <f t="shared" ref="CO66" si="3188">IF(OR(TEXT(CN$1,0)&amp;CO$4=$L66,TEXT(CN$1,0)&amp;CO$4=$O66,TEXT(CN$1,0)&amp;CO$4=$R66,TEXT(CN$1,0)&amp;CO$4=$U66),$BE66*$U$2,"")</f>
        <v/>
      </c>
      <c r="CP66" s="556" t="str">
        <f t="shared" ref="CP66" si="3189">IF(OR(TEXT(CN$1,0)&amp;CP$4=$L66,TEXT(CN$1,0)&amp;CP$4=$O66,TEXT(CN$1,0)&amp;CP$4=$R66,TEXT(CN$1,0)&amp;CP$4=$U66),$BE66*$U$2,"")</f>
        <v/>
      </c>
      <c r="CQ66" s="558" t="str">
        <f t="shared" ref="CQ66" si="3190">IF(OR(TEXT(CN$1,0)&amp;CQ$4=$L66,TEXT(CN$1,0)&amp;CQ$4=$O66,TEXT(CN$1,0)&amp;CQ$4=$R66,TEXT(CN$1,0)&amp;CQ$4=$U66),$BE66*$U$2,"")</f>
        <v/>
      </c>
      <c r="CR66" s="560" t="str">
        <f t="shared" si="2647"/>
        <v/>
      </c>
      <c r="CS66" s="556" t="str">
        <f t="shared" ref="CS66" si="3191">IF(OR(TEXT(CR$1,0)&amp;CS$4=$L66,TEXT(CR$1,0)&amp;CS$4=$O66,TEXT(CR$1,0)&amp;CS$4=$R66,TEXT(CR$1,0)&amp;CS$4=$U66),$BE66*$U$2,"")</f>
        <v/>
      </c>
      <c r="CT66" s="556" t="str">
        <f t="shared" ref="CT66" si="3192">IF(OR(TEXT(CR$1,0)&amp;CT$4=$L66,TEXT(CR$1,0)&amp;CT$4=$O66,TEXT(CR$1,0)&amp;CT$4=$R66,TEXT(CR$1,0)&amp;CT$4=$U66),$BE66*$U$2,"")</f>
        <v/>
      </c>
      <c r="CU66" s="558" t="str">
        <f t="shared" ref="CU66" si="3193">IF(OR(TEXT(CR$1,0)&amp;CU$4=$L66,TEXT(CR$1,0)&amp;CU$4=$O66,TEXT(CR$1,0)&amp;CU$4=$R66,TEXT(CR$1,0)&amp;CU$4=$U66),$BE66*$U$2,"")</f>
        <v/>
      </c>
      <c r="CV66" s="560" t="str">
        <f t="shared" si="2650"/>
        <v/>
      </c>
      <c r="CW66" s="556" t="str">
        <f t="shared" ref="CW66" si="3194">IF(OR(TEXT(CV$1,0)&amp;CW$4=$L66,TEXT(CV$1,0)&amp;CW$4=$O66,TEXT(CV$1,0)&amp;CW$4=$R66,TEXT(CV$1,0)&amp;CW$4=$U66),$BE66*$U$2,"")</f>
        <v/>
      </c>
      <c r="CX66" s="556" t="str">
        <f t="shared" ref="CX66" si="3195">IF(OR(TEXT(CV$1,0)&amp;CX$4=$L66,TEXT(CV$1,0)&amp;CX$4=$O66,TEXT(CV$1,0)&amp;CX$4=$R66,TEXT(CV$1,0)&amp;CX$4=$U66),$BE66*$U$2,"")</f>
        <v/>
      </c>
      <c r="CY66" s="558" t="str">
        <f t="shared" ref="CY66" si="3196">IF(OR(TEXT(CV$1,0)&amp;CY$4=$L66,TEXT(CV$1,0)&amp;CY$4=$O66,TEXT(CV$1,0)&amp;CY$4=$R66,TEXT(CV$1,0)&amp;CY$4=$U66),$BE66*$U$2,"")</f>
        <v/>
      </c>
      <c r="CZ66" s="560" t="str">
        <f t="shared" si="2653"/>
        <v/>
      </c>
      <c r="DA66" s="556" t="str">
        <f t="shared" ref="DA66" si="3197">IF(OR(TEXT(CZ$1,0)&amp;DA$4=$L66,TEXT(CZ$1,0)&amp;DA$4=$O66,TEXT(CZ$1,0)&amp;DA$4=$R66,TEXT(CZ$1,0)&amp;DA$4=$U66),$BE66*$U$2,"")</f>
        <v/>
      </c>
      <c r="DB66" s="556" t="str">
        <f t="shared" ref="DB66" si="3198">IF(OR(TEXT(CZ$1,0)&amp;DB$4=$L66,TEXT(CZ$1,0)&amp;DB$4=$O66,TEXT(CZ$1,0)&amp;DB$4=$R66,TEXT(CZ$1,0)&amp;DB$4=$U66),$BE66*$U$2,"")</f>
        <v/>
      </c>
      <c r="DC66" s="558" t="str">
        <f t="shared" ref="DC66" si="3199">IF(OR(TEXT(CZ$1,0)&amp;DC$4=$L66,TEXT(CZ$1,0)&amp;DC$4=$O66,TEXT(CZ$1,0)&amp;DC$4=$R66,TEXT(CZ$1,0)&amp;DC$4=$U66),$BE66*$U$2,"")</f>
        <v/>
      </c>
      <c r="DD66" s="560" t="str">
        <f t="shared" si="2656"/>
        <v/>
      </c>
      <c r="DE66" s="556" t="str">
        <f t="shared" ref="DE66" si="3200">IF(OR(TEXT(DD$1,0)&amp;DE$4=$L66,TEXT(DD$1,0)&amp;DE$4=$O66,TEXT(DD$1,0)&amp;DE$4=$R66,TEXT(DD$1,0)&amp;DE$4=$U66),$BE66*$U$2,"")</f>
        <v/>
      </c>
      <c r="DF66" s="556" t="str">
        <f t="shared" ref="DF66" si="3201">IF(OR(TEXT(DD$1,0)&amp;DF$4=$L66,TEXT(DD$1,0)&amp;DF$4=$O66,TEXT(DD$1,0)&amp;DF$4=$R66,TEXT(DD$1,0)&amp;DF$4=$U66),$BE66*$U$2,"")</f>
        <v/>
      </c>
      <c r="DG66" s="558" t="str">
        <f t="shared" ref="DG66" si="3202">IF(OR(TEXT(DD$1,0)&amp;DG$4=$L66,TEXT(DD$1,0)&amp;DG$4=$O66,TEXT(DD$1,0)&amp;DG$4=$R66,TEXT(DD$1,0)&amp;DG$4=$U66),$BE66*$U$2,"")</f>
        <v/>
      </c>
      <c r="DH66" s="560" t="str">
        <f t="shared" si="2659"/>
        <v/>
      </c>
      <c r="DI66" s="556" t="str">
        <f t="shared" ref="DI66" si="3203">IF(OR(TEXT(DH$1,0)&amp;DI$4=$L66,TEXT(DH$1,0)&amp;DI$4=$O66,TEXT(DH$1,0)&amp;DI$4=$R66,TEXT(DH$1,0)&amp;DI$4=$U66),$BE66*$U$2,"")</f>
        <v/>
      </c>
      <c r="DJ66" s="556" t="str">
        <f t="shared" ref="DJ66" si="3204">IF(OR(TEXT(DH$1,0)&amp;DJ$4=$L66,TEXT(DH$1,0)&amp;DJ$4=$O66,TEXT(DH$1,0)&amp;DJ$4=$R66,TEXT(DH$1,0)&amp;DJ$4=$U66),$BE66*$U$2,"")</f>
        <v/>
      </c>
      <c r="DK66" s="558" t="str">
        <f t="shared" ref="DK66" si="3205">IF(OR(TEXT(DH$1,0)&amp;DK$4=$L66,TEXT(DH$1,0)&amp;DK$4=$O66,TEXT(DH$1,0)&amp;DK$4=$R66,TEXT(DH$1,0)&amp;DK$4=$U66),$BE66*$U$2,"")</f>
        <v/>
      </c>
      <c r="DL66" s="560" t="str">
        <f t="shared" si="2662"/>
        <v/>
      </c>
      <c r="DM66" s="556" t="str">
        <f t="shared" ref="DM66" si="3206">IF(OR(TEXT(DL$1,0)&amp;DM$4=$L66,TEXT(DL$1,0)&amp;DM$4=$O66,TEXT(DL$1,0)&amp;DM$4=$R66,TEXT(DL$1,0)&amp;DM$4=$U66),$BE66*$U$2,"")</f>
        <v/>
      </c>
      <c r="DN66" s="556" t="str">
        <f t="shared" ref="DN66" si="3207">IF(OR(TEXT(DL$1,0)&amp;DN$4=$L66,TEXT(DL$1,0)&amp;DN$4=$O66,TEXT(DL$1,0)&amp;DN$4=$R66,TEXT(DL$1,0)&amp;DN$4=$U66),$BE66*$U$2,"")</f>
        <v/>
      </c>
      <c r="DO66" s="558" t="str">
        <f t="shared" ref="DO66" si="3208">IF(OR(TEXT(DL$1,0)&amp;DO$4=$L66,TEXT(DL$1,0)&amp;DO$4=$O66,TEXT(DL$1,0)&amp;DO$4=$R66,TEXT(DL$1,0)&amp;DO$4=$U66),$BE66*$U$2,"")</f>
        <v/>
      </c>
      <c r="DP66" s="560" t="str">
        <f t="shared" si="2665"/>
        <v/>
      </c>
      <c r="DQ66" s="556" t="str">
        <f t="shared" ref="DQ66" si="3209">IF(OR(TEXT(DP$1,0)&amp;DQ$4=$L66,TEXT(DP$1,0)&amp;DQ$4=$O66,TEXT(DP$1,0)&amp;DQ$4=$R66,TEXT(DP$1,0)&amp;DQ$4=$U66),$BE66*$U$2,"")</f>
        <v/>
      </c>
      <c r="DR66" s="556" t="str">
        <f t="shared" ref="DR66" si="3210">IF(OR(TEXT(DP$1,0)&amp;DR$4=$L66,TEXT(DP$1,0)&amp;DR$4=$O66,TEXT(DP$1,0)&amp;DR$4=$R66,TEXT(DP$1,0)&amp;DR$4=$U66),$BE66*$U$2,"")</f>
        <v/>
      </c>
      <c r="DS66" s="558" t="str">
        <f t="shared" ref="DS66" si="3211">IF(OR(TEXT(DP$1,0)&amp;DS$4=$L66,TEXT(DP$1,0)&amp;DS$4=$O66,TEXT(DP$1,0)&amp;DS$4=$R66,TEXT(DP$1,0)&amp;DS$4=$U66),$BE66*$U$2,"")</f>
        <v/>
      </c>
      <c r="DT66" s="560" t="str">
        <f t="shared" si="2668"/>
        <v/>
      </c>
      <c r="DU66" s="556" t="str">
        <f t="shared" ref="DU66" si="3212">IF(OR(TEXT(DT$1,0)&amp;DU$4=$L66,TEXT(DT$1,0)&amp;DU$4=$O66,TEXT(DT$1,0)&amp;DU$4=$R66,TEXT(DT$1,0)&amp;DU$4=$U66),$BE66*$U$2,"")</f>
        <v/>
      </c>
      <c r="DV66" s="556" t="str">
        <f t="shared" ref="DV66" si="3213">IF(OR(TEXT(DT$1,0)&amp;DV$4=$L66,TEXT(DT$1,0)&amp;DV$4=$O66,TEXT(DT$1,0)&amp;DV$4=$R66,TEXT(DT$1,0)&amp;DV$4=$U66),$BE66*$U$2,"")</f>
        <v/>
      </c>
      <c r="DW66" s="558" t="str">
        <f t="shared" ref="DW66" si="3214">IF(OR(TEXT(DT$1,0)&amp;DW$4=$L66,TEXT(DT$1,0)&amp;DW$4=$O66,TEXT(DT$1,0)&amp;DW$4=$R66,TEXT(DT$1,0)&amp;DW$4=$U66),$BE66*$U$2,"")</f>
        <v/>
      </c>
      <c r="DX66" s="560" t="str">
        <f t="shared" si="2671"/>
        <v/>
      </c>
      <c r="DY66" s="556" t="str">
        <f t="shared" ref="DY66" si="3215">IF(OR(TEXT(DX$1,0)&amp;DY$4=$L66,TEXT(DX$1,0)&amp;DY$4=$O66,TEXT(DX$1,0)&amp;DY$4=$R66,TEXT(DX$1,0)&amp;DY$4=$U66),$BE66*$U$2,"")</f>
        <v/>
      </c>
      <c r="DZ66" s="556" t="str">
        <f t="shared" ref="DZ66" si="3216">IF(OR(TEXT(DX$1,0)&amp;DZ$4=$L66,TEXT(DX$1,0)&amp;DZ$4=$O66,TEXT(DX$1,0)&amp;DZ$4=$R66,TEXT(DX$1,0)&amp;DZ$4=$U66),$BE66*$U$2,"")</f>
        <v/>
      </c>
      <c r="EA66" s="558" t="str">
        <f t="shared" ref="EA66" si="3217">IF(OR(TEXT(DX$1,0)&amp;EA$4=$L66,TEXT(DX$1,0)&amp;EA$4=$O66,TEXT(DX$1,0)&amp;EA$4=$R66,TEXT(DX$1,0)&amp;EA$4=$U66),$BE66*$U$2,"")</f>
        <v/>
      </c>
      <c r="EB66" s="560" t="str">
        <f t="shared" si="2674"/>
        <v/>
      </c>
      <c r="EC66" s="556" t="str">
        <f t="shared" ref="EC66" si="3218">IF(OR(TEXT(EB$1,0)&amp;EC$4=$L66,TEXT(EB$1,0)&amp;EC$4=$O66,TEXT(EB$1,0)&amp;EC$4=$R66,TEXT(EB$1,0)&amp;EC$4=$U66),$BE66*$U$2,"")</f>
        <v/>
      </c>
      <c r="ED66" s="556" t="str">
        <f t="shared" ref="ED66" si="3219">IF(OR(TEXT(EB$1,0)&amp;ED$4=$L66,TEXT(EB$1,0)&amp;ED$4=$O66,TEXT(EB$1,0)&amp;ED$4=$R66,TEXT(EB$1,0)&amp;ED$4=$U66),$BE66*$U$2,"")</f>
        <v/>
      </c>
      <c r="EE66" s="558" t="str">
        <f t="shared" ref="EE66" si="3220">IF(OR(TEXT(EB$1,0)&amp;EE$4=$L66,TEXT(EB$1,0)&amp;EE$4=$O66,TEXT(EB$1,0)&amp;EE$4=$R66,TEXT(EB$1,0)&amp;EE$4=$U66),$BE66*$U$2,"")</f>
        <v/>
      </c>
      <c r="EF66" s="560" t="str">
        <f t="shared" si="2677"/>
        <v/>
      </c>
      <c r="EG66" s="556" t="str">
        <f t="shared" ref="EG66" si="3221">IF(OR(TEXT(EF$1,0)&amp;EG$4=$L66,TEXT(EF$1,0)&amp;EG$4=$O66,TEXT(EF$1,0)&amp;EG$4=$R66,TEXT(EF$1,0)&amp;EG$4=$U66),$BE66*$U$2,"")</f>
        <v/>
      </c>
      <c r="EH66" s="556" t="str">
        <f t="shared" ref="EH66" si="3222">IF(OR(TEXT(EF$1,0)&amp;EH$4=$L66,TEXT(EF$1,0)&amp;EH$4=$O66,TEXT(EF$1,0)&amp;EH$4=$R66,TEXT(EF$1,0)&amp;EH$4=$U66),$BE66*$U$2,"")</f>
        <v/>
      </c>
      <c r="EI66" s="558" t="str">
        <f t="shared" ref="EI66" si="3223">IF(OR(TEXT(EF$1,0)&amp;EI$4=$L66,TEXT(EF$1,0)&amp;EI$4=$O66,TEXT(EF$1,0)&amp;EI$4=$R66,TEXT(EF$1,0)&amp;EI$4=$U66),$BE66*$U$2,"")</f>
        <v/>
      </c>
      <c r="EJ66" s="560" t="str">
        <f t="shared" si="2680"/>
        <v/>
      </c>
      <c r="EK66" s="556" t="str">
        <f t="shared" ref="EK66" si="3224">IF(OR(TEXT(EJ$1,0)&amp;EK$4=$L66,TEXT(EJ$1,0)&amp;EK$4=$O66,TEXT(EJ$1,0)&amp;EK$4=$R66,TEXT(EJ$1,0)&amp;EK$4=$U66),$BE66*$U$2,"")</f>
        <v/>
      </c>
      <c r="EL66" s="556" t="str">
        <f t="shared" ref="EL66" si="3225">IF(OR(TEXT(EJ$1,0)&amp;EL$4=$L66,TEXT(EJ$1,0)&amp;EL$4=$O66,TEXT(EJ$1,0)&amp;EL$4=$R66,TEXT(EJ$1,0)&amp;EL$4=$U66),$BE66*$U$2,"")</f>
        <v/>
      </c>
      <c r="EM66" s="558" t="str">
        <f t="shared" ref="EM66" si="3226">IF(OR(TEXT(EJ$1,0)&amp;EM$4=$L66,TEXT(EJ$1,0)&amp;EM$4=$O66,TEXT(EJ$1,0)&amp;EM$4=$R66,TEXT(EJ$1,0)&amp;EM$4=$U66),$BE66*$U$2,"")</f>
        <v/>
      </c>
      <c r="EN66" s="560" t="str">
        <f t="shared" si="2683"/>
        <v/>
      </c>
      <c r="EO66" s="556" t="str">
        <f t="shared" ref="EO66" si="3227">IF(OR(TEXT(EN$1,0)&amp;EO$4=$L66,TEXT(EN$1,0)&amp;EO$4=$O66,TEXT(EN$1,0)&amp;EO$4=$R66,TEXT(EN$1,0)&amp;EO$4=$U66),$BE66*$U$2,"")</f>
        <v/>
      </c>
      <c r="EP66" s="556" t="str">
        <f t="shared" ref="EP66" si="3228">IF(OR(TEXT(EN$1,0)&amp;EP$4=$L66,TEXT(EN$1,0)&amp;EP$4=$O66,TEXT(EN$1,0)&amp;EP$4=$R66,TEXT(EN$1,0)&amp;EP$4=$U66),$BE66*$U$2,"")</f>
        <v/>
      </c>
      <c r="EQ66" s="558" t="str">
        <f t="shared" ref="EQ66" si="3229">IF(OR(TEXT(EN$1,0)&amp;EQ$4=$L66,TEXT(EN$1,0)&amp;EQ$4=$O66,TEXT(EN$1,0)&amp;EQ$4=$R66,TEXT(EN$1,0)&amp;EQ$4=$U66),$BE66*$U$2,"")</f>
        <v/>
      </c>
      <c r="ER66" s="560" t="str">
        <f t="shared" si="2686"/>
        <v/>
      </c>
      <c r="ES66" s="556" t="str">
        <f t="shared" ref="ES66" si="3230">IF(OR(TEXT(ER$1,0)&amp;ES$4=$L66,TEXT(ER$1,0)&amp;ES$4=$O66,TEXT(ER$1,0)&amp;ES$4=$R66,TEXT(ER$1,0)&amp;ES$4=$U66),$BE66*$U$2,"")</f>
        <v/>
      </c>
      <c r="ET66" s="556" t="str">
        <f t="shared" ref="ET66" si="3231">IF(OR(TEXT(ER$1,0)&amp;ET$4=$L66,TEXT(ER$1,0)&amp;ET$4=$O66,TEXT(ER$1,0)&amp;ET$4=$R66,TEXT(ER$1,0)&amp;ET$4=$U66),$BE66*$U$2,"")</f>
        <v/>
      </c>
      <c r="EU66" s="558" t="str">
        <f t="shared" ref="EU66" si="3232">IF(OR(TEXT(ER$1,0)&amp;EU$4=$L66,TEXT(ER$1,0)&amp;EU$4=$O66,TEXT(ER$1,0)&amp;EU$4=$R66,TEXT(ER$1,0)&amp;EU$4=$U66),$BE66*$U$2,"")</f>
        <v/>
      </c>
      <c r="EV66" s="560" t="str">
        <f t="shared" si="2689"/>
        <v/>
      </c>
      <c r="EW66" s="556" t="str">
        <f t="shared" ref="EW66" si="3233">IF(OR(TEXT(EV$1,0)&amp;EW$4=$L66,TEXT(EV$1,0)&amp;EW$4=$O66,TEXT(EV$1,0)&amp;EW$4=$R66,TEXT(EV$1,0)&amp;EW$4=$U66),$BE66*$U$2,"")</f>
        <v/>
      </c>
      <c r="EX66" s="556" t="str">
        <f t="shared" ref="EX66" si="3234">IF(OR(TEXT(EV$1,0)&amp;EX$4=$L66,TEXT(EV$1,0)&amp;EX$4=$O66,TEXT(EV$1,0)&amp;EX$4=$R66,TEXT(EV$1,0)&amp;EX$4=$U66),$BE66*$U$2,"")</f>
        <v/>
      </c>
      <c r="EY66" s="558" t="str">
        <f t="shared" ref="EY66" si="3235">IF(OR(TEXT(EV$1,0)&amp;EY$4=$L66,TEXT(EV$1,0)&amp;EY$4=$O66,TEXT(EV$1,0)&amp;EY$4=$R66,TEXT(EV$1,0)&amp;EY$4=$U66),$BE66*$U$2,"")</f>
        <v/>
      </c>
      <c r="EZ66" s="560" t="str">
        <f t="shared" si="2692"/>
        <v/>
      </c>
      <c r="FA66" s="556" t="str">
        <f t="shared" ref="FA66" si="3236">IF(OR(TEXT(EZ$1,0)&amp;FA$4=$L66,TEXT(EZ$1,0)&amp;FA$4=$O66,TEXT(EZ$1,0)&amp;FA$4=$R66,TEXT(EZ$1,0)&amp;FA$4=$U66),$BE66*$U$2,"")</f>
        <v/>
      </c>
      <c r="FB66" s="556" t="str">
        <f t="shared" ref="FB66" si="3237">IF(OR(TEXT(EZ$1,0)&amp;FB$4=$L66,TEXT(EZ$1,0)&amp;FB$4=$O66,TEXT(EZ$1,0)&amp;FB$4=$R66,TEXT(EZ$1,0)&amp;FB$4=$U66),$BE66*$U$2,"")</f>
        <v/>
      </c>
      <c r="FC66" s="558" t="str">
        <f t="shared" ref="FC66" si="3238">IF(OR(TEXT(EZ$1,0)&amp;FC$4=$L66,TEXT(EZ$1,0)&amp;FC$4=$O66,TEXT(EZ$1,0)&amp;FC$4=$R66,TEXT(EZ$1,0)&amp;FC$4=$U66),$BE66*$U$2,"")</f>
        <v/>
      </c>
      <c r="FD66" s="560" t="str">
        <f t="shared" si="2695"/>
        <v/>
      </c>
      <c r="FE66" s="556" t="str">
        <f t="shared" ref="FE66" si="3239">IF(OR(TEXT(FD$1,0)&amp;FE$4=$L66,TEXT(FD$1,0)&amp;FE$4=$O66,TEXT(FD$1,0)&amp;FE$4=$R66,TEXT(FD$1,0)&amp;FE$4=$U66),$BE66*$U$2,"")</f>
        <v/>
      </c>
      <c r="FF66" s="556" t="str">
        <f t="shared" ref="FF66" si="3240">IF(OR(TEXT(FD$1,0)&amp;FF$4=$L66,TEXT(FD$1,0)&amp;FF$4=$O66,TEXT(FD$1,0)&amp;FF$4=$R66,TEXT(FD$1,0)&amp;FF$4=$U66),$BE66*$U$2,"")</f>
        <v/>
      </c>
      <c r="FG66" s="558" t="str">
        <f t="shared" ref="FG66" si="3241">IF(OR(TEXT(FD$1,0)&amp;FG$4=$L66,TEXT(FD$1,0)&amp;FG$4=$O66,TEXT(FD$1,0)&amp;FG$4=$R66,TEXT(FD$1,0)&amp;FG$4=$U66),$BE66*$U$2,"")</f>
        <v/>
      </c>
      <c r="FH66" s="560" t="str">
        <f t="shared" si="2698"/>
        <v/>
      </c>
      <c r="FI66" s="556" t="str">
        <f t="shared" ref="FI66" si="3242">IF(OR(TEXT(FH$1,0)&amp;FI$4=$L66,TEXT(FH$1,0)&amp;FI$4=$O66,TEXT(FH$1,0)&amp;FI$4=$R66,TEXT(FH$1,0)&amp;FI$4=$U66),$BE66*$U$2,"")</f>
        <v/>
      </c>
      <c r="FJ66" s="556" t="str">
        <f t="shared" ref="FJ66" si="3243">IF(OR(TEXT(FH$1,0)&amp;FJ$4=$L66,TEXT(FH$1,0)&amp;FJ$4=$O66,TEXT(FH$1,0)&amp;FJ$4=$R66,TEXT(FH$1,0)&amp;FJ$4=$U66),$BE66*$U$2,"")</f>
        <v/>
      </c>
      <c r="FK66" s="558" t="str">
        <f t="shared" ref="FK66" si="3244">IF(OR(TEXT(FH$1,0)&amp;FK$4=$L66,TEXT(FH$1,0)&amp;FK$4=$O66,TEXT(FH$1,0)&amp;FK$4=$R66,TEXT(FH$1,0)&amp;FK$4=$U66),$BE66*$U$2,"")</f>
        <v/>
      </c>
      <c r="FL66" s="560" t="str">
        <f t="shared" si="2701"/>
        <v/>
      </c>
      <c r="FM66" s="556" t="str">
        <f t="shared" ref="FM66" si="3245">IF(OR(TEXT(FL$1,0)&amp;FM$4=$L66,TEXT(FL$1,0)&amp;FM$4=$O66,TEXT(FL$1,0)&amp;FM$4=$R66,TEXT(FL$1,0)&amp;FM$4=$U66),$BE66*$U$2,"")</f>
        <v/>
      </c>
      <c r="FN66" s="556" t="str">
        <f t="shared" ref="FN66" si="3246">IF(OR(TEXT(FL$1,0)&amp;FN$4=$L66,TEXT(FL$1,0)&amp;FN$4=$O66,TEXT(FL$1,0)&amp;FN$4=$R66,TEXT(FL$1,0)&amp;FN$4=$U66),$BE66*$U$2,"")</f>
        <v/>
      </c>
      <c r="FO66" s="558" t="str">
        <f t="shared" ref="FO66" si="3247">IF(OR(TEXT(FL$1,0)&amp;FO$4=$L66,TEXT(FL$1,0)&amp;FO$4=$O66,TEXT(FL$1,0)&amp;FO$4=$R66,TEXT(FL$1,0)&amp;FO$4=$U66),$BE66*$U$2,"")</f>
        <v/>
      </c>
      <c r="FP66" s="560" t="str">
        <f t="shared" si="2704"/>
        <v/>
      </c>
      <c r="FQ66" s="556" t="str">
        <f t="shared" ref="FQ66" si="3248">IF(OR(TEXT(FP$1,0)&amp;FQ$4=$L66,TEXT(FP$1,0)&amp;FQ$4=$O66,TEXT(FP$1,0)&amp;FQ$4=$R66,TEXT(FP$1,0)&amp;FQ$4=$U66),$BE66*$U$2,"")</f>
        <v/>
      </c>
      <c r="FR66" s="556" t="str">
        <f t="shared" ref="FR66" si="3249">IF(OR(TEXT(FP$1,0)&amp;FR$4=$L66,TEXT(FP$1,0)&amp;FR$4=$O66,TEXT(FP$1,0)&amp;FR$4=$R66,TEXT(FP$1,0)&amp;FR$4=$U66),$BE66*$U$2,"")</f>
        <v/>
      </c>
      <c r="FS66" s="558" t="str">
        <f t="shared" ref="FS66" si="3250">IF(OR(TEXT(FP$1,0)&amp;FS$4=$L66,TEXT(FP$1,0)&amp;FS$4=$O66,TEXT(FP$1,0)&amp;FS$4=$R66,TEXT(FP$1,0)&amp;FS$4=$U66),$BE66*$U$2,"")</f>
        <v/>
      </c>
      <c r="FT66" s="560" t="str">
        <f t="shared" si="2707"/>
        <v/>
      </c>
      <c r="FU66" s="556" t="str">
        <f t="shared" ref="FU66" si="3251">IF(OR(TEXT(FT$1,0)&amp;FU$4=$L66,TEXT(FT$1,0)&amp;FU$4=$O66,TEXT(FT$1,0)&amp;FU$4=$R66,TEXT(FT$1,0)&amp;FU$4=$U66),$BE66*$U$2,"")</f>
        <v/>
      </c>
      <c r="FV66" s="556" t="str">
        <f t="shared" ref="FV66" si="3252">IF(OR(TEXT(FT$1,0)&amp;FV$4=$L66,TEXT(FT$1,0)&amp;FV$4=$O66,TEXT(FT$1,0)&amp;FV$4=$R66,TEXT(FT$1,0)&amp;FV$4=$U66),$BE66*$U$2,"")</f>
        <v/>
      </c>
      <c r="FW66" s="558" t="str">
        <f t="shared" ref="FW66" si="3253">IF(OR(TEXT(FT$1,0)&amp;FW$4=$L66,TEXT(FT$1,0)&amp;FW$4=$O66,TEXT(FT$1,0)&amp;FW$4=$R66,TEXT(FT$1,0)&amp;FW$4=$U66),$BE66*$U$2,"")</f>
        <v/>
      </c>
      <c r="FX66" s="560" t="str">
        <f t="shared" si="2710"/>
        <v/>
      </c>
      <c r="FY66" s="556" t="str">
        <f t="shared" ref="FY66" si="3254">IF(OR(TEXT(FX$1,0)&amp;FY$4=$L66,TEXT(FX$1,0)&amp;FY$4=$O66,TEXT(FX$1,0)&amp;FY$4=$R66,TEXT(FX$1,0)&amp;FY$4=$U66),$BE66*$U$2,"")</f>
        <v/>
      </c>
      <c r="FZ66" s="556" t="str">
        <f t="shared" ref="FZ66" si="3255">IF(OR(TEXT(FX$1,0)&amp;FZ$4=$L66,TEXT(FX$1,0)&amp;FZ$4=$O66,TEXT(FX$1,0)&amp;FZ$4=$R66,TEXT(FX$1,0)&amp;FZ$4=$U66),$BE66*$U$2,"")</f>
        <v/>
      </c>
      <c r="GA66" s="558" t="str">
        <f t="shared" ref="GA66" si="3256">IF(OR(TEXT(FX$1,0)&amp;GA$4=$L66,TEXT(FX$1,0)&amp;GA$4=$O66,TEXT(FX$1,0)&amp;GA$4=$R66,TEXT(FX$1,0)&amp;GA$4=$U66),$BE66*$U$2,"")</f>
        <v/>
      </c>
    </row>
    <row r="67" spans="1:183" s="1" customFormat="1" ht="13.5" customHeight="1" x14ac:dyDescent="0.25">
      <c r="A67" s="584"/>
      <c r="B67" s="585"/>
      <c r="C67" s="585"/>
      <c r="D67" s="608"/>
      <c r="E67" s="609"/>
      <c r="F67" s="610"/>
      <c r="G67" s="614"/>
      <c r="H67" s="615"/>
      <c r="I67" s="615"/>
      <c r="J67" s="615"/>
      <c r="K67" s="616"/>
      <c r="L67" s="594"/>
      <c r="M67" s="595"/>
      <c r="N67" s="595"/>
      <c r="O67" s="597"/>
      <c r="P67" s="597"/>
      <c r="Q67" s="597"/>
      <c r="R67" s="597"/>
      <c r="S67" s="597"/>
      <c r="T67" s="597"/>
      <c r="U67" s="597"/>
      <c r="V67" s="597"/>
      <c r="W67" s="599"/>
      <c r="X67" s="579" t="str">
        <f t="shared" ref="X67" si="3257">IF(X66&lt;&gt;"",X66*$U$2,"")</f>
        <v/>
      </c>
      <c r="Y67" s="580"/>
      <c r="Z67" s="580" t="str">
        <f t="shared" ref="Z67" si="3258">IF(Z66&lt;&gt;"",Z66*$U$2,"")</f>
        <v/>
      </c>
      <c r="AA67" s="580"/>
      <c r="AB67" s="580" t="str">
        <f t="shared" ref="AB67" si="3259">IF(AB66&lt;&gt;"",AB66*$U$2,"")</f>
        <v/>
      </c>
      <c r="AC67" s="580"/>
      <c r="AD67" s="580" t="str">
        <f t="shared" ref="AD67" si="3260">IF(AD66&lt;&gt;"",AD66*$U$2,"")</f>
        <v/>
      </c>
      <c r="AE67" s="580"/>
      <c r="AF67" s="580" t="str">
        <f t="shared" ref="AF67" si="3261">IF(AF66&lt;&gt;"",AF66*$U$2,"")</f>
        <v/>
      </c>
      <c r="AG67" s="580"/>
      <c r="AH67" s="580" t="str">
        <f t="shared" ref="AH67" si="3262">IF(AH66&lt;&gt;"",AH66*$U$2,"")</f>
        <v/>
      </c>
      <c r="AI67" s="580"/>
      <c r="AJ67" s="580" t="str">
        <f t="shared" ref="AJ67" si="3263">IF(AJ66&lt;&gt;"",AJ66*$U$2,"")</f>
        <v/>
      </c>
      <c r="AK67" s="580"/>
      <c r="AL67" s="580" t="str">
        <f t="shared" ref="AL67" si="3264">IF(AL66&lt;&gt;"",AL66*$U$2,"")</f>
        <v/>
      </c>
      <c r="AM67" s="580"/>
      <c r="AN67" s="580" t="str">
        <f t="shared" ref="AN67" si="3265">IF(AN66&lt;&gt;"",AN66*$U$2,"")</f>
        <v/>
      </c>
      <c r="AO67" s="580"/>
      <c r="AP67" s="580" t="str">
        <f t="shared" ref="AP67" si="3266">IF(AP66&lt;&gt;"",AP66*$U$2,"")</f>
        <v/>
      </c>
      <c r="AQ67" s="580"/>
      <c r="AR67" s="580" t="str">
        <f t="shared" ref="AR67" si="3267">IF(AR66&lt;&gt;"",AR66*$U$2,"")</f>
        <v/>
      </c>
      <c r="AS67" s="580"/>
      <c r="AT67" s="580" t="str">
        <f t="shared" ref="AT67" si="3268">IF(AT66&lt;&gt;"",AT66*$U$2,"")</f>
        <v/>
      </c>
      <c r="AU67" s="580"/>
      <c r="AV67" s="580" t="str">
        <f t="shared" ref="AV67" si="3269">IF(AV66&lt;&gt;"",AV66*$U$2,"")</f>
        <v/>
      </c>
      <c r="AW67" s="580"/>
      <c r="AX67" s="580" t="str">
        <f t="shared" ref="AX67" si="3270">IF(AX66&lt;&gt;"",AX66*$U$2,"")</f>
        <v/>
      </c>
      <c r="AY67" s="580"/>
      <c r="AZ67" s="580" t="str">
        <f t="shared" ref="AZ67" si="3271">IF(AZ66&lt;&gt;"",AZ66*$U$2,"")</f>
        <v/>
      </c>
      <c r="BA67" s="581"/>
      <c r="BB67" s="603"/>
      <c r="BC67" s="604"/>
      <c r="BD67" s="604"/>
      <c r="BE67" s="572"/>
      <c r="BF67" s="572"/>
      <c r="BG67" s="572"/>
      <c r="BH67" s="576"/>
      <c r="BI67" s="577"/>
      <c r="BJ67" s="578"/>
      <c r="CJ67" s="564"/>
      <c r="CK67" s="562"/>
      <c r="CL67" s="562"/>
      <c r="CM67" s="563"/>
      <c r="CN67" s="564"/>
      <c r="CO67" s="562"/>
      <c r="CP67" s="562"/>
      <c r="CQ67" s="563"/>
      <c r="CR67" s="564"/>
      <c r="CS67" s="562"/>
      <c r="CT67" s="562"/>
      <c r="CU67" s="563"/>
      <c r="CV67" s="564"/>
      <c r="CW67" s="562"/>
      <c r="CX67" s="562"/>
      <c r="CY67" s="563"/>
      <c r="CZ67" s="564"/>
      <c r="DA67" s="562"/>
      <c r="DB67" s="562"/>
      <c r="DC67" s="563"/>
      <c r="DD67" s="564"/>
      <c r="DE67" s="562"/>
      <c r="DF67" s="562"/>
      <c r="DG67" s="563"/>
      <c r="DH67" s="564"/>
      <c r="DI67" s="562"/>
      <c r="DJ67" s="562"/>
      <c r="DK67" s="563"/>
      <c r="DL67" s="564"/>
      <c r="DM67" s="562"/>
      <c r="DN67" s="562"/>
      <c r="DO67" s="563"/>
      <c r="DP67" s="564"/>
      <c r="DQ67" s="562"/>
      <c r="DR67" s="562"/>
      <c r="DS67" s="563"/>
      <c r="DT67" s="564"/>
      <c r="DU67" s="562"/>
      <c r="DV67" s="562"/>
      <c r="DW67" s="563"/>
      <c r="DX67" s="564"/>
      <c r="DY67" s="562"/>
      <c r="DZ67" s="562"/>
      <c r="EA67" s="563"/>
      <c r="EB67" s="564"/>
      <c r="EC67" s="562"/>
      <c r="ED67" s="562"/>
      <c r="EE67" s="563"/>
      <c r="EF67" s="564"/>
      <c r="EG67" s="562"/>
      <c r="EH67" s="562"/>
      <c r="EI67" s="563"/>
      <c r="EJ67" s="564"/>
      <c r="EK67" s="562"/>
      <c r="EL67" s="562"/>
      <c r="EM67" s="563"/>
      <c r="EN67" s="564"/>
      <c r="EO67" s="562"/>
      <c r="EP67" s="562"/>
      <c r="EQ67" s="563"/>
      <c r="ER67" s="564"/>
      <c r="ES67" s="562"/>
      <c r="ET67" s="562"/>
      <c r="EU67" s="563"/>
      <c r="EV67" s="564"/>
      <c r="EW67" s="562"/>
      <c r="EX67" s="562"/>
      <c r="EY67" s="563"/>
      <c r="EZ67" s="564"/>
      <c r="FA67" s="562"/>
      <c r="FB67" s="562"/>
      <c r="FC67" s="563"/>
      <c r="FD67" s="564"/>
      <c r="FE67" s="562"/>
      <c r="FF67" s="562"/>
      <c r="FG67" s="563"/>
      <c r="FH67" s="564"/>
      <c r="FI67" s="562"/>
      <c r="FJ67" s="562"/>
      <c r="FK67" s="563"/>
      <c r="FL67" s="564"/>
      <c r="FM67" s="562"/>
      <c r="FN67" s="562"/>
      <c r="FO67" s="563"/>
      <c r="FP67" s="564"/>
      <c r="FQ67" s="562"/>
      <c r="FR67" s="562"/>
      <c r="FS67" s="563"/>
      <c r="FT67" s="564"/>
      <c r="FU67" s="562"/>
      <c r="FV67" s="562"/>
      <c r="FW67" s="563"/>
      <c r="FX67" s="564"/>
      <c r="FY67" s="562"/>
      <c r="FZ67" s="562"/>
      <c r="GA67" s="563"/>
    </row>
    <row r="68" spans="1:183" s="1" customFormat="1" ht="13.5" customHeight="1" x14ac:dyDescent="0.25">
      <c r="A68" s="582"/>
      <c r="B68" s="583"/>
      <c r="C68" s="583"/>
      <c r="D68" s="586"/>
      <c r="E68" s="586"/>
      <c r="F68" s="586"/>
      <c r="G68" s="588"/>
      <c r="H68" s="588"/>
      <c r="I68" s="588"/>
      <c r="J68" s="588"/>
      <c r="K68" s="589"/>
      <c r="L68" s="592"/>
      <c r="M68" s="593"/>
      <c r="N68" s="593"/>
      <c r="O68" s="596" t="str">
        <f t="shared" ref="O68" si="3272">IF($L68&lt;&gt;"",LEFT($L68,4)&amp;O$5,"")</f>
        <v/>
      </c>
      <c r="P68" s="596"/>
      <c r="Q68" s="596"/>
      <c r="R68" s="596" t="str">
        <f t="shared" si="2911"/>
        <v/>
      </c>
      <c r="S68" s="596"/>
      <c r="T68" s="596"/>
      <c r="U68" s="596" t="str">
        <f t="shared" si="2912"/>
        <v/>
      </c>
      <c r="V68" s="596"/>
      <c r="W68" s="598"/>
      <c r="X68" s="600" t="str">
        <f>'RS SHK-DWN'!$EC$5</f>
        <v/>
      </c>
      <c r="Y68" s="565"/>
      <c r="Z68" s="565"/>
      <c r="AA68" s="565"/>
      <c r="AB68" s="565"/>
      <c r="AC68" s="565"/>
      <c r="AD68" s="565"/>
      <c r="AE68" s="565"/>
      <c r="AF68" s="565"/>
      <c r="AG68" s="565"/>
      <c r="AH68" s="565"/>
      <c r="AI68" s="565"/>
      <c r="AJ68" s="565"/>
      <c r="AK68" s="565"/>
      <c r="AL68" s="565"/>
      <c r="AM68" s="565"/>
      <c r="AN68" s="565"/>
      <c r="AO68" s="565"/>
      <c r="AP68" s="565"/>
      <c r="AQ68" s="565"/>
      <c r="AR68" s="565"/>
      <c r="AS68" s="565"/>
      <c r="AT68" s="565"/>
      <c r="AU68" s="565"/>
      <c r="AV68" s="565"/>
      <c r="AW68" s="565"/>
      <c r="AX68" s="565"/>
      <c r="AY68" s="565"/>
      <c r="AZ68" s="565"/>
      <c r="BA68" s="566"/>
      <c r="BB68" s="567"/>
      <c r="BC68" s="568"/>
      <c r="BD68" s="568"/>
      <c r="BE68" s="571" t="str">
        <f t="shared" ref="BE68" si="3273">IF(AND(D68&lt;&gt;"",G68&lt;&gt;"",L68&lt;&gt;""),SUM(X68:BA68),"")</f>
        <v/>
      </c>
      <c r="BF68" s="571"/>
      <c r="BG68" s="571"/>
      <c r="BH68" s="573" t="str">
        <f t="shared" ref="BH68" si="3274">IF(AND(D68&lt;&gt;"",G68&lt;&gt;"",L68&lt;&gt;""),SUM(X69:BA69,BB68),"")</f>
        <v/>
      </c>
      <c r="BI68" s="574"/>
      <c r="BJ68" s="575"/>
      <c r="CB68" s="173">
        <f>BB68+SUM(X69:Y69)</f>
        <v>0</v>
      </c>
      <c r="CC68" s="173">
        <f>BB68+SUM(X69:AA69)</f>
        <v>0</v>
      </c>
      <c r="CD68" s="173">
        <f>BB68+SUM(X69:AC69)</f>
        <v>0</v>
      </c>
      <c r="CE68" s="173">
        <f>BB68+SUM(X69:AE69)</f>
        <v>0</v>
      </c>
      <c r="CF68" s="173">
        <f>BB68+SUM(X69:AG69)</f>
        <v>0</v>
      </c>
      <c r="CG68" s="173">
        <f>BB68+SUM(X69:AI69)</f>
        <v>0</v>
      </c>
      <c r="CH68" s="173">
        <f>BB68+SUM(X69:AK69)</f>
        <v>0</v>
      </c>
      <c r="CJ68" s="560" t="str">
        <f t="shared" si="2641"/>
        <v/>
      </c>
      <c r="CK68" s="556" t="str">
        <f t="shared" ref="CK68" si="3275">IF(OR(TEXT(CJ$1,0)&amp;CK$4=$L68,TEXT(CJ$1,0)&amp;CK$4=$O68,TEXT(CJ$1,0)&amp;CK$4=$R68,TEXT(CJ$1,0)&amp;CK$4=$U68),$BE68*$U$2,"")</f>
        <v/>
      </c>
      <c r="CL68" s="556" t="str">
        <f t="shared" ref="CL68" si="3276">IF(OR(TEXT(CJ$1,0)&amp;CL$4=$L68,TEXT(CJ$1,0)&amp;CL$4=$O68,TEXT(CJ$1,0)&amp;CL$4=$R68,TEXT(CJ$1,0)&amp;CL$4=$U68),$BE68*$U$2,"")</f>
        <v/>
      </c>
      <c r="CM68" s="558" t="str">
        <f t="shared" ref="CM68" si="3277">IF(OR(TEXT(CJ$1,0)&amp;CM$4=$L68,TEXT(CJ$1,0)&amp;CM$4=$O68,TEXT(CJ$1,0)&amp;CM$4=$R68,TEXT(CJ$1,0)&amp;CM$4=$U68),$BE68*$U$2,"")</f>
        <v/>
      </c>
      <c r="CN68" s="560" t="str">
        <f t="shared" si="2644"/>
        <v/>
      </c>
      <c r="CO68" s="556" t="str">
        <f t="shared" ref="CO68" si="3278">IF(OR(TEXT(CN$1,0)&amp;CO$4=$L68,TEXT(CN$1,0)&amp;CO$4=$O68,TEXT(CN$1,0)&amp;CO$4=$R68,TEXT(CN$1,0)&amp;CO$4=$U68),$BE68*$U$2,"")</f>
        <v/>
      </c>
      <c r="CP68" s="556" t="str">
        <f t="shared" ref="CP68" si="3279">IF(OR(TEXT(CN$1,0)&amp;CP$4=$L68,TEXT(CN$1,0)&amp;CP$4=$O68,TEXT(CN$1,0)&amp;CP$4=$R68,TEXT(CN$1,0)&amp;CP$4=$U68),$BE68*$U$2,"")</f>
        <v/>
      </c>
      <c r="CQ68" s="558" t="str">
        <f t="shared" ref="CQ68" si="3280">IF(OR(TEXT(CN$1,0)&amp;CQ$4=$L68,TEXT(CN$1,0)&amp;CQ$4=$O68,TEXT(CN$1,0)&amp;CQ$4=$R68,TEXT(CN$1,0)&amp;CQ$4=$U68),$BE68*$U$2,"")</f>
        <v/>
      </c>
      <c r="CR68" s="560" t="str">
        <f t="shared" si="2647"/>
        <v/>
      </c>
      <c r="CS68" s="556" t="str">
        <f t="shared" ref="CS68" si="3281">IF(OR(TEXT(CR$1,0)&amp;CS$4=$L68,TEXT(CR$1,0)&amp;CS$4=$O68,TEXT(CR$1,0)&amp;CS$4=$R68,TEXT(CR$1,0)&amp;CS$4=$U68),$BE68*$U$2,"")</f>
        <v/>
      </c>
      <c r="CT68" s="556" t="str">
        <f t="shared" ref="CT68" si="3282">IF(OR(TEXT(CR$1,0)&amp;CT$4=$L68,TEXT(CR$1,0)&amp;CT$4=$O68,TEXT(CR$1,0)&amp;CT$4=$R68,TEXT(CR$1,0)&amp;CT$4=$U68),$BE68*$U$2,"")</f>
        <v/>
      </c>
      <c r="CU68" s="558" t="str">
        <f t="shared" ref="CU68" si="3283">IF(OR(TEXT(CR$1,0)&amp;CU$4=$L68,TEXT(CR$1,0)&amp;CU$4=$O68,TEXT(CR$1,0)&amp;CU$4=$R68,TEXT(CR$1,0)&amp;CU$4=$U68),$BE68*$U$2,"")</f>
        <v/>
      </c>
      <c r="CV68" s="560" t="str">
        <f t="shared" si="2650"/>
        <v/>
      </c>
      <c r="CW68" s="556" t="str">
        <f t="shared" ref="CW68" si="3284">IF(OR(TEXT(CV$1,0)&amp;CW$4=$L68,TEXT(CV$1,0)&amp;CW$4=$O68,TEXT(CV$1,0)&amp;CW$4=$R68,TEXT(CV$1,0)&amp;CW$4=$U68),$BE68*$U$2,"")</f>
        <v/>
      </c>
      <c r="CX68" s="556" t="str">
        <f t="shared" ref="CX68" si="3285">IF(OR(TEXT(CV$1,0)&amp;CX$4=$L68,TEXT(CV$1,0)&amp;CX$4=$O68,TEXT(CV$1,0)&amp;CX$4=$R68,TEXT(CV$1,0)&amp;CX$4=$U68),$BE68*$U$2,"")</f>
        <v/>
      </c>
      <c r="CY68" s="558" t="str">
        <f t="shared" ref="CY68" si="3286">IF(OR(TEXT(CV$1,0)&amp;CY$4=$L68,TEXT(CV$1,0)&amp;CY$4=$O68,TEXT(CV$1,0)&amp;CY$4=$R68,TEXT(CV$1,0)&amp;CY$4=$U68),$BE68*$U$2,"")</f>
        <v/>
      </c>
      <c r="CZ68" s="560" t="str">
        <f t="shared" si="2653"/>
        <v/>
      </c>
      <c r="DA68" s="556" t="str">
        <f t="shared" ref="DA68" si="3287">IF(OR(TEXT(CZ$1,0)&amp;DA$4=$L68,TEXT(CZ$1,0)&amp;DA$4=$O68,TEXT(CZ$1,0)&amp;DA$4=$R68,TEXT(CZ$1,0)&amp;DA$4=$U68),$BE68*$U$2,"")</f>
        <v/>
      </c>
      <c r="DB68" s="556" t="str">
        <f t="shared" ref="DB68" si="3288">IF(OR(TEXT(CZ$1,0)&amp;DB$4=$L68,TEXT(CZ$1,0)&amp;DB$4=$O68,TEXT(CZ$1,0)&amp;DB$4=$R68,TEXT(CZ$1,0)&amp;DB$4=$U68),$BE68*$U$2,"")</f>
        <v/>
      </c>
      <c r="DC68" s="558" t="str">
        <f t="shared" ref="DC68" si="3289">IF(OR(TEXT(CZ$1,0)&amp;DC$4=$L68,TEXT(CZ$1,0)&amp;DC$4=$O68,TEXT(CZ$1,0)&amp;DC$4=$R68,TEXT(CZ$1,0)&amp;DC$4=$U68),$BE68*$U$2,"")</f>
        <v/>
      </c>
      <c r="DD68" s="560" t="str">
        <f t="shared" si="2656"/>
        <v/>
      </c>
      <c r="DE68" s="556" t="str">
        <f t="shared" ref="DE68" si="3290">IF(OR(TEXT(DD$1,0)&amp;DE$4=$L68,TEXT(DD$1,0)&amp;DE$4=$O68,TEXT(DD$1,0)&amp;DE$4=$R68,TEXT(DD$1,0)&amp;DE$4=$U68),$BE68*$U$2,"")</f>
        <v/>
      </c>
      <c r="DF68" s="556" t="str">
        <f t="shared" ref="DF68" si="3291">IF(OR(TEXT(DD$1,0)&amp;DF$4=$L68,TEXT(DD$1,0)&amp;DF$4=$O68,TEXT(DD$1,0)&amp;DF$4=$R68,TEXT(DD$1,0)&amp;DF$4=$U68),$BE68*$U$2,"")</f>
        <v/>
      </c>
      <c r="DG68" s="558" t="str">
        <f t="shared" ref="DG68" si="3292">IF(OR(TEXT(DD$1,0)&amp;DG$4=$L68,TEXT(DD$1,0)&amp;DG$4=$O68,TEXT(DD$1,0)&amp;DG$4=$R68,TEXT(DD$1,0)&amp;DG$4=$U68),$BE68*$U$2,"")</f>
        <v/>
      </c>
      <c r="DH68" s="560" t="str">
        <f t="shared" si="2659"/>
        <v/>
      </c>
      <c r="DI68" s="556" t="str">
        <f t="shared" ref="DI68" si="3293">IF(OR(TEXT(DH$1,0)&amp;DI$4=$L68,TEXT(DH$1,0)&amp;DI$4=$O68,TEXT(DH$1,0)&amp;DI$4=$R68,TEXT(DH$1,0)&amp;DI$4=$U68),$BE68*$U$2,"")</f>
        <v/>
      </c>
      <c r="DJ68" s="556" t="str">
        <f t="shared" ref="DJ68" si="3294">IF(OR(TEXT(DH$1,0)&amp;DJ$4=$L68,TEXT(DH$1,0)&amp;DJ$4=$O68,TEXT(DH$1,0)&amp;DJ$4=$R68,TEXT(DH$1,0)&amp;DJ$4=$U68),$BE68*$U$2,"")</f>
        <v/>
      </c>
      <c r="DK68" s="558" t="str">
        <f t="shared" ref="DK68" si="3295">IF(OR(TEXT(DH$1,0)&amp;DK$4=$L68,TEXT(DH$1,0)&amp;DK$4=$O68,TEXT(DH$1,0)&amp;DK$4=$R68,TEXT(DH$1,0)&amp;DK$4=$U68),$BE68*$U$2,"")</f>
        <v/>
      </c>
      <c r="DL68" s="560" t="str">
        <f t="shared" si="2662"/>
        <v/>
      </c>
      <c r="DM68" s="556" t="str">
        <f t="shared" ref="DM68" si="3296">IF(OR(TEXT(DL$1,0)&amp;DM$4=$L68,TEXT(DL$1,0)&amp;DM$4=$O68,TEXT(DL$1,0)&amp;DM$4=$R68,TEXT(DL$1,0)&amp;DM$4=$U68),$BE68*$U$2,"")</f>
        <v/>
      </c>
      <c r="DN68" s="556" t="str">
        <f t="shared" ref="DN68" si="3297">IF(OR(TEXT(DL$1,0)&amp;DN$4=$L68,TEXT(DL$1,0)&amp;DN$4=$O68,TEXT(DL$1,0)&amp;DN$4=$R68,TEXT(DL$1,0)&amp;DN$4=$U68),$BE68*$U$2,"")</f>
        <v/>
      </c>
      <c r="DO68" s="558" t="str">
        <f t="shared" ref="DO68" si="3298">IF(OR(TEXT(DL$1,0)&amp;DO$4=$L68,TEXT(DL$1,0)&amp;DO$4=$O68,TEXT(DL$1,0)&amp;DO$4=$R68,TEXT(DL$1,0)&amp;DO$4=$U68),$BE68*$U$2,"")</f>
        <v/>
      </c>
      <c r="DP68" s="560" t="str">
        <f t="shared" si="2665"/>
        <v/>
      </c>
      <c r="DQ68" s="556" t="str">
        <f t="shared" ref="DQ68" si="3299">IF(OR(TEXT(DP$1,0)&amp;DQ$4=$L68,TEXT(DP$1,0)&amp;DQ$4=$O68,TEXT(DP$1,0)&amp;DQ$4=$R68,TEXT(DP$1,0)&amp;DQ$4=$U68),$BE68*$U$2,"")</f>
        <v/>
      </c>
      <c r="DR68" s="556" t="str">
        <f t="shared" ref="DR68" si="3300">IF(OR(TEXT(DP$1,0)&amp;DR$4=$L68,TEXT(DP$1,0)&amp;DR$4=$O68,TEXT(DP$1,0)&amp;DR$4=$R68,TEXT(DP$1,0)&amp;DR$4=$U68),$BE68*$U$2,"")</f>
        <v/>
      </c>
      <c r="DS68" s="558" t="str">
        <f t="shared" ref="DS68" si="3301">IF(OR(TEXT(DP$1,0)&amp;DS$4=$L68,TEXT(DP$1,0)&amp;DS$4=$O68,TEXT(DP$1,0)&amp;DS$4=$R68,TEXT(DP$1,0)&amp;DS$4=$U68),$BE68*$U$2,"")</f>
        <v/>
      </c>
      <c r="DT68" s="560" t="str">
        <f t="shared" si="2668"/>
        <v/>
      </c>
      <c r="DU68" s="556" t="str">
        <f t="shared" ref="DU68" si="3302">IF(OR(TEXT(DT$1,0)&amp;DU$4=$L68,TEXT(DT$1,0)&amp;DU$4=$O68,TEXT(DT$1,0)&amp;DU$4=$R68,TEXT(DT$1,0)&amp;DU$4=$U68),$BE68*$U$2,"")</f>
        <v/>
      </c>
      <c r="DV68" s="556" t="str">
        <f t="shared" ref="DV68" si="3303">IF(OR(TEXT(DT$1,0)&amp;DV$4=$L68,TEXT(DT$1,0)&amp;DV$4=$O68,TEXT(DT$1,0)&amp;DV$4=$R68,TEXT(DT$1,0)&amp;DV$4=$U68),$BE68*$U$2,"")</f>
        <v/>
      </c>
      <c r="DW68" s="558" t="str">
        <f t="shared" ref="DW68" si="3304">IF(OR(TEXT(DT$1,0)&amp;DW$4=$L68,TEXT(DT$1,0)&amp;DW$4=$O68,TEXT(DT$1,0)&amp;DW$4=$R68,TEXT(DT$1,0)&amp;DW$4=$U68),$BE68*$U$2,"")</f>
        <v/>
      </c>
      <c r="DX68" s="560" t="str">
        <f t="shared" si="2671"/>
        <v/>
      </c>
      <c r="DY68" s="556" t="str">
        <f t="shared" ref="DY68" si="3305">IF(OR(TEXT(DX$1,0)&amp;DY$4=$L68,TEXT(DX$1,0)&amp;DY$4=$O68,TEXT(DX$1,0)&amp;DY$4=$R68,TEXT(DX$1,0)&amp;DY$4=$U68),$BE68*$U$2,"")</f>
        <v/>
      </c>
      <c r="DZ68" s="556" t="str">
        <f t="shared" ref="DZ68" si="3306">IF(OR(TEXT(DX$1,0)&amp;DZ$4=$L68,TEXT(DX$1,0)&amp;DZ$4=$O68,TEXT(DX$1,0)&amp;DZ$4=$R68,TEXT(DX$1,0)&amp;DZ$4=$U68),$BE68*$U$2,"")</f>
        <v/>
      </c>
      <c r="EA68" s="558" t="str">
        <f t="shared" ref="EA68" si="3307">IF(OR(TEXT(DX$1,0)&amp;EA$4=$L68,TEXT(DX$1,0)&amp;EA$4=$O68,TEXT(DX$1,0)&amp;EA$4=$R68,TEXT(DX$1,0)&amp;EA$4=$U68),$BE68*$U$2,"")</f>
        <v/>
      </c>
      <c r="EB68" s="560" t="str">
        <f t="shared" si="2674"/>
        <v/>
      </c>
      <c r="EC68" s="556" t="str">
        <f t="shared" ref="EC68" si="3308">IF(OR(TEXT(EB$1,0)&amp;EC$4=$L68,TEXT(EB$1,0)&amp;EC$4=$O68,TEXT(EB$1,0)&amp;EC$4=$R68,TEXT(EB$1,0)&amp;EC$4=$U68),$BE68*$U$2,"")</f>
        <v/>
      </c>
      <c r="ED68" s="556" t="str">
        <f t="shared" ref="ED68" si="3309">IF(OR(TEXT(EB$1,0)&amp;ED$4=$L68,TEXT(EB$1,0)&amp;ED$4=$O68,TEXT(EB$1,0)&amp;ED$4=$R68,TEXT(EB$1,0)&amp;ED$4=$U68),$BE68*$U$2,"")</f>
        <v/>
      </c>
      <c r="EE68" s="558" t="str">
        <f t="shared" ref="EE68" si="3310">IF(OR(TEXT(EB$1,0)&amp;EE$4=$L68,TEXT(EB$1,0)&amp;EE$4=$O68,TEXT(EB$1,0)&amp;EE$4=$R68,TEXT(EB$1,0)&amp;EE$4=$U68),$BE68*$U$2,"")</f>
        <v/>
      </c>
      <c r="EF68" s="560" t="str">
        <f t="shared" si="2677"/>
        <v/>
      </c>
      <c r="EG68" s="556" t="str">
        <f t="shared" ref="EG68" si="3311">IF(OR(TEXT(EF$1,0)&amp;EG$4=$L68,TEXT(EF$1,0)&amp;EG$4=$O68,TEXT(EF$1,0)&amp;EG$4=$R68,TEXT(EF$1,0)&amp;EG$4=$U68),$BE68*$U$2,"")</f>
        <v/>
      </c>
      <c r="EH68" s="556" t="str">
        <f t="shared" ref="EH68" si="3312">IF(OR(TEXT(EF$1,0)&amp;EH$4=$L68,TEXT(EF$1,0)&amp;EH$4=$O68,TEXT(EF$1,0)&amp;EH$4=$R68,TEXT(EF$1,0)&amp;EH$4=$U68),$BE68*$U$2,"")</f>
        <v/>
      </c>
      <c r="EI68" s="558" t="str">
        <f t="shared" ref="EI68" si="3313">IF(OR(TEXT(EF$1,0)&amp;EI$4=$L68,TEXT(EF$1,0)&amp;EI$4=$O68,TEXT(EF$1,0)&amp;EI$4=$R68,TEXT(EF$1,0)&amp;EI$4=$U68),$BE68*$U$2,"")</f>
        <v/>
      </c>
      <c r="EJ68" s="560" t="str">
        <f t="shared" si="2680"/>
        <v/>
      </c>
      <c r="EK68" s="556" t="str">
        <f t="shared" ref="EK68" si="3314">IF(OR(TEXT(EJ$1,0)&amp;EK$4=$L68,TEXT(EJ$1,0)&amp;EK$4=$O68,TEXT(EJ$1,0)&amp;EK$4=$R68,TEXT(EJ$1,0)&amp;EK$4=$U68),$BE68*$U$2,"")</f>
        <v/>
      </c>
      <c r="EL68" s="556" t="str">
        <f t="shared" ref="EL68" si="3315">IF(OR(TEXT(EJ$1,0)&amp;EL$4=$L68,TEXT(EJ$1,0)&amp;EL$4=$O68,TEXT(EJ$1,0)&amp;EL$4=$R68,TEXT(EJ$1,0)&amp;EL$4=$U68),$BE68*$U$2,"")</f>
        <v/>
      </c>
      <c r="EM68" s="558" t="str">
        <f t="shared" ref="EM68" si="3316">IF(OR(TEXT(EJ$1,0)&amp;EM$4=$L68,TEXT(EJ$1,0)&amp;EM$4=$O68,TEXT(EJ$1,0)&amp;EM$4=$R68,TEXT(EJ$1,0)&amp;EM$4=$U68),$BE68*$U$2,"")</f>
        <v/>
      </c>
      <c r="EN68" s="560" t="str">
        <f t="shared" si="2683"/>
        <v/>
      </c>
      <c r="EO68" s="556" t="str">
        <f t="shared" ref="EO68" si="3317">IF(OR(TEXT(EN$1,0)&amp;EO$4=$L68,TEXT(EN$1,0)&amp;EO$4=$O68,TEXT(EN$1,0)&amp;EO$4=$R68,TEXT(EN$1,0)&amp;EO$4=$U68),$BE68*$U$2,"")</f>
        <v/>
      </c>
      <c r="EP68" s="556" t="str">
        <f t="shared" ref="EP68" si="3318">IF(OR(TEXT(EN$1,0)&amp;EP$4=$L68,TEXT(EN$1,0)&amp;EP$4=$O68,TEXT(EN$1,0)&amp;EP$4=$R68,TEXT(EN$1,0)&amp;EP$4=$U68),$BE68*$U$2,"")</f>
        <v/>
      </c>
      <c r="EQ68" s="558" t="str">
        <f t="shared" ref="EQ68" si="3319">IF(OR(TEXT(EN$1,0)&amp;EQ$4=$L68,TEXT(EN$1,0)&amp;EQ$4=$O68,TEXT(EN$1,0)&amp;EQ$4=$R68,TEXT(EN$1,0)&amp;EQ$4=$U68),$BE68*$U$2,"")</f>
        <v/>
      </c>
      <c r="ER68" s="560" t="str">
        <f t="shared" si="2686"/>
        <v/>
      </c>
      <c r="ES68" s="556" t="str">
        <f t="shared" ref="ES68" si="3320">IF(OR(TEXT(ER$1,0)&amp;ES$4=$L68,TEXT(ER$1,0)&amp;ES$4=$O68,TEXT(ER$1,0)&amp;ES$4=$R68,TEXT(ER$1,0)&amp;ES$4=$U68),$BE68*$U$2,"")</f>
        <v/>
      </c>
      <c r="ET68" s="556" t="str">
        <f t="shared" ref="ET68" si="3321">IF(OR(TEXT(ER$1,0)&amp;ET$4=$L68,TEXT(ER$1,0)&amp;ET$4=$O68,TEXT(ER$1,0)&amp;ET$4=$R68,TEXT(ER$1,0)&amp;ET$4=$U68),$BE68*$U$2,"")</f>
        <v/>
      </c>
      <c r="EU68" s="558" t="str">
        <f t="shared" ref="EU68" si="3322">IF(OR(TEXT(ER$1,0)&amp;EU$4=$L68,TEXT(ER$1,0)&amp;EU$4=$O68,TEXT(ER$1,0)&amp;EU$4=$R68,TEXT(ER$1,0)&amp;EU$4=$U68),$BE68*$U$2,"")</f>
        <v/>
      </c>
      <c r="EV68" s="560" t="str">
        <f t="shared" si="2689"/>
        <v/>
      </c>
      <c r="EW68" s="556" t="str">
        <f t="shared" ref="EW68" si="3323">IF(OR(TEXT(EV$1,0)&amp;EW$4=$L68,TEXT(EV$1,0)&amp;EW$4=$O68,TEXT(EV$1,0)&amp;EW$4=$R68,TEXT(EV$1,0)&amp;EW$4=$U68),$BE68*$U$2,"")</f>
        <v/>
      </c>
      <c r="EX68" s="556" t="str">
        <f t="shared" ref="EX68" si="3324">IF(OR(TEXT(EV$1,0)&amp;EX$4=$L68,TEXT(EV$1,0)&amp;EX$4=$O68,TEXT(EV$1,0)&amp;EX$4=$R68,TEXT(EV$1,0)&amp;EX$4=$U68),$BE68*$U$2,"")</f>
        <v/>
      </c>
      <c r="EY68" s="558" t="str">
        <f t="shared" ref="EY68" si="3325">IF(OR(TEXT(EV$1,0)&amp;EY$4=$L68,TEXT(EV$1,0)&amp;EY$4=$O68,TEXT(EV$1,0)&amp;EY$4=$R68,TEXT(EV$1,0)&amp;EY$4=$U68),$BE68*$U$2,"")</f>
        <v/>
      </c>
      <c r="EZ68" s="560" t="str">
        <f t="shared" si="2692"/>
        <v/>
      </c>
      <c r="FA68" s="556" t="str">
        <f t="shared" ref="FA68" si="3326">IF(OR(TEXT(EZ$1,0)&amp;FA$4=$L68,TEXT(EZ$1,0)&amp;FA$4=$O68,TEXT(EZ$1,0)&amp;FA$4=$R68,TEXT(EZ$1,0)&amp;FA$4=$U68),$BE68*$U$2,"")</f>
        <v/>
      </c>
      <c r="FB68" s="556" t="str">
        <f t="shared" ref="FB68" si="3327">IF(OR(TEXT(EZ$1,0)&amp;FB$4=$L68,TEXT(EZ$1,0)&amp;FB$4=$O68,TEXT(EZ$1,0)&amp;FB$4=$R68,TEXT(EZ$1,0)&amp;FB$4=$U68),$BE68*$U$2,"")</f>
        <v/>
      </c>
      <c r="FC68" s="558" t="str">
        <f t="shared" ref="FC68" si="3328">IF(OR(TEXT(EZ$1,0)&amp;FC$4=$L68,TEXT(EZ$1,0)&amp;FC$4=$O68,TEXT(EZ$1,0)&amp;FC$4=$R68,TEXT(EZ$1,0)&amp;FC$4=$U68),$BE68*$U$2,"")</f>
        <v/>
      </c>
      <c r="FD68" s="560" t="str">
        <f t="shared" si="2695"/>
        <v/>
      </c>
      <c r="FE68" s="556" t="str">
        <f t="shared" ref="FE68" si="3329">IF(OR(TEXT(FD$1,0)&amp;FE$4=$L68,TEXT(FD$1,0)&amp;FE$4=$O68,TEXT(FD$1,0)&amp;FE$4=$R68,TEXT(FD$1,0)&amp;FE$4=$U68),$BE68*$U$2,"")</f>
        <v/>
      </c>
      <c r="FF68" s="556" t="str">
        <f t="shared" ref="FF68" si="3330">IF(OR(TEXT(FD$1,0)&amp;FF$4=$L68,TEXT(FD$1,0)&amp;FF$4=$O68,TEXT(FD$1,0)&amp;FF$4=$R68,TEXT(FD$1,0)&amp;FF$4=$U68),$BE68*$U$2,"")</f>
        <v/>
      </c>
      <c r="FG68" s="558" t="str">
        <f t="shared" ref="FG68" si="3331">IF(OR(TEXT(FD$1,0)&amp;FG$4=$L68,TEXT(FD$1,0)&amp;FG$4=$O68,TEXT(FD$1,0)&amp;FG$4=$R68,TEXT(FD$1,0)&amp;FG$4=$U68),$BE68*$U$2,"")</f>
        <v/>
      </c>
      <c r="FH68" s="560" t="str">
        <f t="shared" si="2698"/>
        <v/>
      </c>
      <c r="FI68" s="556" t="str">
        <f t="shared" ref="FI68" si="3332">IF(OR(TEXT(FH$1,0)&amp;FI$4=$L68,TEXT(FH$1,0)&amp;FI$4=$O68,TEXT(FH$1,0)&amp;FI$4=$R68,TEXT(FH$1,0)&amp;FI$4=$U68),$BE68*$U$2,"")</f>
        <v/>
      </c>
      <c r="FJ68" s="556" t="str">
        <f t="shared" ref="FJ68" si="3333">IF(OR(TEXT(FH$1,0)&amp;FJ$4=$L68,TEXT(FH$1,0)&amp;FJ$4=$O68,TEXT(FH$1,0)&amp;FJ$4=$R68,TEXT(FH$1,0)&amp;FJ$4=$U68),$BE68*$U$2,"")</f>
        <v/>
      </c>
      <c r="FK68" s="558" t="str">
        <f t="shared" ref="FK68" si="3334">IF(OR(TEXT(FH$1,0)&amp;FK$4=$L68,TEXT(FH$1,0)&amp;FK$4=$O68,TEXT(FH$1,0)&amp;FK$4=$R68,TEXT(FH$1,0)&amp;FK$4=$U68),$BE68*$U$2,"")</f>
        <v/>
      </c>
      <c r="FL68" s="560" t="str">
        <f t="shared" si="2701"/>
        <v/>
      </c>
      <c r="FM68" s="556" t="str">
        <f t="shared" ref="FM68" si="3335">IF(OR(TEXT(FL$1,0)&amp;FM$4=$L68,TEXT(FL$1,0)&amp;FM$4=$O68,TEXT(FL$1,0)&amp;FM$4=$R68,TEXT(FL$1,0)&amp;FM$4=$U68),$BE68*$U$2,"")</f>
        <v/>
      </c>
      <c r="FN68" s="556" t="str">
        <f t="shared" ref="FN68" si="3336">IF(OR(TEXT(FL$1,0)&amp;FN$4=$L68,TEXT(FL$1,0)&amp;FN$4=$O68,TEXT(FL$1,0)&amp;FN$4=$R68,TEXT(FL$1,0)&amp;FN$4=$U68),$BE68*$U$2,"")</f>
        <v/>
      </c>
      <c r="FO68" s="558" t="str">
        <f t="shared" ref="FO68" si="3337">IF(OR(TEXT(FL$1,0)&amp;FO$4=$L68,TEXT(FL$1,0)&amp;FO$4=$O68,TEXT(FL$1,0)&amp;FO$4=$R68,TEXT(FL$1,0)&amp;FO$4=$U68),$BE68*$U$2,"")</f>
        <v/>
      </c>
      <c r="FP68" s="560" t="str">
        <f t="shared" si="2704"/>
        <v/>
      </c>
      <c r="FQ68" s="556" t="str">
        <f t="shared" ref="FQ68" si="3338">IF(OR(TEXT(FP$1,0)&amp;FQ$4=$L68,TEXT(FP$1,0)&amp;FQ$4=$O68,TEXT(FP$1,0)&amp;FQ$4=$R68,TEXT(FP$1,0)&amp;FQ$4=$U68),$BE68*$U$2,"")</f>
        <v/>
      </c>
      <c r="FR68" s="556" t="str">
        <f t="shared" ref="FR68" si="3339">IF(OR(TEXT(FP$1,0)&amp;FR$4=$L68,TEXT(FP$1,0)&amp;FR$4=$O68,TEXT(FP$1,0)&amp;FR$4=$R68,TEXT(FP$1,0)&amp;FR$4=$U68),$BE68*$U$2,"")</f>
        <v/>
      </c>
      <c r="FS68" s="558" t="str">
        <f t="shared" ref="FS68" si="3340">IF(OR(TEXT(FP$1,0)&amp;FS$4=$L68,TEXT(FP$1,0)&amp;FS$4=$O68,TEXT(FP$1,0)&amp;FS$4=$R68,TEXT(FP$1,0)&amp;FS$4=$U68),$BE68*$U$2,"")</f>
        <v/>
      </c>
      <c r="FT68" s="560" t="str">
        <f t="shared" si="2707"/>
        <v/>
      </c>
      <c r="FU68" s="556" t="str">
        <f t="shared" ref="FU68" si="3341">IF(OR(TEXT(FT$1,0)&amp;FU$4=$L68,TEXT(FT$1,0)&amp;FU$4=$O68,TEXT(FT$1,0)&amp;FU$4=$R68,TEXT(FT$1,0)&amp;FU$4=$U68),$BE68*$U$2,"")</f>
        <v/>
      </c>
      <c r="FV68" s="556" t="str">
        <f t="shared" ref="FV68" si="3342">IF(OR(TEXT(FT$1,0)&amp;FV$4=$L68,TEXT(FT$1,0)&amp;FV$4=$O68,TEXT(FT$1,0)&amp;FV$4=$R68,TEXT(FT$1,0)&amp;FV$4=$U68),$BE68*$U$2,"")</f>
        <v/>
      </c>
      <c r="FW68" s="558" t="str">
        <f t="shared" ref="FW68" si="3343">IF(OR(TEXT(FT$1,0)&amp;FW$4=$L68,TEXT(FT$1,0)&amp;FW$4=$O68,TEXT(FT$1,0)&amp;FW$4=$R68,TEXT(FT$1,0)&amp;FW$4=$U68),$BE68*$U$2,"")</f>
        <v/>
      </c>
      <c r="FX68" s="560" t="str">
        <f t="shared" si="2710"/>
        <v/>
      </c>
      <c r="FY68" s="556" t="str">
        <f t="shared" ref="FY68" si="3344">IF(OR(TEXT(FX$1,0)&amp;FY$4=$L68,TEXT(FX$1,0)&amp;FY$4=$O68,TEXT(FX$1,0)&amp;FY$4=$R68,TEXT(FX$1,0)&amp;FY$4=$U68),$BE68*$U$2,"")</f>
        <v/>
      </c>
      <c r="FZ68" s="556" t="str">
        <f t="shared" ref="FZ68" si="3345">IF(OR(TEXT(FX$1,0)&amp;FZ$4=$L68,TEXT(FX$1,0)&amp;FZ$4=$O68,TEXT(FX$1,0)&amp;FZ$4=$R68,TEXT(FX$1,0)&amp;FZ$4=$U68),$BE68*$U$2,"")</f>
        <v/>
      </c>
      <c r="GA68" s="558" t="str">
        <f t="shared" ref="GA68" si="3346">IF(OR(TEXT(FX$1,0)&amp;GA$4=$L68,TEXT(FX$1,0)&amp;GA$4=$O68,TEXT(FX$1,0)&amp;GA$4=$R68,TEXT(FX$1,0)&amp;GA$4=$U68),$BE68*$U$2,"")</f>
        <v/>
      </c>
    </row>
    <row r="69" spans="1:183" s="1" customFormat="1" ht="13.5" customHeight="1" x14ac:dyDescent="0.25">
      <c r="A69" s="584"/>
      <c r="B69" s="585"/>
      <c r="C69" s="585"/>
      <c r="D69" s="587"/>
      <c r="E69" s="587"/>
      <c r="F69" s="587"/>
      <c r="G69" s="590"/>
      <c r="H69" s="590"/>
      <c r="I69" s="590"/>
      <c r="J69" s="590"/>
      <c r="K69" s="591"/>
      <c r="L69" s="594"/>
      <c r="M69" s="595"/>
      <c r="N69" s="595"/>
      <c r="O69" s="597"/>
      <c r="P69" s="597"/>
      <c r="Q69" s="597"/>
      <c r="R69" s="597"/>
      <c r="S69" s="597"/>
      <c r="T69" s="597"/>
      <c r="U69" s="597"/>
      <c r="V69" s="597"/>
      <c r="W69" s="599"/>
      <c r="X69" s="579" t="str">
        <f t="shared" ref="X69" si="3347">IF(X68&lt;&gt;"",X68*$U$2,"")</f>
        <v/>
      </c>
      <c r="Y69" s="580"/>
      <c r="Z69" s="580" t="str">
        <f t="shared" ref="Z69" si="3348">IF(Z68&lt;&gt;"",Z68*$U$2,"")</f>
        <v/>
      </c>
      <c r="AA69" s="580"/>
      <c r="AB69" s="580" t="str">
        <f t="shared" ref="AB69" si="3349">IF(AB68&lt;&gt;"",AB68*$U$2,"")</f>
        <v/>
      </c>
      <c r="AC69" s="580"/>
      <c r="AD69" s="580" t="str">
        <f t="shared" ref="AD69" si="3350">IF(AD68&lt;&gt;"",AD68*$U$2,"")</f>
        <v/>
      </c>
      <c r="AE69" s="580"/>
      <c r="AF69" s="580" t="str">
        <f t="shared" ref="AF69" si="3351">IF(AF68&lt;&gt;"",AF68*$U$2,"")</f>
        <v/>
      </c>
      <c r="AG69" s="580"/>
      <c r="AH69" s="580" t="str">
        <f t="shared" ref="AH69" si="3352">IF(AH68&lt;&gt;"",AH68*$U$2,"")</f>
        <v/>
      </c>
      <c r="AI69" s="580"/>
      <c r="AJ69" s="580" t="str">
        <f t="shared" ref="AJ69" si="3353">IF(AJ68&lt;&gt;"",AJ68*$U$2,"")</f>
        <v/>
      </c>
      <c r="AK69" s="580"/>
      <c r="AL69" s="580" t="str">
        <f t="shared" ref="AL69" si="3354">IF(AL68&lt;&gt;"",AL68*$U$2,"")</f>
        <v/>
      </c>
      <c r="AM69" s="580"/>
      <c r="AN69" s="580" t="str">
        <f t="shared" ref="AN69" si="3355">IF(AN68&lt;&gt;"",AN68*$U$2,"")</f>
        <v/>
      </c>
      <c r="AO69" s="580"/>
      <c r="AP69" s="580" t="str">
        <f t="shared" ref="AP69" si="3356">IF(AP68&lt;&gt;"",AP68*$U$2,"")</f>
        <v/>
      </c>
      <c r="AQ69" s="580"/>
      <c r="AR69" s="580" t="str">
        <f t="shared" ref="AR69" si="3357">IF(AR68&lt;&gt;"",AR68*$U$2,"")</f>
        <v/>
      </c>
      <c r="AS69" s="580"/>
      <c r="AT69" s="580" t="str">
        <f t="shared" ref="AT69" si="3358">IF(AT68&lt;&gt;"",AT68*$U$2,"")</f>
        <v/>
      </c>
      <c r="AU69" s="580"/>
      <c r="AV69" s="580" t="str">
        <f t="shared" ref="AV69" si="3359">IF(AV68&lt;&gt;"",AV68*$U$2,"")</f>
        <v/>
      </c>
      <c r="AW69" s="580"/>
      <c r="AX69" s="580" t="str">
        <f t="shared" ref="AX69" si="3360">IF(AX68&lt;&gt;"",AX68*$U$2,"")</f>
        <v/>
      </c>
      <c r="AY69" s="580"/>
      <c r="AZ69" s="580" t="str">
        <f t="shared" ref="AZ69" si="3361">IF(AZ68&lt;&gt;"",AZ68*$U$2,"")</f>
        <v/>
      </c>
      <c r="BA69" s="581"/>
      <c r="BB69" s="569"/>
      <c r="BC69" s="570"/>
      <c r="BD69" s="570"/>
      <c r="BE69" s="572"/>
      <c r="BF69" s="572"/>
      <c r="BG69" s="572"/>
      <c r="BH69" s="576"/>
      <c r="BI69" s="577"/>
      <c r="BJ69" s="578"/>
      <c r="CJ69" s="564"/>
      <c r="CK69" s="562"/>
      <c r="CL69" s="562"/>
      <c r="CM69" s="563"/>
      <c r="CN69" s="564"/>
      <c r="CO69" s="562"/>
      <c r="CP69" s="562"/>
      <c r="CQ69" s="563"/>
      <c r="CR69" s="564"/>
      <c r="CS69" s="562"/>
      <c r="CT69" s="562"/>
      <c r="CU69" s="563"/>
      <c r="CV69" s="564"/>
      <c r="CW69" s="562"/>
      <c r="CX69" s="562"/>
      <c r="CY69" s="563"/>
      <c r="CZ69" s="564"/>
      <c r="DA69" s="562"/>
      <c r="DB69" s="562"/>
      <c r="DC69" s="563"/>
      <c r="DD69" s="564"/>
      <c r="DE69" s="562"/>
      <c r="DF69" s="562"/>
      <c r="DG69" s="563"/>
      <c r="DH69" s="564"/>
      <c r="DI69" s="562"/>
      <c r="DJ69" s="562"/>
      <c r="DK69" s="563"/>
      <c r="DL69" s="564"/>
      <c r="DM69" s="562"/>
      <c r="DN69" s="562"/>
      <c r="DO69" s="563"/>
      <c r="DP69" s="564"/>
      <c r="DQ69" s="562"/>
      <c r="DR69" s="562"/>
      <c r="DS69" s="563"/>
      <c r="DT69" s="564"/>
      <c r="DU69" s="562"/>
      <c r="DV69" s="562"/>
      <c r="DW69" s="563"/>
      <c r="DX69" s="564"/>
      <c r="DY69" s="562"/>
      <c r="DZ69" s="562"/>
      <c r="EA69" s="563"/>
      <c r="EB69" s="564"/>
      <c r="EC69" s="562"/>
      <c r="ED69" s="562"/>
      <c r="EE69" s="563"/>
      <c r="EF69" s="564"/>
      <c r="EG69" s="562"/>
      <c r="EH69" s="562"/>
      <c r="EI69" s="563"/>
      <c r="EJ69" s="564"/>
      <c r="EK69" s="562"/>
      <c r="EL69" s="562"/>
      <c r="EM69" s="563"/>
      <c r="EN69" s="564"/>
      <c r="EO69" s="562"/>
      <c r="EP69" s="562"/>
      <c r="EQ69" s="563"/>
      <c r="ER69" s="564"/>
      <c r="ES69" s="562"/>
      <c r="ET69" s="562"/>
      <c r="EU69" s="563"/>
      <c r="EV69" s="564"/>
      <c r="EW69" s="562"/>
      <c r="EX69" s="562"/>
      <c r="EY69" s="563"/>
      <c r="EZ69" s="564"/>
      <c r="FA69" s="562"/>
      <c r="FB69" s="562"/>
      <c r="FC69" s="563"/>
      <c r="FD69" s="564"/>
      <c r="FE69" s="562"/>
      <c r="FF69" s="562"/>
      <c r="FG69" s="563"/>
      <c r="FH69" s="564"/>
      <c r="FI69" s="562"/>
      <c r="FJ69" s="562"/>
      <c r="FK69" s="563"/>
      <c r="FL69" s="564"/>
      <c r="FM69" s="562"/>
      <c r="FN69" s="562"/>
      <c r="FO69" s="563"/>
      <c r="FP69" s="564"/>
      <c r="FQ69" s="562"/>
      <c r="FR69" s="562"/>
      <c r="FS69" s="563"/>
      <c r="FT69" s="564"/>
      <c r="FU69" s="562"/>
      <c r="FV69" s="562"/>
      <c r="FW69" s="563"/>
      <c r="FX69" s="564"/>
      <c r="FY69" s="562"/>
      <c r="FZ69" s="562"/>
      <c r="GA69" s="563"/>
    </row>
    <row r="70" spans="1:183" s="1" customFormat="1" ht="13.5" customHeight="1" x14ac:dyDescent="0.25">
      <c r="A70" s="582"/>
      <c r="B70" s="583"/>
      <c r="C70" s="583"/>
      <c r="D70" s="586"/>
      <c r="E70" s="586"/>
      <c r="F70" s="586"/>
      <c r="G70" s="588"/>
      <c r="H70" s="588"/>
      <c r="I70" s="588"/>
      <c r="J70" s="588"/>
      <c r="K70" s="589"/>
      <c r="L70" s="592"/>
      <c r="M70" s="593"/>
      <c r="N70" s="593"/>
      <c r="O70" s="596" t="str">
        <f t="shared" ref="O70" si="3362">IF($L70&lt;&gt;"",LEFT($L70,4)&amp;O$5,"")</f>
        <v/>
      </c>
      <c r="P70" s="596"/>
      <c r="Q70" s="596"/>
      <c r="R70" s="596" t="str">
        <f t="shared" si="2911"/>
        <v/>
      </c>
      <c r="S70" s="596"/>
      <c r="T70" s="596"/>
      <c r="U70" s="596" t="str">
        <f t="shared" si="2912"/>
        <v/>
      </c>
      <c r="V70" s="596"/>
      <c r="W70" s="598"/>
      <c r="X70" s="600" t="str">
        <f>'RS SHK-DWN'!$ED$5</f>
        <v/>
      </c>
      <c r="Y70" s="565"/>
      <c r="Z70" s="565"/>
      <c r="AA70" s="565"/>
      <c r="AB70" s="565"/>
      <c r="AC70" s="565"/>
      <c r="AD70" s="565"/>
      <c r="AE70" s="565"/>
      <c r="AF70" s="565"/>
      <c r="AG70" s="565"/>
      <c r="AH70" s="565"/>
      <c r="AI70" s="565"/>
      <c r="AJ70" s="565"/>
      <c r="AK70" s="565"/>
      <c r="AL70" s="565"/>
      <c r="AM70" s="565"/>
      <c r="AN70" s="565"/>
      <c r="AO70" s="565"/>
      <c r="AP70" s="565"/>
      <c r="AQ70" s="565"/>
      <c r="AR70" s="565"/>
      <c r="AS70" s="565"/>
      <c r="AT70" s="565"/>
      <c r="AU70" s="565"/>
      <c r="AV70" s="565"/>
      <c r="AW70" s="565"/>
      <c r="AX70" s="565"/>
      <c r="AY70" s="565"/>
      <c r="AZ70" s="565"/>
      <c r="BA70" s="566"/>
      <c r="BB70" s="567"/>
      <c r="BC70" s="568"/>
      <c r="BD70" s="568"/>
      <c r="BE70" s="571" t="str">
        <f t="shared" ref="BE70" si="3363">IF(AND(D70&lt;&gt;"",G70&lt;&gt;"",L70&lt;&gt;""),SUM(X70:BA70),"")</f>
        <v/>
      </c>
      <c r="BF70" s="571"/>
      <c r="BG70" s="571"/>
      <c r="BH70" s="573" t="str">
        <f t="shared" ref="BH70" si="3364">IF(AND(D70&lt;&gt;"",G70&lt;&gt;"",L70&lt;&gt;""),SUM(X71:BA71,BB70),"")</f>
        <v/>
      </c>
      <c r="BI70" s="574"/>
      <c r="BJ70" s="575"/>
      <c r="CB70" s="173">
        <f>BB70+SUM(X71:Y71)</f>
        <v>0</v>
      </c>
      <c r="CC70" s="173">
        <f>BB70+SUM(X71:AA71)</f>
        <v>0</v>
      </c>
      <c r="CD70" s="173">
        <f>BB70+SUM(X71:AC71)</f>
        <v>0</v>
      </c>
      <c r="CE70" s="173">
        <f>BB70+SUM(X71:AE71)</f>
        <v>0</v>
      </c>
      <c r="CF70" s="173">
        <f>BB70+SUM(X71:AG71)</f>
        <v>0</v>
      </c>
      <c r="CG70" s="173">
        <f>BB70+SUM(X71:AI71)</f>
        <v>0</v>
      </c>
      <c r="CH70" s="173">
        <f>BB70+SUM(X71:AK71)</f>
        <v>0</v>
      </c>
      <c r="CJ70" s="560" t="str">
        <f t="shared" si="2641"/>
        <v/>
      </c>
      <c r="CK70" s="556" t="str">
        <f t="shared" ref="CK70" si="3365">IF(OR(TEXT(CJ$1,0)&amp;CK$4=$L70,TEXT(CJ$1,0)&amp;CK$4=$O70,TEXT(CJ$1,0)&amp;CK$4=$R70,TEXT(CJ$1,0)&amp;CK$4=$U70),$BE70*$U$2,"")</f>
        <v/>
      </c>
      <c r="CL70" s="556" t="str">
        <f t="shared" ref="CL70" si="3366">IF(OR(TEXT(CJ$1,0)&amp;CL$4=$L70,TEXT(CJ$1,0)&amp;CL$4=$O70,TEXT(CJ$1,0)&amp;CL$4=$R70,TEXT(CJ$1,0)&amp;CL$4=$U70),$BE70*$U$2,"")</f>
        <v/>
      </c>
      <c r="CM70" s="558" t="str">
        <f t="shared" ref="CM70" si="3367">IF(OR(TEXT(CJ$1,0)&amp;CM$4=$L70,TEXT(CJ$1,0)&amp;CM$4=$O70,TEXT(CJ$1,0)&amp;CM$4=$R70,TEXT(CJ$1,0)&amp;CM$4=$U70),$BE70*$U$2,"")</f>
        <v/>
      </c>
      <c r="CN70" s="560" t="str">
        <f t="shared" si="2644"/>
        <v/>
      </c>
      <c r="CO70" s="556" t="str">
        <f t="shared" ref="CO70" si="3368">IF(OR(TEXT(CN$1,0)&amp;CO$4=$L70,TEXT(CN$1,0)&amp;CO$4=$O70,TEXT(CN$1,0)&amp;CO$4=$R70,TEXT(CN$1,0)&amp;CO$4=$U70),$BE70*$U$2,"")</f>
        <v/>
      </c>
      <c r="CP70" s="556" t="str">
        <f t="shared" ref="CP70" si="3369">IF(OR(TEXT(CN$1,0)&amp;CP$4=$L70,TEXT(CN$1,0)&amp;CP$4=$O70,TEXT(CN$1,0)&amp;CP$4=$R70,TEXT(CN$1,0)&amp;CP$4=$U70),$BE70*$U$2,"")</f>
        <v/>
      </c>
      <c r="CQ70" s="558" t="str">
        <f t="shared" ref="CQ70" si="3370">IF(OR(TEXT(CN$1,0)&amp;CQ$4=$L70,TEXT(CN$1,0)&amp;CQ$4=$O70,TEXT(CN$1,0)&amp;CQ$4=$R70,TEXT(CN$1,0)&amp;CQ$4=$U70),$BE70*$U$2,"")</f>
        <v/>
      </c>
      <c r="CR70" s="560" t="str">
        <f t="shared" si="2647"/>
        <v/>
      </c>
      <c r="CS70" s="556" t="str">
        <f t="shared" ref="CS70" si="3371">IF(OR(TEXT(CR$1,0)&amp;CS$4=$L70,TEXT(CR$1,0)&amp;CS$4=$O70,TEXT(CR$1,0)&amp;CS$4=$R70,TEXT(CR$1,0)&amp;CS$4=$U70),$BE70*$U$2,"")</f>
        <v/>
      </c>
      <c r="CT70" s="556" t="str">
        <f t="shared" ref="CT70" si="3372">IF(OR(TEXT(CR$1,0)&amp;CT$4=$L70,TEXT(CR$1,0)&amp;CT$4=$O70,TEXT(CR$1,0)&amp;CT$4=$R70,TEXT(CR$1,0)&amp;CT$4=$U70),$BE70*$U$2,"")</f>
        <v/>
      </c>
      <c r="CU70" s="558" t="str">
        <f t="shared" ref="CU70" si="3373">IF(OR(TEXT(CR$1,0)&amp;CU$4=$L70,TEXT(CR$1,0)&amp;CU$4=$O70,TEXT(CR$1,0)&amp;CU$4=$R70,TEXT(CR$1,0)&amp;CU$4=$U70),$BE70*$U$2,"")</f>
        <v/>
      </c>
      <c r="CV70" s="560" t="str">
        <f t="shared" si="2650"/>
        <v/>
      </c>
      <c r="CW70" s="556" t="str">
        <f t="shared" ref="CW70" si="3374">IF(OR(TEXT(CV$1,0)&amp;CW$4=$L70,TEXT(CV$1,0)&amp;CW$4=$O70,TEXT(CV$1,0)&amp;CW$4=$R70,TEXT(CV$1,0)&amp;CW$4=$U70),$BE70*$U$2,"")</f>
        <v/>
      </c>
      <c r="CX70" s="556" t="str">
        <f t="shared" ref="CX70" si="3375">IF(OR(TEXT(CV$1,0)&amp;CX$4=$L70,TEXT(CV$1,0)&amp;CX$4=$O70,TEXT(CV$1,0)&amp;CX$4=$R70,TEXT(CV$1,0)&amp;CX$4=$U70),$BE70*$U$2,"")</f>
        <v/>
      </c>
      <c r="CY70" s="558" t="str">
        <f t="shared" ref="CY70" si="3376">IF(OR(TEXT(CV$1,0)&amp;CY$4=$L70,TEXT(CV$1,0)&amp;CY$4=$O70,TEXT(CV$1,0)&amp;CY$4=$R70,TEXT(CV$1,0)&amp;CY$4=$U70),$BE70*$U$2,"")</f>
        <v/>
      </c>
      <c r="CZ70" s="560" t="str">
        <f t="shared" si="2653"/>
        <v/>
      </c>
      <c r="DA70" s="556" t="str">
        <f t="shared" ref="DA70" si="3377">IF(OR(TEXT(CZ$1,0)&amp;DA$4=$L70,TEXT(CZ$1,0)&amp;DA$4=$O70,TEXT(CZ$1,0)&amp;DA$4=$R70,TEXT(CZ$1,0)&amp;DA$4=$U70),$BE70*$U$2,"")</f>
        <v/>
      </c>
      <c r="DB70" s="556" t="str">
        <f t="shared" ref="DB70" si="3378">IF(OR(TEXT(CZ$1,0)&amp;DB$4=$L70,TEXT(CZ$1,0)&amp;DB$4=$O70,TEXT(CZ$1,0)&amp;DB$4=$R70,TEXT(CZ$1,0)&amp;DB$4=$U70),$BE70*$U$2,"")</f>
        <v/>
      </c>
      <c r="DC70" s="558" t="str">
        <f t="shared" ref="DC70" si="3379">IF(OR(TEXT(CZ$1,0)&amp;DC$4=$L70,TEXT(CZ$1,0)&amp;DC$4=$O70,TEXT(CZ$1,0)&amp;DC$4=$R70,TEXT(CZ$1,0)&amp;DC$4=$U70),$BE70*$U$2,"")</f>
        <v/>
      </c>
      <c r="DD70" s="560" t="str">
        <f t="shared" si="2656"/>
        <v/>
      </c>
      <c r="DE70" s="556" t="str">
        <f t="shared" ref="DE70" si="3380">IF(OR(TEXT(DD$1,0)&amp;DE$4=$L70,TEXT(DD$1,0)&amp;DE$4=$O70,TEXT(DD$1,0)&amp;DE$4=$R70,TEXT(DD$1,0)&amp;DE$4=$U70),$BE70*$U$2,"")</f>
        <v/>
      </c>
      <c r="DF70" s="556" t="str">
        <f t="shared" ref="DF70" si="3381">IF(OR(TEXT(DD$1,0)&amp;DF$4=$L70,TEXT(DD$1,0)&amp;DF$4=$O70,TEXT(DD$1,0)&amp;DF$4=$R70,TEXT(DD$1,0)&amp;DF$4=$U70),$BE70*$U$2,"")</f>
        <v/>
      </c>
      <c r="DG70" s="558" t="str">
        <f t="shared" ref="DG70" si="3382">IF(OR(TEXT(DD$1,0)&amp;DG$4=$L70,TEXT(DD$1,0)&amp;DG$4=$O70,TEXT(DD$1,0)&amp;DG$4=$R70,TEXT(DD$1,0)&amp;DG$4=$U70),$BE70*$U$2,"")</f>
        <v/>
      </c>
      <c r="DH70" s="560" t="str">
        <f t="shared" si="2659"/>
        <v/>
      </c>
      <c r="DI70" s="556" t="str">
        <f t="shared" ref="DI70" si="3383">IF(OR(TEXT(DH$1,0)&amp;DI$4=$L70,TEXT(DH$1,0)&amp;DI$4=$O70,TEXT(DH$1,0)&amp;DI$4=$R70,TEXT(DH$1,0)&amp;DI$4=$U70),$BE70*$U$2,"")</f>
        <v/>
      </c>
      <c r="DJ70" s="556" t="str">
        <f t="shared" ref="DJ70" si="3384">IF(OR(TEXT(DH$1,0)&amp;DJ$4=$L70,TEXT(DH$1,0)&amp;DJ$4=$O70,TEXT(DH$1,0)&amp;DJ$4=$R70,TEXT(DH$1,0)&amp;DJ$4=$U70),$BE70*$U$2,"")</f>
        <v/>
      </c>
      <c r="DK70" s="558" t="str">
        <f t="shared" ref="DK70" si="3385">IF(OR(TEXT(DH$1,0)&amp;DK$4=$L70,TEXT(DH$1,0)&amp;DK$4=$O70,TEXT(DH$1,0)&amp;DK$4=$R70,TEXT(DH$1,0)&amp;DK$4=$U70),$BE70*$U$2,"")</f>
        <v/>
      </c>
      <c r="DL70" s="560" t="str">
        <f t="shared" si="2662"/>
        <v/>
      </c>
      <c r="DM70" s="556" t="str">
        <f t="shared" ref="DM70" si="3386">IF(OR(TEXT(DL$1,0)&amp;DM$4=$L70,TEXT(DL$1,0)&amp;DM$4=$O70,TEXT(DL$1,0)&amp;DM$4=$R70,TEXT(DL$1,0)&amp;DM$4=$U70),$BE70*$U$2,"")</f>
        <v/>
      </c>
      <c r="DN70" s="556" t="str">
        <f t="shared" ref="DN70" si="3387">IF(OR(TEXT(DL$1,0)&amp;DN$4=$L70,TEXT(DL$1,0)&amp;DN$4=$O70,TEXT(DL$1,0)&amp;DN$4=$R70,TEXT(DL$1,0)&amp;DN$4=$U70),$BE70*$U$2,"")</f>
        <v/>
      </c>
      <c r="DO70" s="558" t="str">
        <f t="shared" ref="DO70" si="3388">IF(OR(TEXT(DL$1,0)&amp;DO$4=$L70,TEXT(DL$1,0)&amp;DO$4=$O70,TEXT(DL$1,0)&amp;DO$4=$R70,TEXT(DL$1,0)&amp;DO$4=$U70),$BE70*$U$2,"")</f>
        <v/>
      </c>
      <c r="DP70" s="560" t="str">
        <f t="shared" si="2665"/>
        <v/>
      </c>
      <c r="DQ70" s="556" t="str">
        <f t="shared" ref="DQ70" si="3389">IF(OR(TEXT(DP$1,0)&amp;DQ$4=$L70,TEXT(DP$1,0)&amp;DQ$4=$O70,TEXT(DP$1,0)&amp;DQ$4=$R70,TEXT(DP$1,0)&amp;DQ$4=$U70),$BE70*$U$2,"")</f>
        <v/>
      </c>
      <c r="DR70" s="556" t="str">
        <f t="shared" ref="DR70" si="3390">IF(OR(TEXT(DP$1,0)&amp;DR$4=$L70,TEXT(DP$1,0)&amp;DR$4=$O70,TEXT(DP$1,0)&amp;DR$4=$R70,TEXT(DP$1,0)&amp;DR$4=$U70),$BE70*$U$2,"")</f>
        <v/>
      </c>
      <c r="DS70" s="558" t="str">
        <f t="shared" ref="DS70" si="3391">IF(OR(TEXT(DP$1,0)&amp;DS$4=$L70,TEXT(DP$1,0)&amp;DS$4=$O70,TEXT(DP$1,0)&amp;DS$4=$R70,TEXT(DP$1,0)&amp;DS$4=$U70),$BE70*$U$2,"")</f>
        <v/>
      </c>
      <c r="DT70" s="560" t="str">
        <f t="shared" si="2668"/>
        <v/>
      </c>
      <c r="DU70" s="556" t="str">
        <f t="shared" ref="DU70" si="3392">IF(OR(TEXT(DT$1,0)&amp;DU$4=$L70,TEXT(DT$1,0)&amp;DU$4=$O70,TEXT(DT$1,0)&amp;DU$4=$R70,TEXT(DT$1,0)&amp;DU$4=$U70),$BE70*$U$2,"")</f>
        <v/>
      </c>
      <c r="DV70" s="556" t="str">
        <f t="shared" ref="DV70" si="3393">IF(OR(TEXT(DT$1,0)&amp;DV$4=$L70,TEXT(DT$1,0)&amp;DV$4=$O70,TEXT(DT$1,0)&amp;DV$4=$R70,TEXT(DT$1,0)&amp;DV$4=$U70),$BE70*$U$2,"")</f>
        <v/>
      </c>
      <c r="DW70" s="558" t="str">
        <f t="shared" ref="DW70" si="3394">IF(OR(TEXT(DT$1,0)&amp;DW$4=$L70,TEXT(DT$1,0)&amp;DW$4=$O70,TEXT(DT$1,0)&amp;DW$4=$R70,TEXT(DT$1,0)&amp;DW$4=$U70),$BE70*$U$2,"")</f>
        <v/>
      </c>
      <c r="DX70" s="560" t="str">
        <f t="shared" si="2671"/>
        <v/>
      </c>
      <c r="DY70" s="556" t="str">
        <f t="shared" ref="DY70" si="3395">IF(OR(TEXT(DX$1,0)&amp;DY$4=$L70,TEXT(DX$1,0)&amp;DY$4=$O70,TEXT(DX$1,0)&amp;DY$4=$R70,TEXT(DX$1,0)&amp;DY$4=$U70),$BE70*$U$2,"")</f>
        <v/>
      </c>
      <c r="DZ70" s="556" t="str">
        <f t="shared" ref="DZ70" si="3396">IF(OR(TEXT(DX$1,0)&amp;DZ$4=$L70,TEXT(DX$1,0)&amp;DZ$4=$O70,TEXT(DX$1,0)&amp;DZ$4=$R70,TEXT(DX$1,0)&amp;DZ$4=$U70),$BE70*$U$2,"")</f>
        <v/>
      </c>
      <c r="EA70" s="558" t="str">
        <f t="shared" ref="EA70" si="3397">IF(OR(TEXT(DX$1,0)&amp;EA$4=$L70,TEXT(DX$1,0)&amp;EA$4=$O70,TEXT(DX$1,0)&amp;EA$4=$R70,TEXT(DX$1,0)&amp;EA$4=$U70),$BE70*$U$2,"")</f>
        <v/>
      </c>
      <c r="EB70" s="560" t="str">
        <f t="shared" si="2674"/>
        <v/>
      </c>
      <c r="EC70" s="556" t="str">
        <f t="shared" ref="EC70" si="3398">IF(OR(TEXT(EB$1,0)&amp;EC$4=$L70,TEXT(EB$1,0)&amp;EC$4=$O70,TEXT(EB$1,0)&amp;EC$4=$R70,TEXT(EB$1,0)&amp;EC$4=$U70),$BE70*$U$2,"")</f>
        <v/>
      </c>
      <c r="ED70" s="556" t="str">
        <f t="shared" ref="ED70" si="3399">IF(OR(TEXT(EB$1,0)&amp;ED$4=$L70,TEXT(EB$1,0)&amp;ED$4=$O70,TEXT(EB$1,0)&amp;ED$4=$R70,TEXT(EB$1,0)&amp;ED$4=$U70),$BE70*$U$2,"")</f>
        <v/>
      </c>
      <c r="EE70" s="558" t="str">
        <f t="shared" ref="EE70" si="3400">IF(OR(TEXT(EB$1,0)&amp;EE$4=$L70,TEXT(EB$1,0)&amp;EE$4=$O70,TEXT(EB$1,0)&amp;EE$4=$R70,TEXT(EB$1,0)&amp;EE$4=$U70),$BE70*$U$2,"")</f>
        <v/>
      </c>
      <c r="EF70" s="560" t="str">
        <f t="shared" si="2677"/>
        <v/>
      </c>
      <c r="EG70" s="556" t="str">
        <f t="shared" ref="EG70" si="3401">IF(OR(TEXT(EF$1,0)&amp;EG$4=$L70,TEXT(EF$1,0)&amp;EG$4=$O70,TEXT(EF$1,0)&amp;EG$4=$R70,TEXT(EF$1,0)&amp;EG$4=$U70),$BE70*$U$2,"")</f>
        <v/>
      </c>
      <c r="EH70" s="556" t="str">
        <f t="shared" ref="EH70" si="3402">IF(OR(TEXT(EF$1,0)&amp;EH$4=$L70,TEXT(EF$1,0)&amp;EH$4=$O70,TEXT(EF$1,0)&amp;EH$4=$R70,TEXT(EF$1,0)&amp;EH$4=$U70),$BE70*$U$2,"")</f>
        <v/>
      </c>
      <c r="EI70" s="558" t="str">
        <f t="shared" ref="EI70" si="3403">IF(OR(TEXT(EF$1,0)&amp;EI$4=$L70,TEXT(EF$1,0)&amp;EI$4=$O70,TEXT(EF$1,0)&amp;EI$4=$R70,TEXT(EF$1,0)&amp;EI$4=$U70),$BE70*$U$2,"")</f>
        <v/>
      </c>
      <c r="EJ70" s="560" t="str">
        <f t="shared" si="2680"/>
        <v/>
      </c>
      <c r="EK70" s="556" t="str">
        <f t="shared" ref="EK70" si="3404">IF(OR(TEXT(EJ$1,0)&amp;EK$4=$L70,TEXT(EJ$1,0)&amp;EK$4=$O70,TEXT(EJ$1,0)&amp;EK$4=$R70,TEXT(EJ$1,0)&amp;EK$4=$U70),$BE70*$U$2,"")</f>
        <v/>
      </c>
      <c r="EL70" s="556" t="str">
        <f t="shared" ref="EL70" si="3405">IF(OR(TEXT(EJ$1,0)&amp;EL$4=$L70,TEXT(EJ$1,0)&amp;EL$4=$O70,TEXT(EJ$1,0)&amp;EL$4=$R70,TEXT(EJ$1,0)&amp;EL$4=$U70),$BE70*$U$2,"")</f>
        <v/>
      </c>
      <c r="EM70" s="558" t="str">
        <f t="shared" ref="EM70" si="3406">IF(OR(TEXT(EJ$1,0)&amp;EM$4=$L70,TEXT(EJ$1,0)&amp;EM$4=$O70,TEXT(EJ$1,0)&amp;EM$4=$R70,TEXT(EJ$1,0)&amp;EM$4=$U70),$BE70*$U$2,"")</f>
        <v/>
      </c>
      <c r="EN70" s="560" t="str">
        <f t="shared" si="2683"/>
        <v/>
      </c>
      <c r="EO70" s="556" t="str">
        <f t="shared" ref="EO70" si="3407">IF(OR(TEXT(EN$1,0)&amp;EO$4=$L70,TEXT(EN$1,0)&amp;EO$4=$O70,TEXT(EN$1,0)&amp;EO$4=$R70,TEXT(EN$1,0)&amp;EO$4=$U70),$BE70*$U$2,"")</f>
        <v/>
      </c>
      <c r="EP70" s="556" t="str">
        <f t="shared" ref="EP70" si="3408">IF(OR(TEXT(EN$1,0)&amp;EP$4=$L70,TEXT(EN$1,0)&amp;EP$4=$O70,TEXT(EN$1,0)&amp;EP$4=$R70,TEXT(EN$1,0)&amp;EP$4=$U70),$BE70*$U$2,"")</f>
        <v/>
      </c>
      <c r="EQ70" s="558" t="str">
        <f t="shared" ref="EQ70" si="3409">IF(OR(TEXT(EN$1,0)&amp;EQ$4=$L70,TEXT(EN$1,0)&amp;EQ$4=$O70,TEXT(EN$1,0)&amp;EQ$4=$R70,TEXT(EN$1,0)&amp;EQ$4=$U70),$BE70*$U$2,"")</f>
        <v/>
      </c>
      <c r="ER70" s="560" t="str">
        <f t="shared" si="2686"/>
        <v/>
      </c>
      <c r="ES70" s="556" t="str">
        <f t="shared" ref="ES70" si="3410">IF(OR(TEXT(ER$1,0)&amp;ES$4=$L70,TEXT(ER$1,0)&amp;ES$4=$O70,TEXT(ER$1,0)&amp;ES$4=$R70,TEXT(ER$1,0)&amp;ES$4=$U70),$BE70*$U$2,"")</f>
        <v/>
      </c>
      <c r="ET70" s="556" t="str">
        <f t="shared" ref="ET70" si="3411">IF(OR(TEXT(ER$1,0)&amp;ET$4=$L70,TEXT(ER$1,0)&amp;ET$4=$O70,TEXT(ER$1,0)&amp;ET$4=$R70,TEXT(ER$1,0)&amp;ET$4=$U70),$BE70*$U$2,"")</f>
        <v/>
      </c>
      <c r="EU70" s="558" t="str">
        <f t="shared" ref="EU70" si="3412">IF(OR(TEXT(ER$1,0)&amp;EU$4=$L70,TEXT(ER$1,0)&amp;EU$4=$O70,TEXT(ER$1,0)&amp;EU$4=$R70,TEXT(ER$1,0)&amp;EU$4=$U70),$BE70*$U$2,"")</f>
        <v/>
      </c>
      <c r="EV70" s="560" t="str">
        <f t="shared" si="2689"/>
        <v/>
      </c>
      <c r="EW70" s="556" t="str">
        <f t="shared" ref="EW70" si="3413">IF(OR(TEXT(EV$1,0)&amp;EW$4=$L70,TEXT(EV$1,0)&amp;EW$4=$O70,TEXT(EV$1,0)&amp;EW$4=$R70,TEXT(EV$1,0)&amp;EW$4=$U70),$BE70*$U$2,"")</f>
        <v/>
      </c>
      <c r="EX70" s="556" t="str">
        <f t="shared" ref="EX70" si="3414">IF(OR(TEXT(EV$1,0)&amp;EX$4=$L70,TEXT(EV$1,0)&amp;EX$4=$O70,TEXT(EV$1,0)&amp;EX$4=$R70,TEXT(EV$1,0)&amp;EX$4=$U70),$BE70*$U$2,"")</f>
        <v/>
      </c>
      <c r="EY70" s="558" t="str">
        <f t="shared" ref="EY70" si="3415">IF(OR(TEXT(EV$1,0)&amp;EY$4=$L70,TEXT(EV$1,0)&amp;EY$4=$O70,TEXT(EV$1,0)&amp;EY$4=$R70,TEXT(EV$1,0)&amp;EY$4=$U70),$BE70*$U$2,"")</f>
        <v/>
      </c>
      <c r="EZ70" s="560" t="str">
        <f t="shared" si="2692"/>
        <v/>
      </c>
      <c r="FA70" s="556" t="str">
        <f t="shared" ref="FA70" si="3416">IF(OR(TEXT(EZ$1,0)&amp;FA$4=$L70,TEXT(EZ$1,0)&amp;FA$4=$O70,TEXT(EZ$1,0)&amp;FA$4=$R70,TEXT(EZ$1,0)&amp;FA$4=$U70),$BE70*$U$2,"")</f>
        <v/>
      </c>
      <c r="FB70" s="556" t="str">
        <f t="shared" ref="FB70" si="3417">IF(OR(TEXT(EZ$1,0)&amp;FB$4=$L70,TEXT(EZ$1,0)&amp;FB$4=$O70,TEXT(EZ$1,0)&amp;FB$4=$R70,TEXT(EZ$1,0)&amp;FB$4=$U70),$BE70*$U$2,"")</f>
        <v/>
      </c>
      <c r="FC70" s="558" t="str">
        <f t="shared" ref="FC70" si="3418">IF(OR(TEXT(EZ$1,0)&amp;FC$4=$L70,TEXT(EZ$1,0)&amp;FC$4=$O70,TEXT(EZ$1,0)&amp;FC$4=$R70,TEXT(EZ$1,0)&amp;FC$4=$U70),$BE70*$U$2,"")</f>
        <v/>
      </c>
      <c r="FD70" s="560" t="str">
        <f t="shared" si="2695"/>
        <v/>
      </c>
      <c r="FE70" s="556" t="str">
        <f t="shared" ref="FE70" si="3419">IF(OR(TEXT(FD$1,0)&amp;FE$4=$L70,TEXT(FD$1,0)&amp;FE$4=$O70,TEXT(FD$1,0)&amp;FE$4=$R70,TEXT(FD$1,0)&amp;FE$4=$U70),$BE70*$U$2,"")</f>
        <v/>
      </c>
      <c r="FF70" s="556" t="str">
        <f t="shared" ref="FF70" si="3420">IF(OR(TEXT(FD$1,0)&amp;FF$4=$L70,TEXT(FD$1,0)&amp;FF$4=$O70,TEXT(FD$1,0)&amp;FF$4=$R70,TEXT(FD$1,0)&amp;FF$4=$U70),$BE70*$U$2,"")</f>
        <v/>
      </c>
      <c r="FG70" s="558" t="str">
        <f t="shared" ref="FG70" si="3421">IF(OR(TEXT(FD$1,0)&amp;FG$4=$L70,TEXT(FD$1,0)&amp;FG$4=$O70,TEXT(FD$1,0)&amp;FG$4=$R70,TEXT(FD$1,0)&amp;FG$4=$U70),$BE70*$U$2,"")</f>
        <v/>
      </c>
      <c r="FH70" s="560" t="str">
        <f t="shared" si="2698"/>
        <v/>
      </c>
      <c r="FI70" s="556" t="str">
        <f t="shared" ref="FI70" si="3422">IF(OR(TEXT(FH$1,0)&amp;FI$4=$L70,TEXT(FH$1,0)&amp;FI$4=$O70,TEXT(FH$1,0)&amp;FI$4=$R70,TEXT(FH$1,0)&amp;FI$4=$U70),$BE70*$U$2,"")</f>
        <v/>
      </c>
      <c r="FJ70" s="556" t="str">
        <f t="shared" ref="FJ70" si="3423">IF(OR(TEXT(FH$1,0)&amp;FJ$4=$L70,TEXT(FH$1,0)&amp;FJ$4=$O70,TEXT(FH$1,0)&amp;FJ$4=$R70,TEXT(FH$1,0)&amp;FJ$4=$U70),$BE70*$U$2,"")</f>
        <v/>
      </c>
      <c r="FK70" s="558" t="str">
        <f t="shared" ref="FK70" si="3424">IF(OR(TEXT(FH$1,0)&amp;FK$4=$L70,TEXT(FH$1,0)&amp;FK$4=$O70,TEXT(FH$1,0)&amp;FK$4=$R70,TEXT(FH$1,0)&amp;FK$4=$U70),$BE70*$U$2,"")</f>
        <v/>
      </c>
      <c r="FL70" s="560" t="str">
        <f t="shared" si="2701"/>
        <v/>
      </c>
      <c r="FM70" s="556" t="str">
        <f t="shared" ref="FM70" si="3425">IF(OR(TEXT(FL$1,0)&amp;FM$4=$L70,TEXT(FL$1,0)&amp;FM$4=$O70,TEXT(FL$1,0)&amp;FM$4=$R70,TEXT(FL$1,0)&amp;FM$4=$U70),$BE70*$U$2,"")</f>
        <v/>
      </c>
      <c r="FN70" s="556" t="str">
        <f t="shared" ref="FN70" si="3426">IF(OR(TEXT(FL$1,0)&amp;FN$4=$L70,TEXT(FL$1,0)&amp;FN$4=$O70,TEXT(FL$1,0)&amp;FN$4=$R70,TEXT(FL$1,0)&amp;FN$4=$U70),$BE70*$U$2,"")</f>
        <v/>
      </c>
      <c r="FO70" s="558" t="str">
        <f t="shared" ref="FO70" si="3427">IF(OR(TEXT(FL$1,0)&amp;FO$4=$L70,TEXT(FL$1,0)&amp;FO$4=$O70,TEXT(FL$1,0)&amp;FO$4=$R70,TEXT(FL$1,0)&amp;FO$4=$U70),$BE70*$U$2,"")</f>
        <v/>
      </c>
      <c r="FP70" s="560" t="str">
        <f t="shared" si="2704"/>
        <v/>
      </c>
      <c r="FQ70" s="556" t="str">
        <f t="shared" ref="FQ70" si="3428">IF(OR(TEXT(FP$1,0)&amp;FQ$4=$L70,TEXT(FP$1,0)&amp;FQ$4=$O70,TEXT(FP$1,0)&amp;FQ$4=$R70,TEXT(FP$1,0)&amp;FQ$4=$U70),$BE70*$U$2,"")</f>
        <v/>
      </c>
      <c r="FR70" s="556" t="str">
        <f t="shared" ref="FR70" si="3429">IF(OR(TEXT(FP$1,0)&amp;FR$4=$L70,TEXT(FP$1,0)&amp;FR$4=$O70,TEXT(FP$1,0)&amp;FR$4=$R70,TEXT(FP$1,0)&amp;FR$4=$U70),$BE70*$U$2,"")</f>
        <v/>
      </c>
      <c r="FS70" s="558" t="str">
        <f t="shared" ref="FS70" si="3430">IF(OR(TEXT(FP$1,0)&amp;FS$4=$L70,TEXT(FP$1,0)&amp;FS$4=$O70,TEXT(FP$1,0)&amp;FS$4=$R70,TEXT(FP$1,0)&amp;FS$4=$U70),$BE70*$U$2,"")</f>
        <v/>
      </c>
      <c r="FT70" s="560" t="str">
        <f t="shared" si="2707"/>
        <v/>
      </c>
      <c r="FU70" s="556" t="str">
        <f t="shared" ref="FU70" si="3431">IF(OR(TEXT(FT$1,0)&amp;FU$4=$L70,TEXT(FT$1,0)&amp;FU$4=$O70,TEXT(FT$1,0)&amp;FU$4=$R70,TEXT(FT$1,0)&amp;FU$4=$U70),$BE70*$U$2,"")</f>
        <v/>
      </c>
      <c r="FV70" s="556" t="str">
        <f t="shared" ref="FV70" si="3432">IF(OR(TEXT(FT$1,0)&amp;FV$4=$L70,TEXT(FT$1,0)&amp;FV$4=$O70,TEXT(FT$1,0)&amp;FV$4=$R70,TEXT(FT$1,0)&amp;FV$4=$U70),$BE70*$U$2,"")</f>
        <v/>
      </c>
      <c r="FW70" s="558" t="str">
        <f t="shared" ref="FW70" si="3433">IF(OR(TEXT(FT$1,0)&amp;FW$4=$L70,TEXT(FT$1,0)&amp;FW$4=$O70,TEXT(FT$1,0)&amp;FW$4=$R70,TEXT(FT$1,0)&amp;FW$4=$U70),$BE70*$U$2,"")</f>
        <v/>
      </c>
      <c r="FX70" s="560" t="str">
        <f t="shared" si="2710"/>
        <v/>
      </c>
      <c r="FY70" s="556" t="str">
        <f t="shared" ref="FY70" si="3434">IF(OR(TEXT(FX$1,0)&amp;FY$4=$L70,TEXT(FX$1,0)&amp;FY$4=$O70,TEXT(FX$1,0)&amp;FY$4=$R70,TEXT(FX$1,0)&amp;FY$4=$U70),$BE70*$U$2,"")</f>
        <v/>
      </c>
      <c r="FZ70" s="556" t="str">
        <f t="shared" ref="FZ70" si="3435">IF(OR(TEXT(FX$1,0)&amp;FZ$4=$L70,TEXT(FX$1,0)&amp;FZ$4=$O70,TEXT(FX$1,0)&amp;FZ$4=$R70,TEXT(FX$1,0)&amp;FZ$4=$U70),$BE70*$U$2,"")</f>
        <v/>
      </c>
      <c r="GA70" s="558" t="str">
        <f t="shared" ref="GA70" si="3436">IF(OR(TEXT(FX$1,0)&amp;GA$4=$L70,TEXT(FX$1,0)&amp;GA$4=$O70,TEXT(FX$1,0)&amp;GA$4=$R70,TEXT(FX$1,0)&amp;GA$4=$U70),$BE70*$U$2,"")</f>
        <v/>
      </c>
    </row>
    <row r="71" spans="1:183" s="1" customFormat="1" ht="13.5" customHeight="1" x14ac:dyDescent="0.25">
      <c r="A71" s="584"/>
      <c r="B71" s="585"/>
      <c r="C71" s="585"/>
      <c r="D71" s="587"/>
      <c r="E71" s="587"/>
      <c r="F71" s="587"/>
      <c r="G71" s="590"/>
      <c r="H71" s="590"/>
      <c r="I71" s="590"/>
      <c r="J71" s="590"/>
      <c r="K71" s="591"/>
      <c r="L71" s="594"/>
      <c r="M71" s="595"/>
      <c r="N71" s="595"/>
      <c r="O71" s="597"/>
      <c r="P71" s="597"/>
      <c r="Q71" s="597"/>
      <c r="R71" s="597"/>
      <c r="S71" s="597"/>
      <c r="T71" s="597"/>
      <c r="U71" s="597"/>
      <c r="V71" s="597"/>
      <c r="W71" s="599"/>
      <c r="X71" s="579" t="str">
        <f t="shared" ref="X71" si="3437">IF(X70&lt;&gt;"",X70*$U$2,"")</f>
        <v/>
      </c>
      <c r="Y71" s="580"/>
      <c r="Z71" s="580" t="str">
        <f t="shared" ref="Z71" si="3438">IF(Z70&lt;&gt;"",Z70*$U$2,"")</f>
        <v/>
      </c>
      <c r="AA71" s="580"/>
      <c r="AB71" s="580" t="str">
        <f t="shared" ref="AB71" si="3439">IF(AB70&lt;&gt;"",AB70*$U$2,"")</f>
        <v/>
      </c>
      <c r="AC71" s="580"/>
      <c r="AD71" s="580" t="str">
        <f t="shared" ref="AD71" si="3440">IF(AD70&lt;&gt;"",AD70*$U$2,"")</f>
        <v/>
      </c>
      <c r="AE71" s="580"/>
      <c r="AF71" s="580" t="str">
        <f t="shared" ref="AF71" si="3441">IF(AF70&lt;&gt;"",AF70*$U$2,"")</f>
        <v/>
      </c>
      <c r="AG71" s="580"/>
      <c r="AH71" s="580" t="str">
        <f t="shared" ref="AH71" si="3442">IF(AH70&lt;&gt;"",AH70*$U$2,"")</f>
        <v/>
      </c>
      <c r="AI71" s="580"/>
      <c r="AJ71" s="580" t="str">
        <f t="shared" ref="AJ71" si="3443">IF(AJ70&lt;&gt;"",AJ70*$U$2,"")</f>
        <v/>
      </c>
      <c r="AK71" s="580"/>
      <c r="AL71" s="580" t="str">
        <f t="shared" ref="AL71" si="3444">IF(AL70&lt;&gt;"",AL70*$U$2,"")</f>
        <v/>
      </c>
      <c r="AM71" s="580"/>
      <c r="AN71" s="580" t="str">
        <f t="shared" ref="AN71" si="3445">IF(AN70&lt;&gt;"",AN70*$U$2,"")</f>
        <v/>
      </c>
      <c r="AO71" s="580"/>
      <c r="AP71" s="580" t="str">
        <f t="shared" ref="AP71" si="3446">IF(AP70&lt;&gt;"",AP70*$U$2,"")</f>
        <v/>
      </c>
      <c r="AQ71" s="580"/>
      <c r="AR71" s="580" t="str">
        <f t="shared" ref="AR71" si="3447">IF(AR70&lt;&gt;"",AR70*$U$2,"")</f>
        <v/>
      </c>
      <c r="AS71" s="580"/>
      <c r="AT71" s="580" t="str">
        <f t="shared" ref="AT71" si="3448">IF(AT70&lt;&gt;"",AT70*$U$2,"")</f>
        <v/>
      </c>
      <c r="AU71" s="580"/>
      <c r="AV71" s="580" t="str">
        <f t="shared" ref="AV71" si="3449">IF(AV70&lt;&gt;"",AV70*$U$2,"")</f>
        <v/>
      </c>
      <c r="AW71" s="580"/>
      <c r="AX71" s="580" t="str">
        <f t="shared" ref="AX71" si="3450">IF(AX70&lt;&gt;"",AX70*$U$2,"")</f>
        <v/>
      </c>
      <c r="AY71" s="580"/>
      <c r="AZ71" s="580" t="str">
        <f t="shared" ref="AZ71" si="3451">IF(AZ70&lt;&gt;"",AZ70*$U$2,"")</f>
        <v/>
      </c>
      <c r="BA71" s="581"/>
      <c r="BB71" s="569"/>
      <c r="BC71" s="570"/>
      <c r="BD71" s="570"/>
      <c r="BE71" s="572"/>
      <c r="BF71" s="572"/>
      <c r="BG71" s="572"/>
      <c r="BH71" s="576"/>
      <c r="BI71" s="577"/>
      <c r="BJ71" s="578"/>
      <c r="CJ71" s="564"/>
      <c r="CK71" s="562"/>
      <c r="CL71" s="562"/>
      <c r="CM71" s="563"/>
      <c r="CN71" s="564"/>
      <c r="CO71" s="562"/>
      <c r="CP71" s="562"/>
      <c r="CQ71" s="563"/>
      <c r="CR71" s="564"/>
      <c r="CS71" s="562"/>
      <c r="CT71" s="562"/>
      <c r="CU71" s="563"/>
      <c r="CV71" s="564"/>
      <c r="CW71" s="562"/>
      <c r="CX71" s="562"/>
      <c r="CY71" s="563"/>
      <c r="CZ71" s="564"/>
      <c r="DA71" s="562"/>
      <c r="DB71" s="562"/>
      <c r="DC71" s="563"/>
      <c r="DD71" s="564"/>
      <c r="DE71" s="562"/>
      <c r="DF71" s="562"/>
      <c r="DG71" s="563"/>
      <c r="DH71" s="564"/>
      <c r="DI71" s="562"/>
      <c r="DJ71" s="562"/>
      <c r="DK71" s="563"/>
      <c r="DL71" s="564"/>
      <c r="DM71" s="562"/>
      <c r="DN71" s="562"/>
      <c r="DO71" s="563"/>
      <c r="DP71" s="564"/>
      <c r="DQ71" s="562"/>
      <c r="DR71" s="562"/>
      <c r="DS71" s="563"/>
      <c r="DT71" s="564"/>
      <c r="DU71" s="562"/>
      <c r="DV71" s="562"/>
      <c r="DW71" s="563"/>
      <c r="DX71" s="564"/>
      <c r="DY71" s="562"/>
      <c r="DZ71" s="562"/>
      <c r="EA71" s="563"/>
      <c r="EB71" s="564"/>
      <c r="EC71" s="562"/>
      <c r="ED71" s="562"/>
      <c r="EE71" s="563"/>
      <c r="EF71" s="564"/>
      <c r="EG71" s="562"/>
      <c r="EH71" s="562"/>
      <c r="EI71" s="563"/>
      <c r="EJ71" s="564"/>
      <c r="EK71" s="562"/>
      <c r="EL71" s="562"/>
      <c r="EM71" s="563"/>
      <c r="EN71" s="564"/>
      <c r="EO71" s="562"/>
      <c r="EP71" s="562"/>
      <c r="EQ71" s="563"/>
      <c r="ER71" s="564"/>
      <c r="ES71" s="562"/>
      <c r="ET71" s="562"/>
      <c r="EU71" s="563"/>
      <c r="EV71" s="564"/>
      <c r="EW71" s="562"/>
      <c r="EX71" s="562"/>
      <c r="EY71" s="563"/>
      <c r="EZ71" s="564"/>
      <c r="FA71" s="562"/>
      <c r="FB71" s="562"/>
      <c r="FC71" s="563"/>
      <c r="FD71" s="564"/>
      <c r="FE71" s="562"/>
      <c r="FF71" s="562"/>
      <c r="FG71" s="563"/>
      <c r="FH71" s="564"/>
      <c r="FI71" s="562"/>
      <c r="FJ71" s="562"/>
      <c r="FK71" s="563"/>
      <c r="FL71" s="564"/>
      <c r="FM71" s="562"/>
      <c r="FN71" s="562"/>
      <c r="FO71" s="563"/>
      <c r="FP71" s="564"/>
      <c r="FQ71" s="562"/>
      <c r="FR71" s="562"/>
      <c r="FS71" s="563"/>
      <c r="FT71" s="564"/>
      <c r="FU71" s="562"/>
      <c r="FV71" s="562"/>
      <c r="FW71" s="563"/>
      <c r="FX71" s="564"/>
      <c r="FY71" s="562"/>
      <c r="FZ71" s="562"/>
      <c r="GA71" s="563"/>
    </row>
    <row r="72" spans="1:183" s="1" customFormat="1" ht="13.5" customHeight="1" x14ac:dyDescent="0.25">
      <c r="A72" s="582"/>
      <c r="B72" s="583"/>
      <c r="C72" s="583"/>
      <c r="D72" s="586"/>
      <c r="E72" s="586"/>
      <c r="F72" s="586"/>
      <c r="G72" s="588"/>
      <c r="H72" s="588"/>
      <c r="I72" s="588"/>
      <c r="J72" s="588"/>
      <c r="K72" s="589"/>
      <c r="L72" s="592"/>
      <c r="M72" s="593"/>
      <c r="N72" s="593"/>
      <c r="O72" s="596" t="str">
        <f t="shared" ref="O72" si="3452">IF($L72&lt;&gt;"",LEFT($L72,4)&amp;O$5,"")</f>
        <v/>
      </c>
      <c r="P72" s="596"/>
      <c r="Q72" s="596"/>
      <c r="R72" s="596" t="str">
        <f t="shared" si="2911"/>
        <v/>
      </c>
      <c r="S72" s="596"/>
      <c r="T72" s="596"/>
      <c r="U72" s="596" t="str">
        <f t="shared" si="2912"/>
        <v/>
      </c>
      <c r="V72" s="596"/>
      <c r="W72" s="598"/>
      <c r="X72" s="600" t="str">
        <f>'RS SHK-DWN'!$EE$5</f>
        <v/>
      </c>
      <c r="Y72" s="565"/>
      <c r="Z72" s="565"/>
      <c r="AA72" s="565"/>
      <c r="AB72" s="565"/>
      <c r="AC72" s="565"/>
      <c r="AD72" s="565"/>
      <c r="AE72" s="565"/>
      <c r="AF72" s="565"/>
      <c r="AG72" s="565"/>
      <c r="AH72" s="565"/>
      <c r="AI72" s="565"/>
      <c r="AJ72" s="565"/>
      <c r="AK72" s="565"/>
      <c r="AL72" s="565"/>
      <c r="AM72" s="565"/>
      <c r="AN72" s="565"/>
      <c r="AO72" s="565"/>
      <c r="AP72" s="565"/>
      <c r="AQ72" s="565"/>
      <c r="AR72" s="565"/>
      <c r="AS72" s="565"/>
      <c r="AT72" s="565"/>
      <c r="AU72" s="565"/>
      <c r="AV72" s="565"/>
      <c r="AW72" s="565"/>
      <c r="AX72" s="565"/>
      <c r="AY72" s="565"/>
      <c r="AZ72" s="565"/>
      <c r="BA72" s="566"/>
      <c r="BB72" s="567"/>
      <c r="BC72" s="568"/>
      <c r="BD72" s="568"/>
      <c r="BE72" s="571" t="str">
        <f t="shared" ref="BE72" si="3453">IF(AND(D72&lt;&gt;"",G72&lt;&gt;"",L72&lt;&gt;""),SUM(X72:BA72),"")</f>
        <v/>
      </c>
      <c r="BF72" s="571"/>
      <c r="BG72" s="571"/>
      <c r="BH72" s="573" t="str">
        <f t="shared" ref="BH72" si="3454">IF(AND(D72&lt;&gt;"",G72&lt;&gt;"",L72&lt;&gt;""),SUM(X73:BA73,BB72),"")</f>
        <v/>
      </c>
      <c r="BI72" s="574"/>
      <c r="BJ72" s="575"/>
      <c r="CB72" s="173">
        <f>BB72+SUM(X73:Y73)</f>
        <v>0</v>
      </c>
      <c r="CC72" s="173">
        <f>BB72+SUM(X73:AA73)</f>
        <v>0</v>
      </c>
      <c r="CD72" s="173">
        <f>BB72+SUM(X73:AC73)</f>
        <v>0</v>
      </c>
      <c r="CE72" s="173">
        <f>BB72+SUM(X73:AE73)</f>
        <v>0</v>
      </c>
      <c r="CF72" s="173">
        <f>BB72+SUM(X73:AG73)</f>
        <v>0</v>
      </c>
      <c r="CG72" s="173">
        <f>BB72+SUM(X73:AI73)</f>
        <v>0</v>
      </c>
      <c r="CH72" s="173">
        <f>BB72+SUM(X73:AK73)</f>
        <v>0</v>
      </c>
      <c r="CJ72" s="560" t="str">
        <f t="shared" si="2641"/>
        <v/>
      </c>
      <c r="CK72" s="556" t="str">
        <f t="shared" ref="CK72" si="3455">IF(OR(TEXT(CJ$1,0)&amp;CK$4=$L72,TEXT(CJ$1,0)&amp;CK$4=$O72,TEXT(CJ$1,0)&amp;CK$4=$R72,TEXT(CJ$1,0)&amp;CK$4=$U72),$BE72*$U$2,"")</f>
        <v/>
      </c>
      <c r="CL72" s="556" t="str">
        <f t="shared" ref="CL72" si="3456">IF(OR(TEXT(CJ$1,0)&amp;CL$4=$L72,TEXT(CJ$1,0)&amp;CL$4=$O72,TEXT(CJ$1,0)&amp;CL$4=$R72,TEXT(CJ$1,0)&amp;CL$4=$U72),$BE72*$U$2,"")</f>
        <v/>
      </c>
      <c r="CM72" s="558" t="str">
        <f t="shared" ref="CM72" si="3457">IF(OR(TEXT(CJ$1,0)&amp;CM$4=$L72,TEXT(CJ$1,0)&amp;CM$4=$O72,TEXT(CJ$1,0)&amp;CM$4=$R72,TEXT(CJ$1,0)&amp;CM$4=$U72),$BE72*$U$2,"")</f>
        <v/>
      </c>
      <c r="CN72" s="560" t="str">
        <f t="shared" si="2644"/>
        <v/>
      </c>
      <c r="CO72" s="556" t="str">
        <f t="shared" ref="CO72" si="3458">IF(OR(TEXT(CN$1,0)&amp;CO$4=$L72,TEXT(CN$1,0)&amp;CO$4=$O72,TEXT(CN$1,0)&amp;CO$4=$R72,TEXT(CN$1,0)&amp;CO$4=$U72),$BE72*$U$2,"")</f>
        <v/>
      </c>
      <c r="CP72" s="556" t="str">
        <f t="shared" ref="CP72" si="3459">IF(OR(TEXT(CN$1,0)&amp;CP$4=$L72,TEXT(CN$1,0)&amp;CP$4=$O72,TEXT(CN$1,0)&amp;CP$4=$R72,TEXT(CN$1,0)&amp;CP$4=$U72),$BE72*$U$2,"")</f>
        <v/>
      </c>
      <c r="CQ72" s="558" t="str">
        <f t="shared" ref="CQ72" si="3460">IF(OR(TEXT(CN$1,0)&amp;CQ$4=$L72,TEXT(CN$1,0)&amp;CQ$4=$O72,TEXT(CN$1,0)&amp;CQ$4=$R72,TEXT(CN$1,0)&amp;CQ$4=$U72),$BE72*$U$2,"")</f>
        <v/>
      </c>
      <c r="CR72" s="560" t="str">
        <f t="shared" si="2647"/>
        <v/>
      </c>
      <c r="CS72" s="556" t="str">
        <f t="shared" ref="CS72" si="3461">IF(OR(TEXT(CR$1,0)&amp;CS$4=$L72,TEXT(CR$1,0)&amp;CS$4=$O72,TEXT(CR$1,0)&amp;CS$4=$R72,TEXT(CR$1,0)&amp;CS$4=$U72),$BE72*$U$2,"")</f>
        <v/>
      </c>
      <c r="CT72" s="556" t="str">
        <f t="shared" ref="CT72" si="3462">IF(OR(TEXT(CR$1,0)&amp;CT$4=$L72,TEXT(CR$1,0)&amp;CT$4=$O72,TEXT(CR$1,0)&amp;CT$4=$R72,TEXT(CR$1,0)&amp;CT$4=$U72),$BE72*$U$2,"")</f>
        <v/>
      </c>
      <c r="CU72" s="558" t="str">
        <f t="shared" ref="CU72" si="3463">IF(OR(TEXT(CR$1,0)&amp;CU$4=$L72,TEXT(CR$1,0)&amp;CU$4=$O72,TEXT(CR$1,0)&amp;CU$4=$R72,TEXT(CR$1,0)&amp;CU$4=$U72),$BE72*$U$2,"")</f>
        <v/>
      </c>
      <c r="CV72" s="560" t="str">
        <f t="shared" si="2650"/>
        <v/>
      </c>
      <c r="CW72" s="556" t="str">
        <f t="shared" ref="CW72" si="3464">IF(OR(TEXT(CV$1,0)&amp;CW$4=$L72,TEXT(CV$1,0)&amp;CW$4=$O72,TEXT(CV$1,0)&amp;CW$4=$R72,TEXT(CV$1,0)&amp;CW$4=$U72),$BE72*$U$2,"")</f>
        <v/>
      </c>
      <c r="CX72" s="556" t="str">
        <f t="shared" ref="CX72" si="3465">IF(OR(TEXT(CV$1,0)&amp;CX$4=$L72,TEXT(CV$1,0)&amp;CX$4=$O72,TEXT(CV$1,0)&amp;CX$4=$R72,TEXT(CV$1,0)&amp;CX$4=$U72),$BE72*$U$2,"")</f>
        <v/>
      </c>
      <c r="CY72" s="558" t="str">
        <f t="shared" ref="CY72" si="3466">IF(OR(TEXT(CV$1,0)&amp;CY$4=$L72,TEXT(CV$1,0)&amp;CY$4=$O72,TEXT(CV$1,0)&amp;CY$4=$R72,TEXT(CV$1,0)&amp;CY$4=$U72),$BE72*$U$2,"")</f>
        <v/>
      </c>
      <c r="CZ72" s="560" t="str">
        <f t="shared" si="2653"/>
        <v/>
      </c>
      <c r="DA72" s="556" t="str">
        <f t="shared" ref="DA72" si="3467">IF(OR(TEXT(CZ$1,0)&amp;DA$4=$L72,TEXT(CZ$1,0)&amp;DA$4=$O72,TEXT(CZ$1,0)&amp;DA$4=$R72,TEXT(CZ$1,0)&amp;DA$4=$U72),$BE72*$U$2,"")</f>
        <v/>
      </c>
      <c r="DB72" s="556" t="str">
        <f t="shared" ref="DB72" si="3468">IF(OR(TEXT(CZ$1,0)&amp;DB$4=$L72,TEXT(CZ$1,0)&amp;DB$4=$O72,TEXT(CZ$1,0)&amp;DB$4=$R72,TEXT(CZ$1,0)&amp;DB$4=$U72),$BE72*$U$2,"")</f>
        <v/>
      </c>
      <c r="DC72" s="558" t="str">
        <f t="shared" ref="DC72" si="3469">IF(OR(TEXT(CZ$1,0)&amp;DC$4=$L72,TEXT(CZ$1,0)&amp;DC$4=$O72,TEXT(CZ$1,0)&amp;DC$4=$R72,TEXT(CZ$1,0)&amp;DC$4=$U72),$BE72*$U$2,"")</f>
        <v/>
      </c>
      <c r="DD72" s="560" t="str">
        <f t="shared" si="2656"/>
        <v/>
      </c>
      <c r="DE72" s="556" t="str">
        <f t="shared" ref="DE72" si="3470">IF(OR(TEXT(DD$1,0)&amp;DE$4=$L72,TEXT(DD$1,0)&amp;DE$4=$O72,TEXT(DD$1,0)&amp;DE$4=$R72,TEXT(DD$1,0)&amp;DE$4=$U72),$BE72*$U$2,"")</f>
        <v/>
      </c>
      <c r="DF72" s="556" t="str">
        <f t="shared" ref="DF72" si="3471">IF(OR(TEXT(DD$1,0)&amp;DF$4=$L72,TEXT(DD$1,0)&amp;DF$4=$O72,TEXT(DD$1,0)&amp;DF$4=$R72,TEXT(DD$1,0)&amp;DF$4=$U72),$BE72*$U$2,"")</f>
        <v/>
      </c>
      <c r="DG72" s="558" t="str">
        <f t="shared" ref="DG72" si="3472">IF(OR(TEXT(DD$1,0)&amp;DG$4=$L72,TEXT(DD$1,0)&amp;DG$4=$O72,TEXT(DD$1,0)&amp;DG$4=$R72,TEXT(DD$1,0)&amp;DG$4=$U72),$BE72*$U$2,"")</f>
        <v/>
      </c>
      <c r="DH72" s="560" t="str">
        <f t="shared" si="2659"/>
        <v/>
      </c>
      <c r="DI72" s="556" t="str">
        <f t="shared" ref="DI72" si="3473">IF(OR(TEXT(DH$1,0)&amp;DI$4=$L72,TEXT(DH$1,0)&amp;DI$4=$O72,TEXT(DH$1,0)&amp;DI$4=$R72,TEXT(DH$1,0)&amp;DI$4=$U72),$BE72*$U$2,"")</f>
        <v/>
      </c>
      <c r="DJ72" s="556" t="str">
        <f t="shared" ref="DJ72" si="3474">IF(OR(TEXT(DH$1,0)&amp;DJ$4=$L72,TEXT(DH$1,0)&amp;DJ$4=$O72,TEXT(DH$1,0)&amp;DJ$4=$R72,TEXT(DH$1,0)&amp;DJ$4=$U72),$BE72*$U$2,"")</f>
        <v/>
      </c>
      <c r="DK72" s="558" t="str">
        <f t="shared" ref="DK72" si="3475">IF(OR(TEXT(DH$1,0)&amp;DK$4=$L72,TEXT(DH$1,0)&amp;DK$4=$O72,TEXT(DH$1,0)&amp;DK$4=$R72,TEXT(DH$1,0)&amp;DK$4=$U72),$BE72*$U$2,"")</f>
        <v/>
      </c>
      <c r="DL72" s="560" t="str">
        <f t="shared" si="2662"/>
        <v/>
      </c>
      <c r="DM72" s="556" t="str">
        <f t="shared" ref="DM72" si="3476">IF(OR(TEXT(DL$1,0)&amp;DM$4=$L72,TEXT(DL$1,0)&amp;DM$4=$O72,TEXT(DL$1,0)&amp;DM$4=$R72,TEXT(DL$1,0)&amp;DM$4=$U72),$BE72*$U$2,"")</f>
        <v/>
      </c>
      <c r="DN72" s="556" t="str">
        <f t="shared" ref="DN72" si="3477">IF(OR(TEXT(DL$1,0)&amp;DN$4=$L72,TEXT(DL$1,0)&amp;DN$4=$O72,TEXT(DL$1,0)&amp;DN$4=$R72,TEXT(DL$1,0)&amp;DN$4=$U72),$BE72*$U$2,"")</f>
        <v/>
      </c>
      <c r="DO72" s="558" t="str">
        <f t="shared" ref="DO72" si="3478">IF(OR(TEXT(DL$1,0)&amp;DO$4=$L72,TEXT(DL$1,0)&amp;DO$4=$O72,TEXT(DL$1,0)&amp;DO$4=$R72,TEXT(DL$1,0)&amp;DO$4=$U72),$BE72*$U$2,"")</f>
        <v/>
      </c>
      <c r="DP72" s="560" t="str">
        <f t="shared" si="2665"/>
        <v/>
      </c>
      <c r="DQ72" s="556" t="str">
        <f t="shared" ref="DQ72" si="3479">IF(OR(TEXT(DP$1,0)&amp;DQ$4=$L72,TEXT(DP$1,0)&amp;DQ$4=$O72,TEXT(DP$1,0)&amp;DQ$4=$R72,TEXT(DP$1,0)&amp;DQ$4=$U72),$BE72*$U$2,"")</f>
        <v/>
      </c>
      <c r="DR72" s="556" t="str">
        <f t="shared" ref="DR72" si="3480">IF(OR(TEXT(DP$1,0)&amp;DR$4=$L72,TEXT(DP$1,0)&amp;DR$4=$O72,TEXT(DP$1,0)&amp;DR$4=$R72,TEXT(DP$1,0)&amp;DR$4=$U72),$BE72*$U$2,"")</f>
        <v/>
      </c>
      <c r="DS72" s="558" t="str">
        <f t="shared" ref="DS72" si="3481">IF(OR(TEXT(DP$1,0)&amp;DS$4=$L72,TEXT(DP$1,0)&amp;DS$4=$O72,TEXT(DP$1,0)&amp;DS$4=$R72,TEXT(DP$1,0)&amp;DS$4=$U72),$BE72*$U$2,"")</f>
        <v/>
      </c>
      <c r="DT72" s="560" t="str">
        <f t="shared" si="2668"/>
        <v/>
      </c>
      <c r="DU72" s="556" t="str">
        <f t="shared" ref="DU72" si="3482">IF(OR(TEXT(DT$1,0)&amp;DU$4=$L72,TEXT(DT$1,0)&amp;DU$4=$O72,TEXT(DT$1,0)&amp;DU$4=$R72,TEXT(DT$1,0)&amp;DU$4=$U72),$BE72*$U$2,"")</f>
        <v/>
      </c>
      <c r="DV72" s="556" t="str">
        <f t="shared" ref="DV72" si="3483">IF(OR(TEXT(DT$1,0)&amp;DV$4=$L72,TEXT(DT$1,0)&amp;DV$4=$O72,TEXT(DT$1,0)&amp;DV$4=$R72,TEXT(DT$1,0)&amp;DV$4=$U72),$BE72*$U$2,"")</f>
        <v/>
      </c>
      <c r="DW72" s="558" t="str">
        <f t="shared" ref="DW72" si="3484">IF(OR(TEXT(DT$1,0)&amp;DW$4=$L72,TEXT(DT$1,0)&amp;DW$4=$O72,TEXT(DT$1,0)&amp;DW$4=$R72,TEXT(DT$1,0)&amp;DW$4=$U72),$BE72*$U$2,"")</f>
        <v/>
      </c>
      <c r="DX72" s="560" t="str">
        <f t="shared" si="2671"/>
        <v/>
      </c>
      <c r="DY72" s="556" t="str">
        <f t="shared" ref="DY72" si="3485">IF(OR(TEXT(DX$1,0)&amp;DY$4=$L72,TEXT(DX$1,0)&amp;DY$4=$O72,TEXT(DX$1,0)&amp;DY$4=$R72,TEXT(DX$1,0)&amp;DY$4=$U72),$BE72*$U$2,"")</f>
        <v/>
      </c>
      <c r="DZ72" s="556" t="str">
        <f t="shared" ref="DZ72" si="3486">IF(OR(TEXT(DX$1,0)&amp;DZ$4=$L72,TEXT(DX$1,0)&amp;DZ$4=$O72,TEXT(DX$1,0)&amp;DZ$4=$R72,TEXT(DX$1,0)&amp;DZ$4=$U72),$BE72*$U$2,"")</f>
        <v/>
      </c>
      <c r="EA72" s="558" t="str">
        <f t="shared" ref="EA72" si="3487">IF(OR(TEXT(DX$1,0)&amp;EA$4=$L72,TEXT(DX$1,0)&amp;EA$4=$O72,TEXT(DX$1,0)&amp;EA$4=$R72,TEXT(DX$1,0)&amp;EA$4=$U72),$BE72*$U$2,"")</f>
        <v/>
      </c>
      <c r="EB72" s="560" t="str">
        <f t="shared" si="2674"/>
        <v/>
      </c>
      <c r="EC72" s="556" t="str">
        <f t="shared" ref="EC72" si="3488">IF(OR(TEXT(EB$1,0)&amp;EC$4=$L72,TEXT(EB$1,0)&amp;EC$4=$O72,TEXT(EB$1,0)&amp;EC$4=$R72,TEXT(EB$1,0)&amp;EC$4=$U72),$BE72*$U$2,"")</f>
        <v/>
      </c>
      <c r="ED72" s="556" t="str">
        <f t="shared" ref="ED72" si="3489">IF(OR(TEXT(EB$1,0)&amp;ED$4=$L72,TEXT(EB$1,0)&amp;ED$4=$O72,TEXT(EB$1,0)&amp;ED$4=$R72,TEXT(EB$1,0)&amp;ED$4=$U72),$BE72*$U$2,"")</f>
        <v/>
      </c>
      <c r="EE72" s="558" t="str">
        <f t="shared" ref="EE72" si="3490">IF(OR(TEXT(EB$1,0)&amp;EE$4=$L72,TEXT(EB$1,0)&amp;EE$4=$O72,TEXT(EB$1,0)&amp;EE$4=$R72,TEXT(EB$1,0)&amp;EE$4=$U72),$BE72*$U$2,"")</f>
        <v/>
      </c>
      <c r="EF72" s="560" t="str">
        <f t="shared" si="2677"/>
        <v/>
      </c>
      <c r="EG72" s="556" t="str">
        <f t="shared" ref="EG72" si="3491">IF(OR(TEXT(EF$1,0)&amp;EG$4=$L72,TEXT(EF$1,0)&amp;EG$4=$O72,TEXT(EF$1,0)&amp;EG$4=$R72,TEXT(EF$1,0)&amp;EG$4=$U72),$BE72*$U$2,"")</f>
        <v/>
      </c>
      <c r="EH72" s="556" t="str">
        <f t="shared" ref="EH72" si="3492">IF(OR(TEXT(EF$1,0)&amp;EH$4=$L72,TEXT(EF$1,0)&amp;EH$4=$O72,TEXT(EF$1,0)&amp;EH$4=$R72,TEXT(EF$1,0)&amp;EH$4=$U72),$BE72*$U$2,"")</f>
        <v/>
      </c>
      <c r="EI72" s="558" t="str">
        <f t="shared" ref="EI72" si="3493">IF(OR(TEXT(EF$1,0)&amp;EI$4=$L72,TEXT(EF$1,0)&amp;EI$4=$O72,TEXT(EF$1,0)&amp;EI$4=$R72,TEXT(EF$1,0)&amp;EI$4=$U72),$BE72*$U$2,"")</f>
        <v/>
      </c>
      <c r="EJ72" s="560" t="str">
        <f t="shared" si="2680"/>
        <v/>
      </c>
      <c r="EK72" s="556" t="str">
        <f t="shared" ref="EK72" si="3494">IF(OR(TEXT(EJ$1,0)&amp;EK$4=$L72,TEXT(EJ$1,0)&amp;EK$4=$O72,TEXT(EJ$1,0)&amp;EK$4=$R72,TEXT(EJ$1,0)&amp;EK$4=$U72),$BE72*$U$2,"")</f>
        <v/>
      </c>
      <c r="EL72" s="556" t="str">
        <f t="shared" ref="EL72" si="3495">IF(OR(TEXT(EJ$1,0)&amp;EL$4=$L72,TEXT(EJ$1,0)&amp;EL$4=$O72,TEXT(EJ$1,0)&amp;EL$4=$R72,TEXT(EJ$1,0)&amp;EL$4=$U72),$BE72*$U$2,"")</f>
        <v/>
      </c>
      <c r="EM72" s="558" t="str">
        <f t="shared" ref="EM72" si="3496">IF(OR(TEXT(EJ$1,0)&amp;EM$4=$L72,TEXT(EJ$1,0)&amp;EM$4=$O72,TEXT(EJ$1,0)&amp;EM$4=$R72,TEXT(EJ$1,0)&amp;EM$4=$U72),$BE72*$U$2,"")</f>
        <v/>
      </c>
      <c r="EN72" s="560" t="str">
        <f t="shared" si="2683"/>
        <v/>
      </c>
      <c r="EO72" s="556" t="str">
        <f t="shared" ref="EO72" si="3497">IF(OR(TEXT(EN$1,0)&amp;EO$4=$L72,TEXT(EN$1,0)&amp;EO$4=$O72,TEXT(EN$1,0)&amp;EO$4=$R72,TEXT(EN$1,0)&amp;EO$4=$U72),$BE72*$U$2,"")</f>
        <v/>
      </c>
      <c r="EP72" s="556" t="str">
        <f t="shared" ref="EP72" si="3498">IF(OR(TEXT(EN$1,0)&amp;EP$4=$L72,TEXT(EN$1,0)&amp;EP$4=$O72,TEXT(EN$1,0)&amp;EP$4=$R72,TEXT(EN$1,0)&amp;EP$4=$U72),$BE72*$U$2,"")</f>
        <v/>
      </c>
      <c r="EQ72" s="558" t="str">
        <f t="shared" ref="EQ72" si="3499">IF(OR(TEXT(EN$1,0)&amp;EQ$4=$L72,TEXT(EN$1,0)&amp;EQ$4=$O72,TEXT(EN$1,0)&amp;EQ$4=$R72,TEXT(EN$1,0)&amp;EQ$4=$U72),$BE72*$U$2,"")</f>
        <v/>
      </c>
      <c r="ER72" s="560" t="str">
        <f t="shared" si="2686"/>
        <v/>
      </c>
      <c r="ES72" s="556" t="str">
        <f t="shared" ref="ES72" si="3500">IF(OR(TEXT(ER$1,0)&amp;ES$4=$L72,TEXT(ER$1,0)&amp;ES$4=$O72,TEXT(ER$1,0)&amp;ES$4=$R72,TEXT(ER$1,0)&amp;ES$4=$U72),$BE72*$U$2,"")</f>
        <v/>
      </c>
      <c r="ET72" s="556" t="str">
        <f t="shared" ref="ET72" si="3501">IF(OR(TEXT(ER$1,0)&amp;ET$4=$L72,TEXT(ER$1,0)&amp;ET$4=$O72,TEXT(ER$1,0)&amp;ET$4=$R72,TEXT(ER$1,0)&amp;ET$4=$U72),$BE72*$U$2,"")</f>
        <v/>
      </c>
      <c r="EU72" s="558" t="str">
        <f t="shared" ref="EU72" si="3502">IF(OR(TEXT(ER$1,0)&amp;EU$4=$L72,TEXT(ER$1,0)&amp;EU$4=$O72,TEXT(ER$1,0)&amp;EU$4=$R72,TEXT(ER$1,0)&amp;EU$4=$U72),$BE72*$U$2,"")</f>
        <v/>
      </c>
      <c r="EV72" s="560" t="str">
        <f t="shared" si="2689"/>
        <v/>
      </c>
      <c r="EW72" s="556" t="str">
        <f t="shared" ref="EW72" si="3503">IF(OR(TEXT(EV$1,0)&amp;EW$4=$L72,TEXT(EV$1,0)&amp;EW$4=$O72,TEXT(EV$1,0)&amp;EW$4=$R72,TEXT(EV$1,0)&amp;EW$4=$U72),$BE72*$U$2,"")</f>
        <v/>
      </c>
      <c r="EX72" s="556" t="str">
        <f t="shared" ref="EX72" si="3504">IF(OR(TEXT(EV$1,0)&amp;EX$4=$L72,TEXT(EV$1,0)&amp;EX$4=$O72,TEXT(EV$1,0)&amp;EX$4=$R72,TEXT(EV$1,0)&amp;EX$4=$U72),$BE72*$U$2,"")</f>
        <v/>
      </c>
      <c r="EY72" s="558" t="str">
        <f t="shared" ref="EY72" si="3505">IF(OR(TEXT(EV$1,0)&amp;EY$4=$L72,TEXT(EV$1,0)&amp;EY$4=$O72,TEXT(EV$1,0)&amp;EY$4=$R72,TEXT(EV$1,0)&amp;EY$4=$U72),$BE72*$U$2,"")</f>
        <v/>
      </c>
      <c r="EZ72" s="560" t="str">
        <f t="shared" si="2692"/>
        <v/>
      </c>
      <c r="FA72" s="556" t="str">
        <f t="shared" ref="FA72" si="3506">IF(OR(TEXT(EZ$1,0)&amp;FA$4=$L72,TEXT(EZ$1,0)&amp;FA$4=$O72,TEXT(EZ$1,0)&amp;FA$4=$R72,TEXT(EZ$1,0)&amp;FA$4=$U72),$BE72*$U$2,"")</f>
        <v/>
      </c>
      <c r="FB72" s="556" t="str">
        <f t="shared" ref="FB72" si="3507">IF(OR(TEXT(EZ$1,0)&amp;FB$4=$L72,TEXT(EZ$1,0)&amp;FB$4=$O72,TEXT(EZ$1,0)&amp;FB$4=$R72,TEXT(EZ$1,0)&amp;FB$4=$U72),$BE72*$U$2,"")</f>
        <v/>
      </c>
      <c r="FC72" s="558" t="str">
        <f t="shared" ref="FC72" si="3508">IF(OR(TEXT(EZ$1,0)&amp;FC$4=$L72,TEXT(EZ$1,0)&amp;FC$4=$O72,TEXT(EZ$1,0)&amp;FC$4=$R72,TEXT(EZ$1,0)&amp;FC$4=$U72),$BE72*$U$2,"")</f>
        <v/>
      </c>
      <c r="FD72" s="560" t="str">
        <f t="shared" si="2695"/>
        <v/>
      </c>
      <c r="FE72" s="556" t="str">
        <f t="shared" ref="FE72" si="3509">IF(OR(TEXT(FD$1,0)&amp;FE$4=$L72,TEXT(FD$1,0)&amp;FE$4=$O72,TEXT(FD$1,0)&amp;FE$4=$R72,TEXT(FD$1,0)&amp;FE$4=$U72),$BE72*$U$2,"")</f>
        <v/>
      </c>
      <c r="FF72" s="556" t="str">
        <f t="shared" ref="FF72" si="3510">IF(OR(TEXT(FD$1,0)&amp;FF$4=$L72,TEXT(FD$1,0)&amp;FF$4=$O72,TEXT(FD$1,0)&amp;FF$4=$R72,TEXT(FD$1,0)&amp;FF$4=$U72),$BE72*$U$2,"")</f>
        <v/>
      </c>
      <c r="FG72" s="558" t="str">
        <f t="shared" ref="FG72" si="3511">IF(OR(TEXT(FD$1,0)&amp;FG$4=$L72,TEXT(FD$1,0)&amp;FG$4=$O72,TEXT(FD$1,0)&amp;FG$4=$R72,TEXT(FD$1,0)&amp;FG$4=$U72),$BE72*$U$2,"")</f>
        <v/>
      </c>
      <c r="FH72" s="560" t="str">
        <f t="shared" si="2698"/>
        <v/>
      </c>
      <c r="FI72" s="556" t="str">
        <f t="shared" ref="FI72" si="3512">IF(OR(TEXT(FH$1,0)&amp;FI$4=$L72,TEXT(FH$1,0)&amp;FI$4=$O72,TEXT(FH$1,0)&amp;FI$4=$R72,TEXT(FH$1,0)&amp;FI$4=$U72),$BE72*$U$2,"")</f>
        <v/>
      </c>
      <c r="FJ72" s="556" t="str">
        <f t="shared" ref="FJ72" si="3513">IF(OR(TEXT(FH$1,0)&amp;FJ$4=$L72,TEXT(FH$1,0)&amp;FJ$4=$O72,TEXT(FH$1,0)&amp;FJ$4=$R72,TEXT(FH$1,0)&amp;FJ$4=$U72),$BE72*$U$2,"")</f>
        <v/>
      </c>
      <c r="FK72" s="558" t="str">
        <f t="shared" ref="FK72" si="3514">IF(OR(TEXT(FH$1,0)&amp;FK$4=$L72,TEXT(FH$1,0)&amp;FK$4=$O72,TEXT(FH$1,0)&amp;FK$4=$R72,TEXT(FH$1,0)&amp;FK$4=$U72),$BE72*$U$2,"")</f>
        <v/>
      </c>
      <c r="FL72" s="560" t="str">
        <f t="shared" si="2701"/>
        <v/>
      </c>
      <c r="FM72" s="556" t="str">
        <f t="shared" ref="FM72" si="3515">IF(OR(TEXT(FL$1,0)&amp;FM$4=$L72,TEXT(FL$1,0)&amp;FM$4=$O72,TEXT(FL$1,0)&amp;FM$4=$R72,TEXT(FL$1,0)&amp;FM$4=$U72),$BE72*$U$2,"")</f>
        <v/>
      </c>
      <c r="FN72" s="556" t="str">
        <f t="shared" ref="FN72" si="3516">IF(OR(TEXT(FL$1,0)&amp;FN$4=$L72,TEXT(FL$1,0)&amp;FN$4=$O72,TEXT(FL$1,0)&amp;FN$4=$R72,TEXT(FL$1,0)&amp;FN$4=$U72),$BE72*$U$2,"")</f>
        <v/>
      </c>
      <c r="FO72" s="558" t="str">
        <f t="shared" ref="FO72" si="3517">IF(OR(TEXT(FL$1,0)&amp;FO$4=$L72,TEXT(FL$1,0)&amp;FO$4=$O72,TEXT(FL$1,0)&amp;FO$4=$R72,TEXT(FL$1,0)&amp;FO$4=$U72),$BE72*$U$2,"")</f>
        <v/>
      </c>
      <c r="FP72" s="560" t="str">
        <f t="shared" si="2704"/>
        <v/>
      </c>
      <c r="FQ72" s="556" t="str">
        <f t="shared" ref="FQ72" si="3518">IF(OR(TEXT(FP$1,0)&amp;FQ$4=$L72,TEXT(FP$1,0)&amp;FQ$4=$O72,TEXT(FP$1,0)&amp;FQ$4=$R72,TEXT(FP$1,0)&amp;FQ$4=$U72),$BE72*$U$2,"")</f>
        <v/>
      </c>
      <c r="FR72" s="556" t="str">
        <f t="shared" ref="FR72" si="3519">IF(OR(TEXT(FP$1,0)&amp;FR$4=$L72,TEXT(FP$1,0)&amp;FR$4=$O72,TEXT(FP$1,0)&amp;FR$4=$R72,TEXT(FP$1,0)&amp;FR$4=$U72),$BE72*$U$2,"")</f>
        <v/>
      </c>
      <c r="FS72" s="558" t="str">
        <f t="shared" ref="FS72" si="3520">IF(OR(TEXT(FP$1,0)&amp;FS$4=$L72,TEXT(FP$1,0)&amp;FS$4=$O72,TEXT(FP$1,0)&amp;FS$4=$R72,TEXT(FP$1,0)&amp;FS$4=$U72),$BE72*$U$2,"")</f>
        <v/>
      </c>
      <c r="FT72" s="560" t="str">
        <f t="shared" si="2707"/>
        <v/>
      </c>
      <c r="FU72" s="556" t="str">
        <f t="shared" ref="FU72" si="3521">IF(OR(TEXT(FT$1,0)&amp;FU$4=$L72,TEXT(FT$1,0)&amp;FU$4=$O72,TEXT(FT$1,0)&amp;FU$4=$R72,TEXT(FT$1,0)&amp;FU$4=$U72),$BE72*$U$2,"")</f>
        <v/>
      </c>
      <c r="FV72" s="556" t="str">
        <f t="shared" ref="FV72" si="3522">IF(OR(TEXT(FT$1,0)&amp;FV$4=$L72,TEXT(FT$1,0)&amp;FV$4=$O72,TEXT(FT$1,0)&amp;FV$4=$R72,TEXT(FT$1,0)&amp;FV$4=$U72),$BE72*$U$2,"")</f>
        <v/>
      </c>
      <c r="FW72" s="558" t="str">
        <f t="shared" ref="FW72" si="3523">IF(OR(TEXT(FT$1,0)&amp;FW$4=$L72,TEXT(FT$1,0)&amp;FW$4=$O72,TEXT(FT$1,0)&amp;FW$4=$R72,TEXT(FT$1,0)&amp;FW$4=$U72),$BE72*$U$2,"")</f>
        <v/>
      </c>
      <c r="FX72" s="560" t="str">
        <f t="shared" si="2710"/>
        <v/>
      </c>
      <c r="FY72" s="556" t="str">
        <f t="shared" ref="FY72" si="3524">IF(OR(TEXT(FX$1,0)&amp;FY$4=$L72,TEXT(FX$1,0)&amp;FY$4=$O72,TEXT(FX$1,0)&amp;FY$4=$R72,TEXT(FX$1,0)&amp;FY$4=$U72),$BE72*$U$2,"")</f>
        <v/>
      </c>
      <c r="FZ72" s="556" t="str">
        <f t="shared" ref="FZ72" si="3525">IF(OR(TEXT(FX$1,0)&amp;FZ$4=$L72,TEXT(FX$1,0)&amp;FZ$4=$O72,TEXT(FX$1,0)&amp;FZ$4=$R72,TEXT(FX$1,0)&amp;FZ$4=$U72),$BE72*$U$2,"")</f>
        <v/>
      </c>
      <c r="GA72" s="558" t="str">
        <f t="shared" ref="GA72" si="3526">IF(OR(TEXT(FX$1,0)&amp;GA$4=$L72,TEXT(FX$1,0)&amp;GA$4=$O72,TEXT(FX$1,0)&amp;GA$4=$R72,TEXT(FX$1,0)&amp;GA$4=$U72),$BE72*$U$2,"")</f>
        <v/>
      </c>
    </row>
    <row r="73" spans="1:183" s="1" customFormat="1" ht="13.5" customHeight="1" x14ac:dyDescent="0.25">
      <c r="A73" s="584"/>
      <c r="B73" s="585"/>
      <c r="C73" s="585"/>
      <c r="D73" s="587"/>
      <c r="E73" s="587"/>
      <c r="F73" s="587"/>
      <c r="G73" s="590"/>
      <c r="H73" s="590"/>
      <c r="I73" s="590"/>
      <c r="J73" s="590"/>
      <c r="K73" s="591"/>
      <c r="L73" s="594"/>
      <c r="M73" s="595"/>
      <c r="N73" s="595"/>
      <c r="O73" s="597"/>
      <c r="P73" s="597"/>
      <c r="Q73" s="597"/>
      <c r="R73" s="597"/>
      <c r="S73" s="597"/>
      <c r="T73" s="597"/>
      <c r="U73" s="597"/>
      <c r="V73" s="597"/>
      <c r="W73" s="599"/>
      <c r="X73" s="579" t="str">
        <f t="shared" ref="X73" si="3527">IF(X72&lt;&gt;"",X72*$U$2,"")</f>
        <v/>
      </c>
      <c r="Y73" s="580"/>
      <c r="Z73" s="580" t="str">
        <f t="shared" ref="Z73" si="3528">IF(Z72&lt;&gt;"",Z72*$U$2,"")</f>
        <v/>
      </c>
      <c r="AA73" s="580"/>
      <c r="AB73" s="580" t="str">
        <f t="shared" ref="AB73" si="3529">IF(AB72&lt;&gt;"",AB72*$U$2,"")</f>
        <v/>
      </c>
      <c r="AC73" s="580"/>
      <c r="AD73" s="580" t="str">
        <f t="shared" ref="AD73" si="3530">IF(AD72&lt;&gt;"",AD72*$U$2,"")</f>
        <v/>
      </c>
      <c r="AE73" s="580"/>
      <c r="AF73" s="580" t="str">
        <f t="shared" ref="AF73" si="3531">IF(AF72&lt;&gt;"",AF72*$U$2,"")</f>
        <v/>
      </c>
      <c r="AG73" s="580"/>
      <c r="AH73" s="580" t="str">
        <f t="shared" ref="AH73" si="3532">IF(AH72&lt;&gt;"",AH72*$U$2,"")</f>
        <v/>
      </c>
      <c r="AI73" s="580"/>
      <c r="AJ73" s="580" t="str">
        <f t="shared" ref="AJ73" si="3533">IF(AJ72&lt;&gt;"",AJ72*$U$2,"")</f>
        <v/>
      </c>
      <c r="AK73" s="580"/>
      <c r="AL73" s="580" t="str">
        <f t="shared" ref="AL73" si="3534">IF(AL72&lt;&gt;"",AL72*$U$2,"")</f>
        <v/>
      </c>
      <c r="AM73" s="580"/>
      <c r="AN73" s="580" t="str">
        <f t="shared" ref="AN73" si="3535">IF(AN72&lt;&gt;"",AN72*$U$2,"")</f>
        <v/>
      </c>
      <c r="AO73" s="580"/>
      <c r="AP73" s="580" t="str">
        <f t="shared" ref="AP73" si="3536">IF(AP72&lt;&gt;"",AP72*$U$2,"")</f>
        <v/>
      </c>
      <c r="AQ73" s="580"/>
      <c r="AR73" s="580" t="str">
        <f t="shared" ref="AR73" si="3537">IF(AR72&lt;&gt;"",AR72*$U$2,"")</f>
        <v/>
      </c>
      <c r="AS73" s="580"/>
      <c r="AT73" s="580" t="str">
        <f t="shared" ref="AT73" si="3538">IF(AT72&lt;&gt;"",AT72*$U$2,"")</f>
        <v/>
      </c>
      <c r="AU73" s="580"/>
      <c r="AV73" s="580" t="str">
        <f t="shared" ref="AV73" si="3539">IF(AV72&lt;&gt;"",AV72*$U$2,"")</f>
        <v/>
      </c>
      <c r="AW73" s="580"/>
      <c r="AX73" s="580" t="str">
        <f t="shared" ref="AX73" si="3540">IF(AX72&lt;&gt;"",AX72*$U$2,"")</f>
        <v/>
      </c>
      <c r="AY73" s="580"/>
      <c r="AZ73" s="580" t="str">
        <f t="shared" ref="AZ73" si="3541">IF(AZ72&lt;&gt;"",AZ72*$U$2,"")</f>
        <v/>
      </c>
      <c r="BA73" s="581"/>
      <c r="BB73" s="569"/>
      <c r="BC73" s="570"/>
      <c r="BD73" s="570"/>
      <c r="BE73" s="572"/>
      <c r="BF73" s="572"/>
      <c r="BG73" s="572"/>
      <c r="BH73" s="576"/>
      <c r="BI73" s="577"/>
      <c r="BJ73" s="578"/>
      <c r="CJ73" s="564"/>
      <c r="CK73" s="562"/>
      <c r="CL73" s="562"/>
      <c r="CM73" s="563"/>
      <c r="CN73" s="564"/>
      <c r="CO73" s="562"/>
      <c r="CP73" s="562"/>
      <c r="CQ73" s="563"/>
      <c r="CR73" s="564"/>
      <c r="CS73" s="562"/>
      <c r="CT73" s="562"/>
      <c r="CU73" s="563"/>
      <c r="CV73" s="564"/>
      <c r="CW73" s="562"/>
      <c r="CX73" s="562"/>
      <c r="CY73" s="563"/>
      <c r="CZ73" s="564"/>
      <c r="DA73" s="562"/>
      <c r="DB73" s="562"/>
      <c r="DC73" s="563"/>
      <c r="DD73" s="564"/>
      <c r="DE73" s="562"/>
      <c r="DF73" s="562"/>
      <c r="DG73" s="563"/>
      <c r="DH73" s="564"/>
      <c r="DI73" s="562"/>
      <c r="DJ73" s="562"/>
      <c r="DK73" s="563"/>
      <c r="DL73" s="564"/>
      <c r="DM73" s="562"/>
      <c r="DN73" s="562"/>
      <c r="DO73" s="563"/>
      <c r="DP73" s="564"/>
      <c r="DQ73" s="562"/>
      <c r="DR73" s="562"/>
      <c r="DS73" s="563"/>
      <c r="DT73" s="564"/>
      <c r="DU73" s="562"/>
      <c r="DV73" s="562"/>
      <c r="DW73" s="563"/>
      <c r="DX73" s="564"/>
      <c r="DY73" s="562"/>
      <c r="DZ73" s="562"/>
      <c r="EA73" s="563"/>
      <c r="EB73" s="564"/>
      <c r="EC73" s="562"/>
      <c r="ED73" s="562"/>
      <c r="EE73" s="563"/>
      <c r="EF73" s="564"/>
      <c r="EG73" s="562"/>
      <c r="EH73" s="562"/>
      <c r="EI73" s="563"/>
      <c r="EJ73" s="564"/>
      <c r="EK73" s="562"/>
      <c r="EL73" s="562"/>
      <c r="EM73" s="563"/>
      <c r="EN73" s="564"/>
      <c r="EO73" s="562"/>
      <c r="EP73" s="562"/>
      <c r="EQ73" s="563"/>
      <c r="ER73" s="564"/>
      <c r="ES73" s="562"/>
      <c r="ET73" s="562"/>
      <c r="EU73" s="563"/>
      <c r="EV73" s="564"/>
      <c r="EW73" s="562"/>
      <c r="EX73" s="562"/>
      <c r="EY73" s="563"/>
      <c r="EZ73" s="564"/>
      <c r="FA73" s="562"/>
      <c r="FB73" s="562"/>
      <c r="FC73" s="563"/>
      <c r="FD73" s="564"/>
      <c r="FE73" s="562"/>
      <c r="FF73" s="562"/>
      <c r="FG73" s="563"/>
      <c r="FH73" s="564"/>
      <c r="FI73" s="562"/>
      <c r="FJ73" s="562"/>
      <c r="FK73" s="563"/>
      <c r="FL73" s="564"/>
      <c r="FM73" s="562"/>
      <c r="FN73" s="562"/>
      <c r="FO73" s="563"/>
      <c r="FP73" s="564"/>
      <c r="FQ73" s="562"/>
      <c r="FR73" s="562"/>
      <c r="FS73" s="563"/>
      <c r="FT73" s="564"/>
      <c r="FU73" s="562"/>
      <c r="FV73" s="562"/>
      <c r="FW73" s="563"/>
      <c r="FX73" s="564"/>
      <c r="FY73" s="562"/>
      <c r="FZ73" s="562"/>
      <c r="GA73" s="563"/>
    </row>
    <row r="74" spans="1:183" s="1" customFormat="1" ht="13.5" customHeight="1" x14ac:dyDescent="0.25">
      <c r="A74" s="582"/>
      <c r="B74" s="583"/>
      <c r="C74" s="583"/>
      <c r="D74" s="586"/>
      <c r="E74" s="586"/>
      <c r="F74" s="586"/>
      <c r="G74" s="588"/>
      <c r="H74" s="588"/>
      <c r="I74" s="588"/>
      <c r="J74" s="588"/>
      <c r="K74" s="589"/>
      <c r="L74" s="592"/>
      <c r="M74" s="593"/>
      <c r="N74" s="593"/>
      <c r="O74" s="596" t="str">
        <f t="shared" ref="O74" si="3542">IF($L74&lt;&gt;"",LEFT($L74,4)&amp;O$5,"")</f>
        <v/>
      </c>
      <c r="P74" s="596"/>
      <c r="Q74" s="596"/>
      <c r="R74" s="596" t="str">
        <f t="shared" si="2911"/>
        <v/>
      </c>
      <c r="S74" s="596"/>
      <c r="T74" s="596"/>
      <c r="U74" s="596" t="str">
        <f t="shared" si="2912"/>
        <v/>
      </c>
      <c r="V74" s="596"/>
      <c r="W74" s="598"/>
      <c r="X74" s="600" t="str">
        <f>'RS SHK-DWN'!$EF$5</f>
        <v/>
      </c>
      <c r="Y74" s="565"/>
      <c r="Z74" s="565"/>
      <c r="AA74" s="565"/>
      <c r="AB74" s="565"/>
      <c r="AC74" s="565"/>
      <c r="AD74" s="565"/>
      <c r="AE74" s="565"/>
      <c r="AF74" s="565"/>
      <c r="AG74" s="565"/>
      <c r="AH74" s="565"/>
      <c r="AI74" s="565"/>
      <c r="AJ74" s="565"/>
      <c r="AK74" s="565"/>
      <c r="AL74" s="565"/>
      <c r="AM74" s="565"/>
      <c r="AN74" s="565"/>
      <c r="AO74" s="565"/>
      <c r="AP74" s="565"/>
      <c r="AQ74" s="565"/>
      <c r="AR74" s="565"/>
      <c r="AS74" s="565"/>
      <c r="AT74" s="565"/>
      <c r="AU74" s="565"/>
      <c r="AV74" s="565"/>
      <c r="AW74" s="565"/>
      <c r="AX74" s="565"/>
      <c r="AY74" s="565"/>
      <c r="AZ74" s="565"/>
      <c r="BA74" s="566"/>
      <c r="BB74" s="567"/>
      <c r="BC74" s="568"/>
      <c r="BD74" s="568"/>
      <c r="BE74" s="571" t="str">
        <f t="shared" ref="BE74" si="3543">IF(AND(D74&lt;&gt;"",G74&lt;&gt;"",L74&lt;&gt;""),SUM(X74:BA74),"")</f>
        <v/>
      </c>
      <c r="BF74" s="571"/>
      <c r="BG74" s="571"/>
      <c r="BH74" s="573" t="str">
        <f t="shared" ref="BH74" si="3544">IF(AND(D74&lt;&gt;"",G74&lt;&gt;"",L74&lt;&gt;""),SUM(X75:BA75,BB74),"")</f>
        <v/>
      </c>
      <c r="BI74" s="574"/>
      <c r="BJ74" s="575"/>
      <c r="CB74" s="173">
        <f>BB74+SUM(X75:Y75)</f>
        <v>0</v>
      </c>
      <c r="CC74" s="173">
        <f>BB74+SUM(X75:AA75)</f>
        <v>0</v>
      </c>
      <c r="CD74" s="173">
        <f>BB74+SUM(X75:AC75)</f>
        <v>0</v>
      </c>
      <c r="CE74" s="173">
        <f>BB74+SUM(X75:AE75)</f>
        <v>0</v>
      </c>
      <c r="CF74" s="173">
        <f>BB74+SUM(X75:AG75)</f>
        <v>0</v>
      </c>
      <c r="CG74" s="173">
        <f>BB74+SUM(X75:AI75)</f>
        <v>0</v>
      </c>
      <c r="CH74" s="173">
        <f>BB74+SUM(X75:AK75)</f>
        <v>0</v>
      </c>
      <c r="CJ74" s="560" t="str">
        <f t="shared" si="2641"/>
        <v/>
      </c>
      <c r="CK74" s="556" t="str">
        <f t="shared" ref="CK74" si="3545">IF(OR(TEXT(CJ$1,0)&amp;CK$4=$L74,TEXT(CJ$1,0)&amp;CK$4=$O74,TEXT(CJ$1,0)&amp;CK$4=$R74,TEXT(CJ$1,0)&amp;CK$4=$U74),$BE74*$U$2,"")</f>
        <v/>
      </c>
      <c r="CL74" s="556" t="str">
        <f t="shared" ref="CL74" si="3546">IF(OR(TEXT(CJ$1,0)&amp;CL$4=$L74,TEXT(CJ$1,0)&amp;CL$4=$O74,TEXT(CJ$1,0)&amp;CL$4=$R74,TEXT(CJ$1,0)&amp;CL$4=$U74),$BE74*$U$2,"")</f>
        <v/>
      </c>
      <c r="CM74" s="558" t="str">
        <f t="shared" ref="CM74" si="3547">IF(OR(TEXT(CJ$1,0)&amp;CM$4=$L74,TEXT(CJ$1,0)&amp;CM$4=$O74,TEXT(CJ$1,0)&amp;CM$4=$R74,TEXT(CJ$1,0)&amp;CM$4=$U74),$BE74*$U$2,"")</f>
        <v/>
      </c>
      <c r="CN74" s="560" t="str">
        <f t="shared" si="2644"/>
        <v/>
      </c>
      <c r="CO74" s="556" t="str">
        <f t="shared" ref="CO74" si="3548">IF(OR(TEXT(CN$1,0)&amp;CO$4=$L74,TEXT(CN$1,0)&amp;CO$4=$O74,TEXT(CN$1,0)&amp;CO$4=$R74,TEXT(CN$1,0)&amp;CO$4=$U74),$BE74*$U$2,"")</f>
        <v/>
      </c>
      <c r="CP74" s="556" t="str">
        <f t="shared" ref="CP74" si="3549">IF(OR(TEXT(CN$1,0)&amp;CP$4=$L74,TEXT(CN$1,0)&amp;CP$4=$O74,TEXT(CN$1,0)&amp;CP$4=$R74,TEXT(CN$1,0)&amp;CP$4=$U74),$BE74*$U$2,"")</f>
        <v/>
      </c>
      <c r="CQ74" s="558" t="str">
        <f t="shared" ref="CQ74" si="3550">IF(OR(TEXT(CN$1,0)&amp;CQ$4=$L74,TEXT(CN$1,0)&amp;CQ$4=$O74,TEXT(CN$1,0)&amp;CQ$4=$R74,TEXT(CN$1,0)&amp;CQ$4=$U74),$BE74*$U$2,"")</f>
        <v/>
      </c>
      <c r="CR74" s="560" t="str">
        <f t="shared" si="2647"/>
        <v/>
      </c>
      <c r="CS74" s="556" t="str">
        <f t="shared" ref="CS74" si="3551">IF(OR(TEXT(CR$1,0)&amp;CS$4=$L74,TEXT(CR$1,0)&amp;CS$4=$O74,TEXT(CR$1,0)&amp;CS$4=$R74,TEXT(CR$1,0)&amp;CS$4=$U74),$BE74*$U$2,"")</f>
        <v/>
      </c>
      <c r="CT74" s="556" t="str">
        <f t="shared" ref="CT74" si="3552">IF(OR(TEXT(CR$1,0)&amp;CT$4=$L74,TEXT(CR$1,0)&amp;CT$4=$O74,TEXT(CR$1,0)&amp;CT$4=$R74,TEXT(CR$1,0)&amp;CT$4=$U74),$BE74*$U$2,"")</f>
        <v/>
      </c>
      <c r="CU74" s="558" t="str">
        <f t="shared" ref="CU74" si="3553">IF(OR(TEXT(CR$1,0)&amp;CU$4=$L74,TEXT(CR$1,0)&amp;CU$4=$O74,TEXT(CR$1,0)&amp;CU$4=$R74,TEXT(CR$1,0)&amp;CU$4=$U74),$BE74*$U$2,"")</f>
        <v/>
      </c>
      <c r="CV74" s="560" t="str">
        <f t="shared" si="2650"/>
        <v/>
      </c>
      <c r="CW74" s="556" t="str">
        <f t="shared" ref="CW74" si="3554">IF(OR(TEXT(CV$1,0)&amp;CW$4=$L74,TEXT(CV$1,0)&amp;CW$4=$O74,TEXT(CV$1,0)&amp;CW$4=$R74,TEXT(CV$1,0)&amp;CW$4=$U74),$BE74*$U$2,"")</f>
        <v/>
      </c>
      <c r="CX74" s="556" t="str">
        <f t="shared" ref="CX74" si="3555">IF(OR(TEXT(CV$1,0)&amp;CX$4=$L74,TEXT(CV$1,0)&amp;CX$4=$O74,TEXT(CV$1,0)&amp;CX$4=$R74,TEXT(CV$1,0)&amp;CX$4=$U74),$BE74*$U$2,"")</f>
        <v/>
      </c>
      <c r="CY74" s="558" t="str">
        <f t="shared" ref="CY74" si="3556">IF(OR(TEXT(CV$1,0)&amp;CY$4=$L74,TEXT(CV$1,0)&amp;CY$4=$O74,TEXT(CV$1,0)&amp;CY$4=$R74,TEXT(CV$1,0)&amp;CY$4=$U74),$BE74*$U$2,"")</f>
        <v/>
      </c>
      <c r="CZ74" s="560" t="str">
        <f t="shared" si="2653"/>
        <v/>
      </c>
      <c r="DA74" s="556" t="str">
        <f t="shared" ref="DA74" si="3557">IF(OR(TEXT(CZ$1,0)&amp;DA$4=$L74,TEXT(CZ$1,0)&amp;DA$4=$O74,TEXT(CZ$1,0)&amp;DA$4=$R74,TEXT(CZ$1,0)&amp;DA$4=$U74),$BE74*$U$2,"")</f>
        <v/>
      </c>
      <c r="DB74" s="556" t="str">
        <f t="shared" ref="DB74" si="3558">IF(OR(TEXT(CZ$1,0)&amp;DB$4=$L74,TEXT(CZ$1,0)&amp;DB$4=$O74,TEXT(CZ$1,0)&amp;DB$4=$R74,TEXT(CZ$1,0)&amp;DB$4=$U74),$BE74*$U$2,"")</f>
        <v/>
      </c>
      <c r="DC74" s="558" t="str">
        <f t="shared" ref="DC74" si="3559">IF(OR(TEXT(CZ$1,0)&amp;DC$4=$L74,TEXT(CZ$1,0)&amp;DC$4=$O74,TEXT(CZ$1,0)&amp;DC$4=$R74,TEXT(CZ$1,0)&amp;DC$4=$U74),$BE74*$U$2,"")</f>
        <v/>
      </c>
      <c r="DD74" s="560" t="str">
        <f t="shared" si="2656"/>
        <v/>
      </c>
      <c r="DE74" s="556" t="str">
        <f t="shared" ref="DE74" si="3560">IF(OR(TEXT(DD$1,0)&amp;DE$4=$L74,TEXT(DD$1,0)&amp;DE$4=$O74,TEXT(DD$1,0)&amp;DE$4=$R74,TEXT(DD$1,0)&amp;DE$4=$U74),$BE74*$U$2,"")</f>
        <v/>
      </c>
      <c r="DF74" s="556" t="str">
        <f t="shared" ref="DF74" si="3561">IF(OR(TEXT(DD$1,0)&amp;DF$4=$L74,TEXT(DD$1,0)&amp;DF$4=$O74,TEXT(DD$1,0)&amp;DF$4=$R74,TEXT(DD$1,0)&amp;DF$4=$U74),$BE74*$U$2,"")</f>
        <v/>
      </c>
      <c r="DG74" s="558" t="str">
        <f t="shared" ref="DG74" si="3562">IF(OR(TEXT(DD$1,0)&amp;DG$4=$L74,TEXT(DD$1,0)&amp;DG$4=$O74,TEXT(DD$1,0)&amp;DG$4=$R74,TEXT(DD$1,0)&amp;DG$4=$U74),$BE74*$U$2,"")</f>
        <v/>
      </c>
      <c r="DH74" s="560" t="str">
        <f t="shared" si="2659"/>
        <v/>
      </c>
      <c r="DI74" s="556" t="str">
        <f t="shared" ref="DI74" si="3563">IF(OR(TEXT(DH$1,0)&amp;DI$4=$L74,TEXT(DH$1,0)&amp;DI$4=$O74,TEXT(DH$1,0)&amp;DI$4=$R74,TEXT(DH$1,0)&amp;DI$4=$U74),$BE74*$U$2,"")</f>
        <v/>
      </c>
      <c r="DJ74" s="556" t="str">
        <f t="shared" ref="DJ74" si="3564">IF(OR(TEXT(DH$1,0)&amp;DJ$4=$L74,TEXT(DH$1,0)&amp;DJ$4=$O74,TEXT(DH$1,0)&amp;DJ$4=$R74,TEXT(DH$1,0)&amp;DJ$4=$U74),$BE74*$U$2,"")</f>
        <v/>
      </c>
      <c r="DK74" s="558" t="str">
        <f t="shared" ref="DK74" si="3565">IF(OR(TEXT(DH$1,0)&amp;DK$4=$L74,TEXT(DH$1,0)&amp;DK$4=$O74,TEXT(DH$1,0)&amp;DK$4=$R74,TEXT(DH$1,0)&amp;DK$4=$U74),$BE74*$U$2,"")</f>
        <v/>
      </c>
      <c r="DL74" s="560" t="str">
        <f t="shared" si="2662"/>
        <v/>
      </c>
      <c r="DM74" s="556" t="str">
        <f t="shared" ref="DM74" si="3566">IF(OR(TEXT(DL$1,0)&amp;DM$4=$L74,TEXT(DL$1,0)&amp;DM$4=$O74,TEXT(DL$1,0)&amp;DM$4=$R74,TEXT(DL$1,0)&amp;DM$4=$U74),$BE74*$U$2,"")</f>
        <v/>
      </c>
      <c r="DN74" s="556" t="str">
        <f t="shared" ref="DN74" si="3567">IF(OR(TEXT(DL$1,0)&amp;DN$4=$L74,TEXT(DL$1,0)&amp;DN$4=$O74,TEXT(DL$1,0)&amp;DN$4=$R74,TEXT(DL$1,0)&amp;DN$4=$U74),$BE74*$U$2,"")</f>
        <v/>
      </c>
      <c r="DO74" s="558" t="str">
        <f t="shared" ref="DO74" si="3568">IF(OR(TEXT(DL$1,0)&amp;DO$4=$L74,TEXT(DL$1,0)&amp;DO$4=$O74,TEXT(DL$1,0)&amp;DO$4=$R74,TEXT(DL$1,0)&amp;DO$4=$U74),$BE74*$U$2,"")</f>
        <v/>
      </c>
      <c r="DP74" s="560" t="str">
        <f t="shared" si="2665"/>
        <v/>
      </c>
      <c r="DQ74" s="556" t="str">
        <f t="shared" ref="DQ74" si="3569">IF(OR(TEXT(DP$1,0)&amp;DQ$4=$L74,TEXT(DP$1,0)&amp;DQ$4=$O74,TEXT(DP$1,0)&amp;DQ$4=$R74,TEXT(DP$1,0)&amp;DQ$4=$U74),$BE74*$U$2,"")</f>
        <v/>
      </c>
      <c r="DR74" s="556" t="str">
        <f t="shared" ref="DR74" si="3570">IF(OR(TEXT(DP$1,0)&amp;DR$4=$L74,TEXT(DP$1,0)&amp;DR$4=$O74,TEXT(DP$1,0)&amp;DR$4=$R74,TEXT(DP$1,0)&amp;DR$4=$U74),$BE74*$U$2,"")</f>
        <v/>
      </c>
      <c r="DS74" s="558" t="str">
        <f t="shared" ref="DS74" si="3571">IF(OR(TEXT(DP$1,0)&amp;DS$4=$L74,TEXT(DP$1,0)&amp;DS$4=$O74,TEXT(DP$1,0)&amp;DS$4=$R74,TEXT(DP$1,0)&amp;DS$4=$U74),$BE74*$U$2,"")</f>
        <v/>
      </c>
      <c r="DT74" s="560" t="str">
        <f t="shared" si="2668"/>
        <v/>
      </c>
      <c r="DU74" s="556" t="str">
        <f t="shared" ref="DU74" si="3572">IF(OR(TEXT(DT$1,0)&amp;DU$4=$L74,TEXT(DT$1,0)&amp;DU$4=$O74,TEXT(DT$1,0)&amp;DU$4=$R74,TEXT(DT$1,0)&amp;DU$4=$U74),$BE74*$U$2,"")</f>
        <v/>
      </c>
      <c r="DV74" s="556" t="str">
        <f t="shared" ref="DV74" si="3573">IF(OR(TEXT(DT$1,0)&amp;DV$4=$L74,TEXT(DT$1,0)&amp;DV$4=$O74,TEXT(DT$1,0)&amp;DV$4=$R74,TEXT(DT$1,0)&amp;DV$4=$U74),$BE74*$U$2,"")</f>
        <v/>
      </c>
      <c r="DW74" s="558" t="str">
        <f t="shared" ref="DW74" si="3574">IF(OR(TEXT(DT$1,0)&amp;DW$4=$L74,TEXT(DT$1,0)&amp;DW$4=$O74,TEXT(DT$1,0)&amp;DW$4=$R74,TEXT(DT$1,0)&amp;DW$4=$U74),$BE74*$U$2,"")</f>
        <v/>
      </c>
      <c r="DX74" s="560" t="str">
        <f t="shared" si="2671"/>
        <v/>
      </c>
      <c r="DY74" s="556" t="str">
        <f t="shared" ref="DY74" si="3575">IF(OR(TEXT(DX$1,0)&amp;DY$4=$L74,TEXT(DX$1,0)&amp;DY$4=$O74,TEXT(DX$1,0)&amp;DY$4=$R74,TEXT(DX$1,0)&amp;DY$4=$U74),$BE74*$U$2,"")</f>
        <v/>
      </c>
      <c r="DZ74" s="556" t="str">
        <f t="shared" ref="DZ74" si="3576">IF(OR(TEXT(DX$1,0)&amp;DZ$4=$L74,TEXT(DX$1,0)&amp;DZ$4=$O74,TEXT(DX$1,0)&amp;DZ$4=$R74,TEXT(DX$1,0)&amp;DZ$4=$U74),$BE74*$U$2,"")</f>
        <v/>
      </c>
      <c r="EA74" s="558" t="str">
        <f t="shared" ref="EA74" si="3577">IF(OR(TEXT(DX$1,0)&amp;EA$4=$L74,TEXT(DX$1,0)&amp;EA$4=$O74,TEXT(DX$1,0)&amp;EA$4=$R74,TEXT(DX$1,0)&amp;EA$4=$U74),$BE74*$U$2,"")</f>
        <v/>
      </c>
      <c r="EB74" s="560" t="str">
        <f t="shared" si="2674"/>
        <v/>
      </c>
      <c r="EC74" s="556" t="str">
        <f t="shared" ref="EC74" si="3578">IF(OR(TEXT(EB$1,0)&amp;EC$4=$L74,TEXT(EB$1,0)&amp;EC$4=$O74,TEXT(EB$1,0)&amp;EC$4=$R74,TEXT(EB$1,0)&amp;EC$4=$U74),$BE74*$U$2,"")</f>
        <v/>
      </c>
      <c r="ED74" s="556" t="str">
        <f t="shared" ref="ED74" si="3579">IF(OR(TEXT(EB$1,0)&amp;ED$4=$L74,TEXT(EB$1,0)&amp;ED$4=$O74,TEXT(EB$1,0)&amp;ED$4=$R74,TEXT(EB$1,0)&amp;ED$4=$U74),$BE74*$U$2,"")</f>
        <v/>
      </c>
      <c r="EE74" s="558" t="str">
        <f t="shared" ref="EE74" si="3580">IF(OR(TEXT(EB$1,0)&amp;EE$4=$L74,TEXT(EB$1,0)&amp;EE$4=$O74,TEXT(EB$1,0)&amp;EE$4=$R74,TEXT(EB$1,0)&amp;EE$4=$U74),$BE74*$U$2,"")</f>
        <v/>
      </c>
      <c r="EF74" s="560" t="str">
        <f t="shared" si="2677"/>
        <v/>
      </c>
      <c r="EG74" s="556" t="str">
        <f t="shared" ref="EG74" si="3581">IF(OR(TEXT(EF$1,0)&amp;EG$4=$L74,TEXT(EF$1,0)&amp;EG$4=$O74,TEXT(EF$1,0)&amp;EG$4=$R74,TEXT(EF$1,0)&amp;EG$4=$U74),$BE74*$U$2,"")</f>
        <v/>
      </c>
      <c r="EH74" s="556" t="str">
        <f t="shared" ref="EH74" si="3582">IF(OR(TEXT(EF$1,0)&amp;EH$4=$L74,TEXT(EF$1,0)&amp;EH$4=$O74,TEXT(EF$1,0)&amp;EH$4=$R74,TEXT(EF$1,0)&amp;EH$4=$U74),$BE74*$U$2,"")</f>
        <v/>
      </c>
      <c r="EI74" s="558" t="str">
        <f t="shared" ref="EI74" si="3583">IF(OR(TEXT(EF$1,0)&amp;EI$4=$L74,TEXT(EF$1,0)&amp;EI$4=$O74,TEXT(EF$1,0)&amp;EI$4=$R74,TEXT(EF$1,0)&amp;EI$4=$U74),$BE74*$U$2,"")</f>
        <v/>
      </c>
      <c r="EJ74" s="560" t="str">
        <f t="shared" si="2680"/>
        <v/>
      </c>
      <c r="EK74" s="556" t="str">
        <f t="shared" ref="EK74" si="3584">IF(OR(TEXT(EJ$1,0)&amp;EK$4=$L74,TEXT(EJ$1,0)&amp;EK$4=$O74,TEXT(EJ$1,0)&amp;EK$4=$R74,TEXT(EJ$1,0)&amp;EK$4=$U74),$BE74*$U$2,"")</f>
        <v/>
      </c>
      <c r="EL74" s="556" t="str">
        <f t="shared" ref="EL74" si="3585">IF(OR(TEXT(EJ$1,0)&amp;EL$4=$L74,TEXT(EJ$1,0)&amp;EL$4=$O74,TEXT(EJ$1,0)&amp;EL$4=$R74,TEXT(EJ$1,0)&amp;EL$4=$U74),$BE74*$U$2,"")</f>
        <v/>
      </c>
      <c r="EM74" s="558" t="str">
        <f t="shared" ref="EM74" si="3586">IF(OR(TEXT(EJ$1,0)&amp;EM$4=$L74,TEXT(EJ$1,0)&amp;EM$4=$O74,TEXT(EJ$1,0)&amp;EM$4=$R74,TEXT(EJ$1,0)&amp;EM$4=$U74),$BE74*$U$2,"")</f>
        <v/>
      </c>
      <c r="EN74" s="560" t="str">
        <f t="shared" si="2683"/>
        <v/>
      </c>
      <c r="EO74" s="556" t="str">
        <f t="shared" ref="EO74" si="3587">IF(OR(TEXT(EN$1,0)&amp;EO$4=$L74,TEXT(EN$1,0)&amp;EO$4=$O74,TEXT(EN$1,0)&amp;EO$4=$R74,TEXT(EN$1,0)&amp;EO$4=$U74),$BE74*$U$2,"")</f>
        <v/>
      </c>
      <c r="EP74" s="556" t="str">
        <f t="shared" ref="EP74" si="3588">IF(OR(TEXT(EN$1,0)&amp;EP$4=$L74,TEXT(EN$1,0)&amp;EP$4=$O74,TEXT(EN$1,0)&amp;EP$4=$R74,TEXT(EN$1,0)&amp;EP$4=$U74),$BE74*$U$2,"")</f>
        <v/>
      </c>
      <c r="EQ74" s="558" t="str">
        <f t="shared" ref="EQ74" si="3589">IF(OR(TEXT(EN$1,0)&amp;EQ$4=$L74,TEXT(EN$1,0)&amp;EQ$4=$O74,TEXT(EN$1,0)&amp;EQ$4=$R74,TEXT(EN$1,0)&amp;EQ$4=$U74),$BE74*$U$2,"")</f>
        <v/>
      </c>
      <c r="ER74" s="560" t="str">
        <f t="shared" si="2686"/>
        <v/>
      </c>
      <c r="ES74" s="556" t="str">
        <f t="shared" ref="ES74" si="3590">IF(OR(TEXT(ER$1,0)&amp;ES$4=$L74,TEXT(ER$1,0)&amp;ES$4=$O74,TEXT(ER$1,0)&amp;ES$4=$R74,TEXT(ER$1,0)&amp;ES$4=$U74),$BE74*$U$2,"")</f>
        <v/>
      </c>
      <c r="ET74" s="556" t="str">
        <f t="shared" ref="ET74" si="3591">IF(OR(TEXT(ER$1,0)&amp;ET$4=$L74,TEXT(ER$1,0)&amp;ET$4=$O74,TEXT(ER$1,0)&amp;ET$4=$R74,TEXT(ER$1,0)&amp;ET$4=$U74),$BE74*$U$2,"")</f>
        <v/>
      </c>
      <c r="EU74" s="558" t="str">
        <f t="shared" ref="EU74" si="3592">IF(OR(TEXT(ER$1,0)&amp;EU$4=$L74,TEXT(ER$1,0)&amp;EU$4=$O74,TEXT(ER$1,0)&amp;EU$4=$R74,TEXT(ER$1,0)&amp;EU$4=$U74),$BE74*$U$2,"")</f>
        <v/>
      </c>
      <c r="EV74" s="560" t="str">
        <f t="shared" si="2689"/>
        <v/>
      </c>
      <c r="EW74" s="556" t="str">
        <f t="shared" ref="EW74" si="3593">IF(OR(TEXT(EV$1,0)&amp;EW$4=$L74,TEXT(EV$1,0)&amp;EW$4=$O74,TEXT(EV$1,0)&amp;EW$4=$R74,TEXT(EV$1,0)&amp;EW$4=$U74),$BE74*$U$2,"")</f>
        <v/>
      </c>
      <c r="EX74" s="556" t="str">
        <f t="shared" ref="EX74" si="3594">IF(OR(TEXT(EV$1,0)&amp;EX$4=$L74,TEXT(EV$1,0)&amp;EX$4=$O74,TEXT(EV$1,0)&amp;EX$4=$R74,TEXT(EV$1,0)&amp;EX$4=$U74),$BE74*$U$2,"")</f>
        <v/>
      </c>
      <c r="EY74" s="558" t="str">
        <f t="shared" ref="EY74" si="3595">IF(OR(TEXT(EV$1,0)&amp;EY$4=$L74,TEXT(EV$1,0)&amp;EY$4=$O74,TEXT(EV$1,0)&amp;EY$4=$R74,TEXT(EV$1,0)&amp;EY$4=$U74),$BE74*$U$2,"")</f>
        <v/>
      </c>
      <c r="EZ74" s="560" t="str">
        <f t="shared" si="2692"/>
        <v/>
      </c>
      <c r="FA74" s="556" t="str">
        <f t="shared" ref="FA74" si="3596">IF(OR(TEXT(EZ$1,0)&amp;FA$4=$L74,TEXT(EZ$1,0)&amp;FA$4=$O74,TEXT(EZ$1,0)&amp;FA$4=$R74,TEXT(EZ$1,0)&amp;FA$4=$U74),$BE74*$U$2,"")</f>
        <v/>
      </c>
      <c r="FB74" s="556" t="str">
        <f t="shared" ref="FB74" si="3597">IF(OR(TEXT(EZ$1,0)&amp;FB$4=$L74,TEXT(EZ$1,0)&amp;FB$4=$O74,TEXT(EZ$1,0)&amp;FB$4=$R74,TEXT(EZ$1,0)&amp;FB$4=$U74),$BE74*$U$2,"")</f>
        <v/>
      </c>
      <c r="FC74" s="558" t="str">
        <f t="shared" ref="FC74" si="3598">IF(OR(TEXT(EZ$1,0)&amp;FC$4=$L74,TEXT(EZ$1,0)&amp;FC$4=$O74,TEXT(EZ$1,0)&amp;FC$4=$R74,TEXT(EZ$1,0)&amp;FC$4=$U74),$BE74*$U$2,"")</f>
        <v/>
      </c>
      <c r="FD74" s="560" t="str">
        <f t="shared" si="2695"/>
        <v/>
      </c>
      <c r="FE74" s="556" t="str">
        <f t="shared" ref="FE74" si="3599">IF(OR(TEXT(FD$1,0)&amp;FE$4=$L74,TEXT(FD$1,0)&amp;FE$4=$O74,TEXT(FD$1,0)&amp;FE$4=$R74,TEXT(FD$1,0)&amp;FE$4=$U74),$BE74*$U$2,"")</f>
        <v/>
      </c>
      <c r="FF74" s="556" t="str">
        <f t="shared" ref="FF74" si="3600">IF(OR(TEXT(FD$1,0)&amp;FF$4=$L74,TEXT(FD$1,0)&amp;FF$4=$O74,TEXT(FD$1,0)&amp;FF$4=$R74,TEXT(FD$1,0)&amp;FF$4=$U74),$BE74*$U$2,"")</f>
        <v/>
      </c>
      <c r="FG74" s="558" t="str">
        <f t="shared" ref="FG74" si="3601">IF(OR(TEXT(FD$1,0)&amp;FG$4=$L74,TEXT(FD$1,0)&amp;FG$4=$O74,TEXT(FD$1,0)&amp;FG$4=$R74,TEXT(FD$1,0)&amp;FG$4=$U74),$BE74*$U$2,"")</f>
        <v/>
      </c>
      <c r="FH74" s="560" t="str">
        <f t="shared" si="2698"/>
        <v/>
      </c>
      <c r="FI74" s="556" t="str">
        <f t="shared" ref="FI74" si="3602">IF(OR(TEXT(FH$1,0)&amp;FI$4=$L74,TEXT(FH$1,0)&amp;FI$4=$O74,TEXT(FH$1,0)&amp;FI$4=$R74,TEXT(FH$1,0)&amp;FI$4=$U74),$BE74*$U$2,"")</f>
        <v/>
      </c>
      <c r="FJ74" s="556" t="str">
        <f t="shared" ref="FJ74" si="3603">IF(OR(TEXT(FH$1,0)&amp;FJ$4=$L74,TEXT(FH$1,0)&amp;FJ$4=$O74,TEXT(FH$1,0)&amp;FJ$4=$R74,TEXT(FH$1,0)&amp;FJ$4=$U74),$BE74*$U$2,"")</f>
        <v/>
      </c>
      <c r="FK74" s="558" t="str">
        <f t="shared" ref="FK74" si="3604">IF(OR(TEXT(FH$1,0)&amp;FK$4=$L74,TEXT(FH$1,0)&amp;FK$4=$O74,TEXT(FH$1,0)&amp;FK$4=$R74,TEXT(FH$1,0)&amp;FK$4=$U74),$BE74*$U$2,"")</f>
        <v/>
      </c>
      <c r="FL74" s="560" t="str">
        <f t="shared" si="2701"/>
        <v/>
      </c>
      <c r="FM74" s="556" t="str">
        <f t="shared" ref="FM74" si="3605">IF(OR(TEXT(FL$1,0)&amp;FM$4=$L74,TEXT(FL$1,0)&amp;FM$4=$O74,TEXT(FL$1,0)&amp;FM$4=$R74,TEXT(FL$1,0)&amp;FM$4=$U74),$BE74*$U$2,"")</f>
        <v/>
      </c>
      <c r="FN74" s="556" t="str">
        <f t="shared" ref="FN74" si="3606">IF(OR(TEXT(FL$1,0)&amp;FN$4=$L74,TEXT(FL$1,0)&amp;FN$4=$O74,TEXT(FL$1,0)&amp;FN$4=$R74,TEXT(FL$1,0)&amp;FN$4=$U74),$BE74*$U$2,"")</f>
        <v/>
      </c>
      <c r="FO74" s="558" t="str">
        <f t="shared" ref="FO74" si="3607">IF(OR(TEXT(FL$1,0)&amp;FO$4=$L74,TEXT(FL$1,0)&amp;FO$4=$O74,TEXT(FL$1,0)&amp;FO$4=$R74,TEXT(FL$1,0)&amp;FO$4=$U74),$BE74*$U$2,"")</f>
        <v/>
      </c>
      <c r="FP74" s="560" t="str">
        <f t="shared" si="2704"/>
        <v/>
      </c>
      <c r="FQ74" s="556" t="str">
        <f t="shared" ref="FQ74" si="3608">IF(OR(TEXT(FP$1,0)&amp;FQ$4=$L74,TEXT(FP$1,0)&amp;FQ$4=$O74,TEXT(FP$1,0)&amp;FQ$4=$R74,TEXT(FP$1,0)&amp;FQ$4=$U74),$BE74*$U$2,"")</f>
        <v/>
      </c>
      <c r="FR74" s="556" t="str">
        <f t="shared" ref="FR74" si="3609">IF(OR(TEXT(FP$1,0)&amp;FR$4=$L74,TEXT(FP$1,0)&amp;FR$4=$O74,TEXT(FP$1,0)&amp;FR$4=$R74,TEXT(FP$1,0)&amp;FR$4=$U74),$BE74*$U$2,"")</f>
        <v/>
      </c>
      <c r="FS74" s="558" t="str">
        <f t="shared" ref="FS74" si="3610">IF(OR(TEXT(FP$1,0)&amp;FS$4=$L74,TEXT(FP$1,0)&amp;FS$4=$O74,TEXT(FP$1,0)&amp;FS$4=$R74,TEXT(FP$1,0)&amp;FS$4=$U74),$BE74*$U$2,"")</f>
        <v/>
      </c>
      <c r="FT74" s="560" t="str">
        <f t="shared" si="2707"/>
        <v/>
      </c>
      <c r="FU74" s="556" t="str">
        <f t="shared" ref="FU74" si="3611">IF(OR(TEXT(FT$1,0)&amp;FU$4=$L74,TEXT(FT$1,0)&amp;FU$4=$O74,TEXT(FT$1,0)&amp;FU$4=$R74,TEXT(FT$1,0)&amp;FU$4=$U74),$BE74*$U$2,"")</f>
        <v/>
      </c>
      <c r="FV74" s="556" t="str">
        <f t="shared" ref="FV74" si="3612">IF(OR(TEXT(FT$1,0)&amp;FV$4=$L74,TEXT(FT$1,0)&amp;FV$4=$O74,TEXT(FT$1,0)&amp;FV$4=$R74,TEXT(FT$1,0)&amp;FV$4=$U74),$BE74*$U$2,"")</f>
        <v/>
      </c>
      <c r="FW74" s="558" t="str">
        <f t="shared" ref="FW74" si="3613">IF(OR(TEXT(FT$1,0)&amp;FW$4=$L74,TEXT(FT$1,0)&amp;FW$4=$O74,TEXT(FT$1,0)&amp;FW$4=$R74,TEXT(FT$1,0)&amp;FW$4=$U74),$BE74*$U$2,"")</f>
        <v/>
      </c>
      <c r="FX74" s="560" t="str">
        <f t="shared" si="2710"/>
        <v/>
      </c>
      <c r="FY74" s="556" t="str">
        <f t="shared" ref="FY74" si="3614">IF(OR(TEXT(FX$1,0)&amp;FY$4=$L74,TEXT(FX$1,0)&amp;FY$4=$O74,TEXT(FX$1,0)&amp;FY$4=$R74,TEXT(FX$1,0)&amp;FY$4=$U74),$BE74*$U$2,"")</f>
        <v/>
      </c>
      <c r="FZ74" s="556" t="str">
        <f t="shared" ref="FZ74" si="3615">IF(OR(TEXT(FX$1,0)&amp;FZ$4=$L74,TEXT(FX$1,0)&amp;FZ$4=$O74,TEXT(FX$1,0)&amp;FZ$4=$R74,TEXT(FX$1,0)&amp;FZ$4=$U74),$BE74*$U$2,"")</f>
        <v/>
      </c>
      <c r="GA74" s="558" t="str">
        <f t="shared" ref="GA74" si="3616">IF(OR(TEXT(FX$1,0)&amp;GA$4=$L74,TEXT(FX$1,0)&amp;GA$4=$O74,TEXT(FX$1,0)&amp;GA$4=$R74,TEXT(FX$1,0)&amp;GA$4=$U74),$BE74*$U$2,"")</f>
        <v/>
      </c>
    </row>
    <row r="75" spans="1:183" s="1" customFormat="1" ht="13.5" customHeight="1" x14ac:dyDescent="0.25">
      <c r="A75" s="584"/>
      <c r="B75" s="585"/>
      <c r="C75" s="585"/>
      <c r="D75" s="587"/>
      <c r="E75" s="587"/>
      <c r="F75" s="587"/>
      <c r="G75" s="590"/>
      <c r="H75" s="590"/>
      <c r="I75" s="590"/>
      <c r="J75" s="590"/>
      <c r="K75" s="591"/>
      <c r="L75" s="594"/>
      <c r="M75" s="595"/>
      <c r="N75" s="595"/>
      <c r="O75" s="597"/>
      <c r="P75" s="597"/>
      <c r="Q75" s="597"/>
      <c r="R75" s="597"/>
      <c r="S75" s="597"/>
      <c r="T75" s="597"/>
      <c r="U75" s="597"/>
      <c r="V75" s="597"/>
      <c r="W75" s="599"/>
      <c r="X75" s="579" t="str">
        <f t="shared" ref="X75" si="3617">IF(X74&lt;&gt;"",X74*$U$2,"")</f>
        <v/>
      </c>
      <c r="Y75" s="580"/>
      <c r="Z75" s="580" t="str">
        <f t="shared" ref="Z75" si="3618">IF(Z74&lt;&gt;"",Z74*$U$2,"")</f>
        <v/>
      </c>
      <c r="AA75" s="580"/>
      <c r="AB75" s="580" t="str">
        <f t="shared" ref="AB75" si="3619">IF(AB74&lt;&gt;"",AB74*$U$2,"")</f>
        <v/>
      </c>
      <c r="AC75" s="580"/>
      <c r="AD75" s="580" t="str">
        <f t="shared" ref="AD75" si="3620">IF(AD74&lt;&gt;"",AD74*$U$2,"")</f>
        <v/>
      </c>
      <c r="AE75" s="580"/>
      <c r="AF75" s="580" t="str">
        <f t="shared" ref="AF75" si="3621">IF(AF74&lt;&gt;"",AF74*$U$2,"")</f>
        <v/>
      </c>
      <c r="AG75" s="580"/>
      <c r="AH75" s="580" t="str">
        <f t="shared" ref="AH75" si="3622">IF(AH74&lt;&gt;"",AH74*$U$2,"")</f>
        <v/>
      </c>
      <c r="AI75" s="580"/>
      <c r="AJ75" s="580" t="str">
        <f t="shared" ref="AJ75" si="3623">IF(AJ74&lt;&gt;"",AJ74*$U$2,"")</f>
        <v/>
      </c>
      <c r="AK75" s="580"/>
      <c r="AL75" s="580" t="str">
        <f t="shared" ref="AL75" si="3624">IF(AL74&lt;&gt;"",AL74*$U$2,"")</f>
        <v/>
      </c>
      <c r="AM75" s="580"/>
      <c r="AN75" s="580" t="str">
        <f t="shared" ref="AN75" si="3625">IF(AN74&lt;&gt;"",AN74*$U$2,"")</f>
        <v/>
      </c>
      <c r="AO75" s="580"/>
      <c r="AP75" s="580" t="str">
        <f t="shared" ref="AP75" si="3626">IF(AP74&lt;&gt;"",AP74*$U$2,"")</f>
        <v/>
      </c>
      <c r="AQ75" s="580"/>
      <c r="AR75" s="580" t="str">
        <f t="shared" ref="AR75" si="3627">IF(AR74&lt;&gt;"",AR74*$U$2,"")</f>
        <v/>
      </c>
      <c r="AS75" s="580"/>
      <c r="AT75" s="580" t="str">
        <f t="shared" ref="AT75" si="3628">IF(AT74&lt;&gt;"",AT74*$U$2,"")</f>
        <v/>
      </c>
      <c r="AU75" s="580"/>
      <c r="AV75" s="580" t="str">
        <f t="shared" ref="AV75" si="3629">IF(AV74&lt;&gt;"",AV74*$U$2,"")</f>
        <v/>
      </c>
      <c r="AW75" s="580"/>
      <c r="AX75" s="580" t="str">
        <f t="shared" ref="AX75" si="3630">IF(AX74&lt;&gt;"",AX74*$U$2,"")</f>
        <v/>
      </c>
      <c r="AY75" s="580"/>
      <c r="AZ75" s="580" t="str">
        <f t="shared" ref="AZ75" si="3631">IF(AZ74&lt;&gt;"",AZ74*$U$2,"")</f>
        <v/>
      </c>
      <c r="BA75" s="581"/>
      <c r="BB75" s="569"/>
      <c r="BC75" s="570"/>
      <c r="BD75" s="570"/>
      <c r="BE75" s="572"/>
      <c r="BF75" s="572"/>
      <c r="BG75" s="572"/>
      <c r="BH75" s="576"/>
      <c r="BI75" s="577"/>
      <c r="BJ75" s="578"/>
      <c r="CJ75" s="564"/>
      <c r="CK75" s="562"/>
      <c r="CL75" s="562"/>
      <c r="CM75" s="563"/>
      <c r="CN75" s="564"/>
      <c r="CO75" s="562"/>
      <c r="CP75" s="562"/>
      <c r="CQ75" s="563"/>
      <c r="CR75" s="564"/>
      <c r="CS75" s="562"/>
      <c r="CT75" s="562"/>
      <c r="CU75" s="563"/>
      <c r="CV75" s="564"/>
      <c r="CW75" s="562"/>
      <c r="CX75" s="562"/>
      <c r="CY75" s="563"/>
      <c r="CZ75" s="564"/>
      <c r="DA75" s="562"/>
      <c r="DB75" s="562"/>
      <c r="DC75" s="563"/>
      <c r="DD75" s="564"/>
      <c r="DE75" s="562"/>
      <c r="DF75" s="562"/>
      <c r="DG75" s="563"/>
      <c r="DH75" s="564"/>
      <c r="DI75" s="562"/>
      <c r="DJ75" s="562"/>
      <c r="DK75" s="563"/>
      <c r="DL75" s="564"/>
      <c r="DM75" s="562"/>
      <c r="DN75" s="562"/>
      <c r="DO75" s="563"/>
      <c r="DP75" s="564"/>
      <c r="DQ75" s="562"/>
      <c r="DR75" s="562"/>
      <c r="DS75" s="563"/>
      <c r="DT75" s="564"/>
      <c r="DU75" s="562"/>
      <c r="DV75" s="562"/>
      <c r="DW75" s="563"/>
      <c r="DX75" s="564"/>
      <c r="DY75" s="562"/>
      <c r="DZ75" s="562"/>
      <c r="EA75" s="563"/>
      <c r="EB75" s="564"/>
      <c r="EC75" s="562"/>
      <c r="ED75" s="562"/>
      <c r="EE75" s="563"/>
      <c r="EF75" s="564"/>
      <c r="EG75" s="562"/>
      <c r="EH75" s="562"/>
      <c r="EI75" s="563"/>
      <c r="EJ75" s="564"/>
      <c r="EK75" s="562"/>
      <c r="EL75" s="562"/>
      <c r="EM75" s="563"/>
      <c r="EN75" s="564"/>
      <c r="EO75" s="562"/>
      <c r="EP75" s="562"/>
      <c r="EQ75" s="563"/>
      <c r="ER75" s="564"/>
      <c r="ES75" s="562"/>
      <c r="ET75" s="562"/>
      <c r="EU75" s="563"/>
      <c r="EV75" s="564"/>
      <c r="EW75" s="562"/>
      <c r="EX75" s="562"/>
      <c r="EY75" s="563"/>
      <c r="EZ75" s="564"/>
      <c r="FA75" s="562"/>
      <c r="FB75" s="562"/>
      <c r="FC75" s="563"/>
      <c r="FD75" s="564"/>
      <c r="FE75" s="562"/>
      <c r="FF75" s="562"/>
      <c r="FG75" s="563"/>
      <c r="FH75" s="564"/>
      <c r="FI75" s="562"/>
      <c r="FJ75" s="562"/>
      <c r="FK75" s="563"/>
      <c r="FL75" s="564"/>
      <c r="FM75" s="562"/>
      <c r="FN75" s="562"/>
      <c r="FO75" s="563"/>
      <c r="FP75" s="564"/>
      <c r="FQ75" s="562"/>
      <c r="FR75" s="562"/>
      <c r="FS75" s="563"/>
      <c r="FT75" s="564"/>
      <c r="FU75" s="562"/>
      <c r="FV75" s="562"/>
      <c r="FW75" s="563"/>
      <c r="FX75" s="564"/>
      <c r="FY75" s="562"/>
      <c r="FZ75" s="562"/>
      <c r="GA75" s="563"/>
    </row>
    <row r="76" spans="1:183" s="1" customFormat="1" ht="13.5" customHeight="1" x14ac:dyDescent="0.25">
      <c r="G76" s="12"/>
      <c r="H76" s="12"/>
      <c r="I76" s="12"/>
      <c r="J76" s="12"/>
      <c r="K76" s="12"/>
      <c r="CJ76" s="560" t="str">
        <f>IF(SUM(CJ6:CJ75)&lt;&gt;0,SUM(CJ6:CJ75),"")</f>
        <v/>
      </c>
      <c r="CK76" s="556" t="str">
        <f t="shared" ref="CK76:EV76" si="3632">IF(SUM(CK6:CK75)&lt;&gt;0,SUM(CK6:CK75),"")</f>
        <v/>
      </c>
      <c r="CL76" s="556" t="str">
        <f t="shared" si="3632"/>
        <v/>
      </c>
      <c r="CM76" s="558" t="str">
        <f t="shared" si="3632"/>
        <v/>
      </c>
      <c r="CN76" s="560" t="str">
        <f t="shared" si="3632"/>
        <v/>
      </c>
      <c r="CO76" s="556" t="str">
        <f t="shared" si="3632"/>
        <v/>
      </c>
      <c r="CP76" s="556" t="str">
        <f t="shared" si="3632"/>
        <v/>
      </c>
      <c r="CQ76" s="558" t="str">
        <f t="shared" si="3632"/>
        <v/>
      </c>
      <c r="CR76" s="560" t="str">
        <f t="shared" si="3632"/>
        <v/>
      </c>
      <c r="CS76" s="556" t="str">
        <f t="shared" si="3632"/>
        <v/>
      </c>
      <c r="CT76" s="556" t="str">
        <f t="shared" si="3632"/>
        <v/>
      </c>
      <c r="CU76" s="558" t="str">
        <f t="shared" si="3632"/>
        <v/>
      </c>
      <c r="CV76" s="560" t="str">
        <f t="shared" si="3632"/>
        <v/>
      </c>
      <c r="CW76" s="556" t="str">
        <f t="shared" si="3632"/>
        <v/>
      </c>
      <c r="CX76" s="556" t="str">
        <f t="shared" si="3632"/>
        <v/>
      </c>
      <c r="CY76" s="558" t="str">
        <f t="shared" si="3632"/>
        <v/>
      </c>
      <c r="CZ76" s="560" t="str">
        <f t="shared" si="3632"/>
        <v/>
      </c>
      <c r="DA76" s="556" t="str">
        <f t="shared" si="3632"/>
        <v/>
      </c>
      <c r="DB76" s="556" t="str">
        <f t="shared" si="3632"/>
        <v/>
      </c>
      <c r="DC76" s="558" t="str">
        <f t="shared" si="3632"/>
        <v/>
      </c>
      <c r="DD76" s="560" t="str">
        <f t="shared" si="3632"/>
        <v/>
      </c>
      <c r="DE76" s="556" t="str">
        <f t="shared" si="3632"/>
        <v/>
      </c>
      <c r="DF76" s="556" t="str">
        <f t="shared" si="3632"/>
        <v/>
      </c>
      <c r="DG76" s="558" t="str">
        <f t="shared" si="3632"/>
        <v/>
      </c>
      <c r="DH76" s="560" t="str">
        <f t="shared" si="3632"/>
        <v/>
      </c>
      <c r="DI76" s="556" t="str">
        <f t="shared" si="3632"/>
        <v/>
      </c>
      <c r="DJ76" s="556" t="str">
        <f t="shared" si="3632"/>
        <v/>
      </c>
      <c r="DK76" s="558" t="str">
        <f t="shared" si="3632"/>
        <v/>
      </c>
      <c r="DL76" s="560" t="str">
        <f t="shared" si="3632"/>
        <v/>
      </c>
      <c r="DM76" s="556" t="str">
        <f t="shared" si="3632"/>
        <v/>
      </c>
      <c r="DN76" s="556" t="str">
        <f t="shared" si="3632"/>
        <v/>
      </c>
      <c r="DO76" s="558" t="str">
        <f t="shared" si="3632"/>
        <v/>
      </c>
      <c r="DP76" s="560" t="str">
        <f t="shared" si="3632"/>
        <v/>
      </c>
      <c r="DQ76" s="556" t="str">
        <f t="shared" si="3632"/>
        <v/>
      </c>
      <c r="DR76" s="556" t="str">
        <f t="shared" si="3632"/>
        <v/>
      </c>
      <c r="DS76" s="558" t="str">
        <f t="shared" si="3632"/>
        <v/>
      </c>
      <c r="DT76" s="560" t="str">
        <f t="shared" si="3632"/>
        <v/>
      </c>
      <c r="DU76" s="556" t="str">
        <f t="shared" si="3632"/>
        <v/>
      </c>
      <c r="DV76" s="556" t="str">
        <f t="shared" si="3632"/>
        <v/>
      </c>
      <c r="DW76" s="558" t="str">
        <f t="shared" si="3632"/>
        <v/>
      </c>
      <c r="DX76" s="560" t="str">
        <f t="shared" si="3632"/>
        <v/>
      </c>
      <c r="DY76" s="556" t="str">
        <f t="shared" si="3632"/>
        <v/>
      </c>
      <c r="DZ76" s="556" t="str">
        <f t="shared" si="3632"/>
        <v/>
      </c>
      <c r="EA76" s="558" t="str">
        <f t="shared" si="3632"/>
        <v/>
      </c>
      <c r="EB76" s="560" t="str">
        <f t="shared" si="3632"/>
        <v/>
      </c>
      <c r="EC76" s="556" t="str">
        <f t="shared" si="3632"/>
        <v/>
      </c>
      <c r="ED76" s="556" t="str">
        <f t="shared" si="3632"/>
        <v/>
      </c>
      <c r="EE76" s="558" t="str">
        <f t="shared" si="3632"/>
        <v/>
      </c>
      <c r="EF76" s="560" t="str">
        <f t="shared" si="3632"/>
        <v/>
      </c>
      <c r="EG76" s="556" t="str">
        <f t="shared" si="3632"/>
        <v/>
      </c>
      <c r="EH76" s="556" t="str">
        <f t="shared" si="3632"/>
        <v/>
      </c>
      <c r="EI76" s="558" t="str">
        <f t="shared" si="3632"/>
        <v/>
      </c>
      <c r="EJ76" s="560" t="str">
        <f t="shared" si="3632"/>
        <v/>
      </c>
      <c r="EK76" s="556" t="str">
        <f t="shared" si="3632"/>
        <v/>
      </c>
      <c r="EL76" s="556" t="str">
        <f t="shared" si="3632"/>
        <v/>
      </c>
      <c r="EM76" s="558" t="str">
        <f t="shared" si="3632"/>
        <v/>
      </c>
      <c r="EN76" s="560" t="str">
        <f t="shared" si="3632"/>
        <v/>
      </c>
      <c r="EO76" s="556" t="str">
        <f t="shared" si="3632"/>
        <v/>
      </c>
      <c r="EP76" s="556" t="str">
        <f t="shared" si="3632"/>
        <v/>
      </c>
      <c r="EQ76" s="558" t="str">
        <f t="shared" si="3632"/>
        <v/>
      </c>
      <c r="ER76" s="560" t="str">
        <f t="shared" si="3632"/>
        <v/>
      </c>
      <c r="ES76" s="556" t="str">
        <f t="shared" si="3632"/>
        <v/>
      </c>
      <c r="ET76" s="556" t="str">
        <f t="shared" si="3632"/>
        <v/>
      </c>
      <c r="EU76" s="558" t="str">
        <f t="shared" si="3632"/>
        <v/>
      </c>
      <c r="EV76" s="560" t="str">
        <f t="shared" si="3632"/>
        <v/>
      </c>
      <c r="EW76" s="556" t="str">
        <f t="shared" ref="EW76:GA76" si="3633">IF(SUM(EW6:EW75)&lt;&gt;0,SUM(EW6:EW75),"")</f>
        <v/>
      </c>
      <c r="EX76" s="556" t="str">
        <f t="shared" si="3633"/>
        <v/>
      </c>
      <c r="EY76" s="558" t="str">
        <f t="shared" si="3633"/>
        <v/>
      </c>
      <c r="EZ76" s="560" t="str">
        <f t="shared" si="3633"/>
        <v/>
      </c>
      <c r="FA76" s="556" t="str">
        <f t="shared" si="3633"/>
        <v/>
      </c>
      <c r="FB76" s="556" t="str">
        <f t="shared" si="3633"/>
        <v/>
      </c>
      <c r="FC76" s="558" t="str">
        <f t="shared" si="3633"/>
        <v/>
      </c>
      <c r="FD76" s="560" t="str">
        <f t="shared" si="3633"/>
        <v/>
      </c>
      <c r="FE76" s="556" t="str">
        <f t="shared" si="3633"/>
        <v/>
      </c>
      <c r="FF76" s="556" t="str">
        <f t="shared" si="3633"/>
        <v/>
      </c>
      <c r="FG76" s="558" t="str">
        <f t="shared" si="3633"/>
        <v/>
      </c>
      <c r="FH76" s="560" t="str">
        <f t="shared" si="3633"/>
        <v/>
      </c>
      <c r="FI76" s="556" t="str">
        <f t="shared" si="3633"/>
        <v/>
      </c>
      <c r="FJ76" s="556" t="str">
        <f t="shared" si="3633"/>
        <v/>
      </c>
      <c r="FK76" s="558" t="str">
        <f t="shared" si="3633"/>
        <v/>
      </c>
      <c r="FL76" s="560" t="str">
        <f t="shared" si="3633"/>
        <v/>
      </c>
      <c r="FM76" s="556" t="str">
        <f t="shared" si="3633"/>
        <v/>
      </c>
      <c r="FN76" s="556" t="str">
        <f t="shared" si="3633"/>
        <v/>
      </c>
      <c r="FO76" s="558" t="str">
        <f t="shared" si="3633"/>
        <v/>
      </c>
      <c r="FP76" s="560" t="str">
        <f t="shared" si="3633"/>
        <v/>
      </c>
      <c r="FQ76" s="556" t="str">
        <f t="shared" si="3633"/>
        <v/>
      </c>
      <c r="FR76" s="556" t="str">
        <f t="shared" si="3633"/>
        <v/>
      </c>
      <c r="FS76" s="558" t="str">
        <f t="shared" si="3633"/>
        <v/>
      </c>
      <c r="FT76" s="560" t="str">
        <f t="shared" si="3633"/>
        <v/>
      </c>
      <c r="FU76" s="556" t="str">
        <f t="shared" si="3633"/>
        <v/>
      </c>
      <c r="FV76" s="556" t="str">
        <f t="shared" si="3633"/>
        <v/>
      </c>
      <c r="FW76" s="558" t="str">
        <f t="shared" si="3633"/>
        <v/>
      </c>
      <c r="FX76" s="560" t="str">
        <f t="shared" si="3633"/>
        <v/>
      </c>
      <c r="FY76" s="556" t="str">
        <f t="shared" si="3633"/>
        <v/>
      </c>
      <c r="FZ76" s="556" t="str">
        <f t="shared" si="3633"/>
        <v/>
      </c>
      <c r="GA76" s="558" t="str">
        <f t="shared" si="3633"/>
        <v/>
      </c>
    </row>
    <row r="77" spans="1:183" s="1" customFormat="1" ht="13.5" customHeight="1" x14ac:dyDescent="0.25">
      <c r="G77" s="12"/>
      <c r="H77" s="12"/>
      <c r="I77" s="12"/>
      <c r="J77" s="12"/>
      <c r="K77" s="12"/>
      <c r="CJ77" s="561"/>
      <c r="CK77" s="557"/>
      <c r="CL77" s="557"/>
      <c r="CM77" s="559"/>
      <c r="CN77" s="561"/>
      <c r="CO77" s="557"/>
      <c r="CP77" s="557"/>
      <c r="CQ77" s="559"/>
      <c r="CR77" s="561"/>
      <c r="CS77" s="557"/>
      <c r="CT77" s="557"/>
      <c r="CU77" s="559"/>
      <c r="CV77" s="561"/>
      <c r="CW77" s="557"/>
      <c r="CX77" s="557"/>
      <c r="CY77" s="559"/>
      <c r="CZ77" s="561"/>
      <c r="DA77" s="557"/>
      <c r="DB77" s="557"/>
      <c r="DC77" s="559"/>
      <c r="DD77" s="561"/>
      <c r="DE77" s="557"/>
      <c r="DF77" s="557"/>
      <c r="DG77" s="559"/>
      <c r="DH77" s="561"/>
      <c r="DI77" s="557"/>
      <c r="DJ77" s="557"/>
      <c r="DK77" s="559"/>
      <c r="DL77" s="561"/>
      <c r="DM77" s="557"/>
      <c r="DN77" s="557"/>
      <c r="DO77" s="559"/>
      <c r="DP77" s="561"/>
      <c r="DQ77" s="557"/>
      <c r="DR77" s="557"/>
      <c r="DS77" s="559"/>
      <c r="DT77" s="561"/>
      <c r="DU77" s="557"/>
      <c r="DV77" s="557"/>
      <c r="DW77" s="559"/>
      <c r="DX77" s="561"/>
      <c r="DY77" s="557"/>
      <c r="DZ77" s="557"/>
      <c r="EA77" s="559"/>
      <c r="EB77" s="561"/>
      <c r="EC77" s="557"/>
      <c r="ED77" s="557"/>
      <c r="EE77" s="559"/>
      <c r="EF77" s="561"/>
      <c r="EG77" s="557"/>
      <c r="EH77" s="557"/>
      <c r="EI77" s="559"/>
      <c r="EJ77" s="561"/>
      <c r="EK77" s="557"/>
      <c r="EL77" s="557"/>
      <c r="EM77" s="559"/>
      <c r="EN77" s="561"/>
      <c r="EO77" s="557"/>
      <c r="EP77" s="557"/>
      <c r="EQ77" s="559"/>
      <c r="ER77" s="561"/>
      <c r="ES77" s="557"/>
      <c r="ET77" s="557"/>
      <c r="EU77" s="559"/>
      <c r="EV77" s="561"/>
      <c r="EW77" s="557"/>
      <c r="EX77" s="557"/>
      <c r="EY77" s="559"/>
      <c r="EZ77" s="561"/>
      <c r="FA77" s="557"/>
      <c r="FB77" s="557"/>
      <c r="FC77" s="559"/>
      <c r="FD77" s="561"/>
      <c r="FE77" s="557"/>
      <c r="FF77" s="557"/>
      <c r="FG77" s="559"/>
      <c r="FH77" s="561"/>
      <c r="FI77" s="557"/>
      <c r="FJ77" s="557"/>
      <c r="FK77" s="559"/>
      <c r="FL77" s="561"/>
      <c r="FM77" s="557"/>
      <c r="FN77" s="557"/>
      <c r="FO77" s="559"/>
      <c r="FP77" s="561"/>
      <c r="FQ77" s="557"/>
      <c r="FR77" s="557"/>
      <c r="FS77" s="559"/>
      <c r="FT77" s="561"/>
      <c r="FU77" s="557"/>
      <c r="FV77" s="557"/>
      <c r="FW77" s="559"/>
      <c r="FX77" s="561"/>
      <c r="FY77" s="557"/>
      <c r="FZ77" s="557"/>
      <c r="GA77" s="559"/>
    </row>
  </sheetData>
  <mergeCells count="5179">
    <mergeCell ref="FQ56:FQ57"/>
    <mergeCell ref="FR56:FR57"/>
    <mergeCell ref="FS56:FS57"/>
    <mergeCell ref="FT56:FT57"/>
    <mergeCell ref="FU56:FU57"/>
    <mergeCell ref="FV56:FV57"/>
    <mergeCell ref="FW56:FW57"/>
    <mergeCell ref="FX56:FX57"/>
    <mergeCell ref="FY56:FY57"/>
    <mergeCell ref="FZ56:FZ57"/>
    <mergeCell ref="GA56:GA57"/>
    <mergeCell ref="EZ56:EZ57"/>
    <mergeCell ref="FA56:FA57"/>
    <mergeCell ref="FB56:FB57"/>
    <mergeCell ref="FC56:FC57"/>
    <mergeCell ref="FD56:FD57"/>
    <mergeCell ref="FE56:FE57"/>
    <mergeCell ref="FF56:FF57"/>
    <mergeCell ref="FG56:FG57"/>
    <mergeCell ref="FH56:FH57"/>
    <mergeCell ref="FI56:FI57"/>
    <mergeCell ref="FJ56:FJ57"/>
    <mergeCell ref="FK56:FK57"/>
    <mergeCell ref="FL56:FL57"/>
    <mergeCell ref="FM56:FM57"/>
    <mergeCell ref="FN56:FN57"/>
    <mergeCell ref="FO56:FO57"/>
    <mergeCell ref="FP56:FP57"/>
    <mergeCell ref="EI56:EI57"/>
    <mergeCell ref="EJ56:EJ57"/>
    <mergeCell ref="EK56:EK57"/>
    <mergeCell ref="EL56:EL57"/>
    <mergeCell ref="EM56:EM57"/>
    <mergeCell ref="EN56:EN57"/>
    <mergeCell ref="EO56:EO57"/>
    <mergeCell ref="EP56:EP57"/>
    <mergeCell ref="EQ56:EQ57"/>
    <mergeCell ref="ER56:ER57"/>
    <mergeCell ref="ES56:ES57"/>
    <mergeCell ref="ET56:ET57"/>
    <mergeCell ref="EU56:EU57"/>
    <mergeCell ref="EV56:EV57"/>
    <mergeCell ref="EW56:EW57"/>
    <mergeCell ref="EX56:EX57"/>
    <mergeCell ref="EY56:EY57"/>
    <mergeCell ref="DR56:DR57"/>
    <mergeCell ref="DS56:DS57"/>
    <mergeCell ref="DT56:DT57"/>
    <mergeCell ref="DU56:DU57"/>
    <mergeCell ref="DV56:DV57"/>
    <mergeCell ref="DW56:DW57"/>
    <mergeCell ref="DX56:DX57"/>
    <mergeCell ref="DY56:DY57"/>
    <mergeCell ref="DZ56:DZ57"/>
    <mergeCell ref="EA56:EA57"/>
    <mergeCell ref="EB56:EB57"/>
    <mergeCell ref="EC56:EC57"/>
    <mergeCell ref="ED56:ED57"/>
    <mergeCell ref="EE56:EE57"/>
    <mergeCell ref="EF56:EF57"/>
    <mergeCell ref="EG56:EG57"/>
    <mergeCell ref="EH56:EH57"/>
    <mergeCell ref="DA56:DA57"/>
    <mergeCell ref="DB56:DB57"/>
    <mergeCell ref="DC56:DC57"/>
    <mergeCell ref="DD56:DD57"/>
    <mergeCell ref="DE56:DE57"/>
    <mergeCell ref="DF56:DF57"/>
    <mergeCell ref="DG56:DG57"/>
    <mergeCell ref="DH56:DH57"/>
    <mergeCell ref="DI56:DI57"/>
    <mergeCell ref="DJ56:DJ57"/>
    <mergeCell ref="DK56:DK57"/>
    <mergeCell ref="DL56:DL57"/>
    <mergeCell ref="DM56:DM57"/>
    <mergeCell ref="DN56:DN57"/>
    <mergeCell ref="DO56:DO57"/>
    <mergeCell ref="DP56:DP57"/>
    <mergeCell ref="DQ56:DQ57"/>
    <mergeCell ref="CJ56:CJ57"/>
    <mergeCell ref="CK56:CK57"/>
    <mergeCell ref="CL56:CL57"/>
    <mergeCell ref="CM56:CM57"/>
    <mergeCell ref="CN56:CN57"/>
    <mergeCell ref="CO56:CO57"/>
    <mergeCell ref="CP56:CP57"/>
    <mergeCell ref="CQ56:CQ57"/>
    <mergeCell ref="CR56:CR57"/>
    <mergeCell ref="CS56:CS57"/>
    <mergeCell ref="CT56:CT57"/>
    <mergeCell ref="CU56:CU57"/>
    <mergeCell ref="CV56:CV57"/>
    <mergeCell ref="CW56:CW57"/>
    <mergeCell ref="CX56:CX57"/>
    <mergeCell ref="CY56:CY57"/>
    <mergeCell ref="CZ56:CZ57"/>
    <mergeCell ref="BL30:BN30"/>
    <mergeCell ref="BO30:BQ30"/>
    <mergeCell ref="BR30:BT30"/>
    <mergeCell ref="BU30:BW30"/>
    <mergeCell ref="BX30:BZ30"/>
    <mergeCell ref="BL19:BN19"/>
    <mergeCell ref="BO19:BQ19"/>
    <mergeCell ref="BR19:BT19"/>
    <mergeCell ref="BU19:BW19"/>
    <mergeCell ref="BX19:BZ19"/>
    <mergeCell ref="BL26:BN26"/>
    <mergeCell ref="BO26:BQ26"/>
    <mergeCell ref="BR26:BT26"/>
    <mergeCell ref="BU26:BW26"/>
    <mergeCell ref="BX26:BZ26"/>
    <mergeCell ref="BL27:BN27"/>
    <mergeCell ref="BO27:BQ27"/>
    <mergeCell ref="BR27:BT27"/>
    <mergeCell ref="BU27:BW27"/>
    <mergeCell ref="BX27:BZ27"/>
    <mergeCell ref="BL28:BN28"/>
    <mergeCell ref="BO28:BQ28"/>
    <mergeCell ref="BR28:BT28"/>
    <mergeCell ref="BU28:BW28"/>
    <mergeCell ref="BX28:BZ28"/>
    <mergeCell ref="BL29:BN29"/>
    <mergeCell ref="BO29:BQ29"/>
    <mergeCell ref="BR29:BT29"/>
    <mergeCell ref="BU29:BW29"/>
    <mergeCell ref="BX29:BZ29"/>
    <mergeCell ref="BL22:BN22"/>
    <mergeCell ref="BO22:BQ22"/>
    <mergeCell ref="BR22:BT22"/>
    <mergeCell ref="BU22:BW22"/>
    <mergeCell ref="BX22:BZ22"/>
    <mergeCell ref="BL23:BN23"/>
    <mergeCell ref="BO23:BQ23"/>
    <mergeCell ref="BR23:BT23"/>
    <mergeCell ref="BU23:BW23"/>
    <mergeCell ref="BX23:BZ23"/>
    <mergeCell ref="BL24:BN24"/>
    <mergeCell ref="BO24:BQ24"/>
    <mergeCell ref="BR24:BT24"/>
    <mergeCell ref="BU24:BW24"/>
    <mergeCell ref="BX24:BZ24"/>
    <mergeCell ref="BL25:BN25"/>
    <mergeCell ref="BO25:BQ25"/>
    <mergeCell ref="BR25:BT25"/>
    <mergeCell ref="BU25:BW25"/>
    <mergeCell ref="BX25:BZ25"/>
    <mergeCell ref="BL14:BN14"/>
    <mergeCell ref="BO14:BX14"/>
    <mergeCell ref="BL15:BN15"/>
    <mergeCell ref="BO15:BX15"/>
    <mergeCell ref="BL16:BN16"/>
    <mergeCell ref="BO16:BX16"/>
    <mergeCell ref="BL17:BN17"/>
    <mergeCell ref="BO17:BX17"/>
    <mergeCell ref="BL20:BN20"/>
    <mergeCell ref="BO20:BQ20"/>
    <mergeCell ref="BR20:BT20"/>
    <mergeCell ref="BU20:BW20"/>
    <mergeCell ref="BX20:BZ20"/>
    <mergeCell ref="BL21:BN21"/>
    <mergeCell ref="BO21:BQ21"/>
    <mergeCell ref="BR21:BT21"/>
    <mergeCell ref="BU21:BW21"/>
    <mergeCell ref="BX21:BZ21"/>
    <mergeCell ref="BL6:BN6"/>
    <mergeCell ref="BO6:BX6"/>
    <mergeCell ref="BO3:BX5"/>
    <mergeCell ref="BL7:BN7"/>
    <mergeCell ref="BO7:BX7"/>
    <mergeCell ref="BL8:BN8"/>
    <mergeCell ref="BO8:BX8"/>
    <mergeCell ref="BL9:BN9"/>
    <mergeCell ref="BO9:BX9"/>
    <mergeCell ref="BL10:BN10"/>
    <mergeCell ref="BO10:BX10"/>
    <mergeCell ref="BL11:BN11"/>
    <mergeCell ref="BO11:BX11"/>
    <mergeCell ref="BL12:BN12"/>
    <mergeCell ref="BO12:BX12"/>
    <mergeCell ref="BL13:BN13"/>
    <mergeCell ref="BO13:BX13"/>
    <mergeCell ref="BL5:BN5"/>
    <mergeCell ref="FR54:FR55"/>
    <mergeCell ref="FS54:FS55"/>
    <mergeCell ref="FT54:FT55"/>
    <mergeCell ref="FU54:FU55"/>
    <mergeCell ref="FV54:FV55"/>
    <mergeCell ref="FW54:FW55"/>
    <mergeCell ref="FX54:FX55"/>
    <mergeCell ref="FY54:FY55"/>
    <mergeCell ref="FZ54:FZ55"/>
    <mergeCell ref="GA54:GA55"/>
    <mergeCell ref="EV54:EV55"/>
    <mergeCell ref="EW54:EW55"/>
    <mergeCell ref="EX54:EX55"/>
    <mergeCell ref="EY54:EY55"/>
    <mergeCell ref="EZ54:EZ55"/>
    <mergeCell ref="FA54:FA55"/>
    <mergeCell ref="FB54:FB55"/>
    <mergeCell ref="FC54:FC55"/>
    <mergeCell ref="FD54:FD55"/>
    <mergeCell ref="FE54:FE55"/>
    <mergeCell ref="FF54:FF55"/>
    <mergeCell ref="FG54:FG55"/>
    <mergeCell ref="FH54:FH55"/>
    <mergeCell ref="FI54:FI55"/>
    <mergeCell ref="FJ54:FJ55"/>
    <mergeCell ref="FK54:FK55"/>
    <mergeCell ref="FL54:FL55"/>
    <mergeCell ref="EJ54:EJ55"/>
    <mergeCell ref="EK54:EK55"/>
    <mergeCell ref="EL54:EL55"/>
    <mergeCell ref="EM54:EM55"/>
    <mergeCell ref="EN54:EN55"/>
    <mergeCell ref="EO54:EO55"/>
    <mergeCell ref="EP54:EP55"/>
    <mergeCell ref="EQ54:EQ55"/>
    <mergeCell ref="ER54:ER55"/>
    <mergeCell ref="ES54:ES55"/>
    <mergeCell ref="ET54:ET55"/>
    <mergeCell ref="EU54:EU55"/>
    <mergeCell ref="FM54:FM55"/>
    <mergeCell ref="FN54:FN55"/>
    <mergeCell ref="FO54:FO55"/>
    <mergeCell ref="FP54:FP55"/>
    <mergeCell ref="FQ54:FQ55"/>
    <mergeCell ref="DS54:DS55"/>
    <mergeCell ref="DT54:DT55"/>
    <mergeCell ref="DU54:DU55"/>
    <mergeCell ref="DV54:DV55"/>
    <mergeCell ref="DW54:DW55"/>
    <mergeCell ref="DX54:DX55"/>
    <mergeCell ref="DY54:DY55"/>
    <mergeCell ref="DZ54:DZ55"/>
    <mergeCell ref="EA54:EA55"/>
    <mergeCell ref="EB54:EB55"/>
    <mergeCell ref="EC54:EC55"/>
    <mergeCell ref="ED54:ED55"/>
    <mergeCell ref="EE54:EE55"/>
    <mergeCell ref="EF54:EF55"/>
    <mergeCell ref="EG54:EG55"/>
    <mergeCell ref="EH54:EH55"/>
    <mergeCell ref="EI54:EI55"/>
    <mergeCell ref="DB54:DB55"/>
    <mergeCell ref="DC54:DC55"/>
    <mergeCell ref="DD54:DD55"/>
    <mergeCell ref="DE54:DE55"/>
    <mergeCell ref="DF54:DF55"/>
    <mergeCell ref="DG54:DG55"/>
    <mergeCell ref="DH54:DH55"/>
    <mergeCell ref="DI54:DI55"/>
    <mergeCell ref="DJ54:DJ55"/>
    <mergeCell ref="DK54:DK55"/>
    <mergeCell ref="DL54:DL55"/>
    <mergeCell ref="DM54:DM55"/>
    <mergeCell ref="DN54:DN55"/>
    <mergeCell ref="DO54:DO55"/>
    <mergeCell ref="DP54:DP55"/>
    <mergeCell ref="DQ54:DQ55"/>
    <mergeCell ref="DR54:DR55"/>
    <mergeCell ref="CK54:CK55"/>
    <mergeCell ref="CL54:CL55"/>
    <mergeCell ref="CM54:CM55"/>
    <mergeCell ref="CN54:CN55"/>
    <mergeCell ref="CO54:CO55"/>
    <mergeCell ref="CP54:CP55"/>
    <mergeCell ref="CQ54:CQ55"/>
    <mergeCell ref="CR54:CR55"/>
    <mergeCell ref="CS54:CS55"/>
    <mergeCell ref="CT54:CT55"/>
    <mergeCell ref="CU54:CU55"/>
    <mergeCell ref="CV54:CV55"/>
    <mergeCell ref="CW54:CW55"/>
    <mergeCell ref="CX54:CX55"/>
    <mergeCell ref="CY54:CY55"/>
    <mergeCell ref="CZ54:CZ55"/>
    <mergeCell ref="DA54:DA55"/>
    <mergeCell ref="FK52:FK53"/>
    <mergeCell ref="FL52:FL53"/>
    <mergeCell ref="FM52:FM53"/>
    <mergeCell ref="FN52:FN53"/>
    <mergeCell ref="FO52:FO53"/>
    <mergeCell ref="FP52:FP53"/>
    <mergeCell ref="FQ52:FQ53"/>
    <mergeCell ref="FR52:FR53"/>
    <mergeCell ref="FS52:FS53"/>
    <mergeCell ref="FT52:FT53"/>
    <mergeCell ref="FU52:FU53"/>
    <mergeCell ref="FV52:FV53"/>
    <mergeCell ref="FW52:FW53"/>
    <mergeCell ref="FX52:FX53"/>
    <mergeCell ref="FY52:FY53"/>
    <mergeCell ref="FZ52:FZ53"/>
    <mergeCell ref="GA52:GA53"/>
    <mergeCell ref="ET52:ET53"/>
    <mergeCell ref="EU52:EU53"/>
    <mergeCell ref="EV52:EV53"/>
    <mergeCell ref="EW52:EW53"/>
    <mergeCell ref="EX52:EX53"/>
    <mergeCell ref="EY52:EY53"/>
    <mergeCell ref="EZ52:EZ53"/>
    <mergeCell ref="FA52:FA53"/>
    <mergeCell ref="FB52:FB53"/>
    <mergeCell ref="FC52:FC53"/>
    <mergeCell ref="FD52:FD53"/>
    <mergeCell ref="FE52:FE53"/>
    <mergeCell ref="FF52:FF53"/>
    <mergeCell ref="FG52:FG53"/>
    <mergeCell ref="FH52:FH53"/>
    <mergeCell ref="FI52:FI53"/>
    <mergeCell ref="FJ52:FJ53"/>
    <mergeCell ref="EC52:EC53"/>
    <mergeCell ref="ED52:ED53"/>
    <mergeCell ref="EE52:EE53"/>
    <mergeCell ref="EF52:EF53"/>
    <mergeCell ref="EG52:EG53"/>
    <mergeCell ref="EH52:EH53"/>
    <mergeCell ref="EI52:EI53"/>
    <mergeCell ref="EJ52:EJ53"/>
    <mergeCell ref="EK52:EK53"/>
    <mergeCell ref="EL52:EL53"/>
    <mergeCell ref="EM52:EM53"/>
    <mergeCell ref="EN52:EN53"/>
    <mergeCell ref="EO52:EO53"/>
    <mergeCell ref="EP52:EP53"/>
    <mergeCell ref="EQ52:EQ53"/>
    <mergeCell ref="ER52:ER53"/>
    <mergeCell ref="ES52:ES53"/>
    <mergeCell ref="DL52:DL53"/>
    <mergeCell ref="DM52:DM53"/>
    <mergeCell ref="DN52:DN53"/>
    <mergeCell ref="DO52:DO53"/>
    <mergeCell ref="DP52:DP53"/>
    <mergeCell ref="DQ52:DQ53"/>
    <mergeCell ref="DR52:DR53"/>
    <mergeCell ref="DS52:DS53"/>
    <mergeCell ref="DT52:DT53"/>
    <mergeCell ref="DU52:DU53"/>
    <mergeCell ref="DV52:DV53"/>
    <mergeCell ref="DW52:DW53"/>
    <mergeCell ref="DX52:DX53"/>
    <mergeCell ref="DY52:DY53"/>
    <mergeCell ref="DZ52:DZ53"/>
    <mergeCell ref="EA52:EA53"/>
    <mergeCell ref="EB52:EB53"/>
    <mergeCell ref="FW50:FW51"/>
    <mergeCell ref="FX50:FX51"/>
    <mergeCell ref="FY50:FY51"/>
    <mergeCell ref="FZ50:FZ51"/>
    <mergeCell ref="GA50:GA51"/>
    <mergeCell ref="CK52:CK53"/>
    <mergeCell ref="CL52:CL53"/>
    <mergeCell ref="CM52:CM53"/>
    <mergeCell ref="CN52:CN53"/>
    <mergeCell ref="CO52:CO53"/>
    <mergeCell ref="CP52:CP53"/>
    <mergeCell ref="CQ52:CQ53"/>
    <mergeCell ref="CR52:CR53"/>
    <mergeCell ref="CS52:CS53"/>
    <mergeCell ref="CT52:CT53"/>
    <mergeCell ref="CU52:CU53"/>
    <mergeCell ref="CV52:CV53"/>
    <mergeCell ref="CW52:CW53"/>
    <mergeCell ref="CX52:CX53"/>
    <mergeCell ref="CY52:CY53"/>
    <mergeCell ref="CZ52:CZ53"/>
    <mergeCell ref="DA52:DA53"/>
    <mergeCell ref="DB52:DB53"/>
    <mergeCell ref="DC52:DC53"/>
    <mergeCell ref="DD52:DD53"/>
    <mergeCell ref="DE52:DE53"/>
    <mergeCell ref="DF52:DF53"/>
    <mergeCell ref="DG52:DG53"/>
    <mergeCell ref="DH52:DH53"/>
    <mergeCell ref="DI52:DI53"/>
    <mergeCell ref="DJ52:DJ53"/>
    <mergeCell ref="DK52:DK53"/>
    <mergeCell ref="FF50:FF51"/>
    <mergeCell ref="FG50:FG51"/>
    <mergeCell ref="FH50:FH51"/>
    <mergeCell ref="FI50:FI51"/>
    <mergeCell ref="FJ50:FJ51"/>
    <mergeCell ref="FK50:FK51"/>
    <mergeCell ref="FL50:FL51"/>
    <mergeCell ref="FM50:FM51"/>
    <mergeCell ref="FN50:FN51"/>
    <mergeCell ref="FO50:FO51"/>
    <mergeCell ref="FP50:FP51"/>
    <mergeCell ref="FQ50:FQ51"/>
    <mergeCell ref="FR50:FR51"/>
    <mergeCell ref="FS50:FS51"/>
    <mergeCell ref="FT50:FT51"/>
    <mergeCell ref="FU50:FU51"/>
    <mergeCell ref="FV50:FV51"/>
    <mergeCell ref="EO50:EO51"/>
    <mergeCell ref="EP50:EP51"/>
    <mergeCell ref="EQ50:EQ51"/>
    <mergeCell ref="ER50:ER51"/>
    <mergeCell ref="ES50:ES51"/>
    <mergeCell ref="ET50:ET51"/>
    <mergeCell ref="EU50:EU51"/>
    <mergeCell ref="EV50:EV51"/>
    <mergeCell ref="EW50:EW51"/>
    <mergeCell ref="EX50:EX51"/>
    <mergeCell ref="EY50:EY51"/>
    <mergeCell ref="EZ50:EZ51"/>
    <mergeCell ref="FA50:FA51"/>
    <mergeCell ref="FB50:FB51"/>
    <mergeCell ref="FC50:FC51"/>
    <mergeCell ref="FD50:FD51"/>
    <mergeCell ref="FE50:FE51"/>
    <mergeCell ref="DX50:DX51"/>
    <mergeCell ref="DY50:DY51"/>
    <mergeCell ref="DZ50:DZ51"/>
    <mergeCell ref="EA50:EA51"/>
    <mergeCell ref="EB50:EB51"/>
    <mergeCell ref="EC50:EC51"/>
    <mergeCell ref="ED50:ED51"/>
    <mergeCell ref="EE50:EE51"/>
    <mergeCell ref="EF50:EF51"/>
    <mergeCell ref="EG50:EG51"/>
    <mergeCell ref="EH50:EH51"/>
    <mergeCell ref="EI50:EI51"/>
    <mergeCell ref="EJ50:EJ51"/>
    <mergeCell ref="EK50:EK51"/>
    <mergeCell ref="EL50:EL51"/>
    <mergeCell ref="EM50:EM51"/>
    <mergeCell ref="EN50:EN51"/>
    <mergeCell ref="DG50:DG51"/>
    <mergeCell ref="DH50:DH51"/>
    <mergeCell ref="DI50:DI51"/>
    <mergeCell ref="DJ50:DJ51"/>
    <mergeCell ref="DK50:DK51"/>
    <mergeCell ref="DL50:DL51"/>
    <mergeCell ref="DM50:DM51"/>
    <mergeCell ref="DN50:DN51"/>
    <mergeCell ref="DO50:DO51"/>
    <mergeCell ref="DP50:DP51"/>
    <mergeCell ref="DQ50:DQ51"/>
    <mergeCell ref="DR50:DR51"/>
    <mergeCell ref="DS50:DS51"/>
    <mergeCell ref="DT50:DT51"/>
    <mergeCell ref="DU50:DU51"/>
    <mergeCell ref="DV50:DV51"/>
    <mergeCell ref="DW50:DW51"/>
    <mergeCell ref="FR48:FR49"/>
    <mergeCell ref="FS48:FS49"/>
    <mergeCell ref="FT48:FT49"/>
    <mergeCell ref="FU48:FU49"/>
    <mergeCell ref="FV48:FV49"/>
    <mergeCell ref="FW48:FW49"/>
    <mergeCell ref="FX48:FX49"/>
    <mergeCell ref="FY48:FY49"/>
    <mergeCell ref="FZ48:FZ49"/>
    <mergeCell ref="GA48:GA49"/>
    <mergeCell ref="CK50:CK51"/>
    <mergeCell ref="CL50:CL51"/>
    <mergeCell ref="CM50:CM51"/>
    <mergeCell ref="CN50:CN51"/>
    <mergeCell ref="CO50:CO51"/>
    <mergeCell ref="CP50:CP51"/>
    <mergeCell ref="CQ50:CQ51"/>
    <mergeCell ref="CR50:CR51"/>
    <mergeCell ref="CS50:CS51"/>
    <mergeCell ref="CT50:CT51"/>
    <mergeCell ref="CU50:CU51"/>
    <mergeCell ref="CV50:CV51"/>
    <mergeCell ref="CW50:CW51"/>
    <mergeCell ref="CX50:CX51"/>
    <mergeCell ref="CY50:CY51"/>
    <mergeCell ref="CZ50:CZ51"/>
    <mergeCell ref="DA50:DA51"/>
    <mergeCell ref="DB50:DB51"/>
    <mergeCell ref="DC50:DC51"/>
    <mergeCell ref="DD50:DD51"/>
    <mergeCell ref="DE50:DE51"/>
    <mergeCell ref="DF50:DF51"/>
    <mergeCell ref="FA48:FA49"/>
    <mergeCell ref="FB48:FB49"/>
    <mergeCell ref="FC48:FC49"/>
    <mergeCell ref="FD48:FD49"/>
    <mergeCell ref="FE48:FE49"/>
    <mergeCell ref="FF48:FF49"/>
    <mergeCell ref="FG48:FG49"/>
    <mergeCell ref="FH48:FH49"/>
    <mergeCell ref="FI48:FI49"/>
    <mergeCell ref="FJ48:FJ49"/>
    <mergeCell ref="FK48:FK49"/>
    <mergeCell ref="FL48:FL49"/>
    <mergeCell ref="FM48:FM49"/>
    <mergeCell ref="FN48:FN49"/>
    <mergeCell ref="FO48:FO49"/>
    <mergeCell ref="FP48:FP49"/>
    <mergeCell ref="FQ48:FQ49"/>
    <mergeCell ref="EJ48:EJ49"/>
    <mergeCell ref="EK48:EK49"/>
    <mergeCell ref="EL48:EL49"/>
    <mergeCell ref="EM48:EM49"/>
    <mergeCell ref="EN48:EN49"/>
    <mergeCell ref="EO48:EO49"/>
    <mergeCell ref="EP48:EP49"/>
    <mergeCell ref="EQ48:EQ49"/>
    <mergeCell ref="ER48:ER49"/>
    <mergeCell ref="ES48:ES49"/>
    <mergeCell ref="ET48:ET49"/>
    <mergeCell ref="EU48:EU49"/>
    <mergeCell ref="EV48:EV49"/>
    <mergeCell ref="EW48:EW49"/>
    <mergeCell ref="EX48:EX49"/>
    <mergeCell ref="EY48:EY49"/>
    <mergeCell ref="EZ48:EZ49"/>
    <mergeCell ref="DS48:DS49"/>
    <mergeCell ref="DT48:DT49"/>
    <mergeCell ref="DU48:DU49"/>
    <mergeCell ref="DV48:DV49"/>
    <mergeCell ref="DW48:DW49"/>
    <mergeCell ref="DX48:DX49"/>
    <mergeCell ref="DY48:DY49"/>
    <mergeCell ref="DZ48:DZ49"/>
    <mergeCell ref="EA48:EA49"/>
    <mergeCell ref="EB48:EB49"/>
    <mergeCell ref="EC48:EC49"/>
    <mergeCell ref="ED48:ED49"/>
    <mergeCell ref="EE48:EE49"/>
    <mergeCell ref="EF48:EF49"/>
    <mergeCell ref="EG48:EG49"/>
    <mergeCell ref="EH48:EH49"/>
    <mergeCell ref="EI48:EI49"/>
    <mergeCell ref="DB48:DB49"/>
    <mergeCell ref="DC48:DC49"/>
    <mergeCell ref="DD48:DD49"/>
    <mergeCell ref="DE48:DE49"/>
    <mergeCell ref="DF48:DF49"/>
    <mergeCell ref="DG48:DG49"/>
    <mergeCell ref="DH48:DH49"/>
    <mergeCell ref="DI48:DI49"/>
    <mergeCell ref="DJ48:DJ49"/>
    <mergeCell ref="DK48:DK49"/>
    <mergeCell ref="DL48:DL49"/>
    <mergeCell ref="DM48:DM49"/>
    <mergeCell ref="DN48:DN49"/>
    <mergeCell ref="DO48:DO49"/>
    <mergeCell ref="DP48:DP49"/>
    <mergeCell ref="DQ48:DQ49"/>
    <mergeCell ref="DR48:DR49"/>
    <mergeCell ref="FM46:FM47"/>
    <mergeCell ref="FN46:FN47"/>
    <mergeCell ref="FO46:FO47"/>
    <mergeCell ref="FP46:FP47"/>
    <mergeCell ref="FQ46:FQ47"/>
    <mergeCell ref="FR46:FR47"/>
    <mergeCell ref="FS46:FS47"/>
    <mergeCell ref="FT46:FT47"/>
    <mergeCell ref="FU46:FU47"/>
    <mergeCell ref="FV46:FV47"/>
    <mergeCell ref="FW46:FW47"/>
    <mergeCell ref="FX46:FX47"/>
    <mergeCell ref="FY46:FY47"/>
    <mergeCell ref="FZ46:FZ47"/>
    <mergeCell ref="GA46:GA47"/>
    <mergeCell ref="CK48:CK49"/>
    <mergeCell ref="CL48:CL49"/>
    <mergeCell ref="CM48:CM49"/>
    <mergeCell ref="CN48:CN49"/>
    <mergeCell ref="CO48:CO49"/>
    <mergeCell ref="CP48:CP49"/>
    <mergeCell ref="CQ48:CQ49"/>
    <mergeCell ref="CR48:CR49"/>
    <mergeCell ref="CS48:CS49"/>
    <mergeCell ref="CT48:CT49"/>
    <mergeCell ref="CU48:CU49"/>
    <mergeCell ref="CV48:CV49"/>
    <mergeCell ref="CW48:CW49"/>
    <mergeCell ref="CX48:CX49"/>
    <mergeCell ref="CY48:CY49"/>
    <mergeCell ref="CZ48:CZ49"/>
    <mergeCell ref="DA48:DA49"/>
    <mergeCell ref="EV46:EV47"/>
    <mergeCell ref="EW46:EW47"/>
    <mergeCell ref="EX46:EX47"/>
    <mergeCell ref="EY46:EY47"/>
    <mergeCell ref="EZ46:EZ47"/>
    <mergeCell ref="FA46:FA47"/>
    <mergeCell ref="FB46:FB47"/>
    <mergeCell ref="FC46:FC47"/>
    <mergeCell ref="FD46:FD47"/>
    <mergeCell ref="FE46:FE47"/>
    <mergeCell ref="FF46:FF47"/>
    <mergeCell ref="FG46:FG47"/>
    <mergeCell ref="FH46:FH47"/>
    <mergeCell ref="FI46:FI47"/>
    <mergeCell ref="FJ46:FJ47"/>
    <mergeCell ref="FK46:FK47"/>
    <mergeCell ref="FL46:FL47"/>
    <mergeCell ref="EE46:EE47"/>
    <mergeCell ref="EF46:EF47"/>
    <mergeCell ref="EG46:EG47"/>
    <mergeCell ref="EH46:EH47"/>
    <mergeCell ref="EI46:EI47"/>
    <mergeCell ref="EJ46:EJ47"/>
    <mergeCell ref="EK46:EK47"/>
    <mergeCell ref="EL46:EL47"/>
    <mergeCell ref="EM46:EM47"/>
    <mergeCell ref="EN46:EN47"/>
    <mergeCell ref="EO46:EO47"/>
    <mergeCell ref="EP46:EP47"/>
    <mergeCell ref="EQ46:EQ47"/>
    <mergeCell ref="ER46:ER47"/>
    <mergeCell ref="ES46:ES47"/>
    <mergeCell ref="ET46:ET47"/>
    <mergeCell ref="EU46:EU47"/>
    <mergeCell ref="DN46:DN47"/>
    <mergeCell ref="DO46:DO47"/>
    <mergeCell ref="DP46:DP47"/>
    <mergeCell ref="DQ46:DQ47"/>
    <mergeCell ref="DR46:DR47"/>
    <mergeCell ref="DS46:DS47"/>
    <mergeCell ref="DT46:DT47"/>
    <mergeCell ref="DU46:DU47"/>
    <mergeCell ref="DV46:DV47"/>
    <mergeCell ref="DW46:DW47"/>
    <mergeCell ref="DX46:DX47"/>
    <mergeCell ref="DY46:DY47"/>
    <mergeCell ref="DZ46:DZ47"/>
    <mergeCell ref="EA46:EA47"/>
    <mergeCell ref="EB46:EB47"/>
    <mergeCell ref="EC46:EC47"/>
    <mergeCell ref="ED46:ED47"/>
    <mergeCell ref="FY44:FY45"/>
    <mergeCell ref="FZ44:FZ45"/>
    <mergeCell ref="GA44:GA45"/>
    <mergeCell ref="CK46:CK47"/>
    <mergeCell ref="CL46:CL47"/>
    <mergeCell ref="CM46:CM47"/>
    <mergeCell ref="CN46:CN47"/>
    <mergeCell ref="CO46:CO47"/>
    <mergeCell ref="CP46:CP47"/>
    <mergeCell ref="CQ46:CQ47"/>
    <mergeCell ref="CR46:CR47"/>
    <mergeCell ref="CS46:CS47"/>
    <mergeCell ref="CT46:CT47"/>
    <mergeCell ref="CU46:CU47"/>
    <mergeCell ref="CV46:CV47"/>
    <mergeCell ref="CW46:CW47"/>
    <mergeCell ref="CX46:CX47"/>
    <mergeCell ref="CY46:CY47"/>
    <mergeCell ref="CZ46:CZ47"/>
    <mergeCell ref="DA46:DA47"/>
    <mergeCell ref="DB46:DB47"/>
    <mergeCell ref="DC46:DC47"/>
    <mergeCell ref="DD46:DD47"/>
    <mergeCell ref="DE46:DE47"/>
    <mergeCell ref="DF46:DF47"/>
    <mergeCell ref="DG46:DG47"/>
    <mergeCell ref="DH46:DH47"/>
    <mergeCell ref="DI46:DI47"/>
    <mergeCell ref="DJ46:DJ47"/>
    <mergeCell ref="DK46:DK47"/>
    <mergeCell ref="DL46:DL47"/>
    <mergeCell ref="DM46:DM47"/>
    <mergeCell ref="FH44:FH45"/>
    <mergeCell ref="FI44:FI45"/>
    <mergeCell ref="FJ44:FJ45"/>
    <mergeCell ref="FK44:FK45"/>
    <mergeCell ref="FL44:FL45"/>
    <mergeCell ref="FM44:FM45"/>
    <mergeCell ref="FN44:FN45"/>
    <mergeCell ref="FO44:FO45"/>
    <mergeCell ref="FP44:FP45"/>
    <mergeCell ref="FQ44:FQ45"/>
    <mergeCell ref="FR44:FR45"/>
    <mergeCell ref="FS44:FS45"/>
    <mergeCell ref="FT44:FT45"/>
    <mergeCell ref="FU44:FU45"/>
    <mergeCell ref="FV44:FV45"/>
    <mergeCell ref="FW44:FW45"/>
    <mergeCell ref="FX44:FX45"/>
    <mergeCell ref="EQ44:EQ45"/>
    <mergeCell ref="ER44:ER45"/>
    <mergeCell ref="ES44:ES45"/>
    <mergeCell ref="ET44:ET45"/>
    <mergeCell ref="EU44:EU45"/>
    <mergeCell ref="EV44:EV45"/>
    <mergeCell ref="EW44:EW45"/>
    <mergeCell ref="EX44:EX45"/>
    <mergeCell ref="EY44:EY45"/>
    <mergeCell ref="EZ44:EZ45"/>
    <mergeCell ref="FA44:FA45"/>
    <mergeCell ref="FB44:FB45"/>
    <mergeCell ref="FC44:FC45"/>
    <mergeCell ref="FD44:FD45"/>
    <mergeCell ref="FE44:FE45"/>
    <mergeCell ref="FF44:FF45"/>
    <mergeCell ref="FG44:FG45"/>
    <mergeCell ref="DZ44:DZ45"/>
    <mergeCell ref="EA44:EA45"/>
    <mergeCell ref="EB44:EB45"/>
    <mergeCell ref="EC44:EC45"/>
    <mergeCell ref="ED44:ED45"/>
    <mergeCell ref="EE44:EE45"/>
    <mergeCell ref="EF44:EF45"/>
    <mergeCell ref="EG44:EG45"/>
    <mergeCell ref="EH44:EH45"/>
    <mergeCell ref="EI44:EI45"/>
    <mergeCell ref="EJ44:EJ45"/>
    <mergeCell ref="EK44:EK45"/>
    <mergeCell ref="EL44:EL45"/>
    <mergeCell ref="EM44:EM45"/>
    <mergeCell ref="EN44:EN45"/>
    <mergeCell ref="EO44:EO45"/>
    <mergeCell ref="EP44:EP45"/>
    <mergeCell ref="DI44:DI45"/>
    <mergeCell ref="DJ44:DJ45"/>
    <mergeCell ref="DK44:DK45"/>
    <mergeCell ref="DL44:DL45"/>
    <mergeCell ref="DM44:DM45"/>
    <mergeCell ref="DN44:DN45"/>
    <mergeCell ref="DO44:DO45"/>
    <mergeCell ref="DP44:DP45"/>
    <mergeCell ref="DQ44:DQ45"/>
    <mergeCell ref="DR44:DR45"/>
    <mergeCell ref="DS44:DS45"/>
    <mergeCell ref="DT44:DT45"/>
    <mergeCell ref="DU44:DU45"/>
    <mergeCell ref="DV44:DV45"/>
    <mergeCell ref="DW44:DW45"/>
    <mergeCell ref="DX44:DX45"/>
    <mergeCell ref="DY44:DY45"/>
    <mergeCell ref="FT42:FT43"/>
    <mergeCell ref="FU42:FU43"/>
    <mergeCell ref="FV42:FV43"/>
    <mergeCell ref="FW42:FW43"/>
    <mergeCell ref="FX42:FX43"/>
    <mergeCell ref="FY42:FY43"/>
    <mergeCell ref="FZ42:FZ43"/>
    <mergeCell ref="GA42:GA43"/>
    <mergeCell ref="CK44:CK45"/>
    <mergeCell ref="CL44:CL45"/>
    <mergeCell ref="CM44:CM45"/>
    <mergeCell ref="CN44:CN45"/>
    <mergeCell ref="CO44:CO45"/>
    <mergeCell ref="CP44:CP45"/>
    <mergeCell ref="CQ44:CQ45"/>
    <mergeCell ref="CR44:CR45"/>
    <mergeCell ref="CS44:CS45"/>
    <mergeCell ref="CT44:CT45"/>
    <mergeCell ref="CU44:CU45"/>
    <mergeCell ref="CV44:CV45"/>
    <mergeCell ref="CW44:CW45"/>
    <mergeCell ref="CX44:CX45"/>
    <mergeCell ref="CY44:CY45"/>
    <mergeCell ref="CZ44:CZ45"/>
    <mergeCell ref="DA44:DA45"/>
    <mergeCell ref="DB44:DB45"/>
    <mergeCell ref="DC44:DC45"/>
    <mergeCell ref="DD44:DD45"/>
    <mergeCell ref="DE44:DE45"/>
    <mergeCell ref="DF44:DF45"/>
    <mergeCell ref="DG44:DG45"/>
    <mergeCell ref="DH44:DH45"/>
    <mergeCell ref="FC42:FC43"/>
    <mergeCell ref="FD42:FD43"/>
    <mergeCell ref="FE42:FE43"/>
    <mergeCell ref="FF42:FF43"/>
    <mergeCell ref="FG42:FG43"/>
    <mergeCell ref="FH42:FH43"/>
    <mergeCell ref="FI42:FI43"/>
    <mergeCell ref="FJ42:FJ43"/>
    <mergeCell ref="FK42:FK43"/>
    <mergeCell ref="FL42:FL43"/>
    <mergeCell ref="FM42:FM43"/>
    <mergeCell ref="FN42:FN43"/>
    <mergeCell ref="FO42:FO43"/>
    <mergeCell ref="FP42:FP43"/>
    <mergeCell ref="FQ42:FQ43"/>
    <mergeCell ref="FR42:FR43"/>
    <mergeCell ref="FS42:FS43"/>
    <mergeCell ref="EL42:EL43"/>
    <mergeCell ref="EM42:EM43"/>
    <mergeCell ref="EN42:EN43"/>
    <mergeCell ref="EO42:EO43"/>
    <mergeCell ref="EP42:EP43"/>
    <mergeCell ref="EQ42:EQ43"/>
    <mergeCell ref="ER42:ER43"/>
    <mergeCell ref="ES42:ES43"/>
    <mergeCell ref="ET42:ET43"/>
    <mergeCell ref="EU42:EU43"/>
    <mergeCell ref="EV42:EV43"/>
    <mergeCell ref="EW42:EW43"/>
    <mergeCell ref="EX42:EX43"/>
    <mergeCell ref="EY42:EY43"/>
    <mergeCell ref="EZ42:EZ43"/>
    <mergeCell ref="FA42:FA43"/>
    <mergeCell ref="FB42:FB43"/>
    <mergeCell ref="DU42:DU43"/>
    <mergeCell ref="DV42:DV43"/>
    <mergeCell ref="DW42:DW43"/>
    <mergeCell ref="DX42:DX43"/>
    <mergeCell ref="DY42:DY43"/>
    <mergeCell ref="DZ42:DZ43"/>
    <mergeCell ref="EA42:EA43"/>
    <mergeCell ref="EB42:EB43"/>
    <mergeCell ref="EC42:EC43"/>
    <mergeCell ref="ED42:ED43"/>
    <mergeCell ref="EE42:EE43"/>
    <mergeCell ref="EF42:EF43"/>
    <mergeCell ref="EG42:EG43"/>
    <mergeCell ref="EH42:EH43"/>
    <mergeCell ref="EI42:EI43"/>
    <mergeCell ref="EJ42:EJ43"/>
    <mergeCell ref="EK42:EK43"/>
    <mergeCell ref="DD42:DD43"/>
    <mergeCell ref="DE42:DE43"/>
    <mergeCell ref="DF42:DF43"/>
    <mergeCell ref="DG42:DG43"/>
    <mergeCell ref="DH42:DH43"/>
    <mergeCell ref="DI42:DI43"/>
    <mergeCell ref="DJ42:DJ43"/>
    <mergeCell ref="DK42:DK43"/>
    <mergeCell ref="DL42:DL43"/>
    <mergeCell ref="DM42:DM43"/>
    <mergeCell ref="DN42:DN43"/>
    <mergeCell ref="DO42:DO43"/>
    <mergeCell ref="DP42:DP43"/>
    <mergeCell ref="DQ42:DQ43"/>
    <mergeCell ref="DR42:DR43"/>
    <mergeCell ref="DS42:DS43"/>
    <mergeCell ref="DT42:DT43"/>
    <mergeCell ref="FO40:FO41"/>
    <mergeCell ref="FP40:FP41"/>
    <mergeCell ref="FQ40:FQ41"/>
    <mergeCell ref="FR40:FR41"/>
    <mergeCell ref="FS40:FS41"/>
    <mergeCell ref="FT40:FT41"/>
    <mergeCell ref="FU40:FU41"/>
    <mergeCell ref="FV40:FV41"/>
    <mergeCell ref="FW40:FW41"/>
    <mergeCell ref="FX40:FX41"/>
    <mergeCell ref="FY40:FY41"/>
    <mergeCell ref="FZ40:FZ41"/>
    <mergeCell ref="GA40:GA41"/>
    <mergeCell ref="CK42:CK43"/>
    <mergeCell ref="CL42:CL43"/>
    <mergeCell ref="CM42:CM43"/>
    <mergeCell ref="CN42:CN43"/>
    <mergeCell ref="CO42:CO43"/>
    <mergeCell ref="CP42:CP43"/>
    <mergeCell ref="CQ42:CQ43"/>
    <mergeCell ref="CR42:CR43"/>
    <mergeCell ref="CS42:CS43"/>
    <mergeCell ref="CT42:CT43"/>
    <mergeCell ref="CU42:CU43"/>
    <mergeCell ref="CV42:CV43"/>
    <mergeCell ref="CW42:CW43"/>
    <mergeCell ref="CX42:CX43"/>
    <mergeCell ref="CY42:CY43"/>
    <mergeCell ref="CZ42:CZ43"/>
    <mergeCell ref="DA42:DA43"/>
    <mergeCell ref="DB42:DB43"/>
    <mergeCell ref="DC42:DC43"/>
    <mergeCell ref="EX40:EX41"/>
    <mergeCell ref="EY40:EY41"/>
    <mergeCell ref="EZ40:EZ41"/>
    <mergeCell ref="FA40:FA41"/>
    <mergeCell ref="FB40:FB41"/>
    <mergeCell ref="FC40:FC41"/>
    <mergeCell ref="FD40:FD41"/>
    <mergeCell ref="FE40:FE41"/>
    <mergeCell ref="FF40:FF41"/>
    <mergeCell ref="FG40:FG41"/>
    <mergeCell ref="FH40:FH41"/>
    <mergeCell ref="FI40:FI41"/>
    <mergeCell ref="FJ40:FJ41"/>
    <mergeCell ref="FK40:FK41"/>
    <mergeCell ref="FL40:FL41"/>
    <mergeCell ref="FM40:FM41"/>
    <mergeCell ref="FN40:FN41"/>
    <mergeCell ref="EG40:EG41"/>
    <mergeCell ref="EH40:EH41"/>
    <mergeCell ref="EI40:EI41"/>
    <mergeCell ref="EJ40:EJ41"/>
    <mergeCell ref="EK40:EK41"/>
    <mergeCell ref="EL40:EL41"/>
    <mergeCell ref="EM40:EM41"/>
    <mergeCell ref="EN40:EN41"/>
    <mergeCell ref="EO40:EO41"/>
    <mergeCell ref="EP40:EP41"/>
    <mergeCell ref="EQ40:EQ41"/>
    <mergeCell ref="ER40:ER41"/>
    <mergeCell ref="ES40:ES41"/>
    <mergeCell ref="ET40:ET41"/>
    <mergeCell ref="EU40:EU41"/>
    <mergeCell ref="EV40:EV41"/>
    <mergeCell ref="EW40:EW41"/>
    <mergeCell ref="DP40:DP41"/>
    <mergeCell ref="DQ40:DQ41"/>
    <mergeCell ref="DR40:DR41"/>
    <mergeCell ref="DS40:DS41"/>
    <mergeCell ref="DT40:DT41"/>
    <mergeCell ref="DU40:DU41"/>
    <mergeCell ref="DV40:DV41"/>
    <mergeCell ref="DW40:DW41"/>
    <mergeCell ref="DX40:DX41"/>
    <mergeCell ref="DY40:DY41"/>
    <mergeCell ref="DZ40:DZ41"/>
    <mergeCell ref="EA40:EA41"/>
    <mergeCell ref="EB40:EB41"/>
    <mergeCell ref="EC40:EC41"/>
    <mergeCell ref="ED40:ED41"/>
    <mergeCell ref="EE40:EE41"/>
    <mergeCell ref="EF40:EF41"/>
    <mergeCell ref="GA38:GA39"/>
    <mergeCell ref="CK40:CK41"/>
    <mergeCell ref="CL40:CL41"/>
    <mergeCell ref="CM40:CM41"/>
    <mergeCell ref="CN40:CN41"/>
    <mergeCell ref="CO40:CO41"/>
    <mergeCell ref="CP40:CP41"/>
    <mergeCell ref="CQ40:CQ41"/>
    <mergeCell ref="CR40:CR41"/>
    <mergeCell ref="CS40:CS41"/>
    <mergeCell ref="CT40:CT41"/>
    <mergeCell ref="CU40:CU41"/>
    <mergeCell ref="CV40:CV41"/>
    <mergeCell ref="CW40:CW41"/>
    <mergeCell ref="CX40:CX41"/>
    <mergeCell ref="CY40:CY41"/>
    <mergeCell ref="CZ40:CZ41"/>
    <mergeCell ref="DA40:DA41"/>
    <mergeCell ref="DB40:DB41"/>
    <mergeCell ref="DC40:DC41"/>
    <mergeCell ref="DD40:DD41"/>
    <mergeCell ref="DE40:DE41"/>
    <mergeCell ref="DF40:DF41"/>
    <mergeCell ref="DG40:DG41"/>
    <mergeCell ref="DH40:DH41"/>
    <mergeCell ref="DI40:DI41"/>
    <mergeCell ref="DJ40:DJ41"/>
    <mergeCell ref="DK40:DK41"/>
    <mergeCell ref="DL40:DL41"/>
    <mergeCell ref="DM40:DM41"/>
    <mergeCell ref="DN40:DN41"/>
    <mergeCell ref="DO40:DO41"/>
    <mergeCell ref="FJ38:FJ39"/>
    <mergeCell ref="FK38:FK39"/>
    <mergeCell ref="FL38:FL39"/>
    <mergeCell ref="FM38:FM39"/>
    <mergeCell ref="FN38:FN39"/>
    <mergeCell ref="FO38:FO39"/>
    <mergeCell ref="FP38:FP39"/>
    <mergeCell ref="FQ38:FQ39"/>
    <mergeCell ref="FR38:FR39"/>
    <mergeCell ref="FS38:FS39"/>
    <mergeCell ref="FT38:FT39"/>
    <mergeCell ref="FU38:FU39"/>
    <mergeCell ref="FV38:FV39"/>
    <mergeCell ref="FW38:FW39"/>
    <mergeCell ref="FX38:FX39"/>
    <mergeCell ref="FY38:FY39"/>
    <mergeCell ref="FZ38:FZ39"/>
    <mergeCell ref="ES38:ES39"/>
    <mergeCell ref="ET38:ET39"/>
    <mergeCell ref="EU38:EU39"/>
    <mergeCell ref="EV38:EV39"/>
    <mergeCell ref="EW38:EW39"/>
    <mergeCell ref="EX38:EX39"/>
    <mergeCell ref="EY38:EY39"/>
    <mergeCell ref="EZ38:EZ39"/>
    <mergeCell ref="FA38:FA39"/>
    <mergeCell ref="FB38:FB39"/>
    <mergeCell ref="FC38:FC39"/>
    <mergeCell ref="FD38:FD39"/>
    <mergeCell ref="FE38:FE39"/>
    <mergeCell ref="FF38:FF39"/>
    <mergeCell ref="FG38:FG39"/>
    <mergeCell ref="FH38:FH39"/>
    <mergeCell ref="FI38:FI39"/>
    <mergeCell ref="EB38:EB39"/>
    <mergeCell ref="EC38:EC39"/>
    <mergeCell ref="ED38:ED39"/>
    <mergeCell ref="EE38:EE39"/>
    <mergeCell ref="EF38:EF39"/>
    <mergeCell ref="EG38:EG39"/>
    <mergeCell ref="EH38:EH39"/>
    <mergeCell ref="EI38:EI39"/>
    <mergeCell ref="EJ38:EJ39"/>
    <mergeCell ref="EK38:EK39"/>
    <mergeCell ref="EL38:EL39"/>
    <mergeCell ref="EM38:EM39"/>
    <mergeCell ref="EN38:EN39"/>
    <mergeCell ref="EO38:EO39"/>
    <mergeCell ref="EP38:EP39"/>
    <mergeCell ref="EQ38:EQ39"/>
    <mergeCell ref="ER38:ER39"/>
    <mergeCell ref="DK38:DK39"/>
    <mergeCell ref="DL38:DL39"/>
    <mergeCell ref="DM38:DM39"/>
    <mergeCell ref="DN38:DN39"/>
    <mergeCell ref="DO38:DO39"/>
    <mergeCell ref="DP38:DP39"/>
    <mergeCell ref="DQ38:DQ39"/>
    <mergeCell ref="DR38:DR39"/>
    <mergeCell ref="DS38:DS39"/>
    <mergeCell ref="DT38:DT39"/>
    <mergeCell ref="DU38:DU39"/>
    <mergeCell ref="DV38:DV39"/>
    <mergeCell ref="DW38:DW39"/>
    <mergeCell ref="DX38:DX39"/>
    <mergeCell ref="DY38:DY39"/>
    <mergeCell ref="DZ38:DZ39"/>
    <mergeCell ref="EA38:EA39"/>
    <mergeCell ref="FV36:FV37"/>
    <mergeCell ref="FW36:FW37"/>
    <mergeCell ref="FX36:FX37"/>
    <mergeCell ref="FY36:FY37"/>
    <mergeCell ref="FZ36:FZ37"/>
    <mergeCell ref="GA36:GA37"/>
    <mergeCell ref="CK38:CK39"/>
    <mergeCell ref="CL38:CL39"/>
    <mergeCell ref="CM38:CM39"/>
    <mergeCell ref="CN38:CN39"/>
    <mergeCell ref="CO38:CO39"/>
    <mergeCell ref="CP38:CP39"/>
    <mergeCell ref="CQ38:CQ39"/>
    <mergeCell ref="CR38:CR39"/>
    <mergeCell ref="CS38:CS39"/>
    <mergeCell ref="CT38:CT39"/>
    <mergeCell ref="CU38:CU39"/>
    <mergeCell ref="CV38:CV39"/>
    <mergeCell ref="CW38:CW39"/>
    <mergeCell ref="CX38:CX39"/>
    <mergeCell ref="CY38:CY39"/>
    <mergeCell ref="CZ38:CZ39"/>
    <mergeCell ref="DA38:DA39"/>
    <mergeCell ref="DB38:DB39"/>
    <mergeCell ref="DC38:DC39"/>
    <mergeCell ref="DD38:DD39"/>
    <mergeCell ref="DE38:DE39"/>
    <mergeCell ref="DF38:DF39"/>
    <mergeCell ref="DG38:DG39"/>
    <mergeCell ref="DH38:DH39"/>
    <mergeCell ref="DI38:DI39"/>
    <mergeCell ref="DJ38:DJ39"/>
    <mergeCell ref="FE36:FE37"/>
    <mergeCell ref="FF36:FF37"/>
    <mergeCell ref="FG36:FG37"/>
    <mergeCell ref="FH36:FH37"/>
    <mergeCell ref="FI36:FI37"/>
    <mergeCell ref="FJ36:FJ37"/>
    <mergeCell ref="FK36:FK37"/>
    <mergeCell ref="FL36:FL37"/>
    <mergeCell ref="FM36:FM37"/>
    <mergeCell ref="FN36:FN37"/>
    <mergeCell ref="FO36:FO37"/>
    <mergeCell ref="FP36:FP37"/>
    <mergeCell ref="FQ36:FQ37"/>
    <mergeCell ref="FR36:FR37"/>
    <mergeCell ref="FS36:FS37"/>
    <mergeCell ref="FT36:FT37"/>
    <mergeCell ref="FU36:FU37"/>
    <mergeCell ref="EN36:EN37"/>
    <mergeCell ref="EO36:EO37"/>
    <mergeCell ref="EP36:EP37"/>
    <mergeCell ref="EQ36:EQ37"/>
    <mergeCell ref="ER36:ER37"/>
    <mergeCell ref="ES36:ES37"/>
    <mergeCell ref="ET36:ET37"/>
    <mergeCell ref="EU36:EU37"/>
    <mergeCell ref="EV36:EV37"/>
    <mergeCell ref="EW36:EW37"/>
    <mergeCell ref="EX36:EX37"/>
    <mergeCell ref="EY36:EY37"/>
    <mergeCell ref="EZ36:EZ37"/>
    <mergeCell ref="FA36:FA37"/>
    <mergeCell ref="FB36:FB37"/>
    <mergeCell ref="FC36:FC37"/>
    <mergeCell ref="FD36:FD37"/>
    <mergeCell ref="DW36:DW37"/>
    <mergeCell ref="DX36:DX37"/>
    <mergeCell ref="DY36:DY37"/>
    <mergeCell ref="DZ36:DZ37"/>
    <mergeCell ref="EA36:EA37"/>
    <mergeCell ref="EB36:EB37"/>
    <mergeCell ref="EC36:EC37"/>
    <mergeCell ref="ED36:ED37"/>
    <mergeCell ref="EE36:EE37"/>
    <mergeCell ref="EF36:EF37"/>
    <mergeCell ref="EG36:EG37"/>
    <mergeCell ref="EH36:EH37"/>
    <mergeCell ref="EI36:EI37"/>
    <mergeCell ref="EJ36:EJ37"/>
    <mergeCell ref="EK36:EK37"/>
    <mergeCell ref="EL36:EL37"/>
    <mergeCell ref="EM36:EM37"/>
    <mergeCell ref="DF36:DF37"/>
    <mergeCell ref="DG36:DG37"/>
    <mergeCell ref="DH36:DH37"/>
    <mergeCell ref="DI36:DI37"/>
    <mergeCell ref="DJ36:DJ37"/>
    <mergeCell ref="DK36:DK37"/>
    <mergeCell ref="DL36:DL37"/>
    <mergeCell ref="DM36:DM37"/>
    <mergeCell ref="DN36:DN37"/>
    <mergeCell ref="DO36:DO37"/>
    <mergeCell ref="DP36:DP37"/>
    <mergeCell ref="DQ36:DQ37"/>
    <mergeCell ref="DR36:DR37"/>
    <mergeCell ref="DS36:DS37"/>
    <mergeCell ref="DT36:DT37"/>
    <mergeCell ref="DU36:DU37"/>
    <mergeCell ref="DV36:DV37"/>
    <mergeCell ref="FQ34:FQ35"/>
    <mergeCell ref="FR34:FR35"/>
    <mergeCell ref="FS34:FS35"/>
    <mergeCell ref="FT34:FT35"/>
    <mergeCell ref="FU34:FU35"/>
    <mergeCell ref="FV34:FV35"/>
    <mergeCell ref="FW34:FW35"/>
    <mergeCell ref="FX34:FX35"/>
    <mergeCell ref="FY34:FY35"/>
    <mergeCell ref="FZ34:FZ35"/>
    <mergeCell ref="GA34:GA35"/>
    <mergeCell ref="CK36:CK37"/>
    <mergeCell ref="CL36:CL37"/>
    <mergeCell ref="CM36:CM37"/>
    <mergeCell ref="CN36:CN37"/>
    <mergeCell ref="CO36:CO37"/>
    <mergeCell ref="CP36:CP37"/>
    <mergeCell ref="CQ36:CQ37"/>
    <mergeCell ref="CR36:CR37"/>
    <mergeCell ref="CS36:CS37"/>
    <mergeCell ref="CT36:CT37"/>
    <mergeCell ref="CU36:CU37"/>
    <mergeCell ref="CV36:CV37"/>
    <mergeCell ref="CW36:CW37"/>
    <mergeCell ref="CX36:CX37"/>
    <mergeCell ref="CY36:CY37"/>
    <mergeCell ref="CZ36:CZ37"/>
    <mergeCell ref="DA36:DA37"/>
    <mergeCell ref="DB36:DB37"/>
    <mergeCell ref="DC36:DC37"/>
    <mergeCell ref="DD36:DD37"/>
    <mergeCell ref="DE36:DE37"/>
    <mergeCell ref="EX34:EX35"/>
    <mergeCell ref="EY34:EY35"/>
    <mergeCell ref="EZ34:EZ35"/>
    <mergeCell ref="FA34:FA35"/>
    <mergeCell ref="FB34:FB35"/>
    <mergeCell ref="FC34:FC35"/>
    <mergeCell ref="FD34:FD35"/>
    <mergeCell ref="FE34:FE35"/>
    <mergeCell ref="FF34:FF35"/>
    <mergeCell ref="FG34:FG35"/>
    <mergeCell ref="FH34:FH35"/>
    <mergeCell ref="FI34:FI35"/>
    <mergeCell ref="FJ34:FJ35"/>
    <mergeCell ref="FK34:FK35"/>
    <mergeCell ref="FL34:FL35"/>
    <mergeCell ref="FN34:FN35"/>
    <mergeCell ref="FO34:FO35"/>
    <mergeCell ref="FM34:FM35"/>
    <mergeCell ref="EG34:EG35"/>
    <mergeCell ref="EH34:EH35"/>
    <mergeCell ref="EI34:EI35"/>
    <mergeCell ref="EJ34:EJ35"/>
    <mergeCell ref="EK34:EK35"/>
    <mergeCell ref="EL34:EL35"/>
    <mergeCell ref="EM34:EM35"/>
    <mergeCell ref="EN34:EN35"/>
    <mergeCell ref="EO34:EO35"/>
    <mergeCell ref="EP34:EP35"/>
    <mergeCell ref="EQ34:EQ35"/>
    <mergeCell ref="ER34:ER35"/>
    <mergeCell ref="ES34:ES35"/>
    <mergeCell ref="ET34:ET35"/>
    <mergeCell ref="EU34:EU35"/>
    <mergeCell ref="EV34:EV35"/>
    <mergeCell ref="EW34:EW35"/>
    <mergeCell ref="DP34:DP35"/>
    <mergeCell ref="DQ34:DQ35"/>
    <mergeCell ref="DR34:DR35"/>
    <mergeCell ref="DS34:DS35"/>
    <mergeCell ref="DT34:DT35"/>
    <mergeCell ref="DU34:DU35"/>
    <mergeCell ref="DV34:DV35"/>
    <mergeCell ref="DW34:DW35"/>
    <mergeCell ref="DX34:DX35"/>
    <mergeCell ref="DY34:DY35"/>
    <mergeCell ref="DZ34:DZ35"/>
    <mergeCell ref="EA34:EA35"/>
    <mergeCell ref="EB34:EB35"/>
    <mergeCell ref="EC34:EC35"/>
    <mergeCell ref="ED34:ED35"/>
    <mergeCell ref="EE34:EE35"/>
    <mergeCell ref="EF34:EF35"/>
    <mergeCell ref="GA32:GA33"/>
    <mergeCell ref="CK34:CK35"/>
    <mergeCell ref="CL34:CL35"/>
    <mergeCell ref="CM34:CM35"/>
    <mergeCell ref="CN34:CN35"/>
    <mergeCell ref="CO34:CO35"/>
    <mergeCell ref="CP34:CP35"/>
    <mergeCell ref="CQ34:CQ35"/>
    <mergeCell ref="CR34:CR35"/>
    <mergeCell ref="CS34:CS35"/>
    <mergeCell ref="CT34:CT35"/>
    <mergeCell ref="CU34:CU35"/>
    <mergeCell ref="CV34:CV35"/>
    <mergeCell ref="CW34:CW35"/>
    <mergeCell ref="CX34:CX35"/>
    <mergeCell ref="CY34:CY35"/>
    <mergeCell ref="CZ34:CZ35"/>
    <mergeCell ref="DA34:DA35"/>
    <mergeCell ref="DB34:DB35"/>
    <mergeCell ref="DC34:DC35"/>
    <mergeCell ref="DD34:DD35"/>
    <mergeCell ref="DE34:DE35"/>
    <mergeCell ref="DF34:DF35"/>
    <mergeCell ref="DG34:DG35"/>
    <mergeCell ref="DH34:DH35"/>
    <mergeCell ref="DI34:DI35"/>
    <mergeCell ref="DJ34:DJ35"/>
    <mergeCell ref="DK34:DK35"/>
    <mergeCell ref="DL34:DL35"/>
    <mergeCell ref="DM34:DM35"/>
    <mergeCell ref="DN34:DN35"/>
    <mergeCell ref="DO34:DO35"/>
    <mergeCell ref="EV32:EV33"/>
    <mergeCell ref="EW32:EW33"/>
    <mergeCell ref="EX32:EX33"/>
    <mergeCell ref="EY32:EY33"/>
    <mergeCell ref="EZ32:EZ33"/>
    <mergeCell ref="FA32:FA33"/>
    <mergeCell ref="FB32:FB33"/>
    <mergeCell ref="FC32:FC33"/>
    <mergeCell ref="FD32:FD33"/>
    <mergeCell ref="FE32:FE33"/>
    <mergeCell ref="FF32:FF33"/>
    <mergeCell ref="FG32:FG33"/>
    <mergeCell ref="FH32:FH33"/>
    <mergeCell ref="FI32:FI33"/>
    <mergeCell ref="FJ32:FJ33"/>
    <mergeCell ref="FY32:FY33"/>
    <mergeCell ref="FZ32:FZ33"/>
    <mergeCell ref="FX32:FX33"/>
    <mergeCell ref="EE32:EE33"/>
    <mergeCell ref="EF32:EF33"/>
    <mergeCell ref="EG32:EG33"/>
    <mergeCell ref="EH32:EH33"/>
    <mergeCell ref="EI32:EI33"/>
    <mergeCell ref="EJ32:EJ33"/>
    <mergeCell ref="EK32:EK33"/>
    <mergeCell ref="EL32:EL33"/>
    <mergeCell ref="EM32:EM33"/>
    <mergeCell ref="EN32:EN33"/>
    <mergeCell ref="EO32:EO33"/>
    <mergeCell ref="EP32:EP33"/>
    <mergeCell ref="EQ32:EQ33"/>
    <mergeCell ref="ER32:ER33"/>
    <mergeCell ref="ES32:ES33"/>
    <mergeCell ref="ET32:ET33"/>
    <mergeCell ref="EU32:EU33"/>
    <mergeCell ref="DN32:DN33"/>
    <mergeCell ref="DO32:DO33"/>
    <mergeCell ref="DP32:DP33"/>
    <mergeCell ref="DQ32:DQ33"/>
    <mergeCell ref="DR32:DR33"/>
    <mergeCell ref="DS32:DS33"/>
    <mergeCell ref="DT32:DT33"/>
    <mergeCell ref="DU32:DU33"/>
    <mergeCell ref="DV32:DV33"/>
    <mergeCell ref="DW32:DW33"/>
    <mergeCell ref="DX32:DX33"/>
    <mergeCell ref="DY32:DY33"/>
    <mergeCell ref="DZ32:DZ33"/>
    <mergeCell ref="EA32:EA33"/>
    <mergeCell ref="EB32:EB33"/>
    <mergeCell ref="EC32:EC33"/>
    <mergeCell ref="ED32:ED33"/>
    <mergeCell ref="FY30:FY31"/>
    <mergeCell ref="FZ30:FZ31"/>
    <mergeCell ref="GA30:GA31"/>
    <mergeCell ref="CK32:CK33"/>
    <mergeCell ref="CL32:CL33"/>
    <mergeCell ref="CM32:CM33"/>
    <mergeCell ref="CN32:CN33"/>
    <mergeCell ref="CO32:CO33"/>
    <mergeCell ref="CP32:CP33"/>
    <mergeCell ref="CQ32:CQ33"/>
    <mergeCell ref="CR32:CR33"/>
    <mergeCell ref="CS32:CS33"/>
    <mergeCell ref="CT32:CT33"/>
    <mergeCell ref="CU32:CU33"/>
    <mergeCell ref="CV32:CV33"/>
    <mergeCell ref="CW32:CW33"/>
    <mergeCell ref="CX32:CX33"/>
    <mergeCell ref="CY32:CY33"/>
    <mergeCell ref="CZ32:CZ33"/>
    <mergeCell ref="DA32:DA33"/>
    <mergeCell ref="DB32:DB33"/>
    <mergeCell ref="DC32:DC33"/>
    <mergeCell ref="DD32:DD33"/>
    <mergeCell ref="DE32:DE33"/>
    <mergeCell ref="DF32:DF33"/>
    <mergeCell ref="DG32:DG33"/>
    <mergeCell ref="DH32:DH33"/>
    <mergeCell ref="DI32:DI33"/>
    <mergeCell ref="DJ32:DJ33"/>
    <mergeCell ref="DK32:DK33"/>
    <mergeCell ref="DL32:DL33"/>
    <mergeCell ref="DM32:DM33"/>
    <mergeCell ref="EV30:EV31"/>
    <mergeCell ref="EW30:EW31"/>
    <mergeCell ref="EX30:EX31"/>
    <mergeCell ref="EY30:EY31"/>
    <mergeCell ref="EZ30:EZ31"/>
    <mergeCell ref="FA30:FA31"/>
    <mergeCell ref="FB30:FB31"/>
    <mergeCell ref="FC30:FC31"/>
    <mergeCell ref="FD30:FD31"/>
    <mergeCell ref="FE30:FE31"/>
    <mergeCell ref="FF30:FF31"/>
    <mergeCell ref="FG30:FG31"/>
    <mergeCell ref="FH30:FH31"/>
    <mergeCell ref="FI30:FI31"/>
    <mergeCell ref="FJ30:FJ31"/>
    <mergeCell ref="FK30:FK31"/>
    <mergeCell ref="FL30:FL31"/>
    <mergeCell ref="EE30:EE31"/>
    <mergeCell ref="EF30:EF31"/>
    <mergeCell ref="EG30:EG31"/>
    <mergeCell ref="EH30:EH31"/>
    <mergeCell ref="EI30:EI31"/>
    <mergeCell ref="EJ30:EJ31"/>
    <mergeCell ref="EK30:EK31"/>
    <mergeCell ref="EL30:EL31"/>
    <mergeCell ref="EM30:EM31"/>
    <mergeCell ref="EN30:EN31"/>
    <mergeCell ref="EO30:EO31"/>
    <mergeCell ref="EP30:EP31"/>
    <mergeCell ref="EQ30:EQ31"/>
    <mergeCell ref="ER30:ER31"/>
    <mergeCell ref="ES30:ES31"/>
    <mergeCell ref="ET30:ET31"/>
    <mergeCell ref="EU30:EU31"/>
    <mergeCell ref="DN30:DN31"/>
    <mergeCell ref="DO30:DO31"/>
    <mergeCell ref="DP30:DP31"/>
    <mergeCell ref="DQ30:DQ31"/>
    <mergeCell ref="DR30:DR31"/>
    <mergeCell ref="DS30:DS31"/>
    <mergeCell ref="DT30:DT31"/>
    <mergeCell ref="DU30:DU31"/>
    <mergeCell ref="DV30:DV31"/>
    <mergeCell ref="DW30:DW31"/>
    <mergeCell ref="DX30:DX31"/>
    <mergeCell ref="DY30:DY31"/>
    <mergeCell ref="DZ30:DZ31"/>
    <mergeCell ref="EA30:EA31"/>
    <mergeCell ref="EB30:EB31"/>
    <mergeCell ref="EC30:EC31"/>
    <mergeCell ref="ED30:ED31"/>
    <mergeCell ref="FY28:FY29"/>
    <mergeCell ref="FZ28:FZ29"/>
    <mergeCell ref="GA28:GA29"/>
    <mergeCell ref="CK30:CK31"/>
    <mergeCell ref="CL30:CL31"/>
    <mergeCell ref="CM30:CM31"/>
    <mergeCell ref="CN30:CN31"/>
    <mergeCell ref="CO30:CO31"/>
    <mergeCell ref="CP30:CP31"/>
    <mergeCell ref="CQ30:CQ31"/>
    <mergeCell ref="CR30:CR31"/>
    <mergeCell ref="CS30:CS31"/>
    <mergeCell ref="CT30:CT31"/>
    <mergeCell ref="CU30:CU31"/>
    <mergeCell ref="CV30:CV31"/>
    <mergeCell ref="CW30:CW31"/>
    <mergeCell ref="CX30:CX31"/>
    <mergeCell ref="CY30:CY31"/>
    <mergeCell ref="CZ30:CZ31"/>
    <mergeCell ref="DA30:DA31"/>
    <mergeCell ref="DB30:DB31"/>
    <mergeCell ref="DC30:DC31"/>
    <mergeCell ref="DD30:DD31"/>
    <mergeCell ref="DE30:DE31"/>
    <mergeCell ref="DF30:DF31"/>
    <mergeCell ref="DG30:DG31"/>
    <mergeCell ref="DH30:DH31"/>
    <mergeCell ref="DI30:DI31"/>
    <mergeCell ref="DJ30:DJ31"/>
    <mergeCell ref="DK30:DK31"/>
    <mergeCell ref="DL30:DL31"/>
    <mergeCell ref="DM30:DM31"/>
    <mergeCell ref="FB28:FB29"/>
    <mergeCell ref="FC28:FC29"/>
    <mergeCell ref="FD28:FD29"/>
    <mergeCell ref="FE28:FE29"/>
    <mergeCell ref="FF28:FF29"/>
    <mergeCell ref="FG28:FG29"/>
    <mergeCell ref="FH28:FH29"/>
    <mergeCell ref="FI28:FI29"/>
    <mergeCell ref="FJ28:FJ29"/>
    <mergeCell ref="FK28:FK29"/>
    <mergeCell ref="FL28:FL29"/>
    <mergeCell ref="FR28:FR29"/>
    <mergeCell ref="FS28:FS29"/>
    <mergeCell ref="FT28:FT29"/>
    <mergeCell ref="FU28:FU29"/>
    <mergeCell ref="FV28:FV29"/>
    <mergeCell ref="FW28:FW29"/>
    <mergeCell ref="FM28:FM29"/>
    <mergeCell ref="EK28:EK29"/>
    <mergeCell ref="EL28:EL29"/>
    <mergeCell ref="EM28:EM29"/>
    <mergeCell ref="EN28:EN29"/>
    <mergeCell ref="EO28:EO29"/>
    <mergeCell ref="EP28:EP29"/>
    <mergeCell ref="EQ28:EQ29"/>
    <mergeCell ref="ER28:ER29"/>
    <mergeCell ref="ES28:ES29"/>
    <mergeCell ref="ET28:ET29"/>
    <mergeCell ref="EU28:EU29"/>
    <mergeCell ref="EV28:EV29"/>
    <mergeCell ref="EW28:EW29"/>
    <mergeCell ref="EX28:EX29"/>
    <mergeCell ref="EY28:EY29"/>
    <mergeCell ref="EZ28:EZ29"/>
    <mergeCell ref="FA28:FA29"/>
    <mergeCell ref="DT28:DT29"/>
    <mergeCell ref="DU28:DU29"/>
    <mergeCell ref="DV28:DV29"/>
    <mergeCell ref="DW28:DW29"/>
    <mergeCell ref="DX28:DX29"/>
    <mergeCell ref="DY28:DY29"/>
    <mergeCell ref="DZ28:DZ29"/>
    <mergeCell ref="EA28:EA29"/>
    <mergeCell ref="EB28:EB29"/>
    <mergeCell ref="EC28:EC29"/>
    <mergeCell ref="ED28:ED29"/>
    <mergeCell ref="EE28:EE29"/>
    <mergeCell ref="EF28:EF29"/>
    <mergeCell ref="EG28:EG29"/>
    <mergeCell ref="EH28:EH29"/>
    <mergeCell ref="EI28:EI29"/>
    <mergeCell ref="EJ28:EJ29"/>
    <mergeCell ref="DC28:DC29"/>
    <mergeCell ref="DD28:DD29"/>
    <mergeCell ref="DE28:DE29"/>
    <mergeCell ref="DF28:DF29"/>
    <mergeCell ref="DG28:DG29"/>
    <mergeCell ref="DH28:DH29"/>
    <mergeCell ref="DI28:DI29"/>
    <mergeCell ref="DJ28:DJ29"/>
    <mergeCell ref="DK28:DK29"/>
    <mergeCell ref="DL28:DL29"/>
    <mergeCell ref="DM28:DM29"/>
    <mergeCell ref="DN28:DN29"/>
    <mergeCell ref="DO28:DO29"/>
    <mergeCell ref="DP28:DP29"/>
    <mergeCell ref="DQ28:DQ29"/>
    <mergeCell ref="DR28:DR29"/>
    <mergeCell ref="DS28:DS29"/>
    <mergeCell ref="FC26:FC27"/>
    <mergeCell ref="FD26:FD27"/>
    <mergeCell ref="FE26:FE27"/>
    <mergeCell ref="FF26:FF27"/>
    <mergeCell ref="FG26:FG27"/>
    <mergeCell ref="FH26:FH27"/>
    <mergeCell ref="FI26:FI27"/>
    <mergeCell ref="FJ26:FJ27"/>
    <mergeCell ref="FK26:FK27"/>
    <mergeCell ref="FL26:FL27"/>
    <mergeCell ref="FM26:FM27"/>
    <mergeCell ref="FY26:FY27"/>
    <mergeCell ref="FZ26:FZ27"/>
    <mergeCell ref="GA26:GA27"/>
    <mergeCell ref="CK28:CK29"/>
    <mergeCell ref="CL28:CL29"/>
    <mergeCell ref="CM28:CM29"/>
    <mergeCell ref="CN28:CN29"/>
    <mergeCell ref="CO28:CO29"/>
    <mergeCell ref="CP28:CP29"/>
    <mergeCell ref="CQ28:CQ29"/>
    <mergeCell ref="CR28:CR29"/>
    <mergeCell ref="CS28:CS29"/>
    <mergeCell ref="CT28:CT29"/>
    <mergeCell ref="CU28:CU29"/>
    <mergeCell ref="CV28:CV29"/>
    <mergeCell ref="CW28:CW29"/>
    <mergeCell ref="CX28:CX29"/>
    <mergeCell ref="CY28:CY29"/>
    <mergeCell ref="CZ28:CZ29"/>
    <mergeCell ref="DA28:DA29"/>
    <mergeCell ref="DB28:DB29"/>
    <mergeCell ref="EL26:EL27"/>
    <mergeCell ref="EM26:EM27"/>
    <mergeCell ref="EN26:EN27"/>
    <mergeCell ref="EO26:EO27"/>
    <mergeCell ref="EP26:EP27"/>
    <mergeCell ref="EQ26:EQ27"/>
    <mergeCell ref="ER26:ER27"/>
    <mergeCell ref="ES26:ES27"/>
    <mergeCell ref="ET26:ET27"/>
    <mergeCell ref="EU26:EU27"/>
    <mergeCell ref="EV26:EV27"/>
    <mergeCell ref="EW26:EW27"/>
    <mergeCell ref="EX26:EX27"/>
    <mergeCell ref="EY26:EY27"/>
    <mergeCell ref="EZ26:EZ27"/>
    <mergeCell ref="FA26:FA27"/>
    <mergeCell ref="FB26:FB27"/>
    <mergeCell ref="DU26:DU27"/>
    <mergeCell ref="DV26:DV27"/>
    <mergeCell ref="DW26:DW27"/>
    <mergeCell ref="DX26:DX27"/>
    <mergeCell ref="DY26:DY27"/>
    <mergeCell ref="DZ26:DZ27"/>
    <mergeCell ref="EA26:EA27"/>
    <mergeCell ref="EB26:EB27"/>
    <mergeCell ref="EC26:EC27"/>
    <mergeCell ref="ED26:ED27"/>
    <mergeCell ref="EE26:EE27"/>
    <mergeCell ref="EF26:EF27"/>
    <mergeCell ref="EG26:EG27"/>
    <mergeCell ref="EH26:EH27"/>
    <mergeCell ref="EI26:EI27"/>
    <mergeCell ref="EJ26:EJ27"/>
    <mergeCell ref="EK26:EK27"/>
    <mergeCell ref="DD26:DD27"/>
    <mergeCell ref="DE26:DE27"/>
    <mergeCell ref="DF26:DF27"/>
    <mergeCell ref="DG26:DG27"/>
    <mergeCell ref="DH26:DH27"/>
    <mergeCell ref="DI26:DI27"/>
    <mergeCell ref="DJ26:DJ27"/>
    <mergeCell ref="DK26:DK27"/>
    <mergeCell ref="DL26:DL27"/>
    <mergeCell ref="DM26:DM27"/>
    <mergeCell ref="DN26:DN27"/>
    <mergeCell ref="DO26:DO27"/>
    <mergeCell ref="DP26:DP27"/>
    <mergeCell ref="DQ26:DQ27"/>
    <mergeCell ref="DR26:DR27"/>
    <mergeCell ref="DS26:DS27"/>
    <mergeCell ref="DT26:DT27"/>
    <mergeCell ref="FO24:FO25"/>
    <mergeCell ref="FP24:FP25"/>
    <mergeCell ref="FQ24:FQ25"/>
    <mergeCell ref="FR24:FR25"/>
    <mergeCell ref="FS24:FS25"/>
    <mergeCell ref="FT24:FT25"/>
    <mergeCell ref="FU24:FU25"/>
    <mergeCell ref="FV24:FV25"/>
    <mergeCell ref="FW24:FW25"/>
    <mergeCell ref="FX24:FX25"/>
    <mergeCell ref="FY24:FY25"/>
    <mergeCell ref="FZ24:FZ25"/>
    <mergeCell ref="GA24:GA25"/>
    <mergeCell ref="CK26:CK27"/>
    <mergeCell ref="CL26:CL27"/>
    <mergeCell ref="CM26:CM27"/>
    <mergeCell ref="CN26:CN27"/>
    <mergeCell ref="CO26:CO27"/>
    <mergeCell ref="CP26:CP27"/>
    <mergeCell ref="CQ26:CQ27"/>
    <mergeCell ref="CR26:CR27"/>
    <mergeCell ref="CS26:CS27"/>
    <mergeCell ref="CT26:CT27"/>
    <mergeCell ref="CU26:CU27"/>
    <mergeCell ref="CV26:CV27"/>
    <mergeCell ref="CW26:CW27"/>
    <mergeCell ref="CX26:CX27"/>
    <mergeCell ref="CY26:CY27"/>
    <mergeCell ref="CZ26:CZ27"/>
    <mergeCell ref="DA26:DA27"/>
    <mergeCell ref="DB26:DB27"/>
    <mergeCell ref="DC26:DC27"/>
    <mergeCell ref="EX24:EX25"/>
    <mergeCell ref="EY24:EY25"/>
    <mergeCell ref="EZ24:EZ25"/>
    <mergeCell ref="FA24:FA25"/>
    <mergeCell ref="FB24:FB25"/>
    <mergeCell ref="FC24:FC25"/>
    <mergeCell ref="FD24:FD25"/>
    <mergeCell ref="FE24:FE25"/>
    <mergeCell ref="FF24:FF25"/>
    <mergeCell ref="FG24:FG25"/>
    <mergeCell ref="FH24:FH25"/>
    <mergeCell ref="FI24:FI25"/>
    <mergeCell ref="FJ24:FJ25"/>
    <mergeCell ref="FK24:FK25"/>
    <mergeCell ref="FL24:FL25"/>
    <mergeCell ref="FM24:FM25"/>
    <mergeCell ref="FN24:FN25"/>
    <mergeCell ref="EG24:EG25"/>
    <mergeCell ref="EH24:EH25"/>
    <mergeCell ref="EI24:EI25"/>
    <mergeCell ref="EJ24:EJ25"/>
    <mergeCell ref="EK24:EK25"/>
    <mergeCell ref="EL24:EL25"/>
    <mergeCell ref="EM24:EM25"/>
    <mergeCell ref="EN24:EN25"/>
    <mergeCell ref="EO24:EO25"/>
    <mergeCell ref="EP24:EP25"/>
    <mergeCell ref="EQ24:EQ25"/>
    <mergeCell ref="ER24:ER25"/>
    <mergeCell ref="ES24:ES25"/>
    <mergeCell ref="ET24:ET25"/>
    <mergeCell ref="EU24:EU25"/>
    <mergeCell ref="EV24:EV25"/>
    <mergeCell ref="EW24:EW25"/>
    <mergeCell ref="DP24:DP25"/>
    <mergeCell ref="DQ24:DQ25"/>
    <mergeCell ref="DR24:DR25"/>
    <mergeCell ref="DS24:DS25"/>
    <mergeCell ref="DT24:DT25"/>
    <mergeCell ref="DU24:DU25"/>
    <mergeCell ref="DV24:DV25"/>
    <mergeCell ref="DW24:DW25"/>
    <mergeCell ref="DX24:DX25"/>
    <mergeCell ref="DY24:DY25"/>
    <mergeCell ref="DZ24:DZ25"/>
    <mergeCell ref="EA24:EA25"/>
    <mergeCell ref="EB24:EB25"/>
    <mergeCell ref="EC24:EC25"/>
    <mergeCell ref="ED24:ED25"/>
    <mergeCell ref="EE24:EE25"/>
    <mergeCell ref="EF24:EF25"/>
    <mergeCell ref="GA22:GA23"/>
    <mergeCell ref="CK24:CK25"/>
    <mergeCell ref="CL24:CL25"/>
    <mergeCell ref="CM24:CM25"/>
    <mergeCell ref="CN24:CN25"/>
    <mergeCell ref="CO24:CO25"/>
    <mergeCell ref="CP24:CP25"/>
    <mergeCell ref="CQ24:CQ25"/>
    <mergeCell ref="CR24:CR25"/>
    <mergeCell ref="CS24:CS25"/>
    <mergeCell ref="CT24:CT25"/>
    <mergeCell ref="CU24:CU25"/>
    <mergeCell ref="CV24:CV25"/>
    <mergeCell ref="CW24:CW25"/>
    <mergeCell ref="CX24:CX25"/>
    <mergeCell ref="CY24:CY25"/>
    <mergeCell ref="CZ24:CZ25"/>
    <mergeCell ref="DA24:DA25"/>
    <mergeCell ref="DB24:DB25"/>
    <mergeCell ref="DC24:DC25"/>
    <mergeCell ref="DD24:DD25"/>
    <mergeCell ref="DE24:DE25"/>
    <mergeCell ref="DF24:DF25"/>
    <mergeCell ref="DG24:DG25"/>
    <mergeCell ref="DH24:DH25"/>
    <mergeCell ref="DI24:DI25"/>
    <mergeCell ref="DJ24:DJ25"/>
    <mergeCell ref="DK24:DK25"/>
    <mergeCell ref="DL24:DL25"/>
    <mergeCell ref="DM24:DM25"/>
    <mergeCell ref="DN24:DN25"/>
    <mergeCell ref="DO24:DO25"/>
    <mergeCell ref="FB22:FB23"/>
    <mergeCell ref="FC22:FC23"/>
    <mergeCell ref="FD22:FD23"/>
    <mergeCell ref="FE22:FE23"/>
    <mergeCell ref="FF22:FF23"/>
    <mergeCell ref="FG22:FG23"/>
    <mergeCell ref="FH22:FH23"/>
    <mergeCell ref="FI22:FI23"/>
    <mergeCell ref="FJ22:FJ23"/>
    <mergeCell ref="FK22:FK23"/>
    <mergeCell ref="FL22:FL23"/>
    <mergeCell ref="FU22:FU23"/>
    <mergeCell ref="FV22:FV23"/>
    <mergeCell ref="FW22:FW23"/>
    <mergeCell ref="FX22:FX23"/>
    <mergeCell ref="FY22:FY23"/>
    <mergeCell ref="FZ22:FZ23"/>
    <mergeCell ref="EK22:EK23"/>
    <mergeCell ref="EL22:EL23"/>
    <mergeCell ref="EM22:EM23"/>
    <mergeCell ref="EN22:EN23"/>
    <mergeCell ref="EO22:EO23"/>
    <mergeCell ref="EP22:EP23"/>
    <mergeCell ref="EQ22:EQ23"/>
    <mergeCell ref="ER22:ER23"/>
    <mergeCell ref="ES22:ES23"/>
    <mergeCell ref="ET22:ET23"/>
    <mergeCell ref="EU22:EU23"/>
    <mergeCell ref="EV22:EV23"/>
    <mergeCell ref="EW22:EW23"/>
    <mergeCell ref="EX22:EX23"/>
    <mergeCell ref="EY22:EY23"/>
    <mergeCell ref="EZ22:EZ23"/>
    <mergeCell ref="FA22:FA23"/>
    <mergeCell ref="DT22:DT23"/>
    <mergeCell ref="DU22:DU23"/>
    <mergeCell ref="DV22:DV23"/>
    <mergeCell ref="DW22:DW23"/>
    <mergeCell ref="DX22:DX23"/>
    <mergeCell ref="DY22:DY23"/>
    <mergeCell ref="DZ22:DZ23"/>
    <mergeCell ref="EA22:EA23"/>
    <mergeCell ref="EB22:EB23"/>
    <mergeCell ref="EC22:EC23"/>
    <mergeCell ref="ED22:ED23"/>
    <mergeCell ref="EE22:EE23"/>
    <mergeCell ref="EF22:EF23"/>
    <mergeCell ref="EG22:EG23"/>
    <mergeCell ref="EH22:EH23"/>
    <mergeCell ref="EI22:EI23"/>
    <mergeCell ref="EJ22:EJ23"/>
    <mergeCell ref="DC22:DC23"/>
    <mergeCell ref="DD22:DD23"/>
    <mergeCell ref="DE22:DE23"/>
    <mergeCell ref="DF22:DF23"/>
    <mergeCell ref="DG22:DG23"/>
    <mergeCell ref="DH22:DH23"/>
    <mergeCell ref="DI22:DI23"/>
    <mergeCell ref="DJ22:DJ23"/>
    <mergeCell ref="DK22:DK23"/>
    <mergeCell ref="DL22:DL23"/>
    <mergeCell ref="DM22:DM23"/>
    <mergeCell ref="DN22:DN23"/>
    <mergeCell ref="DO22:DO23"/>
    <mergeCell ref="DP22:DP23"/>
    <mergeCell ref="DQ22:DQ23"/>
    <mergeCell ref="DR22:DR23"/>
    <mergeCell ref="DS22:DS23"/>
    <mergeCell ref="CL22:CL23"/>
    <mergeCell ref="CM22:CM23"/>
    <mergeCell ref="CN22:CN23"/>
    <mergeCell ref="CO22:CO23"/>
    <mergeCell ref="CP22:CP23"/>
    <mergeCell ref="CQ22:CQ23"/>
    <mergeCell ref="CR22:CR23"/>
    <mergeCell ref="CS22:CS23"/>
    <mergeCell ref="CT22:CT23"/>
    <mergeCell ref="CU22:CU23"/>
    <mergeCell ref="CV22:CV23"/>
    <mergeCell ref="CW22:CW23"/>
    <mergeCell ref="CX22:CX23"/>
    <mergeCell ref="CY22:CY23"/>
    <mergeCell ref="CZ22:CZ23"/>
    <mergeCell ref="DA22:DA23"/>
    <mergeCell ref="DB22:DB23"/>
    <mergeCell ref="FD20:FD21"/>
    <mergeCell ref="FE20:FE21"/>
    <mergeCell ref="FF20:FF21"/>
    <mergeCell ref="FG20:FG21"/>
    <mergeCell ref="FH20:FH21"/>
    <mergeCell ref="FI20:FI21"/>
    <mergeCell ref="FJ20:FJ21"/>
    <mergeCell ref="FK20:FK21"/>
    <mergeCell ref="FL20:FL21"/>
    <mergeCell ref="FM20:FM21"/>
    <mergeCell ref="FN20:FN21"/>
    <mergeCell ref="FO20:FO21"/>
    <mergeCell ref="FP20:FP21"/>
    <mergeCell ref="FQ20:FQ21"/>
    <mergeCell ref="FY20:FY21"/>
    <mergeCell ref="FZ20:FZ21"/>
    <mergeCell ref="GA20:GA21"/>
    <mergeCell ref="EM20:EM21"/>
    <mergeCell ref="EN20:EN21"/>
    <mergeCell ref="EO20:EO21"/>
    <mergeCell ref="EP20:EP21"/>
    <mergeCell ref="EQ20:EQ21"/>
    <mergeCell ref="ER20:ER21"/>
    <mergeCell ref="ES20:ES21"/>
    <mergeCell ref="ET20:ET21"/>
    <mergeCell ref="EU20:EU21"/>
    <mergeCell ref="EV20:EV21"/>
    <mergeCell ref="EW20:EW21"/>
    <mergeCell ref="EX20:EX21"/>
    <mergeCell ref="EY20:EY21"/>
    <mergeCell ref="EZ20:EZ21"/>
    <mergeCell ref="FA20:FA21"/>
    <mergeCell ref="FB20:FB21"/>
    <mergeCell ref="FC20:FC21"/>
    <mergeCell ref="DV20:DV21"/>
    <mergeCell ref="DW20:DW21"/>
    <mergeCell ref="DX20:DX21"/>
    <mergeCell ref="DY20:DY21"/>
    <mergeCell ref="DZ20:DZ21"/>
    <mergeCell ref="EA20:EA21"/>
    <mergeCell ref="EB20:EB21"/>
    <mergeCell ref="EC20:EC21"/>
    <mergeCell ref="ED20:ED21"/>
    <mergeCell ref="EE20:EE21"/>
    <mergeCell ref="EF20:EF21"/>
    <mergeCell ref="EG20:EG21"/>
    <mergeCell ref="EH20:EH21"/>
    <mergeCell ref="EI20:EI21"/>
    <mergeCell ref="EJ20:EJ21"/>
    <mergeCell ref="EK20:EK21"/>
    <mergeCell ref="EL20:EL21"/>
    <mergeCell ref="DE20:DE21"/>
    <mergeCell ref="DF20:DF21"/>
    <mergeCell ref="DG20:DG21"/>
    <mergeCell ref="DH20:DH21"/>
    <mergeCell ref="DI20:DI21"/>
    <mergeCell ref="DJ20:DJ21"/>
    <mergeCell ref="DK20:DK21"/>
    <mergeCell ref="DL20:DL21"/>
    <mergeCell ref="DM20:DM21"/>
    <mergeCell ref="DN20:DN21"/>
    <mergeCell ref="DO20:DO21"/>
    <mergeCell ref="DP20:DP21"/>
    <mergeCell ref="DQ20:DQ21"/>
    <mergeCell ref="DR20:DR21"/>
    <mergeCell ref="DS20:DS21"/>
    <mergeCell ref="DT20:DT21"/>
    <mergeCell ref="DU20:DU21"/>
    <mergeCell ref="FP18:FP19"/>
    <mergeCell ref="FQ18:FQ19"/>
    <mergeCell ref="FR18:FR19"/>
    <mergeCell ref="FS18:FS19"/>
    <mergeCell ref="FT18:FT19"/>
    <mergeCell ref="FU18:FU19"/>
    <mergeCell ref="FV18:FV19"/>
    <mergeCell ref="FW18:FW19"/>
    <mergeCell ref="FX18:FX19"/>
    <mergeCell ref="FY18:FY19"/>
    <mergeCell ref="FZ18:FZ19"/>
    <mergeCell ref="GA18:GA19"/>
    <mergeCell ref="CK20:CK21"/>
    <mergeCell ref="CL20:CL21"/>
    <mergeCell ref="CM20:CM21"/>
    <mergeCell ref="CN20:CN21"/>
    <mergeCell ref="CO20:CO21"/>
    <mergeCell ref="CP20:CP21"/>
    <mergeCell ref="CQ20:CQ21"/>
    <mergeCell ref="CR20:CR21"/>
    <mergeCell ref="CS20:CS21"/>
    <mergeCell ref="CT20:CT21"/>
    <mergeCell ref="CU20:CU21"/>
    <mergeCell ref="CV20:CV21"/>
    <mergeCell ref="CW20:CW21"/>
    <mergeCell ref="CX20:CX21"/>
    <mergeCell ref="CY20:CY21"/>
    <mergeCell ref="CZ20:CZ21"/>
    <mergeCell ref="DA20:DA21"/>
    <mergeCell ref="DB20:DB21"/>
    <mergeCell ref="DC20:DC21"/>
    <mergeCell ref="DD20:DD21"/>
    <mergeCell ref="EV18:EV19"/>
    <mergeCell ref="EW18:EW19"/>
    <mergeCell ref="EX18:EX19"/>
    <mergeCell ref="EY18:EY19"/>
    <mergeCell ref="EZ18:EZ19"/>
    <mergeCell ref="FA18:FA19"/>
    <mergeCell ref="FB18:FB19"/>
    <mergeCell ref="FC18:FC19"/>
    <mergeCell ref="FD18:FD19"/>
    <mergeCell ref="FE18:FE19"/>
    <mergeCell ref="FF18:FF19"/>
    <mergeCell ref="FG18:FG19"/>
    <mergeCell ref="FH18:FH19"/>
    <mergeCell ref="FI18:FI19"/>
    <mergeCell ref="FJ18:FJ19"/>
    <mergeCell ref="FK18:FK19"/>
    <mergeCell ref="FL18:FL19"/>
    <mergeCell ref="EE18:EE19"/>
    <mergeCell ref="EF18:EF19"/>
    <mergeCell ref="EG18:EG19"/>
    <mergeCell ref="EH18:EH19"/>
    <mergeCell ref="EI18:EI19"/>
    <mergeCell ref="EJ18:EJ19"/>
    <mergeCell ref="EK18:EK19"/>
    <mergeCell ref="EL18:EL19"/>
    <mergeCell ref="EM18:EM19"/>
    <mergeCell ref="EN18:EN19"/>
    <mergeCell ref="EO18:EO19"/>
    <mergeCell ref="EP18:EP19"/>
    <mergeCell ref="EQ18:EQ19"/>
    <mergeCell ref="ER18:ER19"/>
    <mergeCell ref="ES18:ES19"/>
    <mergeCell ref="ET18:ET19"/>
    <mergeCell ref="EU18:EU19"/>
    <mergeCell ref="DN18:DN19"/>
    <mergeCell ref="DO18:DO19"/>
    <mergeCell ref="DP18:DP19"/>
    <mergeCell ref="DQ18:DQ19"/>
    <mergeCell ref="DR18:DR19"/>
    <mergeCell ref="DS18:DS19"/>
    <mergeCell ref="DT18:DT19"/>
    <mergeCell ref="DU18:DU19"/>
    <mergeCell ref="DV18:DV19"/>
    <mergeCell ref="DW18:DW19"/>
    <mergeCell ref="DX18:DX19"/>
    <mergeCell ref="DY18:DY19"/>
    <mergeCell ref="DZ18:DZ19"/>
    <mergeCell ref="EA18:EA19"/>
    <mergeCell ref="EB18:EB19"/>
    <mergeCell ref="EC18:EC19"/>
    <mergeCell ref="ED18:ED19"/>
    <mergeCell ref="FY16:FY17"/>
    <mergeCell ref="FZ16:FZ17"/>
    <mergeCell ref="GA16:GA17"/>
    <mergeCell ref="CK18:CK19"/>
    <mergeCell ref="CL18:CL19"/>
    <mergeCell ref="CM18:CM19"/>
    <mergeCell ref="CN18:CN19"/>
    <mergeCell ref="CO18:CO19"/>
    <mergeCell ref="CP18:CP19"/>
    <mergeCell ref="CQ18:CQ19"/>
    <mergeCell ref="CR18:CR19"/>
    <mergeCell ref="CS18:CS19"/>
    <mergeCell ref="CT18:CT19"/>
    <mergeCell ref="CU18:CU19"/>
    <mergeCell ref="CV18:CV19"/>
    <mergeCell ref="CW18:CW19"/>
    <mergeCell ref="CX18:CX19"/>
    <mergeCell ref="CY18:CY19"/>
    <mergeCell ref="CZ18:CZ19"/>
    <mergeCell ref="DA18:DA19"/>
    <mergeCell ref="DB18:DB19"/>
    <mergeCell ref="DC18:DC19"/>
    <mergeCell ref="DD18:DD19"/>
    <mergeCell ref="DE18:DE19"/>
    <mergeCell ref="DF18:DF19"/>
    <mergeCell ref="DG18:DG19"/>
    <mergeCell ref="DH18:DH19"/>
    <mergeCell ref="DI18:DI19"/>
    <mergeCell ref="DJ18:DJ19"/>
    <mergeCell ref="DK18:DK19"/>
    <mergeCell ref="DL18:DL19"/>
    <mergeCell ref="DM18:DM19"/>
    <mergeCell ref="EV16:EV17"/>
    <mergeCell ref="EW16:EW17"/>
    <mergeCell ref="EX16:EX17"/>
    <mergeCell ref="EY16:EY17"/>
    <mergeCell ref="EZ16:EZ17"/>
    <mergeCell ref="FA16:FA17"/>
    <mergeCell ref="FB16:FB17"/>
    <mergeCell ref="FC16:FC17"/>
    <mergeCell ref="FD16:FD17"/>
    <mergeCell ref="FE16:FE17"/>
    <mergeCell ref="FF16:FF17"/>
    <mergeCell ref="FG16:FG17"/>
    <mergeCell ref="FH16:FH17"/>
    <mergeCell ref="FI16:FI17"/>
    <mergeCell ref="FJ16:FJ17"/>
    <mergeCell ref="FK16:FK17"/>
    <mergeCell ref="FL16:FL17"/>
    <mergeCell ref="EE16:EE17"/>
    <mergeCell ref="EF16:EF17"/>
    <mergeCell ref="EG16:EG17"/>
    <mergeCell ref="EH16:EH17"/>
    <mergeCell ref="EI16:EI17"/>
    <mergeCell ref="EJ16:EJ17"/>
    <mergeCell ref="EK16:EK17"/>
    <mergeCell ref="EL16:EL17"/>
    <mergeCell ref="EM16:EM17"/>
    <mergeCell ref="EN16:EN17"/>
    <mergeCell ref="EO16:EO17"/>
    <mergeCell ref="EP16:EP17"/>
    <mergeCell ref="EQ16:EQ17"/>
    <mergeCell ref="ER16:ER17"/>
    <mergeCell ref="ES16:ES17"/>
    <mergeCell ref="ET16:ET17"/>
    <mergeCell ref="EU16:EU17"/>
    <mergeCell ref="DN16:DN17"/>
    <mergeCell ref="DO16:DO17"/>
    <mergeCell ref="DP16:DP17"/>
    <mergeCell ref="DQ16:DQ17"/>
    <mergeCell ref="DR16:DR17"/>
    <mergeCell ref="DS16:DS17"/>
    <mergeCell ref="DT16:DT17"/>
    <mergeCell ref="DU16:DU17"/>
    <mergeCell ref="DV16:DV17"/>
    <mergeCell ref="DW16:DW17"/>
    <mergeCell ref="DX16:DX17"/>
    <mergeCell ref="DY16:DY17"/>
    <mergeCell ref="DZ16:DZ17"/>
    <mergeCell ref="EA16:EA17"/>
    <mergeCell ref="EB16:EB17"/>
    <mergeCell ref="EC16:EC17"/>
    <mergeCell ref="ED16:ED17"/>
    <mergeCell ref="FY14:FY15"/>
    <mergeCell ref="FZ14:FZ15"/>
    <mergeCell ref="GA14:GA15"/>
    <mergeCell ref="CK16:CK17"/>
    <mergeCell ref="CL16:CL17"/>
    <mergeCell ref="CM16:CM17"/>
    <mergeCell ref="CN16:CN17"/>
    <mergeCell ref="CO16:CO17"/>
    <mergeCell ref="CP16:CP17"/>
    <mergeCell ref="CQ16:CQ17"/>
    <mergeCell ref="CR16:CR17"/>
    <mergeCell ref="CS16:CS17"/>
    <mergeCell ref="CT16:CT17"/>
    <mergeCell ref="CU16:CU17"/>
    <mergeCell ref="CV16:CV17"/>
    <mergeCell ref="CW16:CW17"/>
    <mergeCell ref="CX16:CX17"/>
    <mergeCell ref="CY16:CY17"/>
    <mergeCell ref="CZ16:CZ17"/>
    <mergeCell ref="DA16:DA17"/>
    <mergeCell ref="DB16:DB17"/>
    <mergeCell ref="DC16:DC17"/>
    <mergeCell ref="DD16:DD17"/>
    <mergeCell ref="DE16:DE17"/>
    <mergeCell ref="DF16:DF17"/>
    <mergeCell ref="DG16:DG17"/>
    <mergeCell ref="DH16:DH17"/>
    <mergeCell ref="DI16:DI17"/>
    <mergeCell ref="DJ16:DJ17"/>
    <mergeCell ref="DK16:DK17"/>
    <mergeCell ref="DL16:DL17"/>
    <mergeCell ref="DM16:DM17"/>
    <mergeCell ref="EZ14:EZ15"/>
    <mergeCell ref="FA14:FA15"/>
    <mergeCell ref="FB14:FB15"/>
    <mergeCell ref="FC14:FC15"/>
    <mergeCell ref="FD14:FD15"/>
    <mergeCell ref="FE14:FE15"/>
    <mergeCell ref="FF14:FF15"/>
    <mergeCell ref="FG14:FG15"/>
    <mergeCell ref="FH14:FH15"/>
    <mergeCell ref="FI14:FI15"/>
    <mergeCell ref="FJ14:FJ15"/>
    <mergeCell ref="FK14:FK15"/>
    <mergeCell ref="FL14:FL15"/>
    <mergeCell ref="FM14:FM15"/>
    <mergeCell ref="FN14:FN15"/>
    <mergeCell ref="FO14:FO15"/>
    <mergeCell ref="FP14:FP15"/>
    <mergeCell ref="EI14:EI15"/>
    <mergeCell ref="EJ14:EJ15"/>
    <mergeCell ref="EK14:EK15"/>
    <mergeCell ref="EL14:EL15"/>
    <mergeCell ref="EM14:EM15"/>
    <mergeCell ref="EN14:EN15"/>
    <mergeCell ref="EO14:EO15"/>
    <mergeCell ref="EP14:EP15"/>
    <mergeCell ref="EQ14:EQ15"/>
    <mergeCell ref="ER14:ER15"/>
    <mergeCell ref="ES14:ES15"/>
    <mergeCell ref="ET14:ET15"/>
    <mergeCell ref="EU14:EU15"/>
    <mergeCell ref="EV14:EV15"/>
    <mergeCell ref="EW14:EW15"/>
    <mergeCell ref="EX14:EX15"/>
    <mergeCell ref="EY14:EY15"/>
    <mergeCell ref="DR14:DR15"/>
    <mergeCell ref="DS14:DS15"/>
    <mergeCell ref="DT14:DT15"/>
    <mergeCell ref="DU14:DU15"/>
    <mergeCell ref="DV14:DV15"/>
    <mergeCell ref="DW14:DW15"/>
    <mergeCell ref="DX14:DX15"/>
    <mergeCell ref="DY14:DY15"/>
    <mergeCell ref="DZ14:DZ15"/>
    <mergeCell ref="EA14:EA15"/>
    <mergeCell ref="EB14:EB15"/>
    <mergeCell ref="EC14:EC15"/>
    <mergeCell ref="ED14:ED15"/>
    <mergeCell ref="EE14:EE15"/>
    <mergeCell ref="EF14:EF15"/>
    <mergeCell ref="EG14:EG15"/>
    <mergeCell ref="EH14:EH15"/>
    <mergeCell ref="DA14:DA15"/>
    <mergeCell ref="DB14:DB15"/>
    <mergeCell ref="DC14:DC15"/>
    <mergeCell ref="DD14:DD15"/>
    <mergeCell ref="DE14:DE15"/>
    <mergeCell ref="DF14:DF15"/>
    <mergeCell ref="DG14:DG15"/>
    <mergeCell ref="DH14:DH15"/>
    <mergeCell ref="DI14:DI15"/>
    <mergeCell ref="DJ14:DJ15"/>
    <mergeCell ref="DK14:DK15"/>
    <mergeCell ref="DL14:DL15"/>
    <mergeCell ref="DM14:DM15"/>
    <mergeCell ref="DN14:DN15"/>
    <mergeCell ref="DO14:DO15"/>
    <mergeCell ref="DP14:DP15"/>
    <mergeCell ref="DQ14:DQ15"/>
    <mergeCell ref="FL12:FL13"/>
    <mergeCell ref="FM12:FM13"/>
    <mergeCell ref="FN12:FN13"/>
    <mergeCell ref="FO12:FO13"/>
    <mergeCell ref="FP12:FP13"/>
    <mergeCell ref="FQ12:FQ13"/>
    <mergeCell ref="FR12:FR13"/>
    <mergeCell ref="FS12:FS13"/>
    <mergeCell ref="FT12:FT13"/>
    <mergeCell ref="FU12:FU13"/>
    <mergeCell ref="FV12:FV13"/>
    <mergeCell ref="FW12:FW13"/>
    <mergeCell ref="FX12:FX13"/>
    <mergeCell ref="FY12:FY13"/>
    <mergeCell ref="FZ12:FZ13"/>
    <mergeCell ref="GA12:GA13"/>
    <mergeCell ref="CK14:CK15"/>
    <mergeCell ref="CL14:CL15"/>
    <mergeCell ref="CM14:CM15"/>
    <mergeCell ref="CN14:CN15"/>
    <mergeCell ref="CO14:CO15"/>
    <mergeCell ref="CP14:CP15"/>
    <mergeCell ref="CQ14:CQ15"/>
    <mergeCell ref="CR14:CR15"/>
    <mergeCell ref="CS14:CS15"/>
    <mergeCell ref="CT14:CT15"/>
    <mergeCell ref="CU14:CU15"/>
    <mergeCell ref="CV14:CV15"/>
    <mergeCell ref="CW14:CW15"/>
    <mergeCell ref="CX14:CX15"/>
    <mergeCell ref="CY14:CY15"/>
    <mergeCell ref="CZ14:CZ15"/>
    <mergeCell ref="EU12:EU13"/>
    <mergeCell ref="EV12:EV13"/>
    <mergeCell ref="EW12:EW13"/>
    <mergeCell ref="EX12:EX13"/>
    <mergeCell ref="EY12:EY13"/>
    <mergeCell ref="EZ12:EZ13"/>
    <mergeCell ref="FA12:FA13"/>
    <mergeCell ref="FB12:FB13"/>
    <mergeCell ref="FC12:FC13"/>
    <mergeCell ref="FD12:FD13"/>
    <mergeCell ref="FE12:FE13"/>
    <mergeCell ref="FF12:FF13"/>
    <mergeCell ref="FG12:FG13"/>
    <mergeCell ref="FH12:FH13"/>
    <mergeCell ref="FI12:FI13"/>
    <mergeCell ref="FJ12:FJ13"/>
    <mergeCell ref="FK12:FK13"/>
    <mergeCell ref="ED12:ED13"/>
    <mergeCell ref="EE12:EE13"/>
    <mergeCell ref="EF12:EF13"/>
    <mergeCell ref="EG12:EG13"/>
    <mergeCell ref="EH12:EH13"/>
    <mergeCell ref="EI12:EI13"/>
    <mergeCell ref="EJ12:EJ13"/>
    <mergeCell ref="EK12:EK13"/>
    <mergeCell ref="EL12:EL13"/>
    <mergeCell ref="EM12:EM13"/>
    <mergeCell ref="EN12:EN13"/>
    <mergeCell ref="EO12:EO13"/>
    <mergeCell ref="EP12:EP13"/>
    <mergeCell ref="EQ12:EQ13"/>
    <mergeCell ref="ER12:ER13"/>
    <mergeCell ref="ES12:ES13"/>
    <mergeCell ref="ET12:ET13"/>
    <mergeCell ref="DM12:DM13"/>
    <mergeCell ref="DN12:DN13"/>
    <mergeCell ref="DO12:DO13"/>
    <mergeCell ref="DP12:DP13"/>
    <mergeCell ref="DQ12:DQ13"/>
    <mergeCell ref="DR12:DR13"/>
    <mergeCell ref="DS12:DS13"/>
    <mergeCell ref="DT12:DT13"/>
    <mergeCell ref="DU12:DU13"/>
    <mergeCell ref="DV12:DV13"/>
    <mergeCell ref="DW12:DW13"/>
    <mergeCell ref="DX12:DX13"/>
    <mergeCell ref="DY12:DY13"/>
    <mergeCell ref="DZ12:DZ13"/>
    <mergeCell ref="EA12:EA13"/>
    <mergeCell ref="EB12:EB13"/>
    <mergeCell ref="EC12:EC13"/>
    <mergeCell ref="FX10:FX11"/>
    <mergeCell ref="FY10:FY11"/>
    <mergeCell ref="FZ10:FZ11"/>
    <mergeCell ref="GA10:GA11"/>
    <mergeCell ref="CK12:CK13"/>
    <mergeCell ref="CL12:CL13"/>
    <mergeCell ref="CM12:CM13"/>
    <mergeCell ref="CN12:CN13"/>
    <mergeCell ref="CO12:CO13"/>
    <mergeCell ref="CP12:CP13"/>
    <mergeCell ref="CQ12:CQ13"/>
    <mergeCell ref="CR12:CR13"/>
    <mergeCell ref="CS12:CS13"/>
    <mergeCell ref="CT12:CT13"/>
    <mergeCell ref="CU12:CU13"/>
    <mergeCell ref="CV12:CV13"/>
    <mergeCell ref="CW12:CW13"/>
    <mergeCell ref="CX12:CX13"/>
    <mergeCell ref="CY12:CY13"/>
    <mergeCell ref="CZ12:CZ13"/>
    <mergeCell ref="DA12:DA13"/>
    <mergeCell ref="DB12:DB13"/>
    <mergeCell ref="DC12:DC13"/>
    <mergeCell ref="DD12:DD13"/>
    <mergeCell ref="DE12:DE13"/>
    <mergeCell ref="DF12:DF13"/>
    <mergeCell ref="DG12:DG13"/>
    <mergeCell ref="DH12:DH13"/>
    <mergeCell ref="DI12:DI13"/>
    <mergeCell ref="DJ12:DJ13"/>
    <mergeCell ref="DK12:DK13"/>
    <mergeCell ref="DL12:DL13"/>
    <mergeCell ref="FC10:FC11"/>
    <mergeCell ref="FD10:FD11"/>
    <mergeCell ref="FE10:FE11"/>
    <mergeCell ref="FF10:FF11"/>
    <mergeCell ref="FG10:FG11"/>
    <mergeCell ref="FL10:FL11"/>
    <mergeCell ref="FM10:FM11"/>
    <mergeCell ref="FN10:FN11"/>
    <mergeCell ref="FO10:FO11"/>
    <mergeCell ref="FP10:FP11"/>
    <mergeCell ref="FQ10:FQ11"/>
    <mergeCell ref="FR10:FR11"/>
    <mergeCell ref="FS10:FS11"/>
    <mergeCell ref="FT10:FT11"/>
    <mergeCell ref="FU10:FU11"/>
    <mergeCell ref="FV10:FV11"/>
    <mergeCell ref="FW10:FW11"/>
    <mergeCell ref="EL10:EL11"/>
    <mergeCell ref="EM10:EM11"/>
    <mergeCell ref="EN10:EN11"/>
    <mergeCell ref="EO10:EO11"/>
    <mergeCell ref="EP10:EP11"/>
    <mergeCell ref="EQ10:EQ11"/>
    <mergeCell ref="ER10:ER11"/>
    <mergeCell ref="ES10:ES11"/>
    <mergeCell ref="ET10:ET11"/>
    <mergeCell ref="EU10:EU11"/>
    <mergeCell ref="EV10:EV11"/>
    <mergeCell ref="EW10:EW11"/>
    <mergeCell ref="EX10:EX11"/>
    <mergeCell ref="EY10:EY11"/>
    <mergeCell ref="EZ10:EZ11"/>
    <mergeCell ref="FA10:FA11"/>
    <mergeCell ref="FB10:FB11"/>
    <mergeCell ref="DU10:DU11"/>
    <mergeCell ref="DV10:DV11"/>
    <mergeCell ref="DW10:DW11"/>
    <mergeCell ref="DX10:DX11"/>
    <mergeCell ref="DY10:DY11"/>
    <mergeCell ref="DZ10:DZ11"/>
    <mergeCell ref="EA10:EA11"/>
    <mergeCell ref="EB10:EB11"/>
    <mergeCell ref="EC10:EC11"/>
    <mergeCell ref="ED10:ED11"/>
    <mergeCell ref="EE10:EE11"/>
    <mergeCell ref="EF10:EF11"/>
    <mergeCell ref="EG10:EG11"/>
    <mergeCell ref="EH10:EH11"/>
    <mergeCell ref="EI10:EI11"/>
    <mergeCell ref="EJ10:EJ11"/>
    <mergeCell ref="EK10:EK11"/>
    <mergeCell ref="FY8:FY9"/>
    <mergeCell ref="FZ8:FZ9"/>
    <mergeCell ref="GA8:GA9"/>
    <mergeCell ref="CR10:CR11"/>
    <mergeCell ref="CS10:CS11"/>
    <mergeCell ref="CT10:CT11"/>
    <mergeCell ref="CU10:CU11"/>
    <mergeCell ref="CV10:CV11"/>
    <mergeCell ref="CW10:CW11"/>
    <mergeCell ref="CX10:CX11"/>
    <mergeCell ref="CY10:CY11"/>
    <mergeCell ref="CZ10:CZ11"/>
    <mergeCell ref="DA10:DA11"/>
    <mergeCell ref="DB10:DB11"/>
    <mergeCell ref="DC10:DC11"/>
    <mergeCell ref="DD10:DD11"/>
    <mergeCell ref="DE10:DE11"/>
    <mergeCell ref="DF10:DF11"/>
    <mergeCell ref="DG10:DG11"/>
    <mergeCell ref="DH10:DH11"/>
    <mergeCell ref="DI10:DI11"/>
    <mergeCell ref="DJ10:DJ11"/>
    <mergeCell ref="DK10:DK11"/>
    <mergeCell ref="DL10:DL11"/>
    <mergeCell ref="DM10:DM11"/>
    <mergeCell ref="DN10:DN11"/>
    <mergeCell ref="DO10:DO11"/>
    <mergeCell ref="DP10:DP11"/>
    <mergeCell ref="DQ10:DQ11"/>
    <mergeCell ref="DR10:DR11"/>
    <mergeCell ref="DS10:DS11"/>
    <mergeCell ref="DT10:DT11"/>
    <mergeCell ref="FH8:FH9"/>
    <mergeCell ref="FI8:FI9"/>
    <mergeCell ref="FJ8:FJ9"/>
    <mergeCell ref="FK8:FK9"/>
    <mergeCell ref="FL8:FL9"/>
    <mergeCell ref="FM8:FM9"/>
    <mergeCell ref="FN8:FN9"/>
    <mergeCell ref="FO8:FO9"/>
    <mergeCell ref="FP8:FP9"/>
    <mergeCell ref="FQ8:FQ9"/>
    <mergeCell ref="FR8:FR9"/>
    <mergeCell ref="FS8:FS9"/>
    <mergeCell ref="FT8:FT9"/>
    <mergeCell ref="FU8:FU9"/>
    <mergeCell ref="FV8:FV9"/>
    <mergeCell ref="FW8:FW9"/>
    <mergeCell ref="FX8:FX9"/>
    <mergeCell ref="EQ8:EQ9"/>
    <mergeCell ref="ER8:ER9"/>
    <mergeCell ref="ES8:ES9"/>
    <mergeCell ref="ET8:ET9"/>
    <mergeCell ref="EU8:EU9"/>
    <mergeCell ref="EV8:EV9"/>
    <mergeCell ref="EW8:EW9"/>
    <mergeCell ref="EX8:EX9"/>
    <mergeCell ref="EY8:EY9"/>
    <mergeCell ref="EZ8:EZ9"/>
    <mergeCell ref="FA8:FA9"/>
    <mergeCell ref="FB8:FB9"/>
    <mergeCell ref="FC8:FC9"/>
    <mergeCell ref="FD8:FD9"/>
    <mergeCell ref="FE8:FE9"/>
    <mergeCell ref="FF8:FF9"/>
    <mergeCell ref="FG8:FG9"/>
    <mergeCell ref="DZ8:DZ9"/>
    <mergeCell ref="EA8:EA9"/>
    <mergeCell ref="EB8:EB9"/>
    <mergeCell ref="EC8:EC9"/>
    <mergeCell ref="ED8:ED9"/>
    <mergeCell ref="EE8:EE9"/>
    <mergeCell ref="EF8:EF9"/>
    <mergeCell ref="EG8:EG9"/>
    <mergeCell ref="EH8:EH9"/>
    <mergeCell ref="EI8:EI9"/>
    <mergeCell ref="EJ8:EJ9"/>
    <mergeCell ref="EK8:EK9"/>
    <mergeCell ref="EL8:EL9"/>
    <mergeCell ref="EM8:EM9"/>
    <mergeCell ref="EN8:EN9"/>
    <mergeCell ref="EO8:EO9"/>
    <mergeCell ref="EP8:EP9"/>
    <mergeCell ref="DI8:DI9"/>
    <mergeCell ref="DJ8:DJ9"/>
    <mergeCell ref="DK8:DK9"/>
    <mergeCell ref="DL8:DL9"/>
    <mergeCell ref="DM8:DM9"/>
    <mergeCell ref="DN8:DN9"/>
    <mergeCell ref="DO8:DO9"/>
    <mergeCell ref="DP8:DP9"/>
    <mergeCell ref="DQ8:DQ9"/>
    <mergeCell ref="DR8:DR9"/>
    <mergeCell ref="DS8:DS9"/>
    <mergeCell ref="DT8:DT9"/>
    <mergeCell ref="DU8:DU9"/>
    <mergeCell ref="DV8:DV9"/>
    <mergeCell ref="DW8:DW9"/>
    <mergeCell ref="DX8:DX9"/>
    <mergeCell ref="DY8:DY9"/>
    <mergeCell ref="CR8:CR9"/>
    <mergeCell ref="CS8:CS9"/>
    <mergeCell ref="CT8:CT9"/>
    <mergeCell ref="CU8:CU9"/>
    <mergeCell ref="CV8:CV9"/>
    <mergeCell ref="CW8:CW9"/>
    <mergeCell ref="CX8:CX9"/>
    <mergeCell ref="CY8:CY9"/>
    <mergeCell ref="CZ8:CZ9"/>
    <mergeCell ref="DA8:DA9"/>
    <mergeCell ref="DB8:DB9"/>
    <mergeCell ref="DC8:DC9"/>
    <mergeCell ref="DD8:DD9"/>
    <mergeCell ref="DE8:DE9"/>
    <mergeCell ref="DF8:DF9"/>
    <mergeCell ref="DG8:DG9"/>
    <mergeCell ref="DH8:DH9"/>
    <mergeCell ref="FK6:FK7"/>
    <mergeCell ref="FL6:FL7"/>
    <mergeCell ref="FM6:FM7"/>
    <mergeCell ref="FN6:FN7"/>
    <mergeCell ref="FO6:FO7"/>
    <mergeCell ref="FP6:FP7"/>
    <mergeCell ref="FQ6:FQ7"/>
    <mergeCell ref="FR6:FR7"/>
    <mergeCell ref="FS6:FS7"/>
    <mergeCell ref="FT6:FT7"/>
    <mergeCell ref="FU6:FU7"/>
    <mergeCell ref="FV6:FV7"/>
    <mergeCell ref="FW6:FW7"/>
    <mergeCell ref="FX6:FX7"/>
    <mergeCell ref="FY6:FY7"/>
    <mergeCell ref="FZ6:FZ7"/>
    <mergeCell ref="GA6:GA7"/>
    <mergeCell ref="EO6:EO7"/>
    <mergeCell ref="EP6:EP7"/>
    <mergeCell ref="EQ6:EQ7"/>
    <mergeCell ref="ER6:ER7"/>
    <mergeCell ref="ES6:ES7"/>
    <mergeCell ref="ET6:ET7"/>
    <mergeCell ref="EU6:EU7"/>
    <mergeCell ref="EV6:EV7"/>
    <mergeCell ref="EW6:EW7"/>
    <mergeCell ref="EX6:EX7"/>
    <mergeCell ref="EY6:EY7"/>
    <mergeCell ref="EZ6:EZ7"/>
    <mergeCell ref="FA6:FA7"/>
    <mergeCell ref="FB6:FB7"/>
    <mergeCell ref="FC6:FC7"/>
    <mergeCell ref="FD6:FD7"/>
    <mergeCell ref="FE6:FE7"/>
    <mergeCell ref="DX6:DX7"/>
    <mergeCell ref="DY6:DY7"/>
    <mergeCell ref="DZ6:DZ7"/>
    <mergeCell ref="EA6:EA7"/>
    <mergeCell ref="EB6:EB7"/>
    <mergeCell ref="EC6:EC7"/>
    <mergeCell ref="ED6:ED7"/>
    <mergeCell ref="EE6:EE7"/>
    <mergeCell ref="EF6:EF7"/>
    <mergeCell ref="EG6:EG7"/>
    <mergeCell ref="EH6:EH7"/>
    <mergeCell ref="EI6:EI7"/>
    <mergeCell ref="EJ6:EJ7"/>
    <mergeCell ref="EK6:EK7"/>
    <mergeCell ref="EL6:EL7"/>
    <mergeCell ref="EM6:EM7"/>
    <mergeCell ref="EN6:EN7"/>
    <mergeCell ref="DG6:DG7"/>
    <mergeCell ref="DH6:DH7"/>
    <mergeCell ref="DI6:DI7"/>
    <mergeCell ref="DJ6:DJ7"/>
    <mergeCell ref="DK6:DK7"/>
    <mergeCell ref="DL6:DL7"/>
    <mergeCell ref="DM6:DM7"/>
    <mergeCell ref="DN6:DN7"/>
    <mergeCell ref="DO6:DO7"/>
    <mergeCell ref="DP6:DP7"/>
    <mergeCell ref="DQ6:DQ7"/>
    <mergeCell ref="DR6:DR7"/>
    <mergeCell ref="DS6:DS7"/>
    <mergeCell ref="DT6:DT7"/>
    <mergeCell ref="DU6:DU7"/>
    <mergeCell ref="DV6:DV7"/>
    <mergeCell ref="DW6:DW7"/>
    <mergeCell ref="CJ34:CJ35"/>
    <mergeCell ref="CJ36:CJ37"/>
    <mergeCell ref="CJ38:CJ39"/>
    <mergeCell ref="CJ40:CJ41"/>
    <mergeCell ref="CJ42:CJ43"/>
    <mergeCell ref="CJ44:CJ45"/>
    <mergeCell ref="CJ46:CJ47"/>
    <mergeCell ref="CJ48:CJ49"/>
    <mergeCell ref="CJ50:CJ51"/>
    <mergeCell ref="CJ52:CJ53"/>
    <mergeCell ref="CJ54:CJ55"/>
    <mergeCell ref="CL6:CL7"/>
    <mergeCell ref="CM6:CM7"/>
    <mergeCell ref="CN6:CN7"/>
    <mergeCell ref="CO6:CO7"/>
    <mergeCell ref="CP6:CP7"/>
    <mergeCell ref="CQ6:CQ7"/>
    <mergeCell ref="CK10:CK11"/>
    <mergeCell ref="CL10:CL11"/>
    <mergeCell ref="CM10:CM11"/>
    <mergeCell ref="CN10:CN11"/>
    <mergeCell ref="CO10:CO11"/>
    <mergeCell ref="CP10:CP11"/>
    <mergeCell ref="CQ10:CQ11"/>
    <mergeCell ref="CK8:CK9"/>
    <mergeCell ref="CL8:CL9"/>
    <mergeCell ref="CM8:CM9"/>
    <mergeCell ref="CN8:CN9"/>
    <mergeCell ref="CO8:CO9"/>
    <mergeCell ref="CP8:CP9"/>
    <mergeCell ref="CQ8:CQ9"/>
    <mergeCell ref="CK22:CK23"/>
    <mergeCell ref="FX1:GA3"/>
    <mergeCell ref="CJ6:CJ7"/>
    <mergeCell ref="CK6:CK7"/>
    <mergeCell ref="CJ8:CJ9"/>
    <mergeCell ref="CJ10:CJ11"/>
    <mergeCell ref="CJ12:CJ13"/>
    <mergeCell ref="CJ14:CJ15"/>
    <mergeCell ref="CJ16:CJ17"/>
    <mergeCell ref="CJ18:CJ19"/>
    <mergeCell ref="CJ20:CJ21"/>
    <mergeCell ref="CJ22:CJ23"/>
    <mergeCell ref="CJ24:CJ25"/>
    <mergeCell ref="CJ26:CJ27"/>
    <mergeCell ref="CJ28:CJ29"/>
    <mergeCell ref="CJ30:CJ31"/>
    <mergeCell ref="CJ32:CJ33"/>
    <mergeCell ref="CR6:CR7"/>
    <mergeCell ref="CS6:CS7"/>
    <mergeCell ref="CT6:CT7"/>
    <mergeCell ref="CU6:CU7"/>
    <mergeCell ref="CV6:CV7"/>
    <mergeCell ref="CW6:CW7"/>
    <mergeCell ref="CX6:CX7"/>
    <mergeCell ref="CY6:CY7"/>
    <mergeCell ref="CZ6:CZ7"/>
    <mergeCell ref="DA6:DA7"/>
    <mergeCell ref="DB6:DB7"/>
    <mergeCell ref="DC6:DC7"/>
    <mergeCell ref="DD6:DD7"/>
    <mergeCell ref="DE6:DE7"/>
    <mergeCell ref="DF6:DF7"/>
    <mergeCell ref="CJ1:CM3"/>
    <mergeCell ref="CN1:CQ3"/>
    <mergeCell ref="CR1:CU3"/>
    <mergeCell ref="CV1:CY3"/>
    <mergeCell ref="CZ1:DC3"/>
    <mergeCell ref="DD1:DG3"/>
    <mergeCell ref="DH1:DK3"/>
    <mergeCell ref="DL1:DO3"/>
    <mergeCell ref="DP1:DS3"/>
    <mergeCell ref="DT1:DW3"/>
    <mergeCell ref="DX1:EA3"/>
    <mergeCell ref="EB1:EE3"/>
    <mergeCell ref="EF1:EI3"/>
    <mergeCell ref="EJ1:EM3"/>
    <mergeCell ref="EN1:EQ3"/>
    <mergeCell ref="ER1:EU3"/>
    <mergeCell ref="EV1:EY3"/>
    <mergeCell ref="EZ1:FC3"/>
    <mergeCell ref="FD1:FG3"/>
    <mergeCell ref="FH1:FK3"/>
    <mergeCell ref="FL1:FO3"/>
    <mergeCell ref="FP1:FS3"/>
    <mergeCell ref="FK32:FK33"/>
    <mergeCell ref="FL32:FL33"/>
    <mergeCell ref="FM32:FM33"/>
    <mergeCell ref="FN32:FN33"/>
    <mergeCell ref="FO32:FO33"/>
    <mergeCell ref="FP32:FP33"/>
    <mergeCell ref="FQ32:FQ33"/>
    <mergeCell ref="FR32:FR33"/>
    <mergeCell ref="FS32:FS33"/>
    <mergeCell ref="FT32:FT33"/>
    <mergeCell ref="FU32:FU33"/>
    <mergeCell ref="FV32:FV33"/>
    <mergeCell ref="FW32:FW33"/>
    <mergeCell ref="FR20:FR21"/>
    <mergeCell ref="FS20:FS21"/>
    <mergeCell ref="FT20:FT21"/>
    <mergeCell ref="FU20:FU21"/>
    <mergeCell ref="FV20:FV21"/>
    <mergeCell ref="FW20:FW21"/>
    <mergeCell ref="FH10:FH11"/>
    <mergeCell ref="FI10:FI11"/>
    <mergeCell ref="FJ10:FJ11"/>
    <mergeCell ref="FK10:FK11"/>
    <mergeCell ref="FF6:FF7"/>
    <mergeCell ref="FG6:FG7"/>
    <mergeCell ref="FH6:FH7"/>
    <mergeCell ref="FI6:FI7"/>
    <mergeCell ref="FJ6:FJ7"/>
    <mergeCell ref="FN26:FN27"/>
    <mergeCell ref="FO26:FO27"/>
    <mergeCell ref="FP26:FP27"/>
    <mergeCell ref="FQ26:FQ27"/>
    <mergeCell ref="FR26:FR27"/>
    <mergeCell ref="FS26:FS27"/>
    <mergeCell ref="FT26:FT27"/>
    <mergeCell ref="FU26:FU27"/>
    <mergeCell ref="FV26:FV27"/>
    <mergeCell ref="FW26:FW27"/>
    <mergeCell ref="FX26:FX27"/>
    <mergeCell ref="FN28:FN29"/>
    <mergeCell ref="FO28:FO29"/>
    <mergeCell ref="FP28:FP29"/>
    <mergeCell ref="FQ28:FQ29"/>
    <mergeCell ref="FX28:FX29"/>
    <mergeCell ref="FM30:FM31"/>
    <mergeCell ref="FN30:FN31"/>
    <mergeCell ref="FO30:FO31"/>
    <mergeCell ref="FP30:FP31"/>
    <mergeCell ref="FQ30:FQ31"/>
    <mergeCell ref="FR30:FR31"/>
    <mergeCell ref="FS30:FS31"/>
    <mergeCell ref="FT30:FT31"/>
    <mergeCell ref="FU30:FU31"/>
    <mergeCell ref="FV30:FV31"/>
    <mergeCell ref="FW30:FW31"/>
    <mergeCell ref="FX30:FX31"/>
    <mergeCell ref="FP34:FP35"/>
    <mergeCell ref="FX20:FX21"/>
    <mergeCell ref="FM22:FM23"/>
    <mergeCell ref="FN22:FN23"/>
    <mergeCell ref="FO22:FO23"/>
    <mergeCell ref="FP22:FP23"/>
    <mergeCell ref="FQ22:FQ23"/>
    <mergeCell ref="FR22:FR23"/>
    <mergeCell ref="FS22:FS23"/>
    <mergeCell ref="FT22:FT23"/>
    <mergeCell ref="FV14:FV15"/>
    <mergeCell ref="FW14:FW15"/>
    <mergeCell ref="FX14:FX15"/>
    <mergeCell ref="FM16:FM17"/>
    <mergeCell ref="FN16:FN17"/>
    <mergeCell ref="FO16:FO17"/>
    <mergeCell ref="FP16:FP17"/>
    <mergeCell ref="FQ16:FQ17"/>
    <mergeCell ref="FR16:FR17"/>
    <mergeCell ref="FS16:FS17"/>
    <mergeCell ref="FT16:FT17"/>
    <mergeCell ref="FU16:FU17"/>
    <mergeCell ref="FV16:FV17"/>
    <mergeCell ref="FW16:FW17"/>
    <mergeCell ref="FX16:FX17"/>
    <mergeCell ref="FQ14:FQ15"/>
    <mergeCell ref="FR14:FR15"/>
    <mergeCell ref="FS14:FS15"/>
    <mergeCell ref="FT14:FT15"/>
    <mergeCell ref="FU14:FU15"/>
    <mergeCell ref="FM18:FM19"/>
    <mergeCell ref="FN18:FN19"/>
    <mergeCell ref="FO18:FO19"/>
    <mergeCell ref="ES4:ES5"/>
    <mergeCell ref="ET4:ET5"/>
    <mergeCell ref="EU4:EU5"/>
    <mergeCell ref="EV4:EV5"/>
    <mergeCell ref="EW4:EW5"/>
    <mergeCell ref="EX4:EX5"/>
    <mergeCell ref="EY4:EY5"/>
    <mergeCell ref="EZ4:EZ5"/>
    <mergeCell ref="FA4:FA5"/>
    <mergeCell ref="FB4:FB5"/>
    <mergeCell ref="FX4:FX5"/>
    <mergeCell ref="FY4:FY5"/>
    <mergeCell ref="FZ4:FZ5"/>
    <mergeCell ref="GA4:GA5"/>
    <mergeCell ref="FC4:FC5"/>
    <mergeCell ref="FD4:FD5"/>
    <mergeCell ref="FE4:FE5"/>
    <mergeCell ref="FF4:FF5"/>
    <mergeCell ref="FG4:FG5"/>
    <mergeCell ref="FH4:FH5"/>
    <mergeCell ref="FI4:FI5"/>
    <mergeCell ref="FJ4:FJ5"/>
    <mergeCell ref="FK4:FK5"/>
    <mergeCell ref="FL4:FL5"/>
    <mergeCell ref="FM4:FM5"/>
    <mergeCell ref="FN4:FN5"/>
    <mergeCell ref="FO4:FO5"/>
    <mergeCell ref="FP4:FP5"/>
    <mergeCell ref="FQ4:FQ5"/>
    <mergeCell ref="FR4:FR5"/>
    <mergeCell ref="FS4:FS5"/>
    <mergeCell ref="DO4:DO5"/>
    <mergeCell ref="DP4:DP5"/>
    <mergeCell ref="DQ4:DQ5"/>
    <mergeCell ref="DR4:DR5"/>
    <mergeCell ref="DS4:DS5"/>
    <mergeCell ref="DT4:DT5"/>
    <mergeCell ref="DU4:DU5"/>
    <mergeCell ref="DV4:DV5"/>
    <mergeCell ref="DW4:DW5"/>
    <mergeCell ref="DX4:DX5"/>
    <mergeCell ref="EL4:EL5"/>
    <mergeCell ref="EM4:EM5"/>
    <mergeCell ref="EN4:EN5"/>
    <mergeCell ref="EO4:EO5"/>
    <mergeCell ref="EP4:EP5"/>
    <mergeCell ref="EQ4:EQ5"/>
    <mergeCell ref="ER4:ER5"/>
    <mergeCell ref="CJ4:CJ5"/>
    <mergeCell ref="CK4:CK5"/>
    <mergeCell ref="CL4:CL5"/>
    <mergeCell ref="CM4:CM5"/>
    <mergeCell ref="CN4:CN5"/>
    <mergeCell ref="CO4:CO5"/>
    <mergeCell ref="CP4:CP5"/>
    <mergeCell ref="CQ4:CQ5"/>
    <mergeCell ref="CR4:CR5"/>
    <mergeCell ref="CS4:CS5"/>
    <mergeCell ref="CT4:CT5"/>
    <mergeCell ref="CU4:CU5"/>
    <mergeCell ref="CV4:CV5"/>
    <mergeCell ref="CW4:CW5"/>
    <mergeCell ref="CX4:CX5"/>
    <mergeCell ref="CY4:CY5"/>
    <mergeCell ref="CZ4:CZ5"/>
    <mergeCell ref="DA4:DA5"/>
    <mergeCell ref="DB4:DB5"/>
    <mergeCell ref="DC4:DC5"/>
    <mergeCell ref="DD4:DD5"/>
    <mergeCell ref="DE4:DE5"/>
    <mergeCell ref="DF4:DF5"/>
    <mergeCell ref="FT1:FW3"/>
    <mergeCell ref="FT4:FT5"/>
    <mergeCell ref="FU4:FU5"/>
    <mergeCell ref="FV4:FV5"/>
    <mergeCell ref="FW4:FW5"/>
    <mergeCell ref="DY4:DY5"/>
    <mergeCell ref="DZ4:DZ5"/>
    <mergeCell ref="EA4:EA5"/>
    <mergeCell ref="EB4:EB5"/>
    <mergeCell ref="EC4:EC5"/>
    <mergeCell ref="ED4:ED5"/>
    <mergeCell ref="EE4:EE5"/>
    <mergeCell ref="EF4:EF5"/>
    <mergeCell ref="EG4:EG5"/>
    <mergeCell ref="EH4:EH5"/>
    <mergeCell ref="EI4:EI5"/>
    <mergeCell ref="EJ4:EJ5"/>
    <mergeCell ref="EK4:EK5"/>
    <mergeCell ref="DG4:DG5"/>
    <mergeCell ref="DH4:DH5"/>
    <mergeCell ref="DI4:DI5"/>
    <mergeCell ref="DJ4:DJ5"/>
    <mergeCell ref="DK4:DK5"/>
    <mergeCell ref="DL4:DL5"/>
    <mergeCell ref="DM4:DM5"/>
    <mergeCell ref="DN4:DN5"/>
    <mergeCell ref="BL42:BN42"/>
    <mergeCell ref="BO42:BQ42"/>
    <mergeCell ref="BR42:BT42"/>
    <mergeCell ref="BU42:BW42"/>
    <mergeCell ref="BX42:BZ42"/>
    <mergeCell ref="BL43:BN43"/>
    <mergeCell ref="BO43:BQ43"/>
    <mergeCell ref="BR43:BT43"/>
    <mergeCell ref="BU43:BW43"/>
    <mergeCell ref="BX43:BZ43"/>
    <mergeCell ref="BL38:BN38"/>
    <mergeCell ref="BO38:BQ38"/>
    <mergeCell ref="BR38:BT38"/>
    <mergeCell ref="BU38:BW38"/>
    <mergeCell ref="BX38:BZ38"/>
    <mergeCell ref="BL39:BN39"/>
    <mergeCell ref="BO39:BQ39"/>
    <mergeCell ref="BR39:BT39"/>
    <mergeCell ref="BU39:BW39"/>
    <mergeCell ref="BX39:BZ39"/>
    <mergeCell ref="BL40:BN40"/>
    <mergeCell ref="BO40:BQ40"/>
    <mergeCell ref="BR40:BT40"/>
    <mergeCell ref="BU40:BW40"/>
    <mergeCell ref="BX40:BZ40"/>
    <mergeCell ref="BL41:BN41"/>
    <mergeCell ref="BO41:BQ41"/>
    <mergeCell ref="BR41:BT41"/>
    <mergeCell ref="BU41:BW41"/>
    <mergeCell ref="BX41:BZ41"/>
    <mergeCell ref="BL34:BN34"/>
    <mergeCell ref="BO34:BQ34"/>
    <mergeCell ref="BR34:BT34"/>
    <mergeCell ref="BU34:BW34"/>
    <mergeCell ref="BX34:BZ34"/>
    <mergeCell ref="BL35:BN35"/>
    <mergeCell ref="BO35:BQ35"/>
    <mergeCell ref="BR35:BT35"/>
    <mergeCell ref="BU35:BW35"/>
    <mergeCell ref="BX35:BZ35"/>
    <mergeCell ref="BL36:BN36"/>
    <mergeCell ref="BO36:BQ36"/>
    <mergeCell ref="BR36:BT36"/>
    <mergeCell ref="BU36:BW36"/>
    <mergeCell ref="BX36:BZ36"/>
    <mergeCell ref="BL37:BN37"/>
    <mergeCell ref="BO37:BQ37"/>
    <mergeCell ref="BR37:BT37"/>
    <mergeCell ref="BU37:BW37"/>
    <mergeCell ref="BX37:BZ37"/>
    <mergeCell ref="BL32:BN32"/>
    <mergeCell ref="BO32:BQ32"/>
    <mergeCell ref="BR32:BT32"/>
    <mergeCell ref="BU32:BW32"/>
    <mergeCell ref="BX32:BZ32"/>
    <mergeCell ref="BL33:BN33"/>
    <mergeCell ref="BO33:BQ33"/>
    <mergeCell ref="BR33:BT33"/>
    <mergeCell ref="BU33:BW33"/>
    <mergeCell ref="BX33:BZ33"/>
    <mergeCell ref="BL31:BN31"/>
    <mergeCell ref="BO31:BQ31"/>
    <mergeCell ref="BR31:BT31"/>
    <mergeCell ref="BU31:BW31"/>
    <mergeCell ref="BX31:BZ31"/>
    <mergeCell ref="AT6:AU6"/>
    <mergeCell ref="AV6:AW6"/>
    <mergeCell ref="AX6:AY6"/>
    <mergeCell ref="AT10:AU10"/>
    <mergeCell ref="AV10:AW10"/>
    <mergeCell ref="AX10:AY10"/>
    <mergeCell ref="AZ10:BA10"/>
    <mergeCell ref="BB10:BD11"/>
    <mergeCell ref="BE10:BG11"/>
    <mergeCell ref="BH10:BJ11"/>
    <mergeCell ref="AT14:AU14"/>
    <mergeCell ref="AV14:AW14"/>
    <mergeCell ref="AX14:AY14"/>
    <mergeCell ref="AZ14:BA14"/>
    <mergeCell ref="BB14:BD15"/>
    <mergeCell ref="BE14:BG15"/>
    <mergeCell ref="BH14:BJ15"/>
    <mergeCell ref="AF6:AG6"/>
    <mergeCell ref="AH6:AI6"/>
    <mergeCell ref="AJ6:AK6"/>
    <mergeCell ref="AL6:AM6"/>
    <mergeCell ref="AN6:AO6"/>
    <mergeCell ref="X6:Y6"/>
    <mergeCell ref="BB6:BD7"/>
    <mergeCell ref="BE6:BG7"/>
    <mergeCell ref="BH6:BJ7"/>
    <mergeCell ref="BB5:BD5"/>
    <mergeCell ref="BE5:BG5"/>
    <mergeCell ref="BH5:BJ5"/>
    <mergeCell ref="AZ6:BA6"/>
    <mergeCell ref="Z7:AA7"/>
    <mergeCell ref="AB7:AC7"/>
    <mergeCell ref="AD7:AE7"/>
    <mergeCell ref="AF7:AG7"/>
    <mergeCell ref="AH7:AI7"/>
    <mergeCell ref="AJ7:AK7"/>
    <mergeCell ref="AL7:AM7"/>
    <mergeCell ref="AN7:AO7"/>
    <mergeCell ref="AP7:AQ7"/>
    <mergeCell ref="AR7:AS7"/>
    <mergeCell ref="AT7:AU7"/>
    <mergeCell ref="AV7:AW7"/>
    <mergeCell ref="AX7:AY7"/>
    <mergeCell ref="AZ7:BA7"/>
    <mergeCell ref="AP6:AQ6"/>
    <mergeCell ref="AR6:AS6"/>
    <mergeCell ref="A6:C7"/>
    <mergeCell ref="D6:F7"/>
    <mergeCell ref="G6:K7"/>
    <mergeCell ref="D3:F5"/>
    <mergeCell ref="G3:K5"/>
    <mergeCell ref="A3:C4"/>
    <mergeCell ref="A5:C5"/>
    <mergeCell ref="AD5:AE5"/>
    <mergeCell ref="AF5:AG5"/>
    <mergeCell ref="X5:Y5"/>
    <mergeCell ref="Z5:AA5"/>
    <mergeCell ref="AB5:AC5"/>
    <mergeCell ref="X7:Y7"/>
    <mergeCell ref="Z6:AA6"/>
    <mergeCell ref="AB6:AC6"/>
    <mergeCell ref="AD6:AE6"/>
    <mergeCell ref="X3:BA3"/>
    <mergeCell ref="X4:BA4"/>
    <mergeCell ref="L6:N7"/>
    <mergeCell ref="L3:W4"/>
    <mergeCell ref="L5:N5"/>
    <mergeCell ref="O5:Q5"/>
    <mergeCell ref="R5:T5"/>
    <mergeCell ref="U5:W5"/>
    <mergeCell ref="O6:Q7"/>
    <mergeCell ref="R6:T7"/>
    <mergeCell ref="U6:W7"/>
    <mergeCell ref="AH5:AI5"/>
    <mergeCell ref="AJ5:AK5"/>
    <mergeCell ref="AL5:AM5"/>
    <mergeCell ref="AN5:AO5"/>
    <mergeCell ref="AP5:AQ5"/>
    <mergeCell ref="AA2:AB2"/>
    <mergeCell ref="AC2:AD2"/>
    <mergeCell ref="BB3:BJ4"/>
    <mergeCell ref="AZ5:BA5"/>
    <mergeCell ref="P1:R1"/>
    <mergeCell ref="S2:T2"/>
    <mergeCell ref="G1:L1"/>
    <mergeCell ref="G2:I2"/>
    <mergeCell ref="J2:L2"/>
    <mergeCell ref="A1:F2"/>
    <mergeCell ref="M1:N1"/>
    <mergeCell ref="AT5:AU5"/>
    <mergeCell ref="AV5:AW5"/>
    <mergeCell ref="AX5:AY5"/>
    <mergeCell ref="S1:X1"/>
    <mergeCell ref="U2:X2"/>
    <mergeCell ref="M2:N2"/>
    <mergeCell ref="O2:P2"/>
    <mergeCell ref="Q2:R2"/>
    <mergeCell ref="Y2:Z2"/>
    <mergeCell ref="Y1:Z1"/>
    <mergeCell ref="AA1:AB1"/>
    <mergeCell ref="AC1:AD1"/>
    <mergeCell ref="AR5:AS5"/>
    <mergeCell ref="AE1:AG1"/>
    <mergeCell ref="AE2:AG2"/>
    <mergeCell ref="AH1:AJ1"/>
    <mergeCell ref="AH2:AJ2"/>
    <mergeCell ref="AD8:AE8"/>
    <mergeCell ref="AF8:AG8"/>
    <mergeCell ref="AH8:AI8"/>
    <mergeCell ref="AJ8:AK8"/>
    <mergeCell ref="AL8:AM8"/>
    <mergeCell ref="AN8:AO8"/>
    <mergeCell ref="AP8:AQ8"/>
    <mergeCell ref="AR8:AS8"/>
    <mergeCell ref="A8:C9"/>
    <mergeCell ref="D8:F9"/>
    <mergeCell ref="G8:K9"/>
    <mergeCell ref="L8:N9"/>
    <mergeCell ref="O8:Q9"/>
    <mergeCell ref="R8:T9"/>
    <mergeCell ref="U8:W9"/>
    <mergeCell ref="X8:Y8"/>
    <mergeCell ref="Z8:AA8"/>
    <mergeCell ref="A10:C11"/>
    <mergeCell ref="D10:F11"/>
    <mergeCell ref="G10:K11"/>
    <mergeCell ref="L10:N11"/>
    <mergeCell ref="O10:Q11"/>
    <mergeCell ref="R10:T11"/>
    <mergeCell ref="U10:W11"/>
    <mergeCell ref="X10:Y10"/>
    <mergeCell ref="Z10:AA10"/>
    <mergeCell ref="AT8:AU8"/>
    <mergeCell ref="AV8:AW8"/>
    <mergeCell ref="AX8:AY8"/>
    <mergeCell ref="AZ8:BA8"/>
    <mergeCell ref="BB8:BD9"/>
    <mergeCell ref="BE8:BG9"/>
    <mergeCell ref="BH8:BJ9"/>
    <mergeCell ref="X9:Y9"/>
    <mergeCell ref="Z9:AA9"/>
    <mergeCell ref="AB9:AC9"/>
    <mergeCell ref="AD9:AE9"/>
    <mergeCell ref="AF9:AG9"/>
    <mergeCell ref="AH9:AI9"/>
    <mergeCell ref="AJ9:AK9"/>
    <mergeCell ref="AL9:AM9"/>
    <mergeCell ref="AN9:AO9"/>
    <mergeCell ref="AP9:AQ9"/>
    <mergeCell ref="AR9:AS9"/>
    <mergeCell ref="AT9:AU9"/>
    <mergeCell ref="AV9:AW9"/>
    <mergeCell ref="AX9:AY9"/>
    <mergeCell ref="AZ9:BA9"/>
    <mergeCell ref="AB8:AC8"/>
    <mergeCell ref="X11:Y11"/>
    <mergeCell ref="Z11:AA11"/>
    <mergeCell ref="AB11:AC11"/>
    <mergeCell ref="AD11:AE11"/>
    <mergeCell ref="AF11:AG11"/>
    <mergeCell ref="AH11:AI11"/>
    <mergeCell ref="AJ11:AK11"/>
    <mergeCell ref="AL11:AM11"/>
    <mergeCell ref="AN11:AO11"/>
    <mergeCell ref="AP11:AQ11"/>
    <mergeCell ref="AR11:AS11"/>
    <mergeCell ref="AT11:AU11"/>
    <mergeCell ref="AV11:AW11"/>
    <mergeCell ref="AX11:AY11"/>
    <mergeCell ref="AZ11:BA11"/>
    <mergeCell ref="AB10:AC10"/>
    <mergeCell ref="AD10:AE10"/>
    <mergeCell ref="AF10:AG10"/>
    <mergeCell ref="AH10:AI10"/>
    <mergeCell ref="AJ10:AK10"/>
    <mergeCell ref="AL10:AM10"/>
    <mergeCell ref="AN10:AO10"/>
    <mergeCell ref="AP10:AQ10"/>
    <mergeCell ref="AR10:AS10"/>
    <mergeCell ref="AD12:AE12"/>
    <mergeCell ref="AF12:AG12"/>
    <mergeCell ref="AH12:AI12"/>
    <mergeCell ref="AJ12:AK12"/>
    <mergeCell ref="AL12:AM12"/>
    <mergeCell ref="AN12:AO12"/>
    <mergeCell ref="AP12:AQ12"/>
    <mergeCell ref="AR12:AS12"/>
    <mergeCell ref="A12:C13"/>
    <mergeCell ref="D12:F13"/>
    <mergeCell ref="G12:K13"/>
    <mergeCell ref="L12:N13"/>
    <mergeCell ref="O12:Q13"/>
    <mergeCell ref="R12:T13"/>
    <mergeCell ref="U12:W13"/>
    <mergeCell ref="X12:Y12"/>
    <mergeCell ref="Z12:AA12"/>
    <mergeCell ref="A14:C15"/>
    <mergeCell ref="D14:F15"/>
    <mergeCell ref="G14:K15"/>
    <mergeCell ref="L14:N15"/>
    <mergeCell ref="O14:Q15"/>
    <mergeCell ref="R14:T15"/>
    <mergeCell ref="U14:W15"/>
    <mergeCell ref="X14:Y14"/>
    <mergeCell ref="Z14:AA14"/>
    <mergeCell ref="AT12:AU12"/>
    <mergeCell ref="AV12:AW12"/>
    <mergeCell ref="AX12:AY12"/>
    <mergeCell ref="AZ12:BA12"/>
    <mergeCell ref="BB12:BD13"/>
    <mergeCell ref="BE12:BG13"/>
    <mergeCell ref="BH12:BJ13"/>
    <mergeCell ref="X13:Y13"/>
    <mergeCell ref="Z13:AA13"/>
    <mergeCell ref="AB13:AC13"/>
    <mergeCell ref="AD13:AE13"/>
    <mergeCell ref="AF13:AG13"/>
    <mergeCell ref="AH13:AI13"/>
    <mergeCell ref="AJ13:AK13"/>
    <mergeCell ref="AL13:AM13"/>
    <mergeCell ref="AN13:AO13"/>
    <mergeCell ref="AP13:AQ13"/>
    <mergeCell ref="AR13:AS13"/>
    <mergeCell ref="AT13:AU13"/>
    <mergeCell ref="AV13:AW13"/>
    <mergeCell ref="AX13:AY13"/>
    <mergeCell ref="AZ13:BA13"/>
    <mergeCell ref="AB12:AC12"/>
    <mergeCell ref="X15:Y15"/>
    <mergeCell ref="Z15:AA15"/>
    <mergeCell ref="AB15:AC15"/>
    <mergeCell ref="AD15:AE15"/>
    <mergeCell ref="AF15:AG15"/>
    <mergeCell ref="AH15:AI15"/>
    <mergeCell ref="AJ15:AK15"/>
    <mergeCell ref="AL15:AM15"/>
    <mergeCell ref="AN15:AO15"/>
    <mergeCell ref="AP15:AQ15"/>
    <mergeCell ref="AR15:AS15"/>
    <mergeCell ref="AT15:AU15"/>
    <mergeCell ref="AV15:AW15"/>
    <mergeCell ref="AX15:AY15"/>
    <mergeCell ref="AZ15:BA15"/>
    <mergeCell ref="AB14:AC14"/>
    <mergeCell ref="AD14:AE14"/>
    <mergeCell ref="AF14:AG14"/>
    <mergeCell ref="AH14:AI14"/>
    <mergeCell ref="AJ14:AK14"/>
    <mergeCell ref="AL14:AM14"/>
    <mergeCell ref="AN14:AO14"/>
    <mergeCell ref="AP14:AQ14"/>
    <mergeCell ref="AR14:AS14"/>
    <mergeCell ref="AD16:AE16"/>
    <mergeCell ref="AF16:AG16"/>
    <mergeCell ref="AH16:AI16"/>
    <mergeCell ref="AJ16:AK16"/>
    <mergeCell ref="AL16:AM16"/>
    <mergeCell ref="AN16:AO16"/>
    <mergeCell ref="AP16:AQ16"/>
    <mergeCell ref="AR16:AS16"/>
    <mergeCell ref="A16:C17"/>
    <mergeCell ref="D16:F17"/>
    <mergeCell ref="G16:K17"/>
    <mergeCell ref="L16:N17"/>
    <mergeCell ref="O16:Q17"/>
    <mergeCell ref="R16:T17"/>
    <mergeCell ref="U16:W17"/>
    <mergeCell ref="X16:Y16"/>
    <mergeCell ref="Z16:AA16"/>
    <mergeCell ref="A18:C19"/>
    <mergeCell ref="D18:F19"/>
    <mergeCell ref="G18:K19"/>
    <mergeCell ref="L18:N19"/>
    <mergeCell ref="O18:Q19"/>
    <mergeCell ref="R18:T19"/>
    <mergeCell ref="U18:W19"/>
    <mergeCell ref="X18:Y18"/>
    <mergeCell ref="Z18:AA18"/>
    <mergeCell ref="AT16:AU16"/>
    <mergeCell ref="AV16:AW16"/>
    <mergeCell ref="AX16:AY16"/>
    <mergeCell ref="AZ16:BA16"/>
    <mergeCell ref="BB16:BD17"/>
    <mergeCell ref="BE16:BG17"/>
    <mergeCell ref="BH16:BJ17"/>
    <mergeCell ref="X17:Y17"/>
    <mergeCell ref="Z17:AA17"/>
    <mergeCell ref="AB17:AC17"/>
    <mergeCell ref="AD17:AE17"/>
    <mergeCell ref="AF17:AG17"/>
    <mergeCell ref="AH17:AI17"/>
    <mergeCell ref="AJ17:AK17"/>
    <mergeCell ref="AL17:AM17"/>
    <mergeCell ref="AN17:AO17"/>
    <mergeCell ref="AP17:AQ17"/>
    <mergeCell ref="AR17:AS17"/>
    <mergeCell ref="AT17:AU17"/>
    <mergeCell ref="AV17:AW17"/>
    <mergeCell ref="AX17:AY17"/>
    <mergeCell ref="AZ17:BA17"/>
    <mergeCell ref="AB16:AC16"/>
    <mergeCell ref="AT18:AU18"/>
    <mergeCell ref="AV18:AW18"/>
    <mergeCell ref="AX18:AY18"/>
    <mergeCell ref="AZ18:BA18"/>
    <mergeCell ref="BB18:BD19"/>
    <mergeCell ref="BE18:BG19"/>
    <mergeCell ref="BH18:BJ19"/>
    <mergeCell ref="X19:Y19"/>
    <mergeCell ref="Z19:AA19"/>
    <mergeCell ref="AB19:AC19"/>
    <mergeCell ref="AD19:AE19"/>
    <mergeCell ref="AF19:AG19"/>
    <mergeCell ref="AH19:AI19"/>
    <mergeCell ref="AJ19:AK19"/>
    <mergeCell ref="AL19:AM19"/>
    <mergeCell ref="AN19:AO19"/>
    <mergeCell ref="AP19:AQ19"/>
    <mergeCell ref="AR19:AS19"/>
    <mergeCell ref="AT19:AU19"/>
    <mergeCell ref="AV19:AW19"/>
    <mergeCell ref="AX19:AY19"/>
    <mergeCell ref="AZ19:BA19"/>
    <mergeCell ref="AB18:AC18"/>
    <mergeCell ref="AD18:AE18"/>
    <mergeCell ref="AF18:AG18"/>
    <mergeCell ref="AH18:AI18"/>
    <mergeCell ref="AJ18:AK18"/>
    <mergeCell ref="AL18:AM18"/>
    <mergeCell ref="AN18:AO18"/>
    <mergeCell ref="AP18:AQ18"/>
    <mergeCell ref="AR18:AS18"/>
    <mergeCell ref="AD20:AE20"/>
    <mergeCell ref="AF20:AG20"/>
    <mergeCell ref="AH20:AI20"/>
    <mergeCell ref="AJ20:AK20"/>
    <mergeCell ref="AL20:AM20"/>
    <mergeCell ref="AN20:AO20"/>
    <mergeCell ref="AP20:AQ20"/>
    <mergeCell ref="AR20:AS20"/>
    <mergeCell ref="A20:C21"/>
    <mergeCell ref="D20:F21"/>
    <mergeCell ref="G20:K21"/>
    <mergeCell ref="L20:N21"/>
    <mergeCell ref="O20:Q21"/>
    <mergeCell ref="R20:T21"/>
    <mergeCell ref="U20:W21"/>
    <mergeCell ref="X20:Y20"/>
    <mergeCell ref="Z20:AA20"/>
    <mergeCell ref="A22:C23"/>
    <mergeCell ref="D22:F23"/>
    <mergeCell ref="G22:K23"/>
    <mergeCell ref="L22:N23"/>
    <mergeCell ref="O22:Q23"/>
    <mergeCell ref="R22:T23"/>
    <mergeCell ref="U22:W23"/>
    <mergeCell ref="X22:Y22"/>
    <mergeCell ref="Z22:AA22"/>
    <mergeCell ref="AT20:AU20"/>
    <mergeCell ref="AV20:AW20"/>
    <mergeCell ref="AX20:AY20"/>
    <mergeCell ref="AZ20:BA20"/>
    <mergeCell ref="BB20:BD21"/>
    <mergeCell ref="BE20:BG21"/>
    <mergeCell ref="BH20:BJ21"/>
    <mergeCell ref="X21:Y21"/>
    <mergeCell ref="Z21:AA21"/>
    <mergeCell ref="AB21:AC21"/>
    <mergeCell ref="AD21:AE21"/>
    <mergeCell ref="AF21:AG21"/>
    <mergeCell ref="AH21:AI21"/>
    <mergeCell ref="AJ21:AK21"/>
    <mergeCell ref="AL21:AM21"/>
    <mergeCell ref="AN21:AO21"/>
    <mergeCell ref="AP21:AQ21"/>
    <mergeCell ref="AR21:AS21"/>
    <mergeCell ref="AT21:AU21"/>
    <mergeCell ref="AV21:AW21"/>
    <mergeCell ref="AX21:AY21"/>
    <mergeCell ref="AZ21:BA21"/>
    <mergeCell ref="AB20:AC20"/>
    <mergeCell ref="AT22:AU22"/>
    <mergeCell ref="AV22:AW22"/>
    <mergeCell ref="AX22:AY22"/>
    <mergeCell ref="AZ22:BA22"/>
    <mergeCell ref="BB22:BD23"/>
    <mergeCell ref="BE22:BG23"/>
    <mergeCell ref="BH22:BJ23"/>
    <mergeCell ref="X23:Y23"/>
    <mergeCell ref="Z23:AA23"/>
    <mergeCell ref="AB23:AC23"/>
    <mergeCell ref="AD23:AE23"/>
    <mergeCell ref="AF23:AG23"/>
    <mergeCell ref="AH23:AI23"/>
    <mergeCell ref="AJ23:AK23"/>
    <mergeCell ref="AL23:AM23"/>
    <mergeCell ref="AN23:AO23"/>
    <mergeCell ref="AP23:AQ23"/>
    <mergeCell ref="AR23:AS23"/>
    <mergeCell ref="AT23:AU23"/>
    <mergeCell ref="AV23:AW23"/>
    <mergeCell ref="AX23:AY23"/>
    <mergeCell ref="AZ23:BA23"/>
    <mergeCell ref="AB22:AC22"/>
    <mergeCell ref="AD22:AE22"/>
    <mergeCell ref="AF22:AG22"/>
    <mergeCell ref="AH22:AI22"/>
    <mergeCell ref="AJ22:AK22"/>
    <mergeCell ref="AL22:AM22"/>
    <mergeCell ref="AN22:AO22"/>
    <mergeCell ref="AP22:AQ22"/>
    <mergeCell ref="AR22:AS22"/>
    <mergeCell ref="AD24:AE24"/>
    <mergeCell ref="AF24:AG24"/>
    <mergeCell ref="AH24:AI24"/>
    <mergeCell ref="AJ24:AK24"/>
    <mergeCell ref="AL24:AM24"/>
    <mergeCell ref="AN24:AO24"/>
    <mergeCell ref="AP24:AQ24"/>
    <mergeCell ref="AR24:AS24"/>
    <mergeCell ref="A24:C25"/>
    <mergeCell ref="D24:F25"/>
    <mergeCell ref="G24:K25"/>
    <mergeCell ref="L24:N25"/>
    <mergeCell ref="O24:Q25"/>
    <mergeCell ref="R24:T25"/>
    <mergeCell ref="U24:W25"/>
    <mergeCell ref="X24:Y24"/>
    <mergeCell ref="Z24:AA24"/>
    <mergeCell ref="A26:C27"/>
    <mergeCell ref="D26:F27"/>
    <mergeCell ref="G26:K27"/>
    <mergeCell ref="L26:N27"/>
    <mergeCell ref="O26:Q27"/>
    <mergeCell ref="R26:T27"/>
    <mergeCell ref="U26:W27"/>
    <mergeCell ref="X26:Y26"/>
    <mergeCell ref="Z26:AA26"/>
    <mergeCell ref="AT24:AU24"/>
    <mergeCell ref="AV24:AW24"/>
    <mergeCell ref="AX24:AY24"/>
    <mergeCell ref="AZ24:BA24"/>
    <mergeCell ref="BB24:BD25"/>
    <mergeCell ref="BE24:BG25"/>
    <mergeCell ref="BH24:BJ25"/>
    <mergeCell ref="X25:Y25"/>
    <mergeCell ref="Z25:AA25"/>
    <mergeCell ref="AB25:AC25"/>
    <mergeCell ref="AD25:AE25"/>
    <mergeCell ref="AF25:AG25"/>
    <mergeCell ref="AH25:AI25"/>
    <mergeCell ref="AJ25:AK25"/>
    <mergeCell ref="AL25:AM25"/>
    <mergeCell ref="AN25:AO25"/>
    <mergeCell ref="AP25:AQ25"/>
    <mergeCell ref="AR25:AS25"/>
    <mergeCell ref="AT25:AU25"/>
    <mergeCell ref="AV25:AW25"/>
    <mergeCell ref="AX25:AY25"/>
    <mergeCell ref="AZ25:BA25"/>
    <mergeCell ref="AB24:AC24"/>
    <mergeCell ref="BH26:BJ27"/>
    <mergeCell ref="X27:Y27"/>
    <mergeCell ref="Z27:AA27"/>
    <mergeCell ref="AB27:AC27"/>
    <mergeCell ref="AD27:AE27"/>
    <mergeCell ref="AF27:AG27"/>
    <mergeCell ref="AH27:AI27"/>
    <mergeCell ref="AJ27:AK27"/>
    <mergeCell ref="AL27:AM27"/>
    <mergeCell ref="AN27:AO27"/>
    <mergeCell ref="AP27:AQ27"/>
    <mergeCell ref="AR27:AS27"/>
    <mergeCell ref="AT27:AU27"/>
    <mergeCell ref="AV27:AW27"/>
    <mergeCell ref="AX27:AY27"/>
    <mergeCell ref="AZ27:BA27"/>
    <mergeCell ref="AB26:AC26"/>
    <mergeCell ref="AD26:AE26"/>
    <mergeCell ref="AF26:AG26"/>
    <mergeCell ref="AH26:AI26"/>
    <mergeCell ref="AJ26:AK26"/>
    <mergeCell ref="AL26:AM26"/>
    <mergeCell ref="AN26:AO26"/>
    <mergeCell ref="AP26:AQ26"/>
    <mergeCell ref="AR26:AS26"/>
    <mergeCell ref="AT26:AU26"/>
    <mergeCell ref="AV26:AW26"/>
    <mergeCell ref="AX26:AY26"/>
    <mergeCell ref="AZ26:BA26"/>
    <mergeCell ref="BB26:BD27"/>
    <mergeCell ref="BE26:BG27"/>
    <mergeCell ref="AD28:AE28"/>
    <mergeCell ref="AF28:AG28"/>
    <mergeCell ref="AH28:AI28"/>
    <mergeCell ref="AJ28:AK28"/>
    <mergeCell ref="AL28:AM28"/>
    <mergeCell ref="AN28:AO28"/>
    <mergeCell ref="AP28:AQ28"/>
    <mergeCell ref="AR28:AS28"/>
    <mergeCell ref="A28:C29"/>
    <mergeCell ref="D28:F29"/>
    <mergeCell ref="G28:K29"/>
    <mergeCell ref="L28:N29"/>
    <mergeCell ref="O28:Q29"/>
    <mergeCell ref="R28:T29"/>
    <mergeCell ref="U28:W29"/>
    <mergeCell ref="X28:Y28"/>
    <mergeCell ref="Z28:AA28"/>
    <mergeCell ref="A30:C31"/>
    <mergeCell ref="D30:F31"/>
    <mergeCell ref="G30:K31"/>
    <mergeCell ref="L30:N31"/>
    <mergeCell ref="O30:Q31"/>
    <mergeCell ref="R30:T31"/>
    <mergeCell ref="U30:W31"/>
    <mergeCell ref="X30:Y30"/>
    <mergeCell ref="Z30:AA30"/>
    <mergeCell ref="AT28:AU28"/>
    <mergeCell ref="AV28:AW28"/>
    <mergeCell ref="AX28:AY28"/>
    <mergeCell ref="AZ28:BA28"/>
    <mergeCell ref="BB28:BD29"/>
    <mergeCell ref="BE28:BG29"/>
    <mergeCell ref="BH28:BJ29"/>
    <mergeCell ref="X29:Y29"/>
    <mergeCell ref="Z29:AA29"/>
    <mergeCell ref="AB29:AC29"/>
    <mergeCell ref="AD29:AE29"/>
    <mergeCell ref="AF29:AG29"/>
    <mergeCell ref="AH29:AI29"/>
    <mergeCell ref="AJ29:AK29"/>
    <mergeCell ref="AL29:AM29"/>
    <mergeCell ref="AN29:AO29"/>
    <mergeCell ref="AP29:AQ29"/>
    <mergeCell ref="AR29:AS29"/>
    <mergeCell ref="AT29:AU29"/>
    <mergeCell ref="AV29:AW29"/>
    <mergeCell ref="AX29:AY29"/>
    <mergeCell ref="AZ29:BA29"/>
    <mergeCell ref="AB28:AC28"/>
    <mergeCell ref="AT30:AU30"/>
    <mergeCell ref="AV30:AW30"/>
    <mergeCell ref="AX30:AY30"/>
    <mergeCell ref="AZ30:BA30"/>
    <mergeCell ref="BB30:BD31"/>
    <mergeCell ref="BE30:BG31"/>
    <mergeCell ref="BH30:BJ31"/>
    <mergeCell ref="X31:Y31"/>
    <mergeCell ref="Z31:AA31"/>
    <mergeCell ref="AB31:AC31"/>
    <mergeCell ref="AD31:AE31"/>
    <mergeCell ref="AF31:AG31"/>
    <mergeCell ref="AH31:AI31"/>
    <mergeCell ref="AJ31:AK31"/>
    <mergeCell ref="AL31:AM31"/>
    <mergeCell ref="AN31:AO31"/>
    <mergeCell ref="AP31:AQ31"/>
    <mergeCell ref="AR31:AS31"/>
    <mergeCell ref="AT31:AU31"/>
    <mergeCell ref="AV31:AW31"/>
    <mergeCell ref="AX31:AY31"/>
    <mergeCell ref="AZ31:BA31"/>
    <mergeCell ref="AB30:AC30"/>
    <mergeCell ref="AD30:AE30"/>
    <mergeCell ref="AF30:AG30"/>
    <mergeCell ref="AH30:AI30"/>
    <mergeCell ref="AJ30:AK30"/>
    <mergeCell ref="AL30:AM30"/>
    <mergeCell ref="AN30:AO30"/>
    <mergeCell ref="AP30:AQ30"/>
    <mergeCell ref="AR30:AS30"/>
    <mergeCell ref="AD32:AE32"/>
    <mergeCell ref="AF32:AG32"/>
    <mergeCell ref="AH32:AI32"/>
    <mergeCell ref="AJ32:AK32"/>
    <mergeCell ref="AL32:AM32"/>
    <mergeCell ref="AN32:AO32"/>
    <mergeCell ref="AP32:AQ32"/>
    <mergeCell ref="AR32:AS32"/>
    <mergeCell ref="A32:C33"/>
    <mergeCell ref="D32:F33"/>
    <mergeCell ref="G32:K33"/>
    <mergeCell ref="L32:N33"/>
    <mergeCell ref="O32:Q33"/>
    <mergeCell ref="R32:T33"/>
    <mergeCell ref="U32:W33"/>
    <mergeCell ref="X32:Y32"/>
    <mergeCell ref="Z32:AA32"/>
    <mergeCell ref="A34:C35"/>
    <mergeCell ref="D34:F35"/>
    <mergeCell ref="G34:K35"/>
    <mergeCell ref="L34:N35"/>
    <mergeCell ref="O34:Q35"/>
    <mergeCell ref="R34:T35"/>
    <mergeCell ref="U34:W35"/>
    <mergeCell ref="X34:Y34"/>
    <mergeCell ref="Z34:AA34"/>
    <mergeCell ref="AT32:AU32"/>
    <mergeCell ref="AV32:AW32"/>
    <mergeCell ref="AX32:AY32"/>
    <mergeCell ref="AZ32:BA32"/>
    <mergeCell ref="BB32:BD33"/>
    <mergeCell ref="BE32:BG33"/>
    <mergeCell ref="BH32:BJ33"/>
    <mergeCell ref="X33:Y33"/>
    <mergeCell ref="Z33:AA33"/>
    <mergeCell ref="AB33:AC33"/>
    <mergeCell ref="AD33:AE33"/>
    <mergeCell ref="AF33:AG33"/>
    <mergeCell ref="AH33:AI33"/>
    <mergeCell ref="AJ33:AK33"/>
    <mergeCell ref="AL33:AM33"/>
    <mergeCell ref="AN33:AO33"/>
    <mergeCell ref="AP33:AQ33"/>
    <mergeCell ref="AR33:AS33"/>
    <mergeCell ref="AT33:AU33"/>
    <mergeCell ref="AV33:AW33"/>
    <mergeCell ref="AX33:AY33"/>
    <mergeCell ref="AZ33:BA33"/>
    <mergeCell ref="AB32:AC32"/>
    <mergeCell ref="AT34:AU34"/>
    <mergeCell ref="AV34:AW34"/>
    <mergeCell ref="AX34:AY34"/>
    <mergeCell ref="AZ34:BA34"/>
    <mergeCell ref="BB34:BD35"/>
    <mergeCell ref="BE34:BG35"/>
    <mergeCell ref="BH34:BJ35"/>
    <mergeCell ref="X35:Y35"/>
    <mergeCell ref="Z35:AA35"/>
    <mergeCell ref="AB35:AC35"/>
    <mergeCell ref="AD35:AE35"/>
    <mergeCell ref="AF35:AG35"/>
    <mergeCell ref="AH35:AI35"/>
    <mergeCell ref="AJ35:AK35"/>
    <mergeCell ref="AL35:AM35"/>
    <mergeCell ref="AN35:AO35"/>
    <mergeCell ref="AP35:AQ35"/>
    <mergeCell ref="AR35:AS35"/>
    <mergeCell ref="AT35:AU35"/>
    <mergeCell ref="AV35:AW35"/>
    <mergeCell ref="AX35:AY35"/>
    <mergeCell ref="AZ35:BA35"/>
    <mergeCell ref="AB34:AC34"/>
    <mergeCell ref="AD34:AE34"/>
    <mergeCell ref="AF34:AG34"/>
    <mergeCell ref="AH34:AI34"/>
    <mergeCell ref="AJ34:AK34"/>
    <mergeCell ref="AL34:AM34"/>
    <mergeCell ref="AN34:AO34"/>
    <mergeCell ref="AP34:AQ34"/>
    <mergeCell ref="AR34:AS34"/>
    <mergeCell ref="AD36:AE36"/>
    <mergeCell ref="AF36:AG36"/>
    <mergeCell ref="AH36:AI36"/>
    <mergeCell ref="AJ36:AK36"/>
    <mergeCell ref="AL36:AM36"/>
    <mergeCell ref="AN36:AO36"/>
    <mergeCell ref="AP36:AQ36"/>
    <mergeCell ref="AR36:AS36"/>
    <mergeCell ref="A36:C37"/>
    <mergeCell ref="D36:F37"/>
    <mergeCell ref="G36:K37"/>
    <mergeCell ref="L36:N37"/>
    <mergeCell ref="O36:Q37"/>
    <mergeCell ref="R36:T37"/>
    <mergeCell ref="U36:W37"/>
    <mergeCell ref="X36:Y36"/>
    <mergeCell ref="Z36:AA36"/>
    <mergeCell ref="A38:C39"/>
    <mergeCell ref="D38:F39"/>
    <mergeCell ref="G38:K39"/>
    <mergeCell ref="L38:N39"/>
    <mergeCell ref="O38:Q39"/>
    <mergeCell ref="R38:T39"/>
    <mergeCell ref="U38:W39"/>
    <mergeCell ref="X38:Y38"/>
    <mergeCell ref="Z38:AA38"/>
    <mergeCell ref="AT36:AU36"/>
    <mergeCell ref="AV36:AW36"/>
    <mergeCell ref="AX36:AY36"/>
    <mergeCell ref="AZ36:BA36"/>
    <mergeCell ref="BB36:BD37"/>
    <mergeCell ref="BE36:BG37"/>
    <mergeCell ref="BH36:BJ37"/>
    <mergeCell ref="X37:Y37"/>
    <mergeCell ref="Z37:AA37"/>
    <mergeCell ref="AB37:AC37"/>
    <mergeCell ref="AD37:AE37"/>
    <mergeCell ref="AF37:AG37"/>
    <mergeCell ref="AH37:AI37"/>
    <mergeCell ref="AJ37:AK37"/>
    <mergeCell ref="AL37:AM37"/>
    <mergeCell ref="AN37:AO37"/>
    <mergeCell ref="AP37:AQ37"/>
    <mergeCell ref="AR37:AS37"/>
    <mergeCell ref="AT37:AU37"/>
    <mergeCell ref="AV37:AW37"/>
    <mergeCell ref="AX37:AY37"/>
    <mergeCell ref="AZ37:BA37"/>
    <mergeCell ref="AB36:AC36"/>
    <mergeCell ref="AT38:AU38"/>
    <mergeCell ref="AV38:AW38"/>
    <mergeCell ref="AX38:AY38"/>
    <mergeCell ref="AZ38:BA38"/>
    <mergeCell ref="BB38:BD39"/>
    <mergeCell ref="BE38:BG39"/>
    <mergeCell ref="BH38:BJ39"/>
    <mergeCell ref="X39:Y39"/>
    <mergeCell ref="Z39:AA39"/>
    <mergeCell ref="AB39:AC39"/>
    <mergeCell ref="AD39:AE39"/>
    <mergeCell ref="AF39:AG39"/>
    <mergeCell ref="AH39:AI39"/>
    <mergeCell ref="AJ39:AK39"/>
    <mergeCell ref="AL39:AM39"/>
    <mergeCell ref="AN39:AO39"/>
    <mergeCell ref="AP39:AQ39"/>
    <mergeCell ref="AR39:AS39"/>
    <mergeCell ref="AT39:AU39"/>
    <mergeCell ref="AV39:AW39"/>
    <mergeCell ref="AX39:AY39"/>
    <mergeCell ref="AZ39:BA39"/>
    <mergeCell ref="AB38:AC38"/>
    <mergeCell ref="AD38:AE38"/>
    <mergeCell ref="AF38:AG38"/>
    <mergeCell ref="AH38:AI38"/>
    <mergeCell ref="AJ38:AK38"/>
    <mergeCell ref="AL38:AM38"/>
    <mergeCell ref="AN38:AO38"/>
    <mergeCell ref="AP38:AQ38"/>
    <mergeCell ref="AR38:AS38"/>
    <mergeCell ref="AD40:AE40"/>
    <mergeCell ref="AF40:AG40"/>
    <mergeCell ref="AH40:AI40"/>
    <mergeCell ref="AJ40:AK40"/>
    <mergeCell ref="AL40:AM40"/>
    <mergeCell ref="AN40:AO40"/>
    <mergeCell ref="AP40:AQ40"/>
    <mergeCell ref="AR40:AS40"/>
    <mergeCell ref="A40:C41"/>
    <mergeCell ref="D40:F41"/>
    <mergeCell ref="G40:K41"/>
    <mergeCell ref="L40:N41"/>
    <mergeCell ref="O40:Q41"/>
    <mergeCell ref="R40:T41"/>
    <mergeCell ref="U40:W41"/>
    <mergeCell ref="X40:Y40"/>
    <mergeCell ref="Z40:AA40"/>
    <mergeCell ref="A42:C43"/>
    <mergeCell ref="D42:F43"/>
    <mergeCell ref="G42:K43"/>
    <mergeCell ref="L42:N43"/>
    <mergeCell ref="O42:Q43"/>
    <mergeCell ref="R42:T43"/>
    <mergeCell ref="U42:W43"/>
    <mergeCell ref="X42:Y42"/>
    <mergeCell ref="Z42:AA42"/>
    <mergeCell ref="AT40:AU40"/>
    <mergeCell ref="AV40:AW40"/>
    <mergeCell ref="AX40:AY40"/>
    <mergeCell ref="AZ40:BA40"/>
    <mergeCell ref="BB40:BD41"/>
    <mergeCell ref="BE40:BG41"/>
    <mergeCell ref="BH40:BJ41"/>
    <mergeCell ref="X41:Y41"/>
    <mergeCell ref="Z41:AA41"/>
    <mergeCell ref="AB41:AC41"/>
    <mergeCell ref="AD41:AE41"/>
    <mergeCell ref="AF41:AG41"/>
    <mergeCell ref="AH41:AI41"/>
    <mergeCell ref="AJ41:AK41"/>
    <mergeCell ref="AL41:AM41"/>
    <mergeCell ref="AN41:AO41"/>
    <mergeCell ref="AP41:AQ41"/>
    <mergeCell ref="AR41:AS41"/>
    <mergeCell ref="AT41:AU41"/>
    <mergeCell ref="AV41:AW41"/>
    <mergeCell ref="AX41:AY41"/>
    <mergeCell ref="AZ41:BA41"/>
    <mergeCell ref="AB40:AC40"/>
    <mergeCell ref="AT42:AU42"/>
    <mergeCell ref="AV42:AW42"/>
    <mergeCell ref="AX42:AY42"/>
    <mergeCell ref="AZ42:BA42"/>
    <mergeCell ref="BB42:BD43"/>
    <mergeCell ref="BE42:BG43"/>
    <mergeCell ref="BH42:BJ43"/>
    <mergeCell ref="X43:Y43"/>
    <mergeCell ref="Z43:AA43"/>
    <mergeCell ref="AB43:AC43"/>
    <mergeCell ref="AD43:AE43"/>
    <mergeCell ref="AF43:AG43"/>
    <mergeCell ref="AH43:AI43"/>
    <mergeCell ref="AJ43:AK43"/>
    <mergeCell ref="AL43:AM43"/>
    <mergeCell ref="AN43:AO43"/>
    <mergeCell ref="AP43:AQ43"/>
    <mergeCell ref="AR43:AS43"/>
    <mergeCell ref="AT43:AU43"/>
    <mergeCell ref="AV43:AW43"/>
    <mergeCell ref="AX43:AY43"/>
    <mergeCell ref="AZ43:BA43"/>
    <mergeCell ref="AB42:AC42"/>
    <mergeCell ref="AD42:AE42"/>
    <mergeCell ref="AF42:AG42"/>
    <mergeCell ref="AH42:AI42"/>
    <mergeCell ref="AJ42:AK42"/>
    <mergeCell ref="AL42:AM42"/>
    <mergeCell ref="AN42:AO42"/>
    <mergeCell ref="AP42:AQ42"/>
    <mergeCell ref="AR42:AS42"/>
    <mergeCell ref="AD44:AE44"/>
    <mergeCell ref="AF44:AG44"/>
    <mergeCell ref="AH44:AI44"/>
    <mergeCell ref="AJ44:AK44"/>
    <mergeCell ref="AL44:AM44"/>
    <mergeCell ref="AN44:AO44"/>
    <mergeCell ref="AP44:AQ44"/>
    <mergeCell ref="AR44:AS44"/>
    <mergeCell ref="A44:C45"/>
    <mergeCell ref="D44:F45"/>
    <mergeCell ref="G44:K45"/>
    <mergeCell ref="L44:N45"/>
    <mergeCell ref="O44:Q45"/>
    <mergeCell ref="R44:T45"/>
    <mergeCell ref="U44:W45"/>
    <mergeCell ref="X44:Y44"/>
    <mergeCell ref="Z44:AA44"/>
    <mergeCell ref="A46:C47"/>
    <mergeCell ref="D46:F47"/>
    <mergeCell ref="G46:K47"/>
    <mergeCell ref="L46:N47"/>
    <mergeCell ref="O46:Q47"/>
    <mergeCell ref="R46:T47"/>
    <mergeCell ref="U46:W47"/>
    <mergeCell ref="X46:Y46"/>
    <mergeCell ref="Z46:AA46"/>
    <mergeCell ref="AT44:AU44"/>
    <mergeCell ref="AV44:AW44"/>
    <mergeCell ref="AX44:AY44"/>
    <mergeCell ref="AZ44:BA44"/>
    <mergeCell ref="BB44:BD45"/>
    <mergeCell ref="BE44:BG45"/>
    <mergeCell ref="BH44:BJ45"/>
    <mergeCell ref="X45:Y45"/>
    <mergeCell ref="Z45:AA45"/>
    <mergeCell ref="AB45:AC45"/>
    <mergeCell ref="AD45:AE45"/>
    <mergeCell ref="AF45:AG45"/>
    <mergeCell ref="AH45:AI45"/>
    <mergeCell ref="AJ45:AK45"/>
    <mergeCell ref="AL45:AM45"/>
    <mergeCell ref="AN45:AO45"/>
    <mergeCell ref="AP45:AQ45"/>
    <mergeCell ref="AR45:AS45"/>
    <mergeCell ref="AT45:AU45"/>
    <mergeCell ref="AV45:AW45"/>
    <mergeCell ref="AX45:AY45"/>
    <mergeCell ref="AZ45:BA45"/>
    <mergeCell ref="AB44:AC44"/>
    <mergeCell ref="AT46:AU46"/>
    <mergeCell ref="AV46:AW46"/>
    <mergeCell ref="AX46:AY46"/>
    <mergeCell ref="AZ46:BA46"/>
    <mergeCell ref="BB46:BD47"/>
    <mergeCell ref="BE46:BG47"/>
    <mergeCell ref="BH46:BJ47"/>
    <mergeCell ref="X47:Y47"/>
    <mergeCell ref="Z47:AA47"/>
    <mergeCell ref="AB47:AC47"/>
    <mergeCell ref="AD47:AE47"/>
    <mergeCell ref="AF47:AG47"/>
    <mergeCell ref="AH47:AI47"/>
    <mergeCell ref="AJ47:AK47"/>
    <mergeCell ref="AL47:AM47"/>
    <mergeCell ref="AN47:AO47"/>
    <mergeCell ref="AP47:AQ47"/>
    <mergeCell ref="AR47:AS47"/>
    <mergeCell ref="AT47:AU47"/>
    <mergeCell ref="AV47:AW47"/>
    <mergeCell ref="AX47:AY47"/>
    <mergeCell ref="AZ47:BA47"/>
    <mergeCell ref="AB46:AC46"/>
    <mergeCell ref="AD46:AE46"/>
    <mergeCell ref="AF46:AG46"/>
    <mergeCell ref="AH46:AI46"/>
    <mergeCell ref="AJ46:AK46"/>
    <mergeCell ref="AL46:AM46"/>
    <mergeCell ref="AN46:AO46"/>
    <mergeCell ref="AP46:AQ46"/>
    <mergeCell ref="AR46:AS46"/>
    <mergeCell ref="AD48:AE48"/>
    <mergeCell ref="AF48:AG48"/>
    <mergeCell ref="AH48:AI48"/>
    <mergeCell ref="AJ48:AK48"/>
    <mergeCell ref="AL48:AM48"/>
    <mergeCell ref="AN48:AO48"/>
    <mergeCell ref="AP48:AQ48"/>
    <mergeCell ref="AR48:AS48"/>
    <mergeCell ref="A48:C49"/>
    <mergeCell ref="D48:F49"/>
    <mergeCell ref="G48:K49"/>
    <mergeCell ref="L48:N49"/>
    <mergeCell ref="O48:Q49"/>
    <mergeCell ref="R48:T49"/>
    <mergeCell ref="U48:W49"/>
    <mergeCell ref="X48:Y48"/>
    <mergeCell ref="Z48:AA48"/>
    <mergeCell ref="A50:C51"/>
    <mergeCell ref="D50:F51"/>
    <mergeCell ref="G50:K51"/>
    <mergeCell ref="L50:N51"/>
    <mergeCell ref="O50:Q51"/>
    <mergeCell ref="R50:T51"/>
    <mergeCell ref="U50:W51"/>
    <mergeCell ref="X50:Y50"/>
    <mergeCell ref="Z50:AA50"/>
    <mergeCell ref="AT48:AU48"/>
    <mergeCell ref="AV48:AW48"/>
    <mergeCell ref="AX48:AY48"/>
    <mergeCell ref="AZ48:BA48"/>
    <mergeCell ref="BB48:BD49"/>
    <mergeCell ref="BE48:BG49"/>
    <mergeCell ref="BH48:BJ49"/>
    <mergeCell ref="X49:Y49"/>
    <mergeCell ref="Z49:AA49"/>
    <mergeCell ref="AB49:AC49"/>
    <mergeCell ref="AD49:AE49"/>
    <mergeCell ref="AF49:AG49"/>
    <mergeCell ref="AH49:AI49"/>
    <mergeCell ref="AJ49:AK49"/>
    <mergeCell ref="AL49:AM49"/>
    <mergeCell ref="AN49:AO49"/>
    <mergeCell ref="AP49:AQ49"/>
    <mergeCell ref="AR49:AS49"/>
    <mergeCell ref="AT49:AU49"/>
    <mergeCell ref="AV49:AW49"/>
    <mergeCell ref="AX49:AY49"/>
    <mergeCell ref="AZ49:BA49"/>
    <mergeCell ref="AB48:AC48"/>
    <mergeCell ref="AT50:AU50"/>
    <mergeCell ref="AV50:AW50"/>
    <mergeCell ref="AX50:AY50"/>
    <mergeCell ref="AZ50:BA50"/>
    <mergeCell ref="BB50:BD51"/>
    <mergeCell ref="BE50:BG51"/>
    <mergeCell ref="BH50:BJ51"/>
    <mergeCell ref="X51:Y51"/>
    <mergeCell ref="Z51:AA51"/>
    <mergeCell ref="AB51:AC51"/>
    <mergeCell ref="AD51:AE51"/>
    <mergeCell ref="AF51:AG51"/>
    <mergeCell ref="AH51:AI51"/>
    <mergeCell ref="AJ51:AK51"/>
    <mergeCell ref="AL51:AM51"/>
    <mergeCell ref="AN51:AO51"/>
    <mergeCell ref="AP51:AQ51"/>
    <mergeCell ref="AR51:AS51"/>
    <mergeCell ref="AT51:AU51"/>
    <mergeCell ref="AV51:AW51"/>
    <mergeCell ref="AX51:AY51"/>
    <mergeCell ref="AZ51:BA51"/>
    <mergeCell ref="AB50:AC50"/>
    <mergeCell ref="AD50:AE50"/>
    <mergeCell ref="AF50:AG50"/>
    <mergeCell ref="AH50:AI50"/>
    <mergeCell ref="AJ50:AK50"/>
    <mergeCell ref="AL50:AM50"/>
    <mergeCell ref="AN50:AO50"/>
    <mergeCell ref="AP50:AQ50"/>
    <mergeCell ref="AR50:AS50"/>
    <mergeCell ref="AD52:AE52"/>
    <mergeCell ref="AF52:AG52"/>
    <mergeCell ref="AH52:AI52"/>
    <mergeCell ref="AJ52:AK52"/>
    <mergeCell ref="AL52:AM52"/>
    <mergeCell ref="AN52:AO52"/>
    <mergeCell ref="AP52:AQ52"/>
    <mergeCell ref="AR52:AS52"/>
    <mergeCell ref="A52:C53"/>
    <mergeCell ref="D52:F53"/>
    <mergeCell ref="G52:K53"/>
    <mergeCell ref="L52:N53"/>
    <mergeCell ref="O52:Q53"/>
    <mergeCell ref="R52:T53"/>
    <mergeCell ref="U52:W53"/>
    <mergeCell ref="X52:Y52"/>
    <mergeCell ref="Z52:AA52"/>
    <mergeCell ref="A54:C55"/>
    <mergeCell ref="D54:F55"/>
    <mergeCell ref="G54:K55"/>
    <mergeCell ref="L54:N55"/>
    <mergeCell ref="O54:Q55"/>
    <mergeCell ref="R54:T55"/>
    <mergeCell ref="U54:W55"/>
    <mergeCell ref="X54:Y54"/>
    <mergeCell ref="Z54:AA54"/>
    <mergeCell ref="AT52:AU52"/>
    <mergeCell ref="AV52:AW52"/>
    <mergeCell ref="AX52:AY52"/>
    <mergeCell ref="AZ52:BA52"/>
    <mergeCell ref="BB52:BD53"/>
    <mergeCell ref="BE52:BG53"/>
    <mergeCell ref="BH52:BJ53"/>
    <mergeCell ref="X53:Y53"/>
    <mergeCell ref="Z53:AA53"/>
    <mergeCell ref="AB53:AC53"/>
    <mergeCell ref="AD53:AE53"/>
    <mergeCell ref="AF53:AG53"/>
    <mergeCell ref="AH53:AI53"/>
    <mergeCell ref="AJ53:AK53"/>
    <mergeCell ref="AL53:AM53"/>
    <mergeCell ref="AN53:AO53"/>
    <mergeCell ref="AP53:AQ53"/>
    <mergeCell ref="AR53:AS53"/>
    <mergeCell ref="AT53:AU53"/>
    <mergeCell ref="AV53:AW53"/>
    <mergeCell ref="AX53:AY53"/>
    <mergeCell ref="AZ53:BA53"/>
    <mergeCell ref="AB52:AC52"/>
    <mergeCell ref="AT54:AU54"/>
    <mergeCell ref="AV54:AW54"/>
    <mergeCell ref="AX54:AY54"/>
    <mergeCell ref="AZ54:BA54"/>
    <mergeCell ref="BB54:BD55"/>
    <mergeCell ref="BE54:BG55"/>
    <mergeCell ref="BH54:BJ55"/>
    <mergeCell ref="X55:Y55"/>
    <mergeCell ref="Z55:AA55"/>
    <mergeCell ref="AB55:AC55"/>
    <mergeCell ref="AD55:AE55"/>
    <mergeCell ref="AF55:AG55"/>
    <mergeCell ref="AH55:AI55"/>
    <mergeCell ref="AJ55:AK55"/>
    <mergeCell ref="AL55:AM55"/>
    <mergeCell ref="AN55:AO55"/>
    <mergeCell ref="AP55:AQ55"/>
    <mergeCell ref="AR55:AS55"/>
    <mergeCell ref="AT55:AU55"/>
    <mergeCell ref="AV55:AW55"/>
    <mergeCell ref="AX55:AY55"/>
    <mergeCell ref="AZ55:BA55"/>
    <mergeCell ref="AB54:AC54"/>
    <mergeCell ref="AD54:AE54"/>
    <mergeCell ref="AF54:AG54"/>
    <mergeCell ref="AH54:AI54"/>
    <mergeCell ref="AJ54:AK54"/>
    <mergeCell ref="AL54:AM54"/>
    <mergeCell ref="AN54:AO54"/>
    <mergeCell ref="AP54:AQ54"/>
    <mergeCell ref="AR54:AS54"/>
    <mergeCell ref="A56:C57"/>
    <mergeCell ref="D56:F57"/>
    <mergeCell ref="G56:K57"/>
    <mergeCell ref="L56:N57"/>
    <mergeCell ref="O56:Q57"/>
    <mergeCell ref="R56:T57"/>
    <mergeCell ref="U56:W57"/>
    <mergeCell ref="X56:Y56"/>
    <mergeCell ref="Z56:AA56"/>
    <mergeCell ref="AB56:AC56"/>
    <mergeCell ref="AD56:AE56"/>
    <mergeCell ref="AF56:AG56"/>
    <mergeCell ref="AH56:AI56"/>
    <mergeCell ref="AJ56:AK56"/>
    <mergeCell ref="AL56:AM56"/>
    <mergeCell ref="AN56:AO56"/>
    <mergeCell ref="AP56:AQ56"/>
    <mergeCell ref="AR56:AS56"/>
    <mergeCell ref="AT56:AU56"/>
    <mergeCell ref="AV56:AW56"/>
    <mergeCell ref="AX56:AY56"/>
    <mergeCell ref="AZ56:BA56"/>
    <mergeCell ref="BB56:BD57"/>
    <mergeCell ref="BE56:BG57"/>
    <mergeCell ref="BH56:BJ57"/>
    <mergeCell ref="X57:Y57"/>
    <mergeCell ref="Z57:AA57"/>
    <mergeCell ref="AB57:AC57"/>
    <mergeCell ref="AD57:AE57"/>
    <mergeCell ref="AF57:AG57"/>
    <mergeCell ref="AH57:AI57"/>
    <mergeCell ref="AJ57:AK57"/>
    <mergeCell ref="AL57:AM57"/>
    <mergeCell ref="AN57:AO57"/>
    <mergeCell ref="AP57:AQ57"/>
    <mergeCell ref="AR57:AS57"/>
    <mergeCell ref="AT57:AU57"/>
    <mergeCell ref="AV57:AW57"/>
    <mergeCell ref="AX57:AY57"/>
    <mergeCell ref="AZ57:BA57"/>
    <mergeCell ref="A58:C59"/>
    <mergeCell ref="D58:F59"/>
    <mergeCell ref="G58:K59"/>
    <mergeCell ref="L58:N59"/>
    <mergeCell ref="O58:Q59"/>
    <mergeCell ref="R58:T59"/>
    <mergeCell ref="U58:W59"/>
    <mergeCell ref="X58:Y58"/>
    <mergeCell ref="Z58:AA58"/>
    <mergeCell ref="AB58:AC58"/>
    <mergeCell ref="AD58:AE58"/>
    <mergeCell ref="AF58:AG58"/>
    <mergeCell ref="AH58:AI58"/>
    <mergeCell ref="AJ58:AK58"/>
    <mergeCell ref="AL58:AM58"/>
    <mergeCell ref="AN58:AO58"/>
    <mergeCell ref="AP58:AQ58"/>
    <mergeCell ref="AR58:AS58"/>
    <mergeCell ref="AT58:AU58"/>
    <mergeCell ref="AV58:AW58"/>
    <mergeCell ref="AX58:AY58"/>
    <mergeCell ref="AZ58:BA58"/>
    <mergeCell ref="BB58:BD59"/>
    <mergeCell ref="BE58:BG59"/>
    <mergeCell ref="BH58:BJ59"/>
    <mergeCell ref="X59:Y59"/>
    <mergeCell ref="Z59:AA59"/>
    <mergeCell ref="AB59:AC59"/>
    <mergeCell ref="AD59:AE59"/>
    <mergeCell ref="AF59:AG59"/>
    <mergeCell ref="AH59:AI59"/>
    <mergeCell ref="AJ59:AK59"/>
    <mergeCell ref="AL59:AM59"/>
    <mergeCell ref="AN59:AO59"/>
    <mergeCell ref="AP59:AQ59"/>
    <mergeCell ref="AR59:AS59"/>
    <mergeCell ref="AT59:AU59"/>
    <mergeCell ref="AV59:AW59"/>
    <mergeCell ref="AX59:AY59"/>
    <mergeCell ref="AZ59:BA59"/>
    <mergeCell ref="A60:C61"/>
    <mergeCell ref="D60:F61"/>
    <mergeCell ref="G60:K61"/>
    <mergeCell ref="L60:N61"/>
    <mergeCell ref="O60:Q61"/>
    <mergeCell ref="R60:T61"/>
    <mergeCell ref="U60:W61"/>
    <mergeCell ref="X60:Y60"/>
    <mergeCell ref="Z60:AA60"/>
    <mergeCell ref="AB60:AC60"/>
    <mergeCell ref="AD60:AE60"/>
    <mergeCell ref="AF60:AG60"/>
    <mergeCell ref="AH60:AI60"/>
    <mergeCell ref="AJ60:AK60"/>
    <mergeCell ref="AL60:AM60"/>
    <mergeCell ref="AN60:AO60"/>
    <mergeCell ref="AP60:AQ60"/>
    <mergeCell ref="AR60:AS60"/>
    <mergeCell ref="AT60:AU60"/>
    <mergeCell ref="AV60:AW60"/>
    <mergeCell ref="AX60:AY60"/>
    <mergeCell ref="AZ60:BA60"/>
    <mergeCell ref="BB60:BD61"/>
    <mergeCell ref="BE60:BG61"/>
    <mergeCell ref="BH60:BJ61"/>
    <mergeCell ref="X61:Y61"/>
    <mergeCell ref="Z61:AA61"/>
    <mergeCell ref="AB61:AC61"/>
    <mergeCell ref="AD61:AE61"/>
    <mergeCell ref="AF61:AG61"/>
    <mergeCell ref="AH61:AI61"/>
    <mergeCell ref="AJ61:AK61"/>
    <mergeCell ref="AL61:AM61"/>
    <mergeCell ref="AN61:AO61"/>
    <mergeCell ref="AP61:AQ61"/>
    <mergeCell ref="AR61:AS61"/>
    <mergeCell ref="AT61:AU61"/>
    <mergeCell ref="AV61:AW61"/>
    <mergeCell ref="AX61:AY61"/>
    <mergeCell ref="AZ61:BA61"/>
    <mergeCell ref="A62:C63"/>
    <mergeCell ref="D62:F63"/>
    <mergeCell ref="G62:K63"/>
    <mergeCell ref="L62:N63"/>
    <mergeCell ref="O62:Q63"/>
    <mergeCell ref="R62:T63"/>
    <mergeCell ref="U62:W63"/>
    <mergeCell ref="X62:Y62"/>
    <mergeCell ref="Z62:AA62"/>
    <mergeCell ref="AB62:AC62"/>
    <mergeCell ref="AD62:AE62"/>
    <mergeCell ref="AF62:AG62"/>
    <mergeCell ref="AH62:AI62"/>
    <mergeCell ref="AJ62:AK62"/>
    <mergeCell ref="AL62:AM62"/>
    <mergeCell ref="AN62:AO62"/>
    <mergeCell ref="AP62:AQ62"/>
    <mergeCell ref="AR62:AS62"/>
    <mergeCell ref="AT62:AU62"/>
    <mergeCell ref="AV62:AW62"/>
    <mergeCell ref="AX62:AY62"/>
    <mergeCell ref="AZ62:BA62"/>
    <mergeCell ref="BB62:BD63"/>
    <mergeCell ref="BE62:BG63"/>
    <mergeCell ref="BH62:BJ63"/>
    <mergeCell ref="X63:Y63"/>
    <mergeCell ref="Z63:AA63"/>
    <mergeCell ref="AB63:AC63"/>
    <mergeCell ref="AD63:AE63"/>
    <mergeCell ref="AF63:AG63"/>
    <mergeCell ref="AH63:AI63"/>
    <mergeCell ref="AJ63:AK63"/>
    <mergeCell ref="AL63:AM63"/>
    <mergeCell ref="AN63:AO63"/>
    <mergeCell ref="AP63:AQ63"/>
    <mergeCell ref="AR63:AS63"/>
    <mergeCell ref="AT63:AU63"/>
    <mergeCell ref="AV63:AW63"/>
    <mergeCell ref="AX63:AY63"/>
    <mergeCell ref="AZ63:BA63"/>
    <mergeCell ref="A64:C65"/>
    <mergeCell ref="D64:F65"/>
    <mergeCell ref="G64:K65"/>
    <mergeCell ref="L64:N65"/>
    <mergeCell ref="O64:Q65"/>
    <mergeCell ref="R64:T65"/>
    <mergeCell ref="U64:W65"/>
    <mergeCell ref="X64:Y64"/>
    <mergeCell ref="Z64:AA64"/>
    <mergeCell ref="AB64:AC64"/>
    <mergeCell ref="AD64:AE64"/>
    <mergeCell ref="AF64:AG64"/>
    <mergeCell ref="AH64:AI64"/>
    <mergeCell ref="AJ64:AK64"/>
    <mergeCell ref="AL64:AM64"/>
    <mergeCell ref="AN64:AO64"/>
    <mergeCell ref="AP64:AQ64"/>
    <mergeCell ref="AR64:AS64"/>
    <mergeCell ref="AT64:AU64"/>
    <mergeCell ref="AV64:AW64"/>
    <mergeCell ref="AX64:AY64"/>
    <mergeCell ref="AZ64:BA64"/>
    <mergeCell ref="BB64:BD65"/>
    <mergeCell ref="BE64:BG65"/>
    <mergeCell ref="BH64:BJ65"/>
    <mergeCell ref="X65:Y65"/>
    <mergeCell ref="Z65:AA65"/>
    <mergeCell ref="AB65:AC65"/>
    <mergeCell ref="AD65:AE65"/>
    <mergeCell ref="AF65:AG65"/>
    <mergeCell ref="AH65:AI65"/>
    <mergeCell ref="AJ65:AK65"/>
    <mergeCell ref="AL65:AM65"/>
    <mergeCell ref="AN65:AO65"/>
    <mergeCell ref="AP65:AQ65"/>
    <mergeCell ref="AR65:AS65"/>
    <mergeCell ref="AT65:AU65"/>
    <mergeCell ref="AV65:AW65"/>
    <mergeCell ref="AX65:AY65"/>
    <mergeCell ref="AZ65:BA65"/>
    <mergeCell ref="A66:C67"/>
    <mergeCell ref="D66:F67"/>
    <mergeCell ref="G66:K67"/>
    <mergeCell ref="L66:N67"/>
    <mergeCell ref="O66:Q67"/>
    <mergeCell ref="R66:T67"/>
    <mergeCell ref="U66:W67"/>
    <mergeCell ref="X66:Y66"/>
    <mergeCell ref="Z66:AA66"/>
    <mergeCell ref="AB66:AC66"/>
    <mergeCell ref="AD66:AE66"/>
    <mergeCell ref="AF66:AG66"/>
    <mergeCell ref="AH66:AI66"/>
    <mergeCell ref="AJ66:AK66"/>
    <mergeCell ref="AL66:AM66"/>
    <mergeCell ref="AN66:AO66"/>
    <mergeCell ref="AP66:AQ66"/>
    <mergeCell ref="AR66:AS66"/>
    <mergeCell ref="AT66:AU66"/>
    <mergeCell ref="AV66:AW66"/>
    <mergeCell ref="AX66:AY66"/>
    <mergeCell ref="AZ66:BA66"/>
    <mergeCell ref="BB66:BD67"/>
    <mergeCell ref="BE66:BG67"/>
    <mergeCell ref="BH66:BJ67"/>
    <mergeCell ref="X67:Y67"/>
    <mergeCell ref="Z67:AA67"/>
    <mergeCell ref="AB67:AC67"/>
    <mergeCell ref="AD67:AE67"/>
    <mergeCell ref="AF67:AG67"/>
    <mergeCell ref="AH67:AI67"/>
    <mergeCell ref="AJ67:AK67"/>
    <mergeCell ref="AL67:AM67"/>
    <mergeCell ref="AN67:AO67"/>
    <mergeCell ref="AP67:AQ67"/>
    <mergeCell ref="AR67:AS67"/>
    <mergeCell ref="AT67:AU67"/>
    <mergeCell ref="AV67:AW67"/>
    <mergeCell ref="AX67:AY67"/>
    <mergeCell ref="AZ67:BA67"/>
    <mergeCell ref="A68:C69"/>
    <mergeCell ref="D68:F69"/>
    <mergeCell ref="G68:K69"/>
    <mergeCell ref="L68:N69"/>
    <mergeCell ref="O68:Q69"/>
    <mergeCell ref="R68:T69"/>
    <mergeCell ref="U68:W69"/>
    <mergeCell ref="X68:Y68"/>
    <mergeCell ref="Z68:AA68"/>
    <mergeCell ref="AB68:AC68"/>
    <mergeCell ref="AD68:AE68"/>
    <mergeCell ref="AF68:AG68"/>
    <mergeCell ref="AH68:AI68"/>
    <mergeCell ref="AJ68:AK68"/>
    <mergeCell ref="AL68:AM68"/>
    <mergeCell ref="AN68:AO68"/>
    <mergeCell ref="AP68:AQ68"/>
    <mergeCell ref="AR68:AS68"/>
    <mergeCell ref="AT68:AU68"/>
    <mergeCell ref="AV68:AW68"/>
    <mergeCell ref="AX68:AY68"/>
    <mergeCell ref="AZ68:BA68"/>
    <mergeCell ref="BB68:BD69"/>
    <mergeCell ref="BE68:BG69"/>
    <mergeCell ref="BH68:BJ69"/>
    <mergeCell ref="X69:Y69"/>
    <mergeCell ref="Z69:AA69"/>
    <mergeCell ref="AB69:AC69"/>
    <mergeCell ref="AD69:AE69"/>
    <mergeCell ref="AF69:AG69"/>
    <mergeCell ref="AH69:AI69"/>
    <mergeCell ref="AJ69:AK69"/>
    <mergeCell ref="AL69:AM69"/>
    <mergeCell ref="AN69:AO69"/>
    <mergeCell ref="AP69:AQ69"/>
    <mergeCell ref="AR69:AS69"/>
    <mergeCell ref="AT69:AU69"/>
    <mergeCell ref="AV69:AW69"/>
    <mergeCell ref="AX69:AY69"/>
    <mergeCell ref="AZ69:BA69"/>
    <mergeCell ref="A70:C71"/>
    <mergeCell ref="D70:F71"/>
    <mergeCell ref="G70:K71"/>
    <mergeCell ref="L70:N71"/>
    <mergeCell ref="O70:Q71"/>
    <mergeCell ref="R70:T71"/>
    <mergeCell ref="U70:W71"/>
    <mergeCell ref="X70:Y70"/>
    <mergeCell ref="Z70:AA70"/>
    <mergeCell ref="AB70:AC70"/>
    <mergeCell ref="AD70:AE70"/>
    <mergeCell ref="AF70:AG70"/>
    <mergeCell ref="AH70:AI70"/>
    <mergeCell ref="AJ70:AK70"/>
    <mergeCell ref="AL70:AM70"/>
    <mergeCell ref="AN70:AO70"/>
    <mergeCell ref="AP70:AQ70"/>
    <mergeCell ref="AR70:AS70"/>
    <mergeCell ref="AT70:AU70"/>
    <mergeCell ref="AV70:AW70"/>
    <mergeCell ref="AX70:AY70"/>
    <mergeCell ref="AZ70:BA70"/>
    <mergeCell ref="BB70:BD71"/>
    <mergeCell ref="BE70:BG71"/>
    <mergeCell ref="BH70:BJ71"/>
    <mergeCell ref="X71:Y71"/>
    <mergeCell ref="Z71:AA71"/>
    <mergeCell ref="AB71:AC71"/>
    <mergeCell ref="AD71:AE71"/>
    <mergeCell ref="AF71:AG71"/>
    <mergeCell ref="AH71:AI71"/>
    <mergeCell ref="AJ71:AK71"/>
    <mergeCell ref="AL71:AM71"/>
    <mergeCell ref="AN71:AO71"/>
    <mergeCell ref="AP71:AQ71"/>
    <mergeCell ref="AR71:AS71"/>
    <mergeCell ref="AT71:AU71"/>
    <mergeCell ref="AV71:AW71"/>
    <mergeCell ref="AX71:AY71"/>
    <mergeCell ref="AZ71:BA71"/>
    <mergeCell ref="A72:C73"/>
    <mergeCell ref="D72:F73"/>
    <mergeCell ref="G72:K73"/>
    <mergeCell ref="L72:N73"/>
    <mergeCell ref="O72:Q73"/>
    <mergeCell ref="R72:T73"/>
    <mergeCell ref="U72:W73"/>
    <mergeCell ref="X72:Y72"/>
    <mergeCell ref="Z72:AA72"/>
    <mergeCell ref="AB72:AC72"/>
    <mergeCell ref="AD72:AE72"/>
    <mergeCell ref="AF72:AG72"/>
    <mergeCell ref="AH72:AI72"/>
    <mergeCell ref="AJ72:AK72"/>
    <mergeCell ref="AL72:AM72"/>
    <mergeCell ref="AN72:AO72"/>
    <mergeCell ref="AP72:AQ72"/>
    <mergeCell ref="AR72:AS72"/>
    <mergeCell ref="AT72:AU72"/>
    <mergeCell ref="AV72:AW72"/>
    <mergeCell ref="AX72:AY72"/>
    <mergeCell ref="AZ72:BA72"/>
    <mergeCell ref="BB72:BD73"/>
    <mergeCell ref="BE72:BG73"/>
    <mergeCell ref="BH72:BJ73"/>
    <mergeCell ref="X73:Y73"/>
    <mergeCell ref="Z73:AA73"/>
    <mergeCell ref="AB73:AC73"/>
    <mergeCell ref="AD73:AE73"/>
    <mergeCell ref="AF73:AG73"/>
    <mergeCell ref="AH73:AI73"/>
    <mergeCell ref="AJ73:AK73"/>
    <mergeCell ref="AL73:AM73"/>
    <mergeCell ref="AN73:AO73"/>
    <mergeCell ref="AP73:AQ73"/>
    <mergeCell ref="AR73:AS73"/>
    <mergeCell ref="AT73:AU73"/>
    <mergeCell ref="AV73:AW73"/>
    <mergeCell ref="AX73:AY73"/>
    <mergeCell ref="AZ73:BA73"/>
    <mergeCell ref="A74:C75"/>
    <mergeCell ref="D74:F75"/>
    <mergeCell ref="G74:K75"/>
    <mergeCell ref="L74:N75"/>
    <mergeCell ref="O74:Q75"/>
    <mergeCell ref="R74:T75"/>
    <mergeCell ref="U74:W75"/>
    <mergeCell ref="X74:Y74"/>
    <mergeCell ref="Z74:AA74"/>
    <mergeCell ref="AB74:AC74"/>
    <mergeCell ref="AD74:AE74"/>
    <mergeCell ref="AF74:AG74"/>
    <mergeCell ref="AH74:AI74"/>
    <mergeCell ref="AJ74:AK74"/>
    <mergeCell ref="AL74:AM74"/>
    <mergeCell ref="AN74:AO74"/>
    <mergeCell ref="AP74:AQ74"/>
    <mergeCell ref="AR74:AS74"/>
    <mergeCell ref="AT74:AU74"/>
    <mergeCell ref="AV74:AW74"/>
    <mergeCell ref="AX74:AY74"/>
    <mergeCell ref="AZ74:BA74"/>
    <mergeCell ref="BB74:BD75"/>
    <mergeCell ref="BE74:BG75"/>
    <mergeCell ref="BH74:BJ75"/>
    <mergeCell ref="X75:Y75"/>
    <mergeCell ref="Z75:AA75"/>
    <mergeCell ref="AB75:AC75"/>
    <mergeCell ref="AD75:AE75"/>
    <mergeCell ref="AF75:AG75"/>
    <mergeCell ref="AH75:AI75"/>
    <mergeCell ref="AJ75:AK75"/>
    <mergeCell ref="AL75:AM75"/>
    <mergeCell ref="AN75:AO75"/>
    <mergeCell ref="AP75:AQ75"/>
    <mergeCell ref="AR75:AS75"/>
    <mergeCell ref="AT75:AU75"/>
    <mergeCell ref="AV75:AW75"/>
    <mergeCell ref="AX75:AY75"/>
    <mergeCell ref="AZ75:BA75"/>
    <mergeCell ref="CJ58:CJ59"/>
    <mergeCell ref="CK58:CK59"/>
    <mergeCell ref="CL58:CL59"/>
    <mergeCell ref="CM58:CM59"/>
    <mergeCell ref="CN58:CN59"/>
    <mergeCell ref="CO58:CO59"/>
    <mergeCell ref="CP58:CP59"/>
    <mergeCell ref="CQ58:CQ59"/>
    <mergeCell ref="CR58:CR59"/>
    <mergeCell ref="CS58:CS59"/>
    <mergeCell ref="CT58:CT59"/>
    <mergeCell ref="CU58:CU59"/>
    <mergeCell ref="CV58:CV59"/>
    <mergeCell ref="CW58:CW59"/>
    <mergeCell ref="CX58:CX59"/>
    <mergeCell ref="CY58:CY59"/>
    <mergeCell ref="CZ58:CZ59"/>
    <mergeCell ref="DA58:DA59"/>
    <mergeCell ref="DB58:DB59"/>
    <mergeCell ref="DC58:DC59"/>
    <mergeCell ref="DD58:DD59"/>
    <mergeCell ref="DE58:DE59"/>
    <mergeCell ref="DF58:DF59"/>
    <mergeCell ref="DG58:DG59"/>
    <mergeCell ref="DH58:DH59"/>
    <mergeCell ref="DI58:DI59"/>
    <mergeCell ref="DJ58:DJ59"/>
    <mergeCell ref="DK58:DK59"/>
    <mergeCell ref="DL58:DL59"/>
    <mergeCell ref="DM58:DM59"/>
    <mergeCell ref="DN58:DN59"/>
    <mergeCell ref="DO58:DO59"/>
    <mergeCell ref="DP58:DP59"/>
    <mergeCell ref="DQ58:DQ59"/>
    <mergeCell ref="DR58:DR59"/>
    <mergeCell ref="DS58:DS59"/>
    <mergeCell ref="DT58:DT59"/>
    <mergeCell ref="DU58:DU59"/>
    <mergeCell ref="DV58:DV59"/>
    <mergeCell ref="DW58:DW59"/>
    <mergeCell ref="DX58:DX59"/>
    <mergeCell ref="DY58:DY59"/>
    <mergeCell ref="DZ58:DZ59"/>
    <mergeCell ref="EA58:EA59"/>
    <mergeCell ref="EB58:EB59"/>
    <mergeCell ref="EC58:EC59"/>
    <mergeCell ref="ED58:ED59"/>
    <mergeCell ref="EE58:EE59"/>
    <mergeCell ref="EF58:EF59"/>
    <mergeCell ref="EG58:EG59"/>
    <mergeCell ref="EH58:EH59"/>
    <mergeCell ref="EI58:EI59"/>
    <mergeCell ref="EJ58:EJ59"/>
    <mergeCell ref="EK58:EK59"/>
    <mergeCell ref="EL58:EL59"/>
    <mergeCell ref="EM58:EM59"/>
    <mergeCell ref="EN58:EN59"/>
    <mergeCell ref="EO58:EO59"/>
    <mergeCell ref="EP58:EP59"/>
    <mergeCell ref="EQ58:EQ59"/>
    <mergeCell ref="ER58:ER59"/>
    <mergeCell ref="ES58:ES59"/>
    <mergeCell ref="ET58:ET59"/>
    <mergeCell ref="EU58:EU59"/>
    <mergeCell ref="EV58:EV59"/>
    <mergeCell ref="EW58:EW59"/>
    <mergeCell ref="EX58:EX59"/>
    <mergeCell ref="EY58:EY59"/>
    <mergeCell ref="EZ58:EZ59"/>
    <mergeCell ref="FA58:FA59"/>
    <mergeCell ref="FB58:FB59"/>
    <mergeCell ref="FC58:FC59"/>
    <mergeCell ref="FD58:FD59"/>
    <mergeCell ref="FE58:FE59"/>
    <mergeCell ref="FF58:FF59"/>
    <mergeCell ref="FG58:FG59"/>
    <mergeCell ref="FH58:FH59"/>
    <mergeCell ref="FI58:FI59"/>
    <mergeCell ref="FJ58:FJ59"/>
    <mergeCell ref="FK58:FK59"/>
    <mergeCell ref="FL58:FL59"/>
    <mergeCell ref="FM58:FM59"/>
    <mergeCell ref="FN58:FN59"/>
    <mergeCell ref="FO58:FO59"/>
    <mergeCell ref="FP58:FP59"/>
    <mergeCell ref="FQ58:FQ59"/>
    <mergeCell ref="FR58:FR59"/>
    <mergeCell ref="FS58:FS59"/>
    <mergeCell ref="FT58:FT59"/>
    <mergeCell ref="FU58:FU59"/>
    <mergeCell ref="FV58:FV59"/>
    <mergeCell ref="FW58:FW59"/>
    <mergeCell ref="FX58:FX59"/>
    <mergeCell ref="FY58:FY59"/>
    <mergeCell ref="FZ58:FZ59"/>
    <mergeCell ref="GA58:GA59"/>
    <mergeCell ref="CJ60:CJ61"/>
    <mergeCell ref="CK60:CK61"/>
    <mergeCell ref="CL60:CL61"/>
    <mergeCell ref="CM60:CM61"/>
    <mergeCell ref="CN60:CN61"/>
    <mergeCell ref="CO60:CO61"/>
    <mergeCell ref="CP60:CP61"/>
    <mergeCell ref="CQ60:CQ61"/>
    <mergeCell ref="CR60:CR61"/>
    <mergeCell ref="CS60:CS61"/>
    <mergeCell ref="CT60:CT61"/>
    <mergeCell ref="CU60:CU61"/>
    <mergeCell ref="CV60:CV61"/>
    <mergeCell ref="CW60:CW61"/>
    <mergeCell ref="CX60:CX61"/>
    <mergeCell ref="CY60:CY61"/>
    <mergeCell ref="CZ60:CZ61"/>
    <mergeCell ref="DA60:DA61"/>
    <mergeCell ref="DB60:DB61"/>
    <mergeCell ref="DC60:DC61"/>
    <mergeCell ref="DD60:DD61"/>
    <mergeCell ref="DE60:DE61"/>
    <mergeCell ref="DF60:DF61"/>
    <mergeCell ref="DG60:DG61"/>
    <mergeCell ref="DH60:DH61"/>
    <mergeCell ref="DI60:DI61"/>
    <mergeCell ref="DJ60:DJ61"/>
    <mergeCell ref="DK60:DK61"/>
    <mergeCell ref="DL60:DL61"/>
    <mergeCell ref="DM60:DM61"/>
    <mergeCell ref="DN60:DN61"/>
    <mergeCell ref="DO60:DO61"/>
    <mergeCell ref="DP60:DP61"/>
    <mergeCell ref="DQ60:DQ61"/>
    <mergeCell ref="DR60:DR61"/>
    <mergeCell ref="DS60:DS61"/>
    <mergeCell ref="DT60:DT61"/>
    <mergeCell ref="DU60:DU61"/>
    <mergeCell ref="DV60:DV61"/>
    <mergeCell ref="DW60:DW61"/>
    <mergeCell ref="DX60:DX61"/>
    <mergeCell ref="DY60:DY61"/>
    <mergeCell ref="DZ60:DZ61"/>
    <mergeCell ref="EA60:EA61"/>
    <mergeCell ref="EB60:EB61"/>
    <mergeCell ref="EC60:EC61"/>
    <mergeCell ref="ED60:ED61"/>
    <mergeCell ref="EE60:EE61"/>
    <mergeCell ref="EF60:EF61"/>
    <mergeCell ref="EG60:EG61"/>
    <mergeCell ref="EH60:EH61"/>
    <mergeCell ref="EI60:EI61"/>
    <mergeCell ref="EJ60:EJ61"/>
    <mergeCell ref="EK60:EK61"/>
    <mergeCell ref="EL60:EL61"/>
    <mergeCell ref="EM60:EM61"/>
    <mergeCell ref="EN60:EN61"/>
    <mergeCell ref="EO60:EO61"/>
    <mergeCell ref="EP60:EP61"/>
    <mergeCell ref="EQ60:EQ61"/>
    <mergeCell ref="ER60:ER61"/>
    <mergeCell ref="ES60:ES61"/>
    <mergeCell ref="ET60:ET61"/>
    <mergeCell ref="EU60:EU61"/>
    <mergeCell ref="EV60:EV61"/>
    <mergeCell ref="EW60:EW61"/>
    <mergeCell ref="EX60:EX61"/>
    <mergeCell ref="EY60:EY61"/>
    <mergeCell ref="EZ60:EZ61"/>
    <mergeCell ref="FA60:FA61"/>
    <mergeCell ref="FB60:FB61"/>
    <mergeCell ref="FC60:FC61"/>
    <mergeCell ref="FD60:FD61"/>
    <mergeCell ref="FE60:FE61"/>
    <mergeCell ref="FF60:FF61"/>
    <mergeCell ref="FG60:FG61"/>
    <mergeCell ref="FH60:FH61"/>
    <mergeCell ref="FI60:FI61"/>
    <mergeCell ref="FJ60:FJ61"/>
    <mergeCell ref="FK60:FK61"/>
    <mergeCell ref="FL60:FL61"/>
    <mergeCell ref="FM60:FM61"/>
    <mergeCell ref="FN60:FN61"/>
    <mergeCell ref="FO60:FO61"/>
    <mergeCell ref="FP60:FP61"/>
    <mergeCell ref="FQ60:FQ61"/>
    <mergeCell ref="FR60:FR61"/>
    <mergeCell ref="FS60:FS61"/>
    <mergeCell ref="FT60:FT61"/>
    <mergeCell ref="FU60:FU61"/>
    <mergeCell ref="FV60:FV61"/>
    <mergeCell ref="FW60:FW61"/>
    <mergeCell ref="FX60:FX61"/>
    <mergeCell ref="FY60:FY61"/>
    <mergeCell ref="FZ60:FZ61"/>
    <mergeCell ref="GA60:GA61"/>
    <mergeCell ref="CJ62:CJ63"/>
    <mergeCell ref="CK62:CK63"/>
    <mergeCell ref="CL62:CL63"/>
    <mergeCell ref="CM62:CM63"/>
    <mergeCell ref="CN62:CN63"/>
    <mergeCell ref="CO62:CO63"/>
    <mergeCell ref="CP62:CP63"/>
    <mergeCell ref="CQ62:CQ63"/>
    <mergeCell ref="CR62:CR63"/>
    <mergeCell ref="CS62:CS63"/>
    <mergeCell ref="CT62:CT63"/>
    <mergeCell ref="CU62:CU63"/>
    <mergeCell ref="CV62:CV63"/>
    <mergeCell ref="CW62:CW63"/>
    <mergeCell ref="CX62:CX63"/>
    <mergeCell ref="CY62:CY63"/>
    <mergeCell ref="CZ62:CZ63"/>
    <mergeCell ref="DA62:DA63"/>
    <mergeCell ref="DB62:DB63"/>
    <mergeCell ref="DC62:DC63"/>
    <mergeCell ref="DD62:DD63"/>
    <mergeCell ref="DE62:DE63"/>
    <mergeCell ref="DF62:DF63"/>
    <mergeCell ref="DG62:DG63"/>
    <mergeCell ref="DH62:DH63"/>
    <mergeCell ref="DI62:DI63"/>
    <mergeCell ref="DJ62:DJ63"/>
    <mergeCell ref="DK62:DK63"/>
    <mergeCell ref="DL62:DL63"/>
    <mergeCell ref="DM62:DM63"/>
    <mergeCell ref="DN62:DN63"/>
    <mergeCell ref="DO62:DO63"/>
    <mergeCell ref="DP62:DP63"/>
    <mergeCell ref="DQ62:DQ63"/>
    <mergeCell ref="DR62:DR63"/>
    <mergeCell ref="DS62:DS63"/>
    <mergeCell ref="DT62:DT63"/>
    <mergeCell ref="DU62:DU63"/>
    <mergeCell ref="DV62:DV63"/>
    <mergeCell ref="DW62:DW63"/>
    <mergeCell ref="DX62:DX63"/>
    <mergeCell ref="DY62:DY63"/>
    <mergeCell ref="DZ62:DZ63"/>
    <mergeCell ref="EA62:EA63"/>
    <mergeCell ref="EB62:EB63"/>
    <mergeCell ref="EC62:EC63"/>
    <mergeCell ref="ED62:ED63"/>
    <mergeCell ref="EE62:EE63"/>
    <mergeCell ref="EF62:EF63"/>
    <mergeCell ref="EG62:EG63"/>
    <mergeCell ref="EH62:EH63"/>
    <mergeCell ref="EI62:EI63"/>
    <mergeCell ref="EJ62:EJ63"/>
    <mergeCell ref="EK62:EK63"/>
    <mergeCell ref="EL62:EL63"/>
    <mergeCell ref="EM62:EM63"/>
    <mergeCell ref="EN62:EN63"/>
    <mergeCell ref="EO62:EO63"/>
    <mergeCell ref="EP62:EP63"/>
    <mergeCell ref="EQ62:EQ63"/>
    <mergeCell ref="ER62:ER63"/>
    <mergeCell ref="ES62:ES63"/>
    <mergeCell ref="ET62:ET63"/>
    <mergeCell ref="EU62:EU63"/>
    <mergeCell ref="EV62:EV63"/>
    <mergeCell ref="EW62:EW63"/>
    <mergeCell ref="EX62:EX63"/>
    <mergeCell ref="EY62:EY63"/>
    <mergeCell ref="EZ62:EZ63"/>
    <mergeCell ref="FA62:FA63"/>
    <mergeCell ref="FB62:FB63"/>
    <mergeCell ref="FC62:FC63"/>
    <mergeCell ref="FD62:FD63"/>
    <mergeCell ref="FE62:FE63"/>
    <mergeCell ref="FF62:FF63"/>
    <mergeCell ref="FG62:FG63"/>
    <mergeCell ref="FH62:FH63"/>
    <mergeCell ref="FI62:FI63"/>
    <mergeCell ref="FJ62:FJ63"/>
    <mergeCell ref="FK62:FK63"/>
    <mergeCell ref="FL62:FL63"/>
    <mergeCell ref="FM62:FM63"/>
    <mergeCell ref="FN62:FN63"/>
    <mergeCell ref="FO62:FO63"/>
    <mergeCell ref="FP62:FP63"/>
    <mergeCell ref="FQ62:FQ63"/>
    <mergeCell ref="FR62:FR63"/>
    <mergeCell ref="FS62:FS63"/>
    <mergeCell ref="FT62:FT63"/>
    <mergeCell ref="FU62:FU63"/>
    <mergeCell ref="FV62:FV63"/>
    <mergeCell ref="FW62:FW63"/>
    <mergeCell ref="FX62:FX63"/>
    <mergeCell ref="FY62:FY63"/>
    <mergeCell ref="FZ62:FZ63"/>
    <mergeCell ref="GA62:GA63"/>
    <mergeCell ref="CJ64:CJ65"/>
    <mergeCell ref="CK64:CK65"/>
    <mergeCell ref="CL64:CL65"/>
    <mergeCell ref="CM64:CM65"/>
    <mergeCell ref="CN64:CN65"/>
    <mergeCell ref="CO64:CO65"/>
    <mergeCell ref="CP64:CP65"/>
    <mergeCell ref="CQ64:CQ65"/>
    <mergeCell ref="CR64:CR65"/>
    <mergeCell ref="CS64:CS65"/>
    <mergeCell ref="CT64:CT65"/>
    <mergeCell ref="CU64:CU65"/>
    <mergeCell ref="CV64:CV65"/>
    <mergeCell ref="CW64:CW65"/>
    <mergeCell ref="CX64:CX65"/>
    <mergeCell ref="CY64:CY65"/>
    <mergeCell ref="CZ64:CZ65"/>
    <mergeCell ref="DA64:DA65"/>
    <mergeCell ref="DB64:DB65"/>
    <mergeCell ref="DC64:DC65"/>
    <mergeCell ref="DD64:DD65"/>
    <mergeCell ref="DE64:DE65"/>
    <mergeCell ref="DF64:DF65"/>
    <mergeCell ref="DG64:DG65"/>
    <mergeCell ref="DH64:DH65"/>
    <mergeCell ref="DI64:DI65"/>
    <mergeCell ref="DJ64:DJ65"/>
    <mergeCell ref="DK64:DK65"/>
    <mergeCell ref="DL64:DL65"/>
    <mergeCell ref="DM64:DM65"/>
    <mergeCell ref="DN64:DN65"/>
    <mergeCell ref="DO64:DO65"/>
    <mergeCell ref="DP64:DP65"/>
    <mergeCell ref="DQ64:DQ65"/>
    <mergeCell ref="DR64:DR65"/>
    <mergeCell ref="DS64:DS65"/>
    <mergeCell ref="DT64:DT65"/>
    <mergeCell ref="DU64:DU65"/>
    <mergeCell ref="DV64:DV65"/>
    <mergeCell ref="DW64:DW65"/>
    <mergeCell ref="DX64:DX65"/>
    <mergeCell ref="DY64:DY65"/>
    <mergeCell ref="DZ64:DZ65"/>
    <mergeCell ref="EA64:EA65"/>
    <mergeCell ref="EB64:EB65"/>
    <mergeCell ref="EC64:EC65"/>
    <mergeCell ref="ED64:ED65"/>
    <mergeCell ref="EE64:EE65"/>
    <mergeCell ref="EF64:EF65"/>
    <mergeCell ref="EG64:EG65"/>
    <mergeCell ref="EH64:EH65"/>
    <mergeCell ref="EI64:EI65"/>
    <mergeCell ref="EJ64:EJ65"/>
    <mergeCell ref="EK64:EK65"/>
    <mergeCell ref="EL64:EL65"/>
    <mergeCell ref="EM64:EM65"/>
    <mergeCell ref="EN64:EN65"/>
    <mergeCell ref="EO64:EO65"/>
    <mergeCell ref="EP64:EP65"/>
    <mergeCell ref="EQ64:EQ65"/>
    <mergeCell ref="ER64:ER65"/>
    <mergeCell ref="ES64:ES65"/>
    <mergeCell ref="ET64:ET65"/>
    <mergeCell ref="EU64:EU65"/>
    <mergeCell ref="EV64:EV65"/>
    <mergeCell ref="EW64:EW65"/>
    <mergeCell ref="EX64:EX65"/>
    <mergeCell ref="EY64:EY65"/>
    <mergeCell ref="EZ64:EZ65"/>
    <mergeCell ref="FA64:FA65"/>
    <mergeCell ref="FB64:FB65"/>
    <mergeCell ref="FC64:FC65"/>
    <mergeCell ref="FD64:FD65"/>
    <mergeCell ref="FE64:FE65"/>
    <mergeCell ref="FF64:FF65"/>
    <mergeCell ref="FG64:FG65"/>
    <mergeCell ref="FH64:FH65"/>
    <mergeCell ref="FI64:FI65"/>
    <mergeCell ref="FJ64:FJ65"/>
    <mergeCell ref="FK64:FK65"/>
    <mergeCell ref="FL64:FL65"/>
    <mergeCell ref="FM64:FM65"/>
    <mergeCell ref="FN64:FN65"/>
    <mergeCell ref="FO64:FO65"/>
    <mergeCell ref="FP64:FP65"/>
    <mergeCell ref="FQ64:FQ65"/>
    <mergeCell ref="FR64:FR65"/>
    <mergeCell ref="FS64:FS65"/>
    <mergeCell ref="FT64:FT65"/>
    <mergeCell ref="FU64:FU65"/>
    <mergeCell ref="FV64:FV65"/>
    <mergeCell ref="FW64:FW65"/>
    <mergeCell ref="FX64:FX65"/>
    <mergeCell ref="FY64:FY65"/>
    <mergeCell ref="FZ64:FZ65"/>
    <mergeCell ref="GA64:GA65"/>
    <mergeCell ref="CJ66:CJ67"/>
    <mergeCell ref="CK66:CK67"/>
    <mergeCell ref="CL66:CL67"/>
    <mergeCell ref="CM66:CM67"/>
    <mergeCell ref="CN66:CN67"/>
    <mergeCell ref="CO66:CO67"/>
    <mergeCell ref="CP66:CP67"/>
    <mergeCell ref="CQ66:CQ67"/>
    <mergeCell ref="CR66:CR67"/>
    <mergeCell ref="CS66:CS67"/>
    <mergeCell ref="CT66:CT67"/>
    <mergeCell ref="CU66:CU67"/>
    <mergeCell ref="CV66:CV67"/>
    <mergeCell ref="CW66:CW67"/>
    <mergeCell ref="CX66:CX67"/>
    <mergeCell ref="CY66:CY67"/>
    <mergeCell ref="CZ66:CZ67"/>
    <mergeCell ref="DA66:DA67"/>
    <mergeCell ref="DB66:DB67"/>
    <mergeCell ref="DC66:DC67"/>
    <mergeCell ref="DD66:DD67"/>
    <mergeCell ref="DE66:DE67"/>
    <mergeCell ref="DF66:DF67"/>
    <mergeCell ref="DG66:DG67"/>
    <mergeCell ref="DH66:DH67"/>
    <mergeCell ref="DI66:DI67"/>
    <mergeCell ref="DJ66:DJ67"/>
    <mergeCell ref="DK66:DK67"/>
    <mergeCell ref="DL66:DL67"/>
    <mergeCell ref="DM66:DM67"/>
    <mergeCell ref="DN66:DN67"/>
    <mergeCell ref="DO66:DO67"/>
    <mergeCell ref="DP66:DP67"/>
    <mergeCell ref="DQ66:DQ67"/>
    <mergeCell ref="DR66:DR67"/>
    <mergeCell ref="DS66:DS67"/>
    <mergeCell ref="DT66:DT67"/>
    <mergeCell ref="DU66:DU67"/>
    <mergeCell ref="DV66:DV67"/>
    <mergeCell ref="DW66:DW67"/>
    <mergeCell ref="DX66:DX67"/>
    <mergeCell ref="DY66:DY67"/>
    <mergeCell ref="DZ66:DZ67"/>
    <mergeCell ref="EA66:EA67"/>
    <mergeCell ref="EB66:EB67"/>
    <mergeCell ref="EC66:EC67"/>
    <mergeCell ref="ED66:ED67"/>
    <mergeCell ref="EE66:EE67"/>
    <mergeCell ref="EF66:EF67"/>
    <mergeCell ref="EG66:EG67"/>
    <mergeCell ref="EH66:EH67"/>
    <mergeCell ref="EI66:EI67"/>
    <mergeCell ref="EJ66:EJ67"/>
    <mergeCell ref="EK66:EK67"/>
    <mergeCell ref="EL66:EL67"/>
    <mergeCell ref="EM66:EM67"/>
    <mergeCell ref="EN66:EN67"/>
    <mergeCell ref="EO66:EO67"/>
    <mergeCell ref="EP66:EP67"/>
    <mergeCell ref="EQ66:EQ67"/>
    <mergeCell ref="ER66:ER67"/>
    <mergeCell ref="ES66:ES67"/>
    <mergeCell ref="ET66:ET67"/>
    <mergeCell ref="EU66:EU67"/>
    <mergeCell ref="EV66:EV67"/>
    <mergeCell ref="EW66:EW67"/>
    <mergeCell ref="EX66:EX67"/>
    <mergeCell ref="EY66:EY67"/>
    <mergeCell ref="EZ66:EZ67"/>
    <mergeCell ref="FA66:FA67"/>
    <mergeCell ref="FB66:FB67"/>
    <mergeCell ref="FC66:FC67"/>
    <mergeCell ref="FD66:FD67"/>
    <mergeCell ref="FE66:FE67"/>
    <mergeCell ref="FF66:FF67"/>
    <mergeCell ref="FG66:FG67"/>
    <mergeCell ref="FH66:FH67"/>
    <mergeCell ref="FI66:FI67"/>
    <mergeCell ref="FJ66:FJ67"/>
    <mergeCell ref="FK66:FK67"/>
    <mergeCell ref="FL66:FL67"/>
    <mergeCell ref="FM66:FM67"/>
    <mergeCell ref="FN66:FN67"/>
    <mergeCell ref="FO66:FO67"/>
    <mergeCell ref="FP66:FP67"/>
    <mergeCell ref="FQ66:FQ67"/>
    <mergeCell ref="FR66:FR67"/>
    <mergeCell ref="FS66:FS67"/>
    <mergeCell ref="FT66:FT67"/>
    <mergeCell ref="FU66:FU67"/>
    <mergeCell ref="FV66:FV67"/>
    <mergeCell ref="FW66:FW67"/>
    <mergeCell ref="FX66:FX67"/>
    <mergeCell ref="FY66:FY67"/>
    <mergeCell ref="FZ66:FZ67"/>
    <mergeCell ref="GA66:GA67"/>
    <mergeCell ref="CJ68:CJ69"/>
    <mergeCell ref="CK68:CK69"/>
    <mergeCell ref="CL68:CL69"/>
    <mergeCell ref="CM68:CM69"/>
    <mergeCell ref="CN68:CN69"/>
    <mergeCell ref="CO68:CO69"/>
    <mergeCell ref="CP68:CP69"/>
    <mergeCell ref="CQ68:CQ69"/>
    <mergeCell ref="CR68:CR69"/>
    <mergeCell ref="CS68:CS69"/>
    <mergeCell ref="CT68:CT69"/>
    <mergeCell ref="CU68:CU69"/>
    <mergeCell ref="CV68:CV69"/>
    <mergeCell ref="CW68:CW69"/>
    <mergeCell ref="CX68:CX69"/>
    <mergeCell ref="CY68:CY69"/>
    <mergeCell ref="CZ68:CZ69"/>
    <mergeCell ref="DA68:DA69"/>
    <mergeCell ref="DB68:DB69"/>
    <mergeCell ref="DC68:DC69"/>
    <mergeCell ref="DD68:DD69"/>
    <mergeCell ref="DE68:DE69"/>
    <mergeCell ref="DF68:DF69"/>
    <mergeCell ref="DG68:DG69"/>
    <mergeCell ref="DH68:DH69"/>
    <mergeCell ref="DI68:DI69"/>
    <mergeCell ref="DJ68:DJ69"/>
    <mergeCell ref="DK68:DK69"/>
    <mergeCell ref="DL68:DL69"/>
    <mergeCell ref="DM68:DM69"/>
    <mergeCell ref="DN68:DN69"/>
    <mergeCell ref="DO68:DO69"/>
    <mergeCell ref="DP68:DP69"/>
    <mergeCell ref="DQ68:DQ69"/>
    <mergeCell ref="DR68:DR69"/>
    <mergeCell ref="DS68:DS69"/>
    <mergeCell ref="DT68:DT69"/>
    <mergeCell ref="DU68:DU69"/>
    <mergeCell ref="DV68:DV69"/>
    <mergeCell ref="DW68:DW69"/>
    <mergeCell ref="DX68:DX69"/>
    <mergeCell ref="DY68:DY69"/>
    <mergeCell ref="DZ68:DZ69"/>
    <mergeCell ref="EA68:EA69"/>
    <mergeCell ref="EB68:EB69"/>
    <mergeCell ref="EC68:EC69"/>
    <mergeCell ref="ED68:ED69"/>
    <mergeCell ref="EE68:EE69"/>
    <mergeCell ref="EF68:EF69"/>
    <mergeCell ref="EG68:EG69"/>
    <mergeCell ref="EH68:EH69"/>
    <mergeCell ref="EI68:EI69"/>
    <mergeCell ref="EJ68:EJ69"/>
    <mergeCell ref="EK68:EK69"/>
    <mergeCell ref="EL68:EL69"/>
    <mergeCell ref="EM68:EM69"/>
    <mergeCell ref="EN68:EN69"/>
    <mergeCell ref="EO68:EO69"/>
    <mergeCell ref="EP68:EP69"/>
    <mergeCell ref="EQ68:EQ69"/>
    <mergeCell ref="ER68:ER69"/>
    <mergeCell ref="ES68:ES69"/>
    <mergeCell ref="ET68:ET69"/>
    <mergeCell ref="EU68:EU69"/>
    <mergeCell ref="EV68:EV69"/>
    <mergeCell ref="EW68:EW69"/>
    <mergeCell ref="EX68:EX69"/>
    <mergeCell ref="EY68:EY69"/>
    <mergeCell ref="EZ68:EZ69"/>
    <mergeCell ref="FA68:FA69"/>
    <mergeCell ref="FB68:FB69"/>
    <mergeCell ref="FC68:FC69"/>
    <mergeCell ref="FD68:FD69"/>
    <mergeCell ref="FE68:FE69"/>
    <mergeCell ref="FF68:FF69"/>
    <mergeCell ref="FG68:FG69"/>
    <mergeCell ref="FH68:FH69"/>
    <mergeCell ref="FI68:FI69"/>
    <mergeCell ref="FJ68:FJ69"/>
    <mergeCell ref="FK68:FK69"/>
    <mergeCell ref="FL68:FL69"/>
    <mergeCell ref="FM68:FM69"/>
    <mergeCell ref="FN68:FN69"/>
    <mergeCell ref="FO68:FO69"/>
    <mergeCell ref="FP68:FP69"/>
    <mergeCell ref="FQ68:FQ69"/>
    <mergeCell ref="FR68:FR69"/>
    <mergeCell ref="FS68:FS69"/>
    <mergeCell ref="FT68:FT69"/>
    <mergeCell ref="FU68:FU69"/>
    <mergeCell ref="FV68:FV69"/>
    <mergeCell ref="FW68:FW69"/>
    <mergeCell ref="FX68:FX69"/>
    <mergeCell ref="FY68:FY69"/>
    <mergeCell ref="FZ68:FZ69"/>
    <mergeCell ref="GA68:GA69"/>
    <mergeCell ref="CJ70:CJ71"/>
    <mergeCell ref="CK70:CK71"/>
    <mergeCell ref="CL70:CL71"/>
    <mergeCell ref="CM70:CM71"/>
    <mergeCell ref="CN70:CN71"/>
    <mergeCell ref="CO70:CO71"/>
    <mergeCell ref="CP70:CP71"/>
    <mergeCell ref="CQ70:CQ71"/>
    <mergeCell ref="CR70:CR71"/>
    <mergeCell ref="CS70:CS71"/>
    <mergeCell ref="CT70:CT71"/>
    <mergeCell ref="CU70:CU71"/>
    <mergeCell ref="CV70:CV71"/>
    <mergeCell ref="CW70:CW71"/>
    <mergeCell ref="CX70:CX71"/>
    <mergeCell ref="CY70:CY71"/>
    <mergeCell ref="CZ70:CZ71"/>
    <mergeCell ref="DA70:DA71"/>
    <mergeCell ref="DB70:DB71"/>
    <mergeCell ref="DC70:DC71"/>
    <mergeCell ref="DD70:DD71"/>
    <mergeCell ref="DE70:DE71"/>
    <mergeCell ref="DF70:DF71"/>
    <mergeCell ref="DG70:DG71"/>
    <mergeCell ref="DH70:DH71"/>
    <mergeCell ref="DI70:DI71"/>
    <mergeCell ref="DJ70:DJ71"/>
    <mergeCell ref="DK70:DK71"/>
    <mergeCell ref="DL70:DL71"/>
    <mergeCell ref="DM70:DM71"/>
    <mergeCell ref="DN70:DN71"/>
    <mergeCell ref="DO70:DO71"/>
    <mergeCell ref="DP70:DP71"/>
    <mergeCell ref="DQ70:DQ71"/>
    <mergeCell ref="DR70:DR71"/>
    <mergeCell ref="DS70:DS71"/>
    <mergeCell ref="DT70:DT71"/>
    <mergeCell ref="DU70:DU71"/>
    <mergeCell ref="DV70:DV71"/>
    <mergeCell ref="DW70:DW71"/>
    <mergeCell ref="DX70:DX71"/>
    <mergeCell ref="DY70:DY71"/>
    <mergeCell ref="DZ70:DZ71"/>
    <mergeCell ref="EA70:EA71"/>
    <mergeCell ref="EB70:EB71"/>
    <mergeCell ref="EC70:EC71"/>
    <mergeCell ref="ED70:ED71"/>
    <mergeCell ref="EE70:EE71"/>
    <mergeCell ref="EF70:EF71"/>
    <mergeCell ref="EG70:EG71"/>
    <mergeCell ref="EH70:EH71"/>
    <mergeCell ref="EI70:EI71"/>
    <mergeCell ref="EJ70:EJ71"/>
    <mergeCell ref="EK70:EK71"/>
    <mergeCell ref="EL70:EL71"/>
    <mergeCell ref="EM70:EM71"/>
    <mergeCell ref="EN70:EN71"/>
    <mergeCell ref="EO70:EO71"/>
    <mergeCell ref="EP70:EP71"/>
    <mergeCell ref="EQ70:EQ71"/>
    <mergeCell ref="ER70:ER71"/>
    <mergeCell ref="ES70:ES71"/>
    <mergeCell ref="ET70:ET71"/>
    <mergeCell ref="EU70:EU71"/>
    <mergeCell ref="EV70:EV71"/>
    <mergeCell ref="EW70:EW71"/>
    <mergeCell ref="EX70:EX71"/>
    <mergeCell ref="EY70:EY71"/>
    <mergeCell ref="EZ70:EZ71"/>
    <mergeCell ref="FA70:FA71"/>
    <mergeCell ref="FB70:FB71"/>
    <mergeCell ref="FC70:FC71"/>
    <mergeCell ref="FD70:FD71"/>
    <mergeCell ref="FE70:FE71"/>
    <mergeCell ref="FF70:FF71"/>
    <mergeCell ref="FG70:FG71"/>
    <mergeCell ref="FH70:FH71"/>
    <mergeCell ref="FI70:FI71"/>
    <mergeCell ref="FJ70:FJ71"/>
    <mergeCell ref="FK70:FK71"/>
    <mergeCell ref="FL70:FL71"/>
    <mergeCell ref="FM70:FM71"/>
    <mergeCell ref="FN70:FN71"/>
    <mergeCell ref="FO70:FO71"/>
    <mergeCell ref="FP70:FP71"/>
    <mergeCell ref="FQ70:FQ71"/>
    <mergeCell ref="FR70:FR71"/>
    <mergeCell ref="FS70:FS71"/>
    <mergeCell ref="FT70:FT71"/>
    <mergeCell ref="FU70:FU71"/>
    <mergeCell ref="FV70:FV71"/>
    <mergeCell ref="FW70:FW71"/>
    <mergeCell ref="FX70:FX71"/>
    <mergeCell ref="FY70:FY71"/>
    <mergeCell ref="FZ70:FZ71"/>
    <mergeCell ref="GA70:GA71"/>
    <mergeCell ref="CJ72:CJ73"/>
    <mergeCell ref="CK72:CK73"/>
    <mergeCell ref="CL72:CL73"/>
    <mergeCell ref="CM72:CM73"/>
    <mergeCell ref="CN72:CN73"/>
    <mergeCell ref="CO72:CO73"/>
    <mergeCell ref="CP72:CP73"/>
    <mergeCell ref="CQ72:CQ73"/>
    <mergeCell ref="CR72:CR73"/>
    <mergeCell ref="CS72:CS73"/>
    <mergeCell ref="CT72:CT73"/>
    <mergeCell ref="CU72:CU73"/>
    <mergeCell ref="CV72:CV73"/>
    <mergeCell ref="CW72:CW73"/>
    <mergeCell ref="CX72:CX73"/>
    <mergeCell ref="CY72:CY73"/>
    <mergeCell ref="CZ72:CZ73"/>
    <mergeCell ref="DA72:DA73"/>
    <mergeCell ref="DB72:DB73"/>
    <mergeCell ref="DC72:DC73"/>
    <mergeCell ref="DD72:DD73"/>
    <mergeCell ref="DE72:DE73"/>
    <mergeCell ref="DF72:DF73"/>
    <mergeCell ref="DG72:DG73"/>
    <mergeCell ref="DH72:DH73"/>
    <mergeCell ref="DI72:DI73"/>
    <mergeCell ref="DJ72:DJ73"/>
    <mergeCell ref="DK72:DK73"/>
    <mergeCell ref="DL72:DL73"/>
    <mergeCell ref="DM72:DM73"/>
    <mergeCell ref="DN72:DN73"/>
    <mergeCell ref="DO72:DO73"/>
    <mergeCell ref="DP72:DP73"/>
    <mergeCell ref="DQ72:DQ73"/>
    <mergeCell ref="DR72:DR73"/>
    <mergeCell ref="DS72:DS73"/>
    <mergeCell ref="DT72:DT73"/>
    <mergeCell ref="DU72:DU73"/>
    <mergeCell ref="DV72:DV73"/>
    <mergeCell ref="DW72:DW73"/>
    <mergeCell ref="DX72:DX73"/>
    <mergeCell ref="DY72:DY73"/>
    <mergeCell ref="DZ72:DZ73"/>
    <mergeCell ref="EA72:EA73"/>
    <mergeCell ref="EB72:EB73"/>
    <mergeCell ref="EC72:EC73"/>
    <mergeCell ref="ED72:ED73"/>
    <mergeCell ref="EE72:EE73"/>
    <mergeCell ref="EF72:EF73"/>
    <mergeCell ref="EG72:EG73"/>
    <mergeCell ref="EH72:EH73"/>
    <mergeCell ref="EI72:EI73"/>
    <mergeCell ref="EJ72:EJ73"/>
    <mergeCell ref="EK72:EK73"/>
    <mergeCell ref="EL72:EL73"/>
    <mergeCell ref="EM72:EM73"/>
    <mergeCell ref="EN72:EN73"/>
    <mergeCell ref="EO72:EO73"/>
    <mergeCell ref="EP72:EP73"/>
    <mergeCell ref="EQ72:EQ73"/>
    <mergeCell ref="ER72:ER73"/>
    <mergeCell ref="ES72:ES73"/>
    <mergeCell ref="ET72:ET73"/>
    <mergeCell ref="EU72:EU73"/>
    <mergeCell ref="EV72:EV73"/>
    <mergeCell ref="EW72:EW73"/>
    <mergeCell ref="EX72:EX73"/>
    <mergeCell ref="EY72:EY73"/>
    <mergeCell ref="EZ72:EZ73"/>
    <mergeCell ref="FA72:FA73"/>
    <mergeCell ref="FB72:FB73"/>
    <mergeCell ref="FC72:FC73"/>
    <mergeCell ref="FD72:FD73"/>
    <mergeCell ref="FE72:FE73"/>
    <mergeCell ref="FF72:FF73"/>
    <mergeCell ref="FG72:FG73"/>
    <mergeCell ref="FH72:FH73"/>
    <mergeCell ref="FI72:FI73"/>
    <mergeCell ref="FJ72:FJ73"/>
    <mergeCell ref="FK72:FK73"/>
    <mergeCell ref="FL72:FL73"/>
    <mergeCell ref="FM72:FM73"/>
    <mergeCell ref="FN72:FN73"/>
    <mergeCell ref="FO72:FO73"/>
    <mergeCell ref="FP72:FP73"/>
    <mergeCell ref="FQ72:FQ73"/>
    <mergeCell ref="FR72:FR73"/>
    <mergeCell ref="FS72:FS73"/>
    <mergeCell ref="FT72:FT73"/>
    <mergeCell ref="FU72:FU73"/>
    <mergeCell ref="FV72:FV73"/>
    <mergeCell ref="FW72:FW73"/>
    <mergeCell ref="FX72:FX73"/>
    <mergeCell ref="FY72:FY73"/>
    <mergeCell ref="FZ72:FZ73"/>
    <mergeCell ref="GA72:GA73"/>
    <mergeCell ref="CJ74:CJ75"/>
    <mergeCell ref="CK74:CK75"/>
    <mergeCell ref="CL74:CL75"/>
    <mergeCell ref="CM74:CM75"/>
    <mergeCell ref="CN74:CN75"/>
    <mergeCell ref="CO74:CO75"/>
    <mergeCell ref="CP74:CP75"/>
    <mergeCell ref="CQ74:CQ75"/>
    <mergeCell ref="CR74:CR75"/>
    <mergeCell ref="CS74:CS75"/>
    <mergeCell ref="CT74:CT75"/>
    <mergeCell ref="CU74:CU75"/>
    <mergeCell ref="CV74:CV75"/>
    <mergeCell ref="CW74:CW75"/>
    <mergeCell ref="CX74:CX75"/>
    <mergeCell ref="CY74:CY75"/>
    <mergeCell ref="CZ74:CZ75"/>
    <mergeCell ref="DA74:DA75"/>
    <mergeCell ref="DB74:DB75"/>
    <mergeCell ref="DC74:DC75"/>
    <mergeCell ref="DD74:DD75"/>
    <mergeCell ref="DE74:DE75"/>
    <mergeCell ref="DF74:DF75"/>
    <mergeCell ref="DG74:DG75"/>
    <mergeCell ref="DH74:DH75"/>
    <mergeCell ref="DI74:DI75"/>
    <mergeCell ref="DJ74:DJ75"/>
    <mergeCell ref="DK74:DK75"/>
    <mergeCell ref="DL74:DL75"/>
    <mergeCell ref="DM74:DM75"/>
    <mergeCell ref="DN74:DN75"/>
    <mergeCell ref="DO74:DO75"/>
    <mergeCell ref="DP74:DP75"/>
    <mergeCell ref="DQ74:DQ75"/>
    <mergeCell ref="DR74:DR75"/>
    <mergeCell ref="DS74:DS75"/>
    <mergeCell ref="DT74:DT75"/>
    <mergeCell ref="DU74:DU75"/>
    <mergeCell ref="DV74:DV75"/>
    <mergeCell ref="DW74:DW75"/>
    <mergeCell ref="DX74:DX75"/>
    <mergeCell ref="DY74:DY75"/>
    <mergeCell ref="DZ74:DZ75"/>
    <mergeCell ref="EA74:EA75"/>
    <mergeCell ref="EB74:EB75"/>
    <mergeCell ref="EC74:EC75"/>
    <mergeCell ref="ED74:ED75"/>
    <mergeCell ref="EE74:EE75"/>
    <mergeCell ref="EF74:EF75"/>
    <mergeCell ref="EG74:EG75"/>
    <mergeCell ref="EH74:EH75"/>
    <mergeCell ref="EI74:EI75"/>
    <mergeCell ref="EJ74:EJ75"/>
    <mergeCell ref="EK74:EK75"/>
    <mergeCell ref="EL74:EL75"/>
    <mergeCell ref="EM74:EM75"/>
    <mergeCell ref="EN74:EN75"/>
    <mergeCell ref="EO74:EO75"/>
    <mergeCell ref="EP74:EP75"/>
    <mergeCell ref="EQ74:EQ75"/>
    <mergeCell ref="ER74:ER75"/>
    <mergeCell ref="ES74:ES75"/>
    <mergeCell ref="ET74:ET75"/>
    <mergeCell ref="EU74:EU75"/>
    <mergeCell ref="EV74:EV75"/>
    <mergeCell ref="EW74:EW75"/>
    <mergeCell ref="EX74:EX75"/>
    <mergeCell ref="EY74:EY75"/>
    <mergeCell ref="EZ74:EZ75"/>
    <mergeCell ref="FA74:FA75"/>
    <mergeCell ref="FB74:FB75"/>
    <mergeCell ref="FC74:FC75"/>
    <mergeCell ref="FD74:FD75"/>
    <mergeCell ref="FE74:FE75"/>
    <mergeCell ref="FF74:FF75"/>
    <mergeCell ref="FG74:FG75"/>
    <mergeCell ref="FH74:FH75"/>
    <mergeCell ref="FI74:FI75"/>
    <mergeCell ref="FJ74:FJ75"/>
    <mergeCell ref="FK74:FK75"/>
    <mergeCell ref="FL74:FL75"/>
    <mergeCell ref="FM74:FM75"/>
    <mergeCell ref="FN74:FN75"/>
    <mergeCell ref="FO74:FO75"/>
    <mergeCell ref="FP74:FP75"/>
    <mergeCell ref="FQ74:FQ75"/>
    <mergeCell ref="FR74:FR75"/>
    <mergeCell ref="FS74:FS75"/>
    <mergeCell ref="FT74:FT75"/>
    <mergeCell ref="FU74:FU75"/>
    <mergeCell ref="FV74:FV75"/>
    <mergeCell ref="FW74:FW75"/>
    <mergeCell ref="FX74:FX75"/>
    <mergeCell ref="FY74:FY75"/>
    <mergeCell ref="FZ74:FZ75"/>
    <mergeCell ref="GA74:GA75"/>
    <mergeCell ref="CJ76:CJ77"/>
    <mergeCell ref="CK76:CK77"/>
    <mergeCell ref="CL76:CL77"/>
    <mergeCell ref="CM76:CM77"/>
    <mergeCell ref="CN76:CN77"/>
    <mergeCell ref="CO76:CO77"/>
    <mergeCell ref="CP76:CP77"/>
    <mergeCell ref="CQ76:CQ77"/>
    <mergeCell ref="CR76:CR77"/>
    <mergeCell ref="CS76:CS77"/>
    <mergeCell ref="CT76:CT77"/>
    <mergeCell ref="CU76:CU77"/>
    <mergeCell ref="CV76:CV77"/>
    <mergeCell ref="CW76:CW77"/>
    <mergeCell ref="CX76:CX77"/>
    <mergeCell ref="CY76:CY77"/>
    <mergeCell ref="CZ76:CZ77"/>
    <mergeCell ref="DA76:DA77"/>
    <mergeCell ref="DB76:DB77"/>
    <mergeCell ref="DC76:DC77"/>
    <mergeCell ref="DD76:DD77"/>
    <mergeCell ref="DE76:DE77"/>
    <mergeCell ref="DF76:DF77"/>
    <mergeCell ref="DG76:DG77"/>
    <mergeCell ref="DH76:DH77"/>
    <mergeCell ref="DI76:DI77"/>
    <mergeCell ref="DJ76:DJ77"/>
    <mergeCell ref="DK76:DK77"/>
    <mergeCell ref="DL76:DL77"/>
    <mergeCell ref="DM76:DM77"/>
    <mergeCell ref="DN76:DN77"/>
    <mergeCell ref="DO76:DO77"/>
    <mergeCell ref="DP76:DP77"/>
    <mergeCell ref="DQ76:DQ77"/>
    <mergeCell ref="DR76:DR77"/>
    <mergeCell ref="DS76:DS77"/>
    <mergeCell ref="DT76:DT77"/>
    <mergeCell ref="DU76:DU77"/>
    <mergeCell ref="DV76:DV77"/>
    <mergeCell ref="DW76:DW77"/>
    <mergeCell ref="DX76:DX77"/>
    <mergeCell ref="DY76:DY77"/>
    <mergeCell ref="DZ76:DZ77"/>
    <mergeCell ref="EA76:EA77"/>
    <mergeCell ref="EB76:EB77"/>
    <mergeCell ref="EC76:EC77"/>
    <mergeCell ref="ED76:ED77"/>
    <mergeCell ref="EE76:EE77"/>
    <mergeCell ref="EF76:EF77"/>
    <mergeCell ref="EG76:EG77"/>
    <mergeCell ref="EH76:EH77"/>
    <mergeCell ref="EI76:EI77"/>
    <mergeCell ref="EJ76:EJ77"/>
    <mergeCell ref="EK76:EK77"/>
    <mergeCell ref="EL76:EL77"/>
    <mergeCell ref="EM76:EM77"/>
    <mergeCell ref="EN76:EN77"/>
    <mergeCell ref="EO76:EO77"/>
    <mergeCell ref="EP76:EP77"/>
    <mergeCell ref="EQ76:EQ77"/>
    <mergeCell ref="ER76:ER77"/>
    <mergeCell ref="ES76:ES77"/>
    <mergeCell ref="ET76:ET77"/>
    <mergeCell ref="EU76:EU77"/>
    <mergeCell ref="EV76:EV77"/>
    <mergeCell ref="EW76:EW77"/>
    <mergeCell ref="EX76:EX77"/>
    <mergeCell ref="EY76:EY77"/>
    <mergeCell ref="EZ76:EZ77"/>
    <mergeCell ref="FA76:FA77"/>
    <mergeCell ref="FB76:FB77"/>
    <mergeCell ref="FC76:FC77"/>
    <mergeCell ref="FU76:FU77"/>
    <mergeCell ref="FV76:FV77"/>
    <mergeCell ref="FW76:FW77"/>
    <mergeCell ref="FX76:FX77"/>
    <mergeCell ref="FY76:FY77"/>
    <mergeCell ref="FZ76:FZ77"/>
    <mergeCell ref="GA76:GA77"/>
    <mergeCell ref="FD76:FD77"/>
    <mergeCell ref="FE76:FE77"/>
    <mergeCell ref="FF76:FF77"/>
    <mergeCell ref="FG76:FG77"/>
    <mergeCell ref="FH76:FH77"/>
    <mergeCell ref="FI76:FI77"/>
    <mergeCell ref="FJ76:FJ77"/>
    <mergeCell ref="FK76:FK77"/>
    <mergeCell ref="FL76:FL77"/>
    <mergeCell ref="FM76:FM77"/>
    <mergeCell ref="FN76:FN77"/>
    <mergeCell ref="FO76:FO77"/>
    <mergeCell ref="FP76:FP77"/>
    <mergeCell ref="FQ76:FQ77"/>
    <mergeCell ref="FR76:FR77"/>
    <mergeCell ref="FS76:FS77"/>
    <mergeCell ref="FT76:FT77"/>
  </mergeCells>
  <conditionalFormatting sqref="X6:Y6">
    <cfRule type="expression" dxfId="410" priority="22">
      <formula>X6=0</formula>
    </cfRule>
  </conditionalFormatting>
  <conditionalFormatting sqref="Z6:BA6">
    <cfRule type="expression" dxfId="409" priority="21">
      <formula>Z6=0</formula>
    </cfRule>
  </conditionalFormatting>
  <conditionalFormatting sqref="Z7:BA7">
    <cfRule type="expression" dxfId="408" priority="19">
      <formula>Z7=0</formula>
    </cfRule>
  </conditionalFormatting>
  <conditionalFormatting sqref="X8:Y8">
    <cfRule type="expression" dxfId="407" priority="17">
      <formula>X8=0</formula>
    </cfRule>
  </conditionalFormatting>
  <conditionalFormatting sqref="Z8:BA8">
    <cfRule type="expression" dxfId="406" priority="16">
      <formula>Z8=0</formula>
    </cfRule>
  </conditionalFormatting>
  <conditionalFormatting sqref="X9:Y9">
    <cfRule type="expression" dxfId="405" priority="15">
      <formula>X9=0</formula>
    </cfRule>
  </conditionalFormatting>
  <conditionalFormatting sqref="Z9:BA9">
    <cfRule type="expression" dxfId="404" priority="14">
      <formula>Z9=0</formula>
    </cfRule>
  </conditionalFormatting>
  <conditionalFormatting sqref="X10:Y10">
    <cfRule type="expression" dxfId="403" priority="13">
      <formula>X10=0</formula>
    </cfRule>
  </conditionalFormatting>
  <conditionalFormatting sqref="Z10:BA10">
    <cfRule type="expression" dxfId="402" priority="12">
      <formula>Z10=0</formula>
    </cfRule>
  </conditionalFormatting>
  <conditionalFormatting sqref="X11:Y11">
    <cfRule type="expression" dxfId="401" priority="11">
      <formula>X11=0</formula>
    </cfRule>
  </conditionalFormatting>
  <conditionalFormatting sqref="Z11:BA11">
    <cfRule type="expression" dxfId="400" priority="10">
      <formula>Z11=0</formula>
    </cfRule>
  </conditionalFormatting>
  <conditionalFormatting sqref="X12:Y12 X14:Y14 X16:Y16 X18:Y18 X20:Y20 X22:Y22 X24:Y24 X26:Y26 X28:Y28 X30:Y30 X32:Y32 X34:Y34 X36:Y36 X38:Y38 X40:Y40 X42:Y42 X44:Y44 X46:Y46 X48:Y48 X50:Y50 X52:Y52 X54:Y54">
    <cfRule type="expression" dxfId="399" priority="9">
      <formula>X12=0</formula>
    </cfRule>
  </conditionalFormatting>
  <conditionalFormatting sqref="Z12:BA12 Z14:BA14 Z16:BA16 Z18:BA18 Z20:BA20 Z22:BA22 Z24:BA24 Z26:BA26 Z28:BA28 Z30:BA30 Z32:BA32 Z34:BA34 Z36:BA36 Z38:BA38 Z40:BA40 Z42:BA42 Z44:BA44 Z46:BA46 Z48:BA48 Z50:BA50 Z52:BA52 Z54:BA54">
    <cfRule type="expression" dxfId="398" priority="8">
      <formula>Z12=0</formula>
    </cfRule>
  </conditionalFormatting>
  <conditionalFormatting sqref="X13:Y13 X15:Y15 X17:Y17 X19:Y19 X21:Y21 X23:Y23 X25:Y25 X27:Y27 X29:Y29 X31:Y31 X33:Y33 X35:Y35 X37:Y37 X39:Y39 X41:Y41 X43:Y43 X45:Y45 X47:Y47 X49:Y49 X51:Y51 X53:Y53 X55:Y55">
    <cfRule type="expression" dxfId="397" priority="7">
      <formula>X13=0</formula>
    </cfRule>
  </conditionalFormatting>
  <conditionalFormatting sqref="Z13:BA13 Z15:BA15 Z17:BA17 Z19:BA19 Z21:BA21 Z23:BA23 Z25:BA25 Z27:BA27 Z29:BA29 Z31:BA31 Z33:BA33 Z35:BA35 Z37:BA37 Z39:BA39 Z41:BA41 Z43:BA43 Z45:BA45 Z47:BA47 Z49:BA49 Z51:BA51 Z53:BA53 Z55:BA55">
    <cfRule type="expression" dxfId="396" priority="6">
      <formula>Z13=0</formula>
    </cfRule>
  </conditionalFormatting>
  <conditionalFormatting sqref="X56:Y56 X58:Y58 X60:Y60 X62:Y62 X64:Y64 X66:Y66 X68:Y68 X70:Y70 X72:Y72 X74:Y74">
    <cfRule type="expression" dxfId="395" priority="5">
      <formula>X56=0</formula>
    </cfRule>
  </conditionalFormatting>
  <conditionalFormatting sqref="Z56:BA56 Z58:BA58 Z60:BA60 Z62:BA62 Z64:BA64 Z66:BA66 Z68:BA68 Z70:BA70 Z72:BA72 Z74:BA74">
    <cfRule type="expression" dxfId="394" priority="4">
      <formula>Z56=0</formula>
    </cfRule>
  </conditionalFormatting>
  <conditionalFormatting sqref="X57:Y57 X59:Y59 X61:Y61 X63:Y63 X65:Y65 X67:Y67 X69:Y69 X71:Y71 X73:Y73 X75:Y75">
    <cfRule type="expression" dxfId="393" priority="3">
      <formula>X57=0</formula>
    </cfRule>
  </conditionalFormatting>
  <conditionalFormatting sqref="Z57:BA57 Z59:BA59 Z61:BA61 Z63:BA63 Z65:BA65 Z67:BA67 Z69:BA69 Z71:BA71 Z73:BA73 Z75:BA75">
    <cfRule type="expression" dxfId="392" priority="2">
      <formula>Z57=0</formula>
    </cfRule>
  </conditionalFormatting>
  <conditionalFormatting sqref="X7:Y7">
    <cfRule type="expression" dxfId="391" priority="1">
      <formula>X7=0</formula>
    </cfRule>
  </conditionalFormatting>
  <dataValidations count="1">
    <dataValidation type="list" allowBlank="1" showInputMessage="1" showErrorMessage="1" sqref="G6:K75" xr:uid="{00000000-0002-0000-0200-000000000000}">
      <formula1>Compound</formula1>
    </dataValidation>
  </dataValidations>
  <printOptions horizontalCentered="1"/>
  <pageMargins left="0.31496062992125984" right="0.31496062992125984" top="0.31496062992125984" bottom="0.31496062992125984" header="0.31496062992125984" footer="0.31496062992125984"/>
  <pageSetup paperSize="9" scale="7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4" r:id="rId4" name="Button 14">
              <controlPr defaultSize="0" print="0" autoFill="0" autoPict="0" macro="[0]!Pneus_Ranger">
                <anchor moveWithCells="1" sizeWithCells="1">
                  <from>
                    <xdr:col>63</xdr:col>
                    <xdr:colOff>9525</xdr:colOff>
                    <xdr:row>0</xdr:row>
                    <xdr:rowOff>0</xdr:rowOff>
                  </from>
                  <to>
                    <xdr:col>71</xdr:col>
                    <xdr:colOff>0</xdr:colOff>
                    <xdr:row>1</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5217D-34CA-4C3F-8004-4ED32CD7F2A2}">
  <sheetPr codeName="Feuil14">
    <tabColor rgb="FF00B050"/>
    <pageSetUpPr fitToPage="1"/>
  </sheetPr>
  <dimension ref="A1:AK273"/>
  <sheetViews>
    <sheetView zoomScale="90" zoomScaleNormal="90" workbookViewId="0">
      <selection activeCell="S23" sqref="S23:S25"/>
    </sheetView>
  </sheetViews>
  <sheetFormatPr defaultColWidth="11.42578125" defaultRowHeight="15" x14ac:dyDescent="0.25"/>
  <cols>
    <col min="1" max="1" width="4.28515625" customWidth="1"/>
    <col min="2" max="2" width="4.42578125" bestFit="1" customWidth="1"/>
    <col min="3" max="3" width="6.5703125" bestFit="1" customWidth="1"/>
    <col min="4" max="4" width="4.85546875" bestFit="1" customWidth="1"/>
    <col min="5" max="16" width="8.5703125" customWidth="1"/>
    <col min="17" max="17" width="8.5703125" hidden="1" customWidth="1"/>
    <col min="18" max="18" width="8.5703125" customWidth="1"/>
    <col min="19" max="19" width="41" customWidth="1"/>
    <col min="20" max="20" width="1.7109375" customWidth="1"/>
    <col min="21" max="25" width="7.85546875" hidden="1" customWidth="1"/>
    <col min="26" max="26" width="4" bestFit="1" customWidth="1"/>
    <col min="27" max="32" width="2.5703125" customWidth="1"/>
    <col min="33" max="33" width="4.42578125" bestFit="1" customWidth="1"/>
    <col min="34" max="34" width="56.7109375" customWidth="1"/>
  </cols>
  <sheetData>
    <row r="1" spans="1:37" ht="15.75" thickBot="1" x14ac:dyDescent="0.3">
      <c r="E1" s="816" t="s">
        <v>155</v>
      </c>
      <c r="F1" s="818" t="s">
        <v>156</v>
      </c>
      <c r="G1" s="818" t="s">
        <v>157</v>
      </c>
      <c r="H1" s="818"/>
      <c r="I1" s="819" t="s">
        <v>159</v>
      </c>
      <c r="S1" s="227" t="s">
        <v>259</v>
      </c>
      <c r="AH1" s="271" t="s">
        <v>293</v>
      </c>
    </row>
    <row r="2" spans="1:37" ht="13.5" customHeight="1" thickBot="1" x14ac:dyDescent="0.3">
      <c r="E2" s="817"/>
      <c r="F2" s="811"/>
      <c r="G2" s="276" t="s">
        <v>245</v>
      </c>
      <c r="H2" s="276" t="s">
        <v>48</v>
      </c>
      <c r="I2" s="820"/>
      <c r="K2" s="821" t="s">
        <v>165</v>
      </c>
      <c r="L2" s="822"/>
      <c r="S2" s="212" t="s">
        <v>350</v>
      </c>
      <c r="AH2" s="277"/>
    </row>
    <row r="3" spans="1:37" ht="13.5" customHeight="1" x14ac:dyDescent="0.35">
      <c r="A3" s="149"/>
      <c r="B3" s="11"/>
      <c r="C3" s="11"/>
      <c r="D3" s="150"/>
      <c r="E3" s="164" t="str">
        <f>IF(Resume!O3&lt;&gt;"",Resume!O3,"")</f>
        <v>FM</v>
      </c>
      <c r="F3" s="286">
        <v>9.8379629629629642E-4</v>
      </c>
      <c r="G3" s="245">
        <v>3.2</v>
      </c>
      <c r="H3" s="246">
        <f>IF(G3&lt;&gt;"",G3*Density,"")</f>
        <v>2.4480000000000004</v>
      </c>
      <c r="I3" s="172">
        <f>AD249</f>
        <v>10</v>
      </c>
      <c r="K3" s="228" t="s">
        <v>138</v>
      </c>
      <c r="L3" s="229" t="s">
        <v>166</v>
      </c>
      <c r="N3" s="231" t="s">
        <v>160</v>
      </c>
      <c r="O3" s="230" t="s">
        <v>158</v>
      </c>
      <c r="P3" s="230" t="s">
        <v>133</v>
      </c>
      <c r="S3" s="11" t="s">
        <v>348</v>
      </c>
      <c r="T3" s="154"/>
      <c r="U3" s="155"/>
      <c r="V3" s="155"/>
      <c r="W3" s="155"/>
      <c r="X3" s="154"/>
      <c r="Y3" s="154"/>
      <c r="Z3" s="154"/>
      <c r="AA3" s="154"/>
      <c r="AB3" s="154"/>
      <c r="AC3" s="154"/>
      <c r="AD3" s="154"/>
      <c r="AE3" s="154"/>
      <c r="AF3" s="154"/>
      <c r="AG3" s="156"/>
      <c r="AH3" s="156"/>
      <c r="AI3" s="156"/>
      <c r="AK3" s="156"/>
    </row>
    <row r="4" spans="1:37" ht="13.5" customHeight="1" thickBot="1" x14ac:dyDescent="0.4">
      <c r="A4" s="149"/>
      <c r="B4" s="11"/>
      <c r="C4" s="11"/>
      <c r="D4" s="150"/>
      <c r="E4" s="244" t="str">
        <f>IF(Resume!O4&lt;&gt;"",Resume!O4,"")</f>
        <v>OP</v>
      </c>
      <c r="F4" s="247">
        <v>9.8379629629629642E-4</v>
      </c>
      <c r="G4" s="248">
        <v>3.2</v>
      </c>
      <c r="H4" s="249">
        <f>IF(G4&lt;&gt;"",G4*Density,"")</f>
        <v>2.4480000000000004</v>
      </c>
      <c r="I4" s="250">
        <f>AD250</f>
        <v>9</v>
      </c>
      <c r="K4" s="225">
        <f>SUM(I3:I7)</f>
        <v>26</v>
      </c>
      <c r="L4" s="226">
        <f>IF(K4&lt;&gt;0,K4*Resume!K12,0)</f>
        <v>128.07599999999999</v>
      </c>
      <c r="N4" s="251">
        <v>0.03</v>
      </c>
      <c r="O4" s="252">
        <v>2.37</v>
      </c>
      <c r="P4" s="253">
        <v>6.9444444444444441E-3</v>
      </c>
      <c r="S4" s="11" t="s">
        <v>349</v>
      </c>
      <c r="T4" s="154"/>
      <c r="U4" s="155"/>
      <c r="V4" s="155"/>
      <c r="W4" s="155"/>
      <c r="X4" s="154"/>
      <c r="Y4" s="154"/>
      <c r="Z4" s="154"/>
      <c r="AA4" s="254"/>
      <c r="AB4" s="254"/>
      <c r="AC4" s="254"/>
      <c r="AD4" s="254"/>
      <c r="AE4" s="254"/>
      <c r="AF4" s="254"/>
      <c r="AG4" s="254"/>
      <c r="AH4" s="156"/>
      <c r="AI4" s="255"/>
    </row>
    <row r="5" spans="1:37" ht="13.5" customHeight="1" thickBot="1" x14ac:dyDescent="0.4">
      <c r="A5" s="149"/>
      <c r="B5" s="11"/>
      <c r="C5" s="11"/>
      <c r="D5" s="150"/>
      <c r="E5" s="165" t="str">
        <f>IF(Resume!O5&lt;&gt;"",Resume!O5,"")</f>
        <v>PD</v>
      </c>
      <c r="F5" s="287">
        <v>9.8379629629629642E-4</v>
      </c>
      <c r="G5" s="248">
        <v>3.2</v>
      </c>
      <c r="H5" s="249">
        <f>IF(G5&lt;&gt;"",G5*Density,"")</f>
        <v>2.4480000000000004</v>
      </c>
      <c r="I5" s="250">
        <f>AD251</f>
        <v>7</v>
      </c>
      <c r="J5" s="11"/>
      <c r="K5" s="223" t="s">
        <v>258</v>
      </c>
      <c r="L5" s="224"/>
      <c r="M5" s="235">
        <v>-0.04</v>
      </c>
      <c r="N5" s="823" t="s">
        <v>260</v>
      </c>
      <c r="O5" s="823"/>
      <c r="P5" s="236" t="s">
        <v>261</v>
      </c>
      <c r="S5" s="11"/>
      <c r="T5" s="154"/>
      <c r="U5" s="155"/>
      <c r="V5" s="155"/>
      <c r="W5" s="155"/>
      <c r="X5" s="154"/>
      <c r="Y5" s="154"/>
      <c r="Z5" s="154"/>
      <c r="AA5" s="154"/>
      <c r="AB5" s="154"/>
      <c r="AC5" s="154"/>
      <c r="AD5" s="154"/>
      <c r="AE5" s="154"/>
      <c r="AF5" s="154"/>
      <c r="AG5" s="156"/>
      <c r="AH5" s="156"/>
      <c r="AI5" s="256"/>
    </row>
    <row r="6" spans="1:37" ht="13.5" customHeight="1" thickBot="1" x14ac:dyDescent="0.4">
      <c r="A6" s="149"/>
      <c r="B6" s="11"/>
      <c r="C6" s="11"/>
      <c r="D6" s="150"/>
      <c r="E6" s="166" t="str">
        <f>IF(Resume!O6&lt;&gt;"",Resume!O6,"")</f>
        <v/>
      </c>
      <c r="F6" s="247"/>
      <c r="G6" s="248"/>
      <c r="H6" s="249" t="str">
        <f>IF(G6&lt;&gt;"",G6*Density,"")</f>
        <v/>
      </c>
      <c r="I6" s="257" t="str">
        <f>AD252</f>
        <v/>
      </c>
      <c r="J6" s="258"/>
      <c r="K6" s="225">
        <v>36</v>
      </c>
      <c r="L6" s="226">
        <f>IF(Resume!K12&lt;&gt;" ",K6*Resume!K12,0)</f>
        <v>177.33600000000001</v>
      </c>
      <c r="M6" s="237">
        <f>N6*0.96</f>
        <v>3.0720000000000001</v>
      </c>
      <c r="N6" s="259">
        <v>3.2</v>
      </c>
      <c r="O6" s="238" t="s">
        <v>262</v>
      </c>
      <c r="P6" s="237">
        <f>N6*1.04</f>
        <v>3.3280000000000003</v>
      </c>
      <c r="S6" s="258"/>
      <c r="T6" s="154"/>
      <c r="U6" s="155"/>
      <c r="V6" s="155"/>
      <c r="W6" s="155"/>
      <c r="X6" s="154"/>
      <c r="Y6" s="154"/>
      <c r="Z6" s="154"/>
      <c r="AA6" s="154"/>
      <c r="AB6" s="154"/>
      <c r="AC6" s="154"/>
      <c r="AD6" s="154"/>
      <c r="AE6" s="154"/>
      <c r="AF6" s="154"/>
      <c r="AG6" s="156"/>
      <c r="AH6" s="156"/>
      <c r="AI6" s="156"/>
    </row>
    <row r="7" spans="1:37" ht="13.5" customHeight="1" thickBot="1" x14ac:dyDescent="0.4">
      <c r="A7" s="149"/>
      <c r="B7" s="11"/>
      <c r="C7" s="11"/>
      <c r="D7" s="150"/>
      <c r="E7" s="167" t="str">
        <f>IF(Resume!O7&lt;&gt;"",Resume!O7,"")</f>
        <v/>
      </c>
      <c r="F7" s="260"/>
      <c r="G7" s="261"/>
      <c r="H7" s="262" t="str">
        <f>IF(G7&lt;&gt;"",G7*Density,"")</f>
        <v/>
      </c>
      <c r="I7" s="263" t="str">
        <f>AD253</f>
        <v/>
      </c>
      <c r="J7" s="258"/>
      <c r="K7" s="254"/>
      <c r="L7" s="254"/>
      <c r="M7" s="239">
        <f>N7*0.96</f>
        <v>2.3500800000000002</v>
      </c>
      <c r="N7" s="240">
        <f>N6*Density</f>
        <v>2.4480000000000004</v>
      </c>
      <c r="O7" s="241" t="s">
        <v>263</v>
      </c>
      <c r="P7" s="242">
        <f>N7*1.04</f>
        <v>2.5459200000000006</v>
      </c>
      <c r="S7" s="258"/>
      <c r="T7" s="154"/>
      <c r="U7" s="155"/>
      <c r="V7" s="155"/>
      <c r="W7" s="155"/>
      <c r="X7" s="154"/>
      <c r="Y7" s="154"/>
      <c r="Z7" s="154"/>
      <c r="AA7" s="154"/>
      <c r="AB7" s="154"/>
      <c r="AC7" s="154"/>
      <c r="AD7" s="154"/>
      <c r="AE7" s="154"/>
      <c r="AF7" s="154"/>
      <c r="AG7" s="156"/>
      <c r="AH7" s="156"/>
      <c r="AI7" s="156"/>
    </row>
    <row r="8" spans="1:37" ht="13.5" customHeight="1" x14ac:dyDescent="0.35">
      <c r="A8" s="149"/>
      <c r="B8" s="11"/>
      <c r="C8" s="11"/>
      <c r="D8" s="150"/>
      <c r="E8" s="254"/>
      <c r="F8" s="254"/>
      <c r="G8" s="254"/>
      <c r="H8" s="254"/>
      <c r="I8" s="254"/>
      <c r="J8" s="254"/>
      <c r="K8" s="254"/>
      <c r="L8" s="254"/>
      <c r="M8" s="11"/>
      <c r="N8" s="11"/>
      <c r="O8" s="264"/>
      <c r="P8" s="264"/>
      <c r="Q8" s="256"/>
      <c r="R8" s="258"/>
      <c r="S8" s="258"/>
      <c r="T8" s="154"/>
      <c r="U8" s="155"/>
      <c r="V8" s="155"/>
      <c r="W8" s="155"/>
      <c r="X8" s="154"/>
      <c r="Y8" s="154"/>
      <c r="Z8" s="154"/>
      <c r="AA8" s="154"/>
      <c r="AB8" s="154"/>
      <c r="AC8" s="154"/>
      <c r="AD8" s="154"/>
      <c r="AE8" s="154"/>
      <c r="AF8" s="154"/>
      <c r="AG8" s="156"/>
      <c r="AH8" s="156"/>
      <c r="AI8" s="156"/>
    </row>
    <row r="9" spans="1:37" ht="13.5" customHeight="1" x14ac:dyDescent="0.25">
      <c r="A9" s="777" t="str">
        <f>IF(Resume!I15&lt;&gt;"",Resume!I15,"")</f>
        <v>SHK-DWN</v>
      </c>
      <c r="B9" s="767" t="s">
        <v>136</v>
      </c>
      <c r="C9" s="767" t="s">
        <v>137</v>
      </c>
      <c r="D9" s="778" t="s">
        <v>138</v>
      </c>
      <c r="E9" s="778" t="s">
        <v>139</v>
      </c>
      <c r="F9" s="779" t="s">
        <v>140</v>
      </c>
      <c r="G9" s="767" t="s">
        <v>141</v>
      </c>
      <c r="H9" s="772" t="s">
        <v>142</v>
      </c>
      <c r="I9" s="774" t="s">
        <v>143</v>
      </c>
      <c r="J9" s="775" t="s">
        <v>144</v>
      </c>
      <c r="K9" s="776" t="s">
        <v>145</v>
      </c>
      <c r="L9" s="767" t="s">
        <v>146</v>
      </c>
      <c r="M9" s="767"/>
      <c r="N9" s="767" t="s">
        <v>147</v>
      </c>
      <c r="O9" s="767"/>
      <c r="P9" s="767"/>
      <c r="Q9" s="767"/>
      <c r="R9" s="767"/>
      <c r="S9" s="767" t="s">
        <v>148</v>
      </c>
      <c r="T9" s="154"/>
      <c r="U9" s="155"/>
      <c r="V9" s="155"/>
      <c r="W9" s="155"/>
      <c r="X9" s="154"/>
      <c r="Y9" s="154"/>
      <c r="Z9" s="768" t="s">
        <v>161</v>
      </c>
      <c r="AA9" s="768"/>
      <c r="AB9" s="768"/>
      <c r="AC9" s="768"/>
      <c r="AD9" s="769">
        <f>SUM(D11:D40)</f>
        <v>19</v>
      </c>
      <c r="AE9" s="770"/>
      <c r="AF9" s="771"/>
      <c r="AG9" s="233" t="s">
        <v>149</v>
      </c>
      <c r="AH9" s="156"/>
      <c r="AI9" s="156"/>
    </row>
    <row r="10" spans="1:37" ht="13.5" customHeight="1" thickBot="1" x14ac:dyDescent="0.3">
      <c r="A10" s="824"/>
      <c r="B10" s="811"/>
      <c r="C10" s="811"/>
      <c r="D10" s="825"/>
      <c r="E10" s="825"/>
      <c r="F10" s="826"/>
      <c r="G10" s="811"/>
      <c r="H10" s="812"/>
      <c r="I10" s="813"/>
      <c r="J10" s="814"/>
      <c r="K10" s="815"/>
      <c r="L10" s="276" t="s">
        <v>134</v>
      </c>
      <c r="M10" s="276" t="s">
        <v>135</v>
      </c>
      <c r="N10" s="276" t="s">
        <v>150</v>
      </c>
      <c r="O10" s="265" t="s">
        <v>151</v>
      </c>
      <c r="P10" s="276" t="s">
        <v>134</v>
      </c>
      <c r="Q10" s="276" t="s">
        <v>152</v>
      </c>
      <c r="R10" s="276" t="s">
        <v>135</v>
      </c>
      <c r="S10" s="811"/>
      <c r="T10" s="270"/>
      <c r="U10" s="155" t="str">
        <f>Z18</f>
        <v>FM</v>
      </c>
      <c r="V10" s="155" t="str">
        <f>Z19</f>
        <v>OP</v>
      </c>
      <c r="W10" s="155" t="str">
        <f>Z20</f>
        <v>PD</v>
      </c>
      <c r="X10" s="155" t="str">
        <f>Z21</f>
        <v/>
      </c>
      <c r="Y10" s="155" t="str">
        <f>Z22</f>
        <v/>
      </c>
      <c r="Z10" s="768" t="s">
        <v>162</v>
      </c>
      <c r="AA10" s="768"/>
      <c r="AB10" s="768"/>
      <c r="AC10" s="768"/>
      <c r="AD10" s="769">
        <f>AD9*Resume!$K$12</f>
        <v>93.594000000000008</v>
      </c>
      <c r="AE10" s="770"/>
      <c r="AF10" s="771"/>
      <c r="AG10" s="233" t="s">
        <v>153</v>
      </c>
      <c r="AH10" s="156"/>
      <c r="AI10" s="156"/>
    </row>
    <row r="11" spans="1:37" ht="13.5" customHeight="1" x14ac:dyDescent="0.25">
      <c r="A11" s="777"/>
      <c r="B11" s="752">
        <f>IF(AND(C11&lt;&gt;"",D11&lt;&gt;""),1,"")</f>
        <v>1</v>
      </c>
      <c r="C11" s="278" t="s">
        <v>307</v>
      </c>
      <c r="D11" s="267">
        <v>1</v>
      </c>
      <c r="E11" s="157">
        <f t="shared" ref="E11" si="0">IF(C11="","",VLOOKUP(C11,$E$3:$F$7,2,FALSE))</f>
        <v>9.8379629629629642E-4</v>
      </c>
      <c r="F11" s="158">
        <f>IF(Resume!E15&lt;&gt;"",Resume!E15+TIME(0,0,0),"")</f>
        <v>0.45833333333333331</v>
      </c>
      <c r="G11" s="158">
        <f t="shared" ref="G11:G14" si="1">IF(AND(C11&lt;&gt;"",F11&lt;&gt;""),F11+E11*D11,"")</f>
        <v>0.45931712962962962</v>
      </c>
      <c r="H11" s="158">
        <f>IF(AND(G11&lt;&gt;"",C11&lt;&gt;""),G11-F11,"")</f>
        <v>9.8379629629630205E-4</v>
      </c>
      <c r="I11" s="158">
        <f>IF(H11&lt;&gt;"",$P$4+TIME(0,0,0),"")</f>
        <v>6.9444444444444441E-3</v>
      </c>
      <c r="J11" s="268" t="s">
        <v>329</v>
      </c>
      <c r="K11" s="159" t="str">
        <f>IF(C11="","",IF(J11&lt;&gt;"",VLOOKUP(J11,Tires!$D$6:$BJ$75,4,FALSE)))</f>
        <v>SH</v>
      </c>
      <c r="L11" s="159">
        <f>IF(C11="","",IF(J11&lt;&gt;"",IF(VLOOKUP(J11,Tires!$D$6:$CH$75,51)&lt;&gt;"",VLOOKUP(J11,Tires!$D$6:$CH$75,51),0)))</f>
        <v>110</v>
      </c>
      <c r="M11" s="159">
        <f>IF(AND(G11&lt;&gt;"",C11&lt;&gt;""),L11+D11*Resume!$K$12,"")</f>
        <v>114.926</v>
      </c>
      <c r="N11" s="269">
        <v>90</v>
      </c>
      <c r="O11" s="160">
        <f>IF(N11&lt;&gt;"",IF(OR(N11="f",N11="Full"),IF(Resume!AS5=1,Capacity,Capacity*Density),IF(N11&lt;=IF(Resume!AS5=1,Capacity,Capacity*Density),N11,IF(Resume!AS5=1,Capacity,Capacity*Density)))/$O$4,"")</f>
        <v>37.974683544303794</v>
      </c>
      <c r="P11" s="161">
        <f>IF(N11&lt;&gt;"",IF(OR(N11="f",N11="Full"),IF(Resume!AS5=1,Capacity,Capacity*Density),IF(N11&lt;=IF(Resume!AS5=1,Capacity,Capacity*Density),N11,IF(Resume!AS5=1,Capacity,Capacity*Density))),"")</f>
        <v>90</v>
      </c>
      <c r="Q11" s="161">
        <f t="shared" ref="Q11:Q14" si="2">IF(C11&lt;&gt;"",D11*VLOOKUP(C11,$E$3:$H$7,4,FALSE),"")</f>
        <v>2.4480000000000004</v>
      </c>
      <c r="R11" s="161">
        <f>IF(AND(C11&lt;&gt;"",D11&lt;&gt;"",P11&lt;&gt;""),IF(P11-Q11&lt;=0,0,P11-Q11),"")</f>
        <v>87.551999999999992</v>
      </c>
      <c r="S11" s="810" t="s">
        <v>347</v>
      </c>
      <c r="T11" s="154"/>
      <c r="U11" s="155" t="str">
        <f>IF(U$10&lt;&gt;"",IF($C11=U$10,$D11,""),"")</f>
        <v/>
      </c>
      <c r="V11" s="155">
        <f>IF(V$10&lt;&gt;"",IF($C11=V$10,$D11,""),"")</f>
        <v>1</v>
      </c>
      <c r="W11" s="155" t="str">
        <f>IF(W$10&lt;&gt;"",IF($C11=W$10,$D11,""),"")</f>
        <v/>
      </c>
      <c r="X11" s="155" t="str">
        <f>IF(X$10&lt;&gt;"",IF($C11=X$10,$D11,""),"")</f>
        <v/>
      </c>
      <c r="Y11" s="155" t="str">
        <f>IF(Y$10&lt;&gt;"",IF($C11=Y$10,$D11,""),"")</f>
        <v/>
      </c>
      <c r="Z11" s="154"/>
      <c r="AA11" s="154"/>
      <c r="AB11" s="154"/>
      <c r="AC11" s="154"/>
      <c r="AD11" s="154"/>
      <c r="AE11" s="154"/>
      <c r="AF11" s="154"/>
      <c r="AG11" s="156"/>
      <c r="AH11" s="156"/>
      <c r="AI11" s="156"/>
    </row>
    <row r="12" spans="1:37" ht="13.5" customHeight="1" x14ac:dyDescent="0.25">
      <c r="A12" s="777"/>
      <c r="B12" s="753"/>
      <c r="C12" s="734" t="s">
        <v>282</v>
      </c>
      <c r="D12" s="735"/>
      <c r="E12" s="735"/>
      <c r="F12" s="735"/>
      <c r="G12" s="735"/>
      <c r="H12" s="736"/>
      <c r="I12" s="737" t="s">
        <v>283</v>
      </c>
      <c r="J12" s="738"/>
      <c r="K12" s="738"/>
      <c r="L12" s="738"/>
      <c r="M12" s="739"/>
      <c r="N12" s="740" t="s">
        <v>284</v>
      </c>
      <c r="O12" s="741"/>
      <c r="P12" s="741"/>
      <c r="Q12" s="741"/>
      <c r="R12" s="742"/>
      <c r="S12" s="785"/>
      <c r="T12" s="154"/>
      <c r="U12" s="155"/>
      <c r="V12" s="155"/>
      <c r="W12" s="155"/>
      <c r="X12" s="155"/>
      <c r="Y12" s="155"/>
      <c r="AH12" s="156"/>
    </row>
    <row r="13" spans="1:37" ht="13.5" customHeight="1" x14ac:dyDescent="0.25">
      <c r="A13" s="777"/>
      <c r="B13" s="754"/>
      <c r="C13" s="793"/>
      <c r="D13" s="794"/>
      <c r="E13" s="794"/>
      <c r="F13" s="794"/>
      <c r="G13" s="794"/>
      <c r="H13" s="795"/>
      <c r="I13" s="807"/>
      <c r="J13" s="808"/>
      <c r="K13" s="808"/>
      <c r="L13" s="808"/>
      <c r="M13" s="809"/>
      <c r="N13" s="804"/>
      <c r="O13" s="805"/>
      <c r="P13" s="805"/>
      <c r="Q13" s="805"/>
      <c r="R13" s="806"/>
      <c r="S13" s="786"/>
      <c r="T13" s="154"/>
      <c r="U13" s="155"/>
      <c r="V13" s="155"/>
      <c r="W13" s="155"/>
      <c r="X13" s="155"/>
      <c r="Y13" s="155"/>
      <c r="AH13" s="156"/>
    </row>
    <row r="14" spans="1:37" ht="13.5" customHeight="1" x14ac:dyDescent="0.25">
      <c r="A14" s="777"/>
      <c r="B14" s="752">
        <f>IF(AND(C14&lt;&gt;"",D14&lt;&gt;""),B11+1,"")</f>
        <v>2</v>
      </c>
      <c r="C14" s="278" t="s">
        <v>307</v>
      </c>
      <c r="D14" s="267">
        <v>6</v>
      </c>
      <c r="E14" s="157">
        <f>IF(C14="","",VLOOKUP(C14,$E$3:$F$7,2,FALSE))</f>
        <v>9.8379629629629642E-4</v>
      </c>
      <c r="F14" s="158">
        <f>IF(AND(G11&lt;&gt;"",C14&lt;&gt;""),G11+I11,"")</f>
        <v>0.46626157407407404</v>
      </c>
      <c r="G14" s="158">
        <f t="shared" si="1"/>
        <v>0.47216435185185179</v>
      </c>
      <c r="H14" s="158">
        <f t="shared" ref="H14" si="3">IF(AND(G14&lt;&gt;"",C14&lt;&gt;""),G14-F14,"")</f>
        <v>5.9027777777777568E-3</v>
      </c>
      <c r="I14" s="158">
        <f>IF(H14&lt;&gt;"",$P$4+TIME(0,0,0),"")</f>
        <v>6.9444444444444441E-3</v>
      </c>
      <c r="J14" s="268"/>
      <c r="K14" s="159" t="str">
        <f>IF(C14="","",IF(J14&lt;&gt;"",VLOOKUP(J14,Tires!$D$6:$BJ$75,4,FALSE),K11))</f>
        <v>SH</v>
      </c>
      <c r="L14" s="159">
        <f>IF(C14="","",IF(J14&lt;&gt;"",IF(VLOOKUP(J14,Tires!$D$6:$CH$75,51)&lt;&gt;"",VLOOKUP(J14,Tires!$D$6:$CH$75,51),0),M11))</f>
        <v>114.926</v>
      </c>
      <c r="M14" s="159">
        <f>IF(AND(G14&lt;&gt;"",C14&lt;&gt;""),L14+D14*Resume!$K$12,"")</f>
        <v>144.482</v>
      </c>
      <c r="N14" s="269"/>
      <c r="O14" s="160" t="str">
        <f>IF(AND(N14&lt;&gt;"",R11&lt;&gt;""),IF(OR(N14="f",N14="Full"),IF(Resume!$AS$5=1,Capacity,Capacity*Density)-R11,IF(N14&lt;=IF(Resume!$AS$5=1,Capacity,Capacity*Density),N14,IF(Resume!$AS$5=1,Capacity,Capacity*Density)))/$O$4,"")</f>
        <v/>
      </c>
      <c r="P14" s="161">
        <f>IF(R11&lt;&gt;"",IF(OR(N14="f",N14="Full"),IF(Resume!$AS$5=1,Capacity,Capacity*Density),IF(N14+R11&gt;IF(Resume!$AS$5=1,Capacity,Capacity*Density),IF(Resume!$AS$5=1,Capacity,Capacity*Density),N14+R11)),"")</f>
        <v>87.551999999999992</v>
      </c>
      <c r="Q14" s="161">
        <f t="shared" si="2"/>
        <v>14.688000000000002</v>
      </c>
      <c r="R14" s="161">
        <f t="shared" ref="R14" si="4">IF(AND(C14&lt;&gt;"",D14&lt;&gt;"",P14&lt;&gt;""),IF(P14-Q14&lt;=0,0,P14-Q14),"")</f>
        <v>72.86399999999999</v>
      </c>
      <c r="S14" s="784"/>
      <c r="T14" s="154"/>
      <c r="U14" s="155" t="str">
        <f>IF(U$10&lt;&gt;"",IF($C14=U$10,$D14,""),"")</f>
        <v/>
      </c>
      <c r="V14" s="155">
        <f>IF(V$10&lt;&gt;"",IF($C14=V$10,$D14,""),"")</f>
        <v>6</v>
      </c>
      <c r="W14" s="155" t="str">
        <f>IF(W$10&lt;&gt;"",IF($C14=W$10,$D14,""),"")</f>
        <v/>
      </c>
      <c r="X14" s="155" t="str">
        <f>IF(X$10&lt;&gt;"",IF($C14=X$10,$D14,""),"")</f>
        <v/>
      </c>
      <c r="Y14" s="155" t="str">
        <f>IF(Y$10&lt;&gt;"",IF($C14=Y$10,$D14,""),"")</f>
        <v/>
      </c>
      <c r="AA14" s="364"/>
      <c r="AB14" s="365"/>
      <c r="AC14" s="365"/>
      <c r="AD14" s="365"/>
      <c r="AE14" s="365"/>
      <c r="AF14" s="366"/>
      <c r="AH14" s="272" t="s">
        <v>294</v>
      </c>
    </row>
    <row r="15" spans="1:37" ht="13.5" customHeight="1" x14ac:dyDescent="0.25">
      <c r="A15" s="777"/>
      <c r="B15" s="753"/>
      <c r="C15" s="734" t="s">
        <v>282</v>
      </c>
      <c r="D15" s="735"/>
      <c r="E15" s="735"/>
      <c r="F15" s="735"/>
      <c r="G15" s="735"/>
      <c r="H15" s="736"/>
      <c r="I15" s="737" t="s">
        <v>283</v>
      </c>
      <c r="J15" s="738"/>
      <c r="K15" s="738"/>
      <c r="L15" s="738"/>
      <c r="M15" s="739"/>
      <c r="N15" s="740" t="s">
        <v>284</v>
      </c>
      <c r="O15" s="741"/>
      <c r="P15" s="741"/>
      <c r="Q15" s="741"/>
      <c r="R15" s="742"/>
      <c r="S15" s="785"/>
      <c r="T15" s="154"/>
      <c r="U15" s="155"/>
      <c r="V15" s="155"/>
      <c r="W15" s="155"/>
      <c r="X15" s="155"/>
      <c r="Y15" s="155"/>
      <c r="AA15" s="367"/>
      <c r="AB15" s="368"/>
      <c r="AC15" s="368"/>
      <c r="AD15" s="368"/>
      <c r="AE15" s="368"/>
      <c r="AF15" s="369"/>
      <c r="AH15" s="156"/>
    </row>
    <row r="16" spans="1:37" ht="13.5" customHeight="1" x14ac:dyDescent="0.25">
      <c r="A16" s="777"/>
      <c r="B16" s="754"/>
      <c r="C16" s="793"/>
      <c r="D16" s="794"/>
      <c r="E16" s="794"/>
      <c r="F16" s="794"/>
      <c r="G16" s="794"/>
      <c r="H16" s="795"/>
      <c r="I16" s="807"/>
      <c r="J16" s="808"/>
      <c r="K16" s="808"/>
      <c r="L16" s="808"/>
      <c r="M16" s="809"/>
      <c r="N16" s="804"/>
      <c r="O16" s="805"/>
      <c r="P16" s="805"/>
      <c r="Q16" s="805"/>
      <c r="R16" s="806"/>
      <c r="S16" s="786"/>
      <c r="T16" s="154"/>
      <c r="U16" s="155"/>
      <c r="V16" s="155"/>
      <c r="W16" s="155"/>
      <c r="X16" s="155"/>
      <c r="Y16" s="155"/>
      <c r="AH16" s="156"/>
    </row>
    <row r="17" spans="1:34" ht="13.5" customHeight="1" x14ac:dyDescent="0.25">
      <c r="A17" s="777"/>
      <c r="B17" s="752">
        <f>IF(AND(C17&lt;&gt;"",D17&lt;&gt;""),B14+1,"")</f>
        <v>3</v>
      </c>
      <c r="C17" s="278" t="s">
        <v>306</v>
      </c>
      <c r="D17" s="267">
        <v>6</v>
      </c>
      <c r="E17" s="157">
        <f>IF(C17="","",VLOOKUP(C17,$E$3:$F$7,2,FALSE))</f>
        <v>9.8379629629629642E-4</v>
      </c>
      <c r="F17" s="158">
        <f>IF(AND(G14&lt;&gt;"",C17&lt;&gt;""),G14+I14,"")</f>
        <v>0.47910879629629621</v>
      </c>
      <c r="G17" s="158">
        <f t="shared" ref="G17" si="5">IF(AND(C17&lt;&gt;"",F17&lt;&gt;""),F17+E17*D17,"")</f>
        <v>0.48501157407407397</v>
      </c>
      <c r="H17" s="158">
        <f t="shared" ref="H17" si="6">IF(AND(G17&lt;&gt;"",C17&lt;&gt;""),G17-F17,"")</f>
        <v>5.9027777777777568E-3</v>
      </c>
      <c r="I17" s="158">
        <f>IF(H17&lt;&gt;"",$P$4+TIME(0,0,0),"")</f>
        <v>6.9444444444444441E-3</v>
      </c>
      <c r="J17" s="268"/>
      <c r="K17" s="159" t="str">
        <f>IF(C17="","",IF(J17&lt;&gt;"",VLOOKUP(J17,Tires!$D$6:$BJ$75,4,FALSE),K14))</f>
        <v>SH</v>
      </c>
      <c r="L17" s="159">
        <f>IF(C17="","",IF(J17&lt;&gt;"",IF(VLOOKUP(J17,Tires!$D$6:$CH$75,51)&lt;&gt;"",VLOOKUP(J17,Tires!$D$6:$CH$75,51),0),M14))</f>
        <v>144.482</v>
      </c>
      <c r="M17" s="159">
        <f>IF(AND(G17&lt;&gt;"",C17&lt;&gt;""),L17+D17*Resume!$K$12,"")</f>
        <v>174.03800000000001</v>
      </c>
      <c r="N17" s="269"/>
      <c r="O17" s="160" t="str">
        <f>IF(AND(N17&lt;&gt;"",R14&lt;&gt;""),IF(OR(N17="f",N17="Full"),IF(Resume!$AS$5=1,Capacity,Capacity*Density)-R14,IF(N17&lt;=IF(Resume!$AS$5=1,Capacity,Capacity*Density),N17,IF(Resume!$AS$5=1,Capacity,Capacity*Density)))/$O$4,"")</f>
        <v/>
      </c>
      <c r="P17" s="161">
        <f>IF(R14&lt;&gt;"",IF(OR(N17="f",N17="Full"),IF(Resume!$AS$5=1,Capacity,Capacity*Density),IF(N17+R14&gt;IF(Resume!$AS$5=1,Capacity,Capacity*Density),IF(Resume!$AS$5=1,Capacity,Capacity*Density),N17+R14)),"")</f>
        <v>72.86399999999999</v>
      </c>
      <c r="Q17" s="161">
        <f t="shared" ref="Q17" si="7">IF(C17&lt;&gt;"",D17*VLOOKUP(C17,$E$3:$H$7,4,FALSE),"")</f>
        <v>14.688000000000002</v>
      </c>
      <c r="R17" s="161">
        <f t="shared" ref="R17" si="8">IF(AND(C17&lt;&gt;"",D17&lt;&gt;"",P17&lt;&gt;""),IF(P17-Q17&lt;=0,0,P17-Q17),"")</f>
        <v>58.175999999999988</v>
      </c>
      <c r="S17" s="781"/>
      <c r="T17" s="154"/>
      <c r="U17" s="155">
        <f>IF(U$10&lt;&gt;"",IF($C17=U$10,$D17,""),"")</f>
        <v>6</v>
      </c>
      <c r="V17" s="155" t="str">
        <f>IF(V$10&lt;&gt;"",IF($C17=V$10,$D17,""),"")</f>
        <v/>
      </c>
      <c r="W17" s="155" t="str">
        <f>IF(W$10&lt;&gt;"",IF($C17=W$10,$D17,""),"")</f>
        <v/>
      </c>
      <c r="X17" s="155" t="str">
        <f>IF(X$10&lt;&gt;"",IF($C17=X$10,$D17,""),"")</f>
        <v/>
      </c>
      <c r="Y17" s="155" t="str">
        <f>IF(Y$10&lt;&gt;"",IF($C17=Y$10,$D17,""),"")</f>
        <v/>
      </c>
      <c r="Z17" s="758" t="str">
        <f>IF(Resume!O15&lt;&gt;"",Resume!O15,"")</f>
        <v>SHK-DWN</v>
      </c>
      <c r="AA17" s="759"/>
      <c r="AB17" s="759"/>
      <c r="AC17" s="760"/>
      <c r="AD17" s="758" t="s">
        <v>154</v>
      </c>
      <c r="AE17" s="759"/>
      <c r="AF17" s="760"/>
      <c r="AG17" s="275"/>
      <c r="AH17" s="156"/>
    </row>
    <row r="18" spans="1:34" ht="13.5" customHeight="1" x14ac:dyDescent="0.25">
      <c r="A18" s="777"/>
      <c r="B18" s="753"/>
      <c r="C18" s="734" t="s">
        <v>282</v>
      </c>
      <c r="D18" s="735"/>
      <c r="E18" s="735"/>
      <c r="F18" s="735"/>
      <c r="G18" s="735"/>
      <c r="H18" s="736"/>
      <c r="I18" s="737" t="s">
        <v>283</v>
      </c>
      <c r="J18" s="738"/>
      <c r="K18" s="738"/>
      <c r="L18" s="738"/>
      <c r="M18" s="739"/>
      <c r="N18" s="740" t="s">
        <v>284</v>
      </c>
      <c r="O18" s="741"/>
      <c r="P18" s="741"/>
      <c r="Q18" s="741"/>
      <c r="R18" s="742"/>
      <c r="S18" s="782"/>
      <c r="T18" s="154"/>
      <c r="U18" s="155"/>
      <c r="V18" s="155"/>
      <c r="W18" s="155"/>
      <c r="X18" s="155"/>
      <c r="Y18" s="155"/>
      <c r="Z18" s="168" t="str">
        <f>IF($E$3&lt;&gt;"",$E$3,"")</f>
        <v>FM</v>
      </c>
      <c r="AA18" s="755">
        <f>IF(Z18&lt;&gt;"",IF(SUM(U41:Y41)&lt;&gt;0,U41,U42),"")</f>
        <v>10</v>
      </c>
      <c r="AB18" s="756"/>
      <c r="AC18" s="757"/>
      <c r="AD18" s="755">
        <f>AA18</f>
        <v>10</v>
      </c>
      <c r="AE18" s="756"/>
      <c r="AF18" s="757"/>
      <c r="AG18" s="233" t="s">
        <v>149</v>
      </c>
      <c r="AH18" s="156"/>
    </row>
    <row r="19" spans="1:34" ht="13.5" customHeight="1" x14ac:dyDescent="0.25">
      <c r="A19" s="777"/>
      <c r="B19" s="754"/>
      <c r="C19" s="793"/>
      <c r="D19" s="794"/>
      <c r="E19" s="794"/>
      <c r="F19" s="794"/>
      <c r="G19" s="794"/>
      <c r="H19" s="795"/>
      <c r="I19" s="807"/>
      <c r="J19" s="808"/>
      <c r="K19" s="808"/>
      <c r="L19" s="808"/>
      <c r="M19" s="809"/>
      <c r="N19" s="804"/>
      <c r="O19" s="805"/>
      <c r="P19" s="805"/>
      <c r="Q19" s="805"/>
      <c r="R19" s="806"/>
      <c r="S19" s="783"/>
      <c r="T19" s="154"/>
      <c r="U19" s="155"/>
      <c r="V19" s="155"/>
      <c r="W19" s="155"/>
      <c r="X19" s="155"/>
      <c r="Y19" s="155"/>
      <c r="Z19" s="169" t="str">
        <f>IF($E$4&lt;&gt;"",$E$4,"")</f>
        <v>OP</v>
      </c>
      <c r="AA19" s="755">
        <f>IF(Z19&lt;&gt;"",IF(SUM(U41:Y41)&lt;&gt;0,V41,V42),"")</f>
        <v>9</v>
      </c>
      <c r="AB19" s="756"/>
      <c r="AC19" s="757"/>
      <c r="AD19" s="755">
        <f>AA19</f>
        <v>9</v>
      </c>
      <c r="AE19" s="756"/>
      <c r="AF19" s="757"/>
      <c r="AG19" s="233" t="s">
        <v>149</v>
      </c>
      <c r="AH19" s="156"/>
    </row>
    <row r="20" spans="1:34" s="154" customFormat="1" ht="13.5" customHeight="1" x14ac:dyDescent="0.2">
      <c r="A20" s="777"/>
      <c r="B20" s="752">
        <f t="shared" ref="B20" si="9">IF(AND(C20&lt;&gt;"",D20&lt;&gt;""),B17+1,"")</f>
        <v>4</v>
      </c>
      <c r="C20" s="278" t="s">
        <v>308</v>
      </c>
      <c r="D20" s="267">
        <v>6</v>
      </c>
      <c r="E20" s="157">
        <f>IF(C20="","",VLOOKUP(C20,$E$3:$F$7,2,FALSE))</f>
        <v>9.8379629629629642E-4</v>
      </c>
      <c r="F20" s="158">
        <f>IF(AND(G17&lt;&gt;"",C20&lt;&gt;""),G17+I17,"")</f>
        <v>0.49195601851851839</v>
      </c>
      <c r="G20" s="158">
        <f t="shared" ref="G20" si="10">IF(AND(C20&lt;&gt;"",F20&lt;&gt;""),F20+E20*D20,"")</f>
        <v>0.49785879629629615</v>
      </c>
      <c r="H20" s="158">
        <f t="shared" ref="H20" si="11">IF(AND(G20&lt;&gt;"",C20&lt;&gt;""),G20-F20,"")</f>
        <v>5.9027777777777568E-3</v>
      </c>
      <c r="I20" s="158">
        <f>IF(H20&lt;&gt;"",$P$4+TIME(0,0,0),"")</f>
        <v>6.9444444444444441E-3</v>
      </c>
      <c r="J20" s="268"/>
      <c r="K20" s="159" t="str">
        <f>IF(C20="","",IF(J20&lt;&gt;"",VLOOKUP(J20,Tires!$D$6:$BJ$75,4,FALSE),K17))</f>
        <v>SH</v>
      </c>
      <c r="L20" s="159">
        <f>IF(C20="","",IF(J20&lt;&gt;"",IF(VLOOKUP(J20,Tires!$D$6:$CH$75,51)&lt;&gt;"",VLOOKUP(J20,Tires!$D$6:$CH$75,51),0),M17))</f>
        <v>174.03800000000001</v>
      </c>
      <c r="M20" s="159">
        <f>IF(AND(G20&lt;&gt;"",C20&lt;&gt;""),L20+D20*Resume!$K$12,"")</f>
        <v>203.59400000000002</v>
      </c>
      <c r="N20" s="269"/>
      <c r="O20" s="160" t="str">
        <f>IF(AND(N20&lt;&gt;"",R17&lt;&gt;""),IF(OR(N20="f",N20="Full"),IF(Resume!$AS$5=1,Capacity,Capacity*Density)-R17,IF(N20&lt;=IF(Resume!$AS$5=1,Capacity,Capacity*Density),N20,IF(Resume!$AS$5=1,Capacity,Capacity*Density)))/$O$4,"")</f>
        <v/>
      </c>
      <c r="P20" s="161">
        <f>IF(R17&lt;&gt;"",IF(OR(N20="f",N20="Full"),IF(Resume!$AS$5=1,Capacity,Capacity*Density),IF(N20+R17&gt;IF(Resume!$AS$5=1,Capacity,Capacity*Density),IF(Resume!$AS$5=1,Capacity,Capacity*Density),N20+R17)),"")</f>
        <v>58.175999999999988</v>
      </c>
      <c r="Q20" s="161">
        <f t="shared" ref="Q20" si="12">IF(C20&lt;&gt;"",D20*VLOOKUP(C20,$E$3:$H$7,4,FALSE),"")</f>
        <v>14.688000000000002</v>
      </c>
      <c r="R20" s="161">
        <f t="shared" ref="R20" si="13">IF(AND(C20&lt;&gt;"",D20&lt;&gt;"",P20&lt;&gt;""),IF(P20-Q20&lt;=0,0,P20-Q20),"")</f>
        <v>43.487999999999985</v>
      </c>
      <c r="S20" s="781"/>
      <c r="U20" s="155" t="str">
        <f>IF(U$10&lt;&gt;"",IF($C20=U$10,$D20,""),"")</f>
        <v/>
      </c>
      <c r="V20" s="155" t="str">
        <f>IF(V$10&lt;&gt;"",IF($C20=V$10,$D20,""),"")</f>
        <v/>
      </c>
      <c r="W20" s="155">
        <f>IF(W$10&lt;&gt;"",IF($C20=W$10,$D20,""),"")</f>
        <v>6</v>
      </c>
      <c r="X20" s="155" t="str">
        <f>IF(X$10&lt;&gt;"",IF($C20=X$10,$D20,""),"")</f>
        <v/>
      </c>
      <c r="Y20" s="155" t="str">
        <f>IF(Y$10&lt;&gt;"",IF($C20=Y$10,$D20,""),"")</f>
        <v/>
      </c>
      <c r="Z20" s="170" t="str">
        <f>IF($E$5&lt;&gt;"",$E$5,"")</f>
        <v>PD</v>
      </c>
      <c r="AA20" s="755">
        <f>IF(Z20&lt;&gt;"",IF(SUM(U41:Y41)&lt;&gt;0,W41,W42),"")</f>
        <v>7</v>
      </c>
      <c r="AB20" s="756"/>
      <c r="AC20" s="757"/>
      <c r="AD20" s="755">
        <f>AA20</f>
        <v>7</v>
      </c>
      <c r="AE20" s="756"/>
      <c r="AF20" s="757"/>
      <c r="AG20" s="233" t="s">
        <v>149</v>
      </c>
      <c r="AH20" s="156"/>
    </row>
    <row r="21" spans="1:34" s="154" customFormat="1" ht="13.5" customHeight="1" x14ac:dyDescent="0.2">
      <c r="A21" s="777"/>
      <c r="B21" s="753"/>
      <c r="C21" s="734" t="s">
        <v>282</v>
      </c>
      <c r="D21" s="735"/>
      <c r="E21" s="735"/>
      <c r="F21" s="735"/>
      <c r="G21" s="735"/>
      <c r="H21" s="736"/>
      <c r="I21" s="737" t="s">
        <v>283</v>
      </c>
      <c r="J21" s="738"/>
      <c r="K21" s="738"/>
      <c r="L21" s="738"/>
      <c r="M21" s="739"/>
      <c r="N21" s="740" t="s">
        <v>284</v>
      </c>
      <c r="O21" s="741"/>
      <c r="P21" s="741"/>
      <c r="Q21" s="741"/>
      <c r="R21" s="742"/>
      <c r="S21" s="782"/>
      <c r="U21" s="155"/>
      <c r="V21" s="155"/>
      <c r="W21" s="155"/>
      <c r="X21" s="155"/>
      <c r="Y21" s="155"/>
      <c r="Z21" s="171" t="str">
        <f>IF($E$6&lt;&gt;"",$E$6,"")</f>
        <v/>
      </c>
      <c r="AA21" s="755" t="str">
        <f>IF(Z21&lt;&gt;"",IF(SUM(U41:Y41)&lt;&gt;0,X41,X42),"")</f>
        <v/>
      </c>
      <c r="AB21" s="756"/>
      <c r="AC21" s="757"/>
      <c r="AD21" s="755" t="str">
        <f>AA21</f>
        <v/>
      </c>
      <c r="AE21" s="756"/>
      <c r="AF21" s="757"/>
      <c r="AG21" s="233" t="s">
        <v>149</v>
      </c>
      <c r="AH21" s="277"/>
    </row>
    <row r="22" spans="1:34" s="154" customFormat="1" ht="13.5" customHeight="1" x14ac:dyDescent="0.2">
      <c r="A22" s="777"/>
      <c r="B22" s="754"/>
      <c r="C22" s="793"/>
      <c r="D22" s="794"/>
      <c r="E22" s="794"/>
      <c r="F22" s="794"/>
      <c r="G22" s="794"/>
      <c r="H22" s="795"/>
      <c r="I22" s="807"/>
      <c r="J22" s="808"/>
      <c r="K22" s="808"/>
      <c r="L22" s="808"/>
      <c r="M22" s="809"/>
      <c r="N22" s="804"/>
      <c r="O22" s="805"/>
      <c r="P22" s="805"/>
      <c r="Q22" s="805"/>
      <c r="R22" s="806"/>
      <c r="S22" s="783"/>
      <c r="U22" s="155"/>
      <c r="V22" s="155"/>
      <c r="W22" s="155"/>
      <c r="X22" s="155"/>
      <c r="Y22" s="155"/>
      <c r="Z22" s="162" t="str">
        <f>IF($E$7&lt;&gt;"",$E$7,"")</f>
        <v/>
      </c>
      <c r="AA22" s="755" t="str">
        <f>IF(Z22&lt;&gt;"",IF(SUM(U41:Y41)&lt;&gt;0,Y41,Y42),"")</f>
        <v/>
      </c>
      <c r="AB22" s="756"/>
      <c r="AC22" s="757"/>
      <c r="AD22" s="755" t="str">
        <f>AA22</f>
        <v/>
      </c>
      <c r="AE22" s="756"/>
      <c r="AF22" s="757"/>
      <c r="AG22" s="233" t="s">
        <v>149</v>
      </c>
      <c r="AH22" s="156"/>
    </row>
    <row r="23" spans="1:34" s="154" customFormat="1" ht="13.5" customHeight="1" x14ac:dyDescent="0.2">
      <c r="A23" s="777"/>
      <c r="B23" s="752" t="str">
        <f t="shared" ref="B23" si="14">IF(AND(C23&lt;&gt;"",D23&lt;&gt;""),B20+1,"")</f>
        <v/>
      </c>
      <c r="C23" s="278"/>
      <c r="D23" s="267"/>
      <c r="E23" s="157" t="str">
        <f>IF(C23="","",VLOOKUP(C23,$E$3:$F$7,2,FALSE))</f>
        <v/>
      </c>
      <c r="F23" s="158" t="str">
        <f>IF(AND(G20&lt;&gt;"",C23&lt;&gt;""),G20+I20,"")</f>
        <v/>
      </c>
      <c r="G23" s="158" t="str">
        <f t="shared" ref="G23" si="15">IF(AND(C23&lt;&gt;"",F23&lt;&gt;""),F23+E23*D23,"")</f>
        <v/>
      </c>
      <c r="H23" s="158" t="str">
        <f t="shared" ref="H23" si="16">IF(AND(G23&lt;&gt;"",C23&lt;&gt;""),G23-F23,"")</f>
        <v/>
      </c>
      <c r="I23" s="158" t="str">
        <f>IF(H23&lt;&gt;"",$P$4+TIME(0,0,0),"")</f>
        <v/>
      </c>
      <c r="J23" s="268"/>
      <c r="K23" s="159" t="str">
        <f>IF(C23="","",IF(J23&lt;&gt;"",VLOOKUP(J23,Tires!$D$6:$BJ$75,4,FALSE),K20))</f>
        <v/>
      </c>
      <c r="L23" s="159" t="str">
        <f>IF(C23="","",IF(J23&lt;&gt;"",IF(VLOOKUP(J23,Tires!$D$6:$CH$75,51)&lt;&gt;"",VLOOKUP(J23,Tires!$D$6:$CH$75,51),0),M20))</f>
        <v/>
      </c>
      <c r="M23" s="159" t="str">
        <f>IF(AND(G23&lt;&gt;"",C23&lt;&gt;""),L23+D23*Resume!$K$12,"")</f>
        <v/>
      </c>
      <c r="N23" s="269"/>
      <c r="O23" s="160" t="str">
        <f>IF(AND(N23&lt;&gt;"",R20&lt;&gt;""),IF(OR(N23="f",N23="Full"),IF(Resume!$AS$5=1,Capacity,Capacity*Density)-R20,IF(N23&lt;=IF(Resume!$AS$5=1,Capacity,Capacity*Density),N23,IF(Resume!$AS$5=1,Capacity,Capacity*Density)))/$O$4,"")</f>
        <v/>
      </c>
      <c r="P23" s="161">
        <f>IF(R20&lt;&gt;"",IF(OR(N23="f",N23="Full"),IF(Resume!$AS$5=1,Capacity,Capacity*Density),IF(N23+R20&gt;IF(Resume!$AS$5=1,Capacity,Capacity*Density),IF(Resume!$AS$5=1,Capacity,Capacity*Density),N23+R20)),"")</f>
        <v>43.487999999999985</v>
      </c>
      <c r="Q23" s="161" t="str">
        <f t="shared" ref="Q23" si="17">IF(C23&lt;&gt;"",D23*VLOOKUP(C23,$E$3:$H$7,4,FALSE),"")</f>
        <v/>
      </c>
      <c r="R23" s="161" t="str">
        <f t="shared" ref="R23" si="18">IF(AND(C23&lt;&gt;"",D23&lt;&gt;"",P23&lt;&gt;""),IF(P23-Q23&lt;=0,0,P23-Q23),"")</f>
        <v/>
      </c>
      <c r="S23" s="781"/>
      <c r="U23" s="155" t="str">
        <f>IF(U$10&lt;&gt;"",IF($C23=U$10,$D23,""),"")</f>
        <v/>
      </c>
      <c r="V23" s="155" t="str">
        <f>IF(V$10&lt;&gt;"",IF($C23=V$10,$D23,""),"")</f>
        <v/>
      </c>
      <c r="W23" s="155" t="str">
        <f>IF(W$10&lt;&gt;"",IF($C23=W$10,$D23,""),"")</f>
        <v/>
      </c>
      <c r="X23" s="155" t="str">
        <f>IF(X$10&lt;&gt;"",IF($C23=X$10,$D23,""),"")</f>
        <v/>
      </c>
      <c r="Y23" s="155" t="str">
        <f>IF(Y$10&lt;&gt;"",IF($C23=Y$10,$D23,""),"")</f>
        <v/>
      </c>
      <c r="AG23" s="156"/>
      <c r="AH23" s="156"/>
    </row>
    <row r="24" spans="1:34" s="154" customFormat="1" ht="13.5" customHeight="1" x14ac:dyDescent="0.2">
      <c r="A24" s="777"/>
      <c r="B24" s="753"/>
      <c r="C24" s="734" t="s">
        <v>282</v>
      </c>
      <c r="D24" s="735"/>
      <c r="E24" s="735"/>
      <c r="F24" s="735"/>
      <c r="G24" s="735"/>
      <c r="H24" s="736"/>
      <c r="I24" s="737" t="s">
        <v>283</v>
      </c>
      <c r="J24" s="738"/>
      <c r="K24" s="738"/>
      <c r="L24" s="738"/>
      <c r="M24" s="739"/>
      <c r="N24" s="740" t="s">
        <v>284</v>
      </c>
      <c r="O24" s="741"/>
      <c r="P24" s="741"/>
      <c r="Q24" s="741"/>
      <c r="R24" s="742"/>
      <c r="S24" s="782"/>
      <c r="U24" s="155"/>
      <c r="V24" s="155"/>
      <c r="W24" s="155"/>
      <c r="X24" s="155"/>
      <c r="Y24" s="155"/>
      <c r="AG24" s="156"/>
      <c r="AH24" s="273" t="s">
        <v>295</v>
      </c>
    </row>
    <row r="25" spans="1:34" s="154" customFormat="1" ht="13.5" customHeight="1" x14ac:dyDescent="0.2">
      <c r="A25" s="777"/>
      <c r="B25" s="754"/>
      <c r="C25" s="793"/>
      <c r="D25" s="794"/>
      <c r="E25" s="794"/>
      <c r="F25" s="794"/>
      <c r="G25" s="794"/>
      <c r="H25" s="795"/>
      <c r="I25" s="807"/>
      <c r="J25" s="808"/>
      <c r="K25" s="808"/>
      <c r="L25" s="808"/>
      <c r="M25" s="809"/>
      <c r="N25" s="804"/>
      <c r="O25" s="805"/>
      <c r="P25" s="805"/>
      <c r="Q25" s="805"/>
      <c r="R25" s="806"/>
      <c r="S25" s="783"/>
      <c r="U25" s="155"/>
      <c r="V25" s="155"/>
      <c r="W25" s="155"/>
      <c r="X25" s="155"/>
      <c r="Y25" s="155"/>
      <c r="AG25" s="156"/>
      <c r="AH25" s="156"/>
    </row>
    <row r="26" spans="1:34" s="154" customFormat="1" ht="13.5" customHeight="1" x14ac:dyDescent="0.2">
      <c r="A26" s="777"/>
      <c r="B26" s="752" t="str">
        <f t="shared" ref="B26" si="19">IF(AND(C26&lt;&gt;"",D26&lt;&gt;""),B23+1,"")</f>
        <v/>
      </c>
      <c r="C26" s="278"/>
      <c r="D26" s="267"/>
      <c r="E26" s="157" t="str">
        <f>IF(C26="","",VLOOKUP(C26,$E$3:$F$7,2,FALSE))</f>
        <v/>
      </c>
      <c r="F26" s="158" t="str">
        <f>IF(AND(G23&lt;&gt;"",C26&lt;&gt;""),G23+I23,"")</f>
        <v/>
      </c>
      <c r="G26" s="158" t="str">
        <f t="shared" ref="G26" si="20">IF(AND(C26&lt;&gt;"",F26&lt;&gt;""),F26+E26*D26,"")</f>
        <v/>
      </c>
      <c r="H26" s="158" t="str">
        <f t="shared" ref="H26" si="21">IF(AND(G26&lt;&gt;"",C26&lt;&gt;""),G26-F26,"")</f>
        <v/>
      </c>
      <c r="I26" s="158" t="str">
        <f>IF(H26&lt;&gt;"",$P$4+TIME(0,0,0),"")</f>
        <v/>
      </c>
      <c r="J26" s="268"/>
      <c r="K26" s="159" t="str">
        <f>IF(C26="","",IF(J26&lt;&gt;"",VLOOKUP(J26,Tires!$D$6:$BJ$75,4,FALSE),K23))</f>
        <v/>
      </c>
      <c r="L26" s="159" t="str">
        <f>IF(C26="","",IF(J26&lt;&gt;"",IF(VLOOKUP(J26,Tires!$D$6:$CH$75,51)&lt;&gt;"",VLOOKUP(J26,Tires!$D$6:$CH$75,51),0),M23))</f>
        <v/>
      </c>
      <c r="M26" s="159" t="str">
        <f>IF(AND(G26&lt;&gt;"",C26&lt;&gt;""),L26+D26*Resume!$K$12,"")</f>
        <v/>
      </c>
      <c r="N26" s="269"/>
      <c r="O26" s="160" t="str">
        <f>IF(AND(N26&lt;&gt;"",R23&lt;&gt;""),IF(OR(N26="f",N26="Full"),IF(Resume!$AS$5=1,Capacity,Capacity*Density)-R23,IF(N26&lt;=IF(Resume!$AS$5=1,Capacity,Capacity*Density),N26,IF(Resume!$AS$5=1,Capacity,Capacity*Density)))/$O$4,"")</f>
        <v/>
      </c>
      <c r="P26" s="161" t="str">
        <f>IF(R23&lt;&gt;"",IF(OR(N26="f",N26="Full"),IF(Resume!$AS$5=1,Capacity,Capacity*Density),IF(N26+R23&gt;IF(Resume!$AS$5=1,Capacity,Capacity*Density),IF(Resume!$AS$5=1,Capacity,Capacity*Density),N26+R23)),"")</f>
        <v/>
      </c>
      <c r="Q26" s="161" t="str">
        <f t="shared" ref="Q26" si="22">IF(C26&lt;&gt;"",D26*VLOOKUP(C26,$E$3:$H$7,4,FALSE),"")</f>
        <v/>
      </c>
      <c r="R26" s="161" t="str">
        <f t="shared" ref="R26" si="23">IF(AND(C26&lt;&gt;"",D26&lt;&gt;"",P26&lt;&gt;""),IF(P26-Q26&lt;=0,0,P26-Q26),"")</f>
        <v/>
      </c>
      <c r="S26" s="781"/>
      <c r="U26" s="155" t="str">
        <f>IF(U$10&lt;&gt;"",IF($C26=U$10,$D26,""),"")</f>
        <v/>
      </c>
      <c r="V26" s="155" t="str">
        <f>IF(V$10&lt;&gt;"",IF($C26=V$10,$D26,""),"")</f>
        <v/>
      </c>
      <c r="W26" s="155" t="str">
        <f>IF(W$10&lt;&gt;"",IF($C26=W$10,$D26,""),"")</f>
        <v/>
      </c>
      <c r="X26" s="155" t="str">
        <f>IF(X$10&lt;&gt;"",IF($C26=X$10,$D26,""),"")</f>
        <v/>
      </c>
      <c r="Y26" s="155" t="str">
        <f>IF(Y$10&lt;&gt;"",IF($C26=Y$10,$D26,""),"")</f>
        <v/>
      </c>
      <c r="AG26" s="156"/>
      <c r="AH26" s="156"/>
    </row>
    <row r="27" spans="1:34" s="154" customFormat="1" ht="13.5" customHeight="1" x14ac:dyDescent="0.2">
      <c r="A27" s="777"/>
      <c r="B27" s="753"/>
      <c r="C27" s="734" t="s">
        <v>282</v>
      </c>
      <c r="D27" s="735"/>
      <c r="E27" s="735"/>
      <c r="F27" s="735"/>
      <c r="G27" s="735"/>
      <c r="H27" s="736"/>
      <c r="I27" s="737" t="s">
        <v>283</v>
      </c>
      <c r="J27" s="738"/>
      <c r="K27" s="738"/>
      <c r="L27" s="738"/>
      <c r="M27" s="739"/>
      <c r="N27" s="740" t="s">
        <v>284</v>
      </c>
      <c r="O27" s="741"/>
      <c r="P27" s="741"/>
      <c r="Q27" s="741"/>
      <c r="R27" s="742"/>
      <c r="S27" s="782"/>
      <c r="U27" s="155"/>
      <c r="V27" s="155"/>
      <c r="W27" s="155"/>
      <c r="X27" s="155"/>
      <c r="Y27" s="155"/>
      <c r="AG27" s="156"/>
      <c r="AH27" s="156"/>
    </row>
    <row r="28" spans="1:34" s="154" customFormat="1" ht="13.5" customHeight="1" x14ac:dyDescent="0.2">
      <c r="A28" s="777"/>
      <c r="B28" s="754"/>
      <c r="C28" s="793"/>
      <c r="D28" s="794"/>
      <c r="E28" s="794"/>
      <c r="F28" s="794"/>
      <c r="G28" s="794"/>
      <c r="H28" s="795"/>
      <c r="I28" s="807"/>
      <c r="J28" s="808"/>
      <c r="K28" s="808"/>
      <c r="L28" s="808"/>
      <c r="M28" s="809"/>
      <c r="N28" s="804"/>
      <c r="O28" s="805"/>
      <c r="P28" s="805"/>
      <c r="Q28" s="805"/>
      <c r="R28" s="806"/>
      <c r="S28" s="783"/>
      <c r="U28" s="155"/>
      <c r="V28" s="155"/>
      <c r="W28" s="155"/>
      <c r="X28" s="155"/>
      <c r="Y28" s="155"/>
      <c r="AG28" s="156"/>
      <c r="AH28" s="156"/>
    </row>
    <row r="29" spans="1:34" s="154" customFormat="1" ht="13.5" customHeight="1" x14ac:dyDescent="0.2">
      <c r="A29" s="777"/>
      <c r="B29" s="752" t="str">
        <f t="shared" ref="B29:B38" si="24">IF(AND(C29&lt;&gt;"",D29&lt;&gt;""),B26+1,"")</f>
        <v/>
      </c>
      <c r="C29" s="278"/>
      <c r="D29" s="267"/>
      <c r="E29" s="157" t="str">
        <f>IF(C29="","",VLOOKUP(C29,$E$3:$F$7,2,FALSE))</f>
        <v/>
      </c>
      <c r="F29" s="158" t="str">
        <f>IF(AND(G26&lt;&gt;"",C29&lt;&gt;""),G26+I26,"")</f>
        <v/>
      </c>
      <c r="G29" s="158" t="str">
        <f t="shared" ref="G29" si="25">IF(AND(C29&lt;&gt;"",F29&lt;&gt;""),F29+E29*D29,"")</f>
        <v/>
      </c>
      <c r="H29" s="158" t="str">
        <f t="shared" ref="H29" si="26">IF(AND(G29&lt;&gt;"",C29&lt;&gt;""),G29-F29,"")</f>
        <v/>
      </c>
      <c r="I29" s="158" t="str">
        <f>IF(H29&lt;&gt;"",$P$4+TIME(0,0,0),"")</f>
        <v/>
      </c>
      <c r="J29" s="268"/>
      <c r="K29" s="159" t="str">
        <f>IF(C29="","",IF(J29&lt;&gt;"",VLOOKUP(J29,Tires!$D$6:$BJ$75,4,FALSE),K26))</f>
        <v/>
      </c>
      <c r="L29" s="159" t="str">
        <f>IF(C29="","",IF(J29&lt;&gt;"",IF(VLOOKUP(J29,Tires!$D$6:$CH$75,51)&lt;&gt;"",VLOOKUP(J29,Tires!$D$6:$CH$75,51),0),M26))</f>
        <v/>
      </c>
      <c r="M29" s="159" t="str">
        <f>IF(AND(G29&lt;&gt;"",C29&lt;&gt;""),L29+D29*Resume!$K$12,"")</f>
        <v/>
      </c>
      <c r="N29" s="269"/>
      <c r="O29" s="160" t="str">
        <f>IF(AND(N29&lt;&gt;"",R26&lt;&gt;""),IF(OR(N29="f",N29="Full"),IF(Resume!$AS$5=1,Capacity,Capacity*Density)-R26,IF(N29&lt;=IF(Resume!$AS$5=1,Capacity,Capacity*Density),N29,IF(Resume!$AS$5=1,Capacity,Capacity*Density)))/$O$4,"")</f>
        <v/>
      </c>
      <c r="P29" s="161" t="str">
        <f>IF(R26&lt;&gt;"",IF(OR(N29="f",N29="Full"),IF(Resume!$AS$5=1,Capacity,Capacity*Density),IF(N29+R26&gt;IF(Resume!$AS$5=1,Capacity,Capacity*Density),IF(Resume!$AS$5=1,Capacity,Capacity*Density),N29+R26)),"")</f>
        <v/>
      </c>
      <c r="Q29" s="161" t="str">
        <f t="shared" ref="Q29" si="27">IF(C29&lt;&gt;"",D29*VLOOKUP(C29,$E$3:$H$7,4,FALSE),"")</f>
        <v/>
      </c>
      <c r="R29" s="161" t="str">
        <f t="shared" ref="R29" si="28">IF(AND(C29&lt;&gt;"",D29&lt;&gt;"",P29&lt;&gt;""),IF(P29-Q29&lt;=0,0,P29-Q29),"")</f>
        <v/>
      </c>
      <c r="S29" s="781"/>
      <c r="U29" s="155" t="str">
        <f>IF(U$10&lt;&gt;"",IF($C29=U$10,$D29,""),"")</f>
        <v/>
      </c>
      <c r="V29" s="155" t="str">
        <f>IF(V$10&lt;&gt;"",IF($C29=V$10,$D29,""),"")</f>
        <v/>
      </c>
      <c r="W29" s="155" t="str">
        <f>IF(W$10&lt;&gt;"",IF($C29=W$10,$D29,""),"")</f>
        <v/>
      </c>
      <c r="X29" s="155" t="str">
        <f>IF(X$10&lt;&gt;"",IF($C29=X$10,$D29,""),"")</f>
        <v/>
      </c>
      <c r="Y29" s="155" t="str">
        <f>IF(Y$10&lt;&gt;"",IF($C29=Y$10,$D29,""),"")</f>
        <v/>
      </c>
      <c r="AG29" s="156"/>
    </row>
    <row r="30" spans="1:34" s="154" customFormat="1" ht="13.5" customHeight="1" x14ac:dyDescent="0.2">
      <c r="A30" s="777"/>
      <c r="B30" s="753"/>
      <c r="C30" s="734" t="s">
        <v>282</v>
      </c>
      <c r="D30" s="735"/>
      <c r="E30" s="735"/>
      <c r="F30" s="735"/>
      <c r="G30" s="735"/>
      <c r="H30" s="736"/>
      <c r="I30" s="737" t="s">
        <v>283</v>
      </c>
      <c r="J30" s="738"/>
      <c r="K30" s="738"/>
      <c r="L30" s="738"/>
      <c r="M30" s="739"/>
      <c r="N30" s="740" t="s">
        <v>284</v>
      </c>
      <c r="O30" s="741"/>
      <c r="P30" s="741"/>
      <c r="Q30" s="741"/>
      <c r="R30" s="742"/>
      <c r="S30" s="782"/>
      <c r="U30" s="155"/>
      <c r="V30" s="155"/>
      <c r="W30" s="155"/>
      <c r="X30" s="155"/>
      <c r="Y30" s="155"/>
      <c r="AG30" s="156"/>
      <c r="AH30" s="274" t="s">
        <v>296</v>
      </c>
    </row>
    <row r="31" spans="1:34" s="154" customFormat="1" ht="13.5" customHeight="1" x14ac:dyDescent="0.2">
      <c r="A31" s="777"/>
      <c r="B31" s="754"/>
      <c r="C31" s="793"/>
      <c r="D31" s="794"/>
      <c r="E31" s="794"/>
      <c r="F31" s="794"/>
      <c r="G31" s="794"/>
      <c r="H31" s="795"/>
      <c r="I31" s="807"/>
      <c r="J31" s="808"/>
      <c r="K31" s="808"/>
      <c r="L31" s="808"/>
      <c r="M31" s="809"/>
      <c r="N31" s="804"/>
      <c r="O31" s="805"/>
      <c r="P31" s="805"/>
      <c r="Q31" s="805"/>
      <c r="R31" s="806"/>
      <c r="S31" s="783"/>
      <c r="U31" s="155"/>
      <c r="V31" s="155"/>
      <c r="W31" s="155"/>
      <c r="X31" s="155"/>
      <c r="Y31" s="155"/>
      <c r="AG31" s="156"/>
      <c r="AH31" s="156"/>
    </row>
    <row r="32" spans="1:34" s="154" customFormat="1" ht="13.5" customHeight="1" x14ac:dyDescent="0.2">
      <c r="A32" s="777"/>
      <c r="B32" s="752" t="str">
        <f t="shared" si="24"/>
        <v/>
      </c>
      <c r="C32" s="278"/>
      <c r="D32" s="267"/>
      <c r="E32" s="157" t="str">
        <f>IF(C32="","",VLOOKUP(C32,$E$3:$F$7,2,FALSE))</f>
        <v/>
      </c>
      <c r="F32" s="158" t="str">
        <f>IF(AND(G29&lt;&gt;"",C32&lt;&gt;""),G29+I29,"")</f>
        <v/>
      </c>
      <c r="G32" s="158" t="str">
        <f t="shared" ref="G32" si="29">IF(AND(C32&lt;&gt;"",F32&lt;&gt;""),F32+E32*D32,"")</f>
        <v/>
      </c>
      <c r="H32" s="158" t="str">
        <f t="shared" ref="H32" si="30">IF(AND(G32&lt;&gt;"",C32&lt;&gt;""),G32-F32,"")</f>
        <v/>
      </c>
      <c r="I32" s="158" t="str">
        <f>IF(H32&lt;&gt;"",$P$4+TIME(0,0,0),"")</f>
        <v/>
      </c>
      <c r="J32" s="268"/>
      <c r="K32" s="159" t="str">
        <f>IF(C32="","",IF(J32&lt;&gt;"",VLOOKUP(J32,Tires!$D$6:$BJ$75,4,FALSE),K29))</f>
        <v/>
      </c>
      <c r="L32" s="159" t="str">
        <f>IF(C32="","",IF(J32&lt;&gt;"",IF(VLOOKUP(J32,Tires!$D$6:$CH$75,51)&lt;&gt;"",VLOOKUP(J32,Tires!$D$6:$CH$75,51),0),M29))</f>
        <v/>
      </c>
      <c r="M32" s="159" t="str">
        <f>IF(AND(G32&lt;&gt;"",C32&lt;&gt;""),L32+D32*Resume!$K$12,"")</f>
        <v/>
      </c>
      <c r="N32" s="269"/>
      <c r="O32" s="160" t="str">
        <f>IF(AND(N32&lt;&gt;"",R29&lt;&gt;""),IF(OR(N32="f",N32="Full"),IF(Resume!$AS$5=1,Capacity,Capacity*Density)-R29,IF(N32&lt;=IF(Resume!$AS$5=1,Capacity,Capacity*Density),N32,IF(Resume!$AS$5=1,Capacity,Capacity*Density)))/$O$4,"")</f>
        <v/>
      </c>
      <c r="P32" s="161" t="str">
        <f>IF(R29&lt;&gt;"",IF(OR(N32="f",N32="Full"),IF(Resume!$AS$5=1,Capacity,Capacity*Density),IF(N32+R29&gt;IF(Resume!$AS$5=1,Capacity,Capacity*Density),IF(Resume!$AS$5=1,Capacity,Capacity*Density),N32+R29)),"")</f>
        <v/>
      </c>
      <c r="Q32" s="161" t="str">
        <f t="shared" ref="Q32" si="31">IF(C32&lt;&gt;"",D32*VLOOKUP(C32,$E$3:$H$7,4,FALSE),"")</f>
        <v/>
      </c>
      <c r="R32" s="161" t="str">
        <f t="shared" ref="R32" si="32">IF(AND(C32&lt;&gt;"",D32&lt;&gt;"",P32&lt;&gt;""),IF(P32-Q32&lt;=0,0,P32-Q32),"")</f>
        <v/>
      </c>
      <c r="S32" s="781"/>
      <c r="U32" s="155" t="str">
        <f>IF(U$10&lt;&gt;"",IF($C32=U$10,$D32,""),"")</f>
        <v/>
      </c>
      <c r="V32" s="155" t="str">
        <f>IF(V$10&lt;&gt;"",IF($C32=V$10,$D32,""),"")</f>
        <v/>
      </c>
      <c r="W32" s="155" t="str">
        <f>IF(W$10&lt;&gt;"",IF($C32=W$10,$D32,""),"")</f>
        <v/>
      </c>
      <c r="X32" s="155" t="str">
        <f>IF(X$10&lt;&gt;"",IF($C32=X$10,$D32,""),"")</f>
        <v/>
      </c>
      <c r="Y32" s="155" t="str">
        <f>IF(Y$10&lt;&gt;"",IF($C32=Y$10,$D32,""),"")</f>
        <v/>
      </c>
      <c r="AG32" s="156"/>
      <c r="AH32" s="156"/>
    </row>
    <row r="33" spans="1:34" ht="13.5" customHeight="1" x14ac:dyDescent="0.25">
      <c r="A33" s="777"/>
      <c r="B33" s="753"/>
      <c r="C33" s="734" t="s">
        <v>282</v>
      </c>
      <c r="D33" s="735"/>
      <c r="E33" s="735"/>
      <c r="F33" s="735"/>
      <c r="G33" s="735"/>
      <c r="H33" s="736"/>
      <c r="I33" s="737" t="s">
        <v>283</v>
      </c>
      <c r="J33" s="738"/>
      <c r="K33" s="738"/>
      <c r="L33" s="738"/>
      <c r="M33" s="739"/>
      <c r="N33" s="740" t="s">
        <v>284</v>
      </c>
      <c r="O33" s="741"/>
      <c r="P33" s="741"/>
      <c r="Q33" s="741"/>
      <c r="R33" s="742"/>
      <c r="S33" s="782"/>
      <c r="T33" s="154"/>
      <c r="U33" s="155"/>
      <c r="V33" s="155"/>
      <c r="W33" s="155"/>
      <c r="X33" s="155"/>
      <c r="Y33" s="155"/>
      <c r="Z33" s="154"/>
      <c r="AA33" s="154"/>
      <c r="AB33" s="154"/>
      <c r="AC33" s="154"/>
      <c r="AD33" s="154"/>
      <c r="AE33" s="154"/>
      <c r="AF33" s="154"/>
      <c r="AG33" s="156"/>
      <c r="AH33" s="156"/>
    </row>
    <row r="34" spans="1:34" ht="13.5" customHeight="1" x14ac:dyDescent="0.25">
      <c r="A34" s="777"/>
      <c r="B34" s="754"/>
      <c r="C34" s="793"/>
      <c r="D34" s="794"/>
      <c r="E34" s="794"/>
      <c r="F34" s="794"/>
      <c r="G34" s="794"/>
      <c r="H34" s="795"/>
      <c r="I34" s="807"/>
      <c r="J34" s="808"/>
      <c r="K34" s="808"/>
      <c r="L34" s="808"/>
      <c r="M34" s="809"/>
      <c r="N34" s="804"/>
      <c r="O34" s="805"/>
      <c r="P34" s="805"/>
      <c r="Q34" s="805"/>
      <c r="R34" s="806"/>
      <c r="S34" s="783"/>
      <c r="T34" s="154"/>
      <c r="U34" s="155"/>
      <c r="V34" s="155"/>
      <c r="W34" s="155"/>
      <c r="X34" s="155"/>
      <c r="Y34" s="155"/>
      <c r="Z34" s="154"/>
      <c r="AA34" s="154"/>
      <c r="AB34" s="154"/>
      <c r="AC34" s="154"/>
      <c r="AD34" s="154"/>
      <c r="AE34" s="154"/>
      <c r="AF34" s="154"/>
      <c r="AG34" s="156"/>
      <c r="AH34" s="156"/>
    </row>
    <row r="35" spans="1:34" s="154" customFormat="1" ht="13.5" customHeight="1" x14ac:dyDescent="0.2">
      <c r="A35" s="777"/>
      <c r="B35" s="752" t="str">
        <f t="shared" si="24"/>
        <v/>
      </c>
      <c r="C35" s="278"/>
      <c r="D35" s="267"/>
      <c r="E35" s="157" t="str">
        <f>IF(C35="","",VLOOKUP(C35,$E$3:$F$7,2,FALSE))</f>
        <v/>
      </c>
      <c r="F35" s="158" t="str">
        <f>IF(AND(G32&lt;&gt;"",C35&lt;&gt;""),G32+I32,"")</f>
        <v/>
      </c>
      <c r="G35" s="158" t="str">
        <f t="shared" ref="G35" si="33">IF(AND(C35&lt;&gt;"",F35&lt;&gt;""),F35+E35*D35,"")</f>
        <v/>
      </c>
      <c r="H35" s="158" t="str">
        <f t="shared" ref="H35" si="34">IF(AND(G35&lt;&gt;"",C35&lt;&gt;""),G35-F35,"")</f>
        <v/>
      </c>
      <c r="I35" s="158" t="str">
        <f>IF(H35&lt;&gt;"",$P$4+TIME(0,0,0),"")</f>
        <v/>
      </c>
      <c r="J35" s="268"/>
      <c r="K35" s="159" t="str">
        <f>IF(C35="","",IF(J35&lt;&gt;"",VLOOKUP(J35,Tires!$D$6:$BJ$75,4,FALSE),K32))</f>
        <v/>
      </c>
      <c r="L35" s="159" t="str">
        <f>IF(C35="","",IF(J35&lt;&gt;"",IF(VLOOKUP(J35,Tires!$D$6:$CH$75,51)&lt;&gt;"",VLOOKUP(J35,Tires!$D$6:$CH$75,51),0),M32))</f>
        <v/>
      </c>
      <c r="M35" s="159" t="str">
        <f>IF(AND(G35&lt;&gt;"",C35&lt;&gt;""),L35+D35*Resume!$K$12,"")</f>
        <v/>
      </c>
      <c r="N35" s="269"/>
      <c r="O35" s="160" t="str">
        <f>IF(AND(N35&lt;&gt;"",R32&lt;&gt;""),IF(OR(N35="f",N35="Full"),IF(Resume!$AS$5=1,Capacity,Capacity*Density)-R32,IF(N35&lt;=IF(Resume!$AS$5=1,Capacity,Capacity*Density),N35,IF(Resume!$AS$5=1,Capacity,Capacity*Density)))/$O$4,"")</f>
        <v/>
      </c>
      <c r="P35" s="161" t="str">
        <f>IF(R32&lt;&gt;"",IF(OR(N35="f",N35="Full"),IF(Resume!$AS$5=1,Capacity,Capacity*Density),IF(N35+R32&gt;IF(Resume!$AS$5=1,Capacity,Capacity*Density),IF(Resume!$AS$5=1,Capacity,Capacity*Density),N35+R32)),"")</f>
        <v/>
      </c>
      <c r="Q35" s="161" t="str">
        <f t="shared" ref="Q35" si="35">IF(C35&lt;&gt;"",D35*VLOOKUP(C35,$E$3:$H$7,4,FALSE),"")</f>
        <v/>
      </c>
      <c r="R35" s="161" t="str">
        <f t="shared" ref="R35" si="36">IF(AND(C35&lt;&gt;"",D35&lt;&gt;"",P35&lt;&gt;""),IF(P35-Q35&lt;=0,0,P35-Q35),"")</f>
        <v/>
      </c>
      <c r="S35" s="781"/>
      <c r="U35" s="155" t="str">
        <f>IF(U$10&lt;&gt;"",IF($C35=U$10,$D35,""),"")</f>
        <v/>
      </c>
      <c r="V35" s="155" t="str">
        <f>IF(V$10&lt;&gt;"",IF($C35=V$10,$D35,""),"")</f>
        <v/>
      </c>
      <c r="W35" s="155" t="str">
        <f>IF(W$10&lt;&gt;"",IF($C35=W$10,$D35,""),"")</f>
        <v/>
      </c>
      <c r="X35" s="155" t="str">
        <f>IF(X$10&lt;&gt;"",IF($C35=X$10,$D35,""),"")</f>
        <v/>
      </c>
      <c r="Y35" s="155" t="str">
        <f>IF(Y$10&lt;&gt;"",IF($C35=Y$10,$D35,""),"")</f>
        <v/>
      </c>
      <c r="AG35" s="156"/>
      <c r="AH35" s="156"/>
    </row>
    <row r="36" spans="1:34" ht="13.5" customHeight="1" x14ac:dyDescent="0.25">
      <c r="A36" s="777"/>
      <c r="B36" s="753"/>
      <c r="C36" s="734" t="s">
        <v>282</v>
      </c>
      <c r="D36" s="735"/>
      <c r="E36" s="735"/>
      <c r="F36" s="735"/>
      <c r="G36" s="735"/>
      <c r="H36" s="736"/>
      <c r="I36" s="737" t="s">
        <v>283</v>
      </c>
      <c r="J36" s="738"/>
      <c r="K36" s="738"/>
      <c r="L36" s="738"/>
      <c r="M36" s="739"/>
      <c r="N36" s="740" t="s">
        <v>284</v>
      </c>
      <c r="O36" s="741"/>
      <c r="P36" s="741"/>
      <c r="Q36" s="741"/>
      <c r="R36" s="742"/>
      <c r="S36" s="782"/>
      <c r="T36" s="154"/>
      <c r="U36" s="155"/>
      <c r="V36" s="155"/>
      <c r="W36" s="155"/>
      <c r="X36" s="155"/>
      <c r="Y36" s="155"/>
      <c r="Z36" s="154"/>
      <c r="AA36" s="154"/>
      <c r="AB36" s="154"/>
      <c r="AC36" s="154"/>
      <c r="AD36" s="154"/>
      <c r="AE36" s="154"/>
      <c r="AF36" s="154"/>
      <c r="AG36" s="156"/>
      <c r="AH36" s="156"/>
    </row>
    <row r="37" spans="1:34" ht="13.5" customHeight="1" x14ac:dyDescent="0.25">
      <c r="A37" s="777"/>
      <c r="B37" s="754"/>
      <c r="C37" s="793"/>
      <c r="D37" s="794"/>
      <c r="E37" s="794"/>
      <c r="F37" s="794"/>
      <c r="G37" s="794"/>
      <c r="H37" s="795"/>
      <c r="I37" s="807"/>
      <c r="J37" s="808"/>
      <c r="K37" s="808"/>
      <c r="L37" s="808"/>
      <c r="M37" s="809"/>
      <c r="N37" s="804"/>
      <c r="O37" s="805"/>
      <c r="P37" s="805"/>
      <c r="Q37" s="805"/>
      <c r="R37" s="806"/>
      <c r="S37" s="783"/>
      <c r="T37" s="154"/>
      <c r="U37" s="155"/>
      <c r="V37" s="155"/>
      <c r="W37" s="155"/>
      <c r="X37" s="155"/>
      <c r="Y37" s="155"/>
      <c r="Z37" s="154"/>
      <c r="AA37" s="154"/>
      <c r="AB37" s="154"/>
      <c r="AC37" s="154"/>
      <c r="AD37" s="154"/>
      <c r="AE37" s="154"/>
      <c r="AF37" s="154"/>
      <c r="AG37" s="156"/>
    </row>
    <row r="38" spans="1:34" ht="13.5" customHeight="1" x14ac:dyDescent="0.25">
      <c r="A38" s="777"/>
      <c r="B38" s="752" t="str">
        <f t="shared" si="24"/>
        <v/>
      </c>
      <c r="C38" s="278"/>
      <c r="D38" s="267"/>
      <c r="E38" s="157" t="str">
        <f>IF(C38="","",VLOOKUP(C38,$E$3:$F$7,2,FALSE))</f>
        <v/>
      </c>
      <c r="F38" s="158" t="str">
        <f>IF(AND(G35&lt;&gt;"",C38&lt;&gt;""),G35+I35,"")</f>
        <v/>
      </c>
      <c r="G38" s="158" t="str">
        <f t="shared" ref="G38" si="37">IF(AND(C38&lt;&gt;"",F38&lt;&gt;""),F38+E38*D38,"")</f>
        <v/>
      </c>
      <c r="H38" s="158" t="str">
        <f t="shared" ref="H38" si="38">IF(AND(G38&lt;&gt;"",C38&lt;&gt;""),G38-F38,"")</f>
        <v/>
      </c>
      <c r="I38" s="158" t="str">
        <f>IF(H38&lt;&gt;"",$P$4+TIME(0,0,0),"")</f>
        <v/>
      </c>
      <c r="J38" s="268"/>
      <c r="K38" s="159" t="str">
        <f>IF(C38="","",IF(J38&lt;&gt;"",VLOOKUP(J38,Tires!$D$6:$BJ$75,4,FALSE),K35))</f>
        <v/>
      </c>
      <c r="L38" s="159" t="str">
        <f>IF(C38="","",IF(J38&lt;&gt;"",IF(VLOOKUP(J38,Tires!$D$6:$CH$75,51)&lt;&gt;"",VLOOKUP(J38,Tires!$D$6:$CH$75,51),0),M35))</f>
        <v/>
      </c>
      <c r="M38" s="159" t="str">
        <f>IF(AND(G38&lt;&gt;"",C38&lt;&gt;""),L38+D38*Resume!$K$12,"")</f>
        <v/>
      </c>
      <c r="N38" s="269"/>
      <c r="O38" s="160" t="str">
        <f>IF(AND(N38&lt;&gt;"",R35&lt;&gt;""),IF(OR(N38="f",N38="Full"),IF(Resume!$AS$5=1,Capacity,Capacity*Density)-R35,IF(N38&lt;=IF(Resume!$AS$5=1,Capacity,Capacity*Density),N38,IF(Resume!$AS$5=1,Capacity,Capacity*Density)))/$O$4,"")</f>
        <v/>
      </c>
      <c r="P38" s="161" t="str">
        <f>IF(R35&lt;&gt;"",IF(OR(N38="f",N38="Full"),IF(Resume!$AS$5=1,Capacity,Capacity*Density),IF(N38+R35&gt;IF(Resume!$AS$5=1,Capacity,Capacity*Density),IF(Resume!$AS$5=1,Capacity,Capacity*Density),N38+R35)),"")</f>
        <v/>
      </c>
      <c r="Q38" s="161" t="str">
        <f t="shared" ref="Q38" si="39">IF(C38&lt;&gt;"",D38*VLOOKUP(C38,$E$3:$H$7,4,FALSE),"")</f>
        <v/>
      </c>
      <c r="R38" s="161" t="str">
        <f t="shared" ref="R38" si="40">IF(AND(C38&lt;&gt;"",D38&lt;&gt;"",P38&lt;&gt;""),IF(P38-Q38&lt;=0,0,P38-Q38),"")</f>
        <v/>
      </c>
      <c r="S38" s="798"/>
      <c r="T38" s="154"/>
      <c r="U38" s="155" t="str">
        <f>IF(U$10&lt;&gt;"",IF($C38=U$10,$D38,""),"")</f>
        <v/>
      </c>
      <c r="V38" s="155" t="str">
        <f>IF(V$10&lt;&gt;"",IF($C38=V$10,$D38,""),"")</f>
        <v/>
      </c>
      <c r="W38" s="155" t="str">
        <f>IF(W$10&lt;&gt;"",IF($C38=W$10,$D38,""),"")</f>
        <v/>
      </c>
      <c r="X38" s="155" t="str">
        <f>IF(X$10&lt;&gt;"",IF($C38=X$10,$D38,""),"")</f>
        <v/>
      </c>
      <c r="Y38" s="155" t="str">
        <f>IF(Y$10&lt;&gt;"",IF($C38=Y$10,$D38,""),"")</f>
        <v/>
      </c>
      <c r="Z38" s="154"/>
      <c r="AA38" s="154"/>
      <c r="AB38" s="154"/>
      <c r="AC38" s="154"/>
      <c r="AD38" s="154"/>
      <c r="AE38" s="154"/>
      <c r="AF38" s="154"/>
      <c r="AG38" s="156"/>
    </row>
    <row r="39" spans="1:34" ht="13.5" customHeight="1" x14ac:dyDescent="0.25">
      <c r="A39" s="777"/>
      <c r="B39" s="753"/>
      <c r="C39" s="734" t="s">
        <v>282</v>
      </c>
      <c r="D39" s="735"/>
      <c r="E39" s="735"/>
      <c r="F39" s="735"/>
      <c r="G39" s="735"/>
      <c r="H39" s="736"/>
      <c r="I39" s="737" t="s">
        <v>283</v>
      </c>
      <c r="J39" s="738"/>
      <c r="K39" s="738"/>
      <c r="L39" s="738"/>
      <c r="M39" s="739"/>
      <c r="N39" s="740" t="s">
        <v>284</v>
      </c>
      <c r="O39" s="741"/>
      <c r="P39" s="741"/>
      <c r="Q39" s="741"/>
      <c r="R39" s="742"/>
      <c r="S39" s="799"/>
      <c r="T39" s="154"/>
      <c r="U39" s="155"/>
      <c r="V39" s="155"/>
      <c r="W39" s="155"/>
      <c r="X39" s="155"/>
      <c r="Y39" s="155"/>
      <c r="Z39" s="154"/>
      <c r="AA39" s="154"/>
      <c r="AB39" s="154"/>
      <c r="AC39" s="154"/>
      <c r="AD39" s="154"/>
      <c r="AE39" s="154"/>
      <c r="AF39" s="154"/>
      <c r="AG39" s="156"/>
      <c r="AH39" s="272" t="s">
        <v>297</v>
      </c>
    </row>
    <row r="40" spans="1:34" ht="13.5" customHeight="1" x14ac:dyDescent="0.25">
      <c r="A40" s="777"/>
      <c r="B40" s="754"/>
      <c r="C40" s="793"/>
      <c r="D40" s="794"/>
      <c r="E40" s="794"/>
      <c r="F40" s="794"/>
      <c r="G40" s="794"/>
      <c r="H40" s="795"/>
      <c r="I40" s="801"/>
      <c r="J40" s="802"/>
      <c r="K40" s="802"/>
      <c r="L40" s="802"/>
      <c r="M40" s="803"/>
      <c r="N40" s="804"/>
      <c r="O40" s="805"/>
      <c r="P40" s="805"/>
      <c r="Q40" s="805"/>
      <c r="R40" s="806"/>
      <c r="S40" s="800"/>
      <c r="T40" s="154"/>
      <c r="U40" s="155"/>
      <c r="V40" s="155"/>
      <c r="W40" s="155"/>
      <c r="X40" s="155"/>
      <c r="Y40" s="155"/>
      <c r="Z40" s="154"/>
      <c r="AA40" s="154"/>
      <c r="AB40" s="154"/>
      <c r="AC40" s="154"/>
      <c r="AD40" s="154"/>
      <c r="AE40" s="154"/>
      <c r="AF40" s="154"/>
      <c r="AG40" s="156"/>
      <c r="AH40" s="156"/>
    </row>
    <row r="41" spans="1:34" ht="13.5" customHeight="1" x14ac:dyDescent="0.35">
      <c r="A41" s="149"/>
      <c r="B41" s="11"/>
      <c r="C41" s="11"/>
      <c r="D41" s="150"/>
      <c r="E41" s="151"/>
      <c r="F41" s="152"/>
      <c r="G41" s="11"/>
      <c r="H41" s="11"/>
      <c r="I41" s="153"/>
      <c r="J41" s="153"/>
      <c r="K41" s="153"/>
      <c r="L41" s="11"/>
      <c r="M41" s="11"/>
      <c r="N41" s="11"/>
      <c r="O41" s="11"/>
      <c r="P41" s="11"/>
      <c r="Q41" s="11"/>
      <c r="R41" s="11"/>
      <c r="S41" s="11"/>
      <c r="T41" s="154"/>
      <c r="U41">
        <f>'RS SHK-DWN'!$EH$2</f>
        <v>10</v>
      </c>
      <c r="V41">
        <f>'RS SHK-DWN'!$EI$2</f>
        <v>9</v>
      </c>
      <c r="W41">
        <f>'RS SHK-DWN'!$EJ$2</f>
        <v>7</v>
      </c>
      <c r="X41" t="str">
        <f>'RS SHK-DWN'!$EK$2</f>
        <v/>
      </c>
      <c r="Y41" t="str">
        <f>'RS SHK-DWN'!$EL$2</f>
        <v/>
      </c>
      <c r="Z41" s="154"/>
      <c r="AA41" s="154"/>
      <c r="AB41" s="154"/>
      <c r="AC41" s="154"/>
      <c r="AD41" s="154"/>
      <c r="AE41" s="154"/>
      <c r="AF41" s="154"/>
      <c r="AG41" s="156"/>
      <c r="AH41" s="156"/>
    </row>
    <row r="42" spans="1:34" ht="13.5" customHeight="1" x14ac:dyDescent="0.25">
      <c r="A42" s="796" t="str">
        <f>IF(Resume!I16&lt;&gt;"",Resume!I16,"")</f>
        <v/>
      </c>
      <c r="B42" s="767" t="s">
        <v>136</v>
      </c>
      <c r="C42" s="767" t="s">
        <v>137</v>
      </c>
      <c r="D42" s="778" t="s">
        <v>138</v>
      </c>
      <c r="E42" s="778" t="s">
        <v>139</v>
      </c>
      <c r="F42" s="779" t="s">
        <v>140</v>
      </c>
      <c r="G42" s="767" t="s">
        <v>141</v>
      </c>
      <c r="H42" s="772" t="s">
        <v>142</v>
      </c>
      <c r="I42" s="774" t="s">
        <v>143</v>
      </c>
      <c r="J42" s="775" t="s">
        <v>144</v>
      </c>
      <c r="K42" s="776" t="s">
        <v>145</v>
      </c>
      <c r="L42" s="767" t="s">
        <v>146</v>
      </c>
      <c r="M42" s="767"/>
      <c r="N42" s="767" t="s">
        <v>147</v>
      </c>
      <c r="O42" s="767"/>
      <c r="P42" s="767"/>
      <c r="Q42" s="767"/>
      <c r="R42" s="767"/>
      <c r="S42" s="752" t="s">
        <v>148</v>
      </c>
      <c r="T42" s="154"/>
      <c r="U42" s="155">
        <f>SUM(U11:U40)</f>
        <v>6</v>
      </c>
      <c r="V42" s="155">
        <f>SUM(V11:V40)</f>
        <v>7</v>
      </c>
      <c r="W42" s="155">
        <f>SUM(W11:W40)</f>
        <v>6</v>
      </c>
      <c r="X42" s="163">
        <f>SUM(X11:X40)</f>
        <v>0</v>
      </c>
      <c r="Y42" s="163">
        <f>SUM(Y11:Y40)</f>
        <v>0</v>
      </c>
      <c r="Z42" s="768" t="s">
        <v>161</v>
      </c>
      <c r="AA42" s="768"/>
      <c r="AB42" s="768"/>
      <c r="AC42" s="768"/>
      <c r="AD42" s="769">
        <f>SUM(D44:D73)</f>
        <v>0</v>
      </c>
      <c r="AE42" s="770"/>
      <c r="AF42" s="771"/>
      <c r="AG42" s="233" t="s">
        <v>149</v>
      </c>
      <c r="AH42" s="156"/>
    </row>
    <row r="43" spans="1:34" ht="13.5" customHeight="1" x14ac:dyDescent="0.25">
      <c r="A43" s="797"/>
      <c r="B43" s="767"/>
      <c r="C43" s="767"/>
      <c r="D43" s="778"/>
      <c r="E43" s="778"/>
      <c r="F43" s="779"/>
      <c r="G43" s="767"/>
      <c r="H43" s="773"/>
      <c r="I43" s="774"/>
      <c r="J43" s="775"/>
      <c r="K43" s="776"/>
      <c r="L43" s="275" t="s">
        <v>134</v>
      </c>
      <c r="M43" s="275" t="s">
        <v>135</v>
      </c>
      <c r="N43" s="275" t="s">
        <v>150</v>
      </c>
      <c r="O43" s="232" t="s">
        <v>151</v>
      </c>
      <c r="P43" s="275" t="s">
        <v>134</v>
      </c>
      <c r="Q43" s="275" t="s">
        <v>152</v>
      </c>
      <c r="R43" s="275" t="s">
        <v>135</v>
      </c>
      <c r="S43" s="754"/>
      <c r="T43" s="154"/>
      <c r="U43" s="155" t="str">
        <f>Z51</f>
        <v>FM</v>
      </c>
      <c r="V43" s="155" t="str">
        <f>Z52</f>
        <v>OP</v>
      </c>
      <c r="W43" s="155" t="str">
        <f>Z53</f>
        <v>PD</v>
      </c>
      <c r="X43" s="155" t="str">
        <f>Z54</f>
        <v/>
      </c>
      <c r="Y43" s="155" t="str">
        <f>Z55</f>
        <v/>
      </c>
      <c r="Z43" s="768" t="s">
        <v>162</v>
      </c>
      <c r="AA43" s="768"/>
      <c r="AB43" s="768"/>
      <c r="AC43" s="768"/>
      <c r="AD43" s="769">
        <f>AD42*Resume!$K$12</f>
        <v>0</v>
      </c>
      <c r="AE43" s="770"/>
      <c r="AF43" s="771"/>
      <c r="AG43" s="233" t="s">
        <v>153</v>
      </c>
      <c r="AH43" s="156"/>
    </row>
    <row r="44" spans="1:34" ht="13.5" customHeight="1" x14ac:dyDescent="0.25">
      <c r="A44" s="797"/>
      <c r="B44" s="752" t="str">
        <f>IF(AND(C44&lt;&gt;"",D44&lt;&gt;""),1,"")</f>
        <v/>
      </c>
      <c r="C44" s="278"/>
      <c r="D44" s="267"/>
      <c r="E44" s="157" t="str">
        <f t="shared" ref="E44" si="41">IF(C44="","",VLOOKUP(C44,$E$3:$F$7,2,FALSE))</f>
        <v/>
      </c>
      <c r="F44" s="158" t="str">
        <f>IF(Resume!E16&lt;&gt;"",Resume!E16+TIME(0,0,0),"")</f>
        <v/>
      </c>
      <c r="G44" s="158" t="str">
        <f t="shared" ref="G44" si="42">IF(AND(C44&lt;&gt;"",F44&lt;&gt;""),F44+E44*D44,"")</f>
        <v/>
      </c>
      <c r="H44" s="158" t="str">
        <f>IF(AND(G44&lt;&gt;"",C44&lt;&gt;""),G44-F44,"")</f>
        <v/>
      </c>
      <c r="I44" s="158" t="str">
        <f>IF(H44&lt;&gt;"",$P$4+TIME(0,0,0),"")</f>
        <v/>
      </c>
      <c r="J44" s="268"/>
      <c r="K44" s="159" t="str">
        <f>IF(C44="","",IF(J44&lt;&gt;"",VLOOKUP(J44,Tires!$D$6:$BJ$75,4,FALSE)))</f>
        <v/>
      </c>
      <c r="L44" s="159" t="str">
        <f>IF(C44="","",IF(J44&lt;&gt;"",IF(VLOOKUP(J44,Tires!$D$6:$CH$75,51)&lt;&gt;"",VLOOKUP(J44,Tires!$D$6:$CH$75,51),0),M41))</f>
        <v/>
      </c>
      <c r="M44" s="159" t="str">
        <f>IF(AND(G44&lt;&gt;"",C44&lt;&gt;""),L44+D44*Resume!$K$12,"")</f>
        <v/>
      </c>
      <c r="N44" s="269"/>
      <c r="O44" s="160" t="str">
        <f>IF(N44&lt;&gt;"",IF(OR(N44="f",N44="Full"),IF(Resume!AS38=1,Capacity,Capacity*Density),IF(N44&lt;=IF(Resume!AS38=1,Capacity,Capacity*Density),N44,IF(Resume!AS38=1,Capacity,Capacity*Density)))/$O$4,"")</f>
        <v/>
      </c>
      <c r="P44" s="161" t="str">
        <f>IF(N44&lt;&gt;"",IF(OR(N44="f",N44="Full"),IF(Resume!AS38=1,Capacity,Capacity*Density),IF(N44&lt;=IF(Resume!AS38=1,Capacity,Capacity*Density),N44,IF(Resume!AS38=1,Capacity,Capacity*Density))),"")</f>
        <v/>
      </c>
      <c r="Q44" s="161" t="str">
        <f t="shared" ref="Q44" si="43">IF(C44&lt;&gt;"",D44*VLOOKUP(C44,$E$3:$H$7,4,FALSE),"")</f>
        <v/>
      </c>
      <c r="R44" s="161" t="str">
        <f>IF(AND(C44&lt;&gt;"",D44&lt;&gt;"",P44&lt;&gt;""),IF(P44-Q44&lt;=0,0,P44-Q44),"")</f>
        <v/>
      </c>
      <c r="S44" s="784"/>
      <c r="T44" s="154"/>
      <c r="U44" s="155" t="str">
        <f>IF(U$43&lt;&gt;"",IF($C44=U$43,$D44,""),"")</f>
        <v/>
      </c>
      <c r="V44" s="155" t="str">
        <f>IF(V$43&lt;&gt;"",IF($C44=V$43,$D44,""),"")</f>
        <v/>
      </c>
      <c r="W44" s="155" t="str">
        <f>IF(W$43&lt;&gt;"",IF($C44=W$43,$D44,""),"")</f>
        <v/>
      </c>
      <c r="X44" s="155" t="str">
        <f>IF(X$43&lt;&gt;"",IF($C44=X$43,$D44,""),"")</f>
        <v/>
      </c>
      <c r="Y44" s="155" t="str">
        <f>IF(Y$43&lt;&gt;"",IF($C44=Y$43,$D44,""),"")</f>
        <v/>
      </c>
      <c r="Z44" s="780" t="s">
        <v>163</v>
      </c>
      <c r="AA44" s="780"/>
      <c r="AB44" s="780"/>
      <c r="AC44" s="780"/>
      <c r="AD44" s="764">
        <f>AD42+AD9</f>
        <v>19</v>
      </c>
      <c r="AE44" s="765"/>
      <c r="AF44" s="766"/>
      <c r="AG44" s="234" t="s">
        <v>149</v>
      </c>
      <c r="AH44" s="156"/>
    </row>
    <row r="45" spans="1:34" ht="13.5" customHeight="1" x14ac:dyDescent="0.25">
      <c r="A45" s="797"/>
      <c r="B45" s="753"/>
      <c r="C45" s="734" t="s">
        <v>282</v>
      </c>
      <c r="D45" s="735"/>
      <c r="E45" s="735"/>
      <c r="F45" s="735"/>
      <c r="G45" s="735"/>
      <c r="H45" s="736"/>
      <c r="I45" s="737" t="s">
        <v>283</v>
      </c>
      <c r="J45" s="738"/>
      <c r="K45" s="738"/>
      <c r="L45" s="738"/>
      <c r="M45" s="739"/>
      <c r="N45" s="740" t="s">
        <v>284</v>
      </c>
      <c r="O45" s="741"/>
      <c r="P45" s="741"/>
      <c r="Q45" s="741"/>
      <c r="R45" s="742"/>
      <c r="S45" s="785"/>
      <c r="T45" s="154"/>
      <c r="U45" s="155"/>
      <c r="V45" s="155"/>
      <c r="W45" s="155"/>
      <c r="X45" s="155"/>
      <c r="Y45" s="155"/>
      <c r="Z45" s="780" t="s">
        <v>164</v>
      </c>
      <c r="AA45" s="780"/>
      <c r="AB45" s="780"/>
      <c r="AC45" s="780"/>
      <c r="AD45" s="764">
        <f>AD43+AD76</f>
        <v>0</v>
      </c>
      <c r="AE45" s="765"/>
      <c r="AF45" s="766"/>
      <c r="AG45" s="234" t="s">
        <v>153</v>
      </c>
      <c r="AH45" s="156"/>
    </row>
    <row r="46" spans="1:34" ht="12.75" customHeight="1" x14ac:dyDescent="0.25">
      <c r="A46" s="797"/>
      <c r="B46" s="754"/>
      <c r="C46" s="743"/>
      <c r="D46" s="744"/>
      <c r="E46" s="744"/>
      <c r="F46" s="744"/>
      <c r="G46" s="744"/>
      <c r="H46" s="745"/>
      <c r="I46" s="746"/>
      <c r="J46" s="747"/>
      <c r="K46" s="747"/>
      <c r="L46" s="747"/>
      <c r="M46" s="748"/>
      <c r="N46" s="749"/>
      <c r="O46" s="750"/>
      <c r="P46" s="750"/>
      <c r="Q46" s="750"/>
      <c r="R46" s="751"/>
      <c r="S46" s="786"/>
      <c r="T46" s="154"/>
      <c r="U46" s="155"/>
      <c r="V46" s="155"/>
      <c r="W46" s="155"/>
      <c r="X46" s="155"/>
      <c r="Y46" s="155"/>
      <c r="AH46" s="156"/>
    </row>
    <row r="47" spans="1:34" ht="13.5" customHeight="1" x14ac:dyDescent="0.25">
      <c r="A47" s="797"/>
      <c r="B47" s="752" t="str">
        <f>IF(AND(C47&lt;&gt;"",D47&lt;&gt;""),B44+1,"")</f>
        <v/>
      </c>
      <c r="C47" s="278"/>
      <c r="D47" s="267"/>
      <c r="E47" s="157" t="str">
        <f>IF(C47="","",VLOOKUP(C47,$E$3:$F$7,2,FALSE))</f>
        <v/>
      </c>
      <c r="F47" s="158" t="str">
        <f>IF(AND(G44&lt;&gt;"",C47&lt;&gt;""),G44+I44,"")</f>
        <v/>
      </c>
      <c r="G47" s="158" t="str">
        <f t="shared" ref="G47" si="44">IF(AND(C47&lt;&gt;"",F47&lt;&gt;""),F47+E47*D47,"")</f>
        <v/>
      </c>
      <c r="H47" s="158" t="str">
        <f t="shared" ref="H47" si="45">IF(AND(G47&lt;&gt;"",C47&lt;&gt;""),G47-F47,"")</f>
        <v/>
      </c>
      <c r="I47" s="158" t="str">
        <f>IF(H47&lt;&gt;"",$P$4+TIME(0,0,0),"")</f>
        <v/>
      </c>
      <c r="J47" s="268"/>
      <c r="K47" s="159" t="str">
        <f>IF(C47="","",IF(J47&lt;&gt;"",VLOOKUP(J47,Tires!$D$6:$BJ$75,4,FALSE),K44))</f>
        <v/>
      </c>
      <c r="L47" s="159" t="str">
        <f>IF(C47="","",IF(J47&lt;&gt;"",IF(VLOOKUP(J47,Tires!$D$6:$CH$75,51)&lt;&gt;"",VLOOKUP(J47,Tires!$D$6:$CH$75,51),0),M44))</f>
        <v/>
      </c>
      <c r="M47" s="159" t="str">
        <f>IF(AND(G47&lt;&gt;"",C47&lt;&gt;""),L47+D47*Resume!$K$12,"")</f>
        <v/>
      </c>
      <c r="N47" s="269"/>
      <c r="O47" s="160" t="str">
        <f>IF(AND(N47&lt;&gt;"",R44&lt;&gt;""),IF(OR(N47="f",N47="Full"),IF(Resume!$AS$5=1,Capacity,Capacity*Density)-R44,IF(N47&lt;=IF(Resume!$AS$5=1,Capacity,Capacity*Density),N47,IF(Resume!$AS$5=1,Capacity,Capacity*Density)))/$O$4,"")</f>
        <v/>
      </c>
      <c r="P47" s="161" t="str">
        <f>IF(R44&lt;&gt;"",IF(OR(N47="f",N47="Full"),IF(Resume!$AS$5=1,Capacity,Capacity*Density),IF(N47+R44&gt;IF(Resume!$AS$5=1,Capacity,Capacity*Density),IF(Resume!$AS$5=1,Capacity,Capacity*Density),N47+R44)),"")</f>
        <v/>
      </c>
      <c r="Q47" s="161" t="str">
        <f t="shared" ref="Q47" si="46">IF(C47&lt;&gt;"",D47*VLOOKUP(C47,$E$3:$H$7,4,FALSE),"")</f>
        <v/>
      </c>
      <c r="R47" s="161" t="str">
        <f t="shared" ref="R47" si="47">IF(AND(C47&lt;&gt;"",D47&lt;&gt;"",P47&lt;&gt;""),IF(P47-Q47&lt;=0,0,P47-Q47),"")</f>
        <v/>
      </c>
      <c r="S47" s="781"/>
      <c r="T47" s="154"/>
      <c r="U47" s="155" t="str">
        <f>IF(U$43&lt;&gt;"",IF($C47=U$43,$D47,""),"")</f>
        <v/>
      </c>
      <c r="V47" s="155" t="str">
        <f>IF(V$43&lt;&gt;"",IF($C47=V$43,$D47,""),"")</f>
        <v/>
      </c>
      <c r="W47" s="155" t="str">
        <f>IF(W$43&lt;&gt;"",IF($C47=W$43,$D47,""),"")</f>
        <v/>
      </c>
      <c r="X47" s="155" t="str">
        <f>IF(X$43&lt;&gt;"",IF($C47=X$43,$D47,""),"")</f>
        <v/>
      </c>
      <c r="Y47" s="155" t="str">
        <f>IF(Y$43&lt;&gt;"",IF($C47=Y$43,$D47,""),"")</f>
        <v/>
      </c>
      <c r="AH47" s="156"/>
    </row>
    <row r="48" spans="1:34" ht="13.5" customHeight="1" x14ac:dyDescent="0.25">
      <c r="A48" s="797"/>
      <c r="B48" s="753"/>
      <c r="C48" s="734" t="s">
        <v>282</v>
      </c>
      <c r="D48" s="735"/>
      <c r="E48" s="735"/>
      <c r="F48" s="735"/>
      <c r="G48" s="735"/>
      <c r="H48" s="736"/>
      <c r="I48" s="737" t="s">
        <v>283</v>
      </c>
      <c r="J48" s="738"/>
      <c r="K48" s="738"/>
      <c r="L48" s="738"/>
      <c r="M48" s="739"/>
      <c r="N48" s="740" t="s">
        <v>284</v>
      </c>
      <c r="O48" s="741"/>
      <c r="P48" s="741"/>
      <c r="Q48" s="741"/>
      <c r="R48" s="742"/>
      <c r="S48" s="782"/>
      <c r="T48" s="154"/>
      <c r="U48" s="155"/>
      <c r="V48" s="155"/>
      <c r="W48" s="155"/>
      <c r="X48" s="155"/>
      <c r="Y48" s="155"/>
      <c r="AH48" s="156"/>
    </row>
    <row r="49" spans="1:34" ht="13.5" customHeight="1" x14ac:dyDescent="0.25">
      <c r="A49" s="797"/>
      <c r="B49" s="754"/>
      <c r="C49" s="743"/>
      <c r="D49" s="744"/>
      <c r="E49" s="744"/>
      <c r="F49" s="744"/>
      <c r="G49" s="744"/>
      <c r="H49" s="745"/>
      <c r="I49" s="746"/>
      <c r="J49" s="747"/>
      <c r="K49" s="747"/>
      <c r="L49" s="747"/>
      <c r="M49" s="748"/>
      <c r="N49" s="749"/>
      <c r="O49" s="750"/>
      <c r="P49" s="750"/>
      <c r="Q49" s="750"/>
      <c r="R49" s="751"/>
      <c r="S49" s="783"/>
      <c r="T49" s="154"/>
      <c r="U49" s="155"/>
      <c r="V49" s="155"/>
      <c r="W49" s="155"/>
      <c r="X49" s="155"/>
      <c r="Y49" s="155"/>
      <c r="AH49" s="156"/>
    </row>
    <row r="50" spans="1:34" ht="13.5" customHeight="1" x14ac:dyDescent="0.25">
      <c r="A50" s="797"/>
      <c r="B50" s="752" t="str">
        <f>IF(AND(C50&lt;&gt;"",D50&lt;&gt;""),B47+1,"")</f>
        <v/>
      </c>
      <c r="C50" s="278"/>
      <c r="D50" s="267"/>
      <c r="E50" s="157" t="str">
        <f>IF(C50="","",VLOOKUP(C50,$E$3:$F$7,2,FALSE))</f>
        <v/>
      </c>
      <c r="F50" s="158" t="str">
        <f>IF(AND(G47&lt;&gt;"",C50&lt;&gt;""),G47+I47,"")</f>
        <v/>
      </c>
      <c r="G50" s="158" t="str">
        <f t="shared" ref="G50" si="48">IF(AND(C50&lt;&gt;"",F50&lt;&gt;""),F50+E50*D50,"")</f>
        <v/>
      </c>
      <c r="H50" s="158" t="str">
        <f t="shared" ref="H50" si="49">IF(AND(G50&lt;&gt;"",C50&lt;&gt;""),G50-F50,"")</f>
        <v/>
      </c>
      <c r="I50" s="158" t="str">
        <f>IF(H50&lt;&gt;"",$P$4+TIME(0,0,0),"")</f>
        <v/>
      </c>
      <c r="J50" s="268"/>
      <c r="K50" s="159" t="str">
        <f>IF(C50="","",IF(J50&lt;&gt;"",VLOOKUP(J50,Tires!$D$6:$BJ$75,4,FALSE),K47))</f>
        <v/>
      </c>
      <c r="L50" s="159" t="str">
        <f>IF(C50="","",IF(J50&lt;&gt;"",IF(VLOOKUP(J50,Tires!$D$6:$CH$75,51)&lt;&gt;"",VLOOKUP(J50,Tires!$D$6:$CH$75,51),0),M47))</f>
        <v/>
      </c>
      <c r="M50" s="159" t="str">
        <f>IF(AND(G50&lt;&gt;"",C50&lt;&gt;""),L50+D50*Resume!$K$12,"")</f>
        <v/>
      </c>
      <c r="N50" s="269"/>
      <c r="O50" s="160" t="str">
        <f>IF(AND(N50&lt;&gt;"",R47&lt;&gt;""),IF(OR(N50="f",N50="Full"),IF(Resume!$AS$5=1,Capacity,Capacity*Density)-R47,IF(N50&lt;=IF(Resume!$AS$5=1,Capacity,Capacity*Density),N50,IF(Resume!$AS$5=1,Capacity,Capacity*Density)))/$O$4,"")</f>
        <v/>
      </c>
      <c r="P50" s="161" t="str">
        <f>IF(R47&lt;&gt;"",IF(OR(N50="f",N50="Full"),IF(Resume!$AS$5=1,Capacity,Capacity*Density),IF(N50+R47&gt;IF(Resume!$AS$5=1,Capacity,Capacity*Density),IF(Resume!$AS$5=1,Capacity,Capacity*Density),N50+R47)),"")</f>
        <v/>
      </c>
      <c r="Q50" s="161" t="str">
        <f t="shared" ref="Q50" si="50">IF(C50&lt;&gt;"",D50*VLOOKUP(C50,$E$3:$H$7,4,FALSE),"")</f>
        <v/>
      </c>
      <c r="R50" s="161" t="str">
        <f t="shared" ref="R50" si="51">IF(AND(C50&lt;&gt;"",D50&lt;&gt;"",P50&lt;&gt;""),IF(P50-Q50&lt;=0,0,P50-Q50),"")</f>
        <v/>
      </c>
      <c r="S50" s="781"/>
      <c r="T50" s="154"/>
      <c r="U50" s="155" t="str">
        <f>IF(U$43&lt;&gt;"",IF($C50=U$43,$D50,""),"")</f>
        <v/>
      </c>
      <c r="V50" s="155" t="str">
        <f>IF(V$43&lt;&gt;"",IF($C50=V$43,$D50,""),"")</f>
        <v/>
      </c>
      <c r="W50" s="155" t="str">
        <f>IF(W$43&lt;&gt;"",IF($C50=W$43,$D50,""),"")</f>
        <v/>
      </c>
      <c r="X50" s="155" t="str">
        <f>IF(X$43&lt;&gt;"",IF($C50=X$43,$D50,""),"")</f>
        <v/>
      </c>
      <c r="Y50" s="155" t="str">
        <f>IF(Y$43&lt;&gt;"",IF($C50=Y$43,$D50,""),"")</f>
        <v/>
      </c>
      <c r="Z50" s="758" t="str">
        <f>IF(Resume!O16&lt;&gt;"",Resume!O16,"")</f>
        <v/>
      </c>
      <c r="AA50" s="759"/>
      <c r="AB50" s="759"/>
      <c r="AC50" s="760"/>
      <c r="AD50" s="758" t="s">
        <v>154</v>
      </c>
      <c r="AE50" s="759"/>
      <c r="AF50" s="760"/>
      <c r="AG50" s="275"/>
      <c r="AH50" s="156"/>
    </row>
    <row r="51" spans="1:34" ht="13.5" customHeight="1" x14ac:dyDescent="0.25">
      <c r="A51" s="797"/>
      <c r="B51" s="753"/>
      <c r="C51" s="734" t="s">
        <v>282</v>
      </c>
      <c r="D51" s="735"/>
      <c r="E51" s="735"/>
      <c r="F51" s="735"/>
      <c r="G51" s="735"/>
      <c r="H51" s="736"/>
      <c r="I51" s="737" t="s">
        <v>283</v>
      </c>
      <c r="J51" s="738"/>
      <c r="K51" s="738"/>
      <c r="L51" s="738"/>
      <c r="M51" s="739"/>
      <c r="N51" s="740" t="s">
        <v>284</v>
      </c>
      <c r="O51" s="741"/>
      <c r="P51" s="741"/>
      <c r="Q51" s="741"/>
      <c r="R51" s="742"/>
      <c r="S51" s="782"/>
      <c r="T51" s="154"/>
      <c r="U51" s="155"/>
      <c r="V51" s="155"/>
      <c r="W51" s="155"/>
      <c r="X51" s="155"/>
      <c r="Y51" s="155"/>
      <c r="Z51" s="168" t="str">
        <f>IF($E$3&lt;&gt;"",$E$3,"")</f>
        <v>FM</v>
      </c>
      <c r="AA51" s="755">
        <f>IF(Z51&lt;&gt;"",IF(SUM(U74:Y74)&lt;&gt;0,U74,U75),"")</f>
        <v>0</v>
      </c>
      <c r="AB51" s="756"/>
      <c r="AC51" s="757"/>
      <c r="AD51" s="755">
        <f>IF(Z51&lt;&gt;"",SUM(AA51,AD18),"")</f>
        <v>10</v>
      </c>
      <c r="AE51" s="756"/>
      <c r="AF51" s="757"/>
      <c r="AG51" s="233" t="s">
        <v>149</v>
      </c>
      <c r="AH51" s="156"/>
    </row>
    <row r="52" spans="1:34" ht="13.5" customHeight="1" x14ac:dyDescent="0.25">
      <c r="A52" s="797"/>
      <c r="B52" s="754"/>
      <c r="C52" s="743"/>
      <c r="D52" s="744"/>
      <c r="E52" s="744"/>
      <c r="F52" s="744"/>
      <c r="G52" s="744"/>
      <c r="H52" s="745"/>
      <c r="I52" s="746"/>
      <c r="J52" s="747"/>
      <c r="K52" s="747"/>
      <c r="L52" s="747"/>
      <c r="M52" s="748"/>
      <c r="N52" s="749"/>
      <c r="O52" s="750"/>
      <c r="P52" s="750"/>
      <c r="Q52" s="750"/>
      <c r="R52" s="751"/>
      <c r="S52" s="783"/>
      <c r="T52" s="154"/>
      <c r="U52" s="155"/>
      <c r="V52" s="155"/>
      <c r="W52" s="155"/>
      <c r="X52" s="155"/>
      <c r="Y52" s="155"/>
      <c r="Z52" s="169" t="str">
        <f>IF($E$4&lt;&gt;"",$E$4,"")</f>
        <v>OP</v>
      </c>
      <c r="AA52" s="755">
        <f>IF(Z52&lt;&gt;"",IF(SUM(U74:Y74)&lt;&gt;0,V74,V75),"")</f>
        <v>0</v>
      </c>
      <c r="AB52" s="756"/>
      <c r="AC52" s="757"/>
      <c r="AD52" s="755">
        <f t="shared" ref="AD52:AD55" si="52">IF(Z52&lt;&gt;"",SUM(AA52,AD19),"")</f>
        <v>9</v>
      </c>
      <c r="AE52" s="756"/>
      <c r="AF52" s="757"/>
      <c r="AG52" s="233" t="s">
        <v>149</v>
      </c>
      <c r="AH52" s="156"/>
    </row>
    <row r="53" spans="1:34" s="154" customFormat="1" ht="13.5" customHeight="1" x14ac:dyDescent="0.2">
      <c r="A53" s="797"/>
      <c r="B53" s="752" t="str">
        <f>IF(AND(C53&lt;&gt;"",D53&lt;&gt;""),B50+1,"")</f>
        <v/>
      </c>
      <c r="C53" s="278"/>
      <c r="D53" s="267"/>
      <c r="E53" s="157" t="str">
        <f>IF(C53="","",VLOOKUP(C53,$E$3:$F$7,2,FALSE))</f>
        <v/>
      </c>
      <c r="F53" s="158" t="str">
        <f>IF(AND(G50&lt;&gt;"",C53&lt;&gt;""),G50+I50,"")</f>
        <v/>
      </c>
      <c r="G53" s="158" t="str">
        <f t="shared" ref="G53" si="53">IF(AND(C53&lt;&gt;"",F53&lt;&gt;""),F53+E53*D53,"")</f>
        <v/>
      </c>
      <c r="H53" s="158" t="str">
        <f t="shared" ref="H53" si="54">IF(AND(G53&lt;&gt;"",C53&lt;&gt;""),G53-F53,"")</f>
        <v/>
      </c>
      <c r="I53" s="158" t="str">
        <f>IF(H53&lt;&gt;"",$P$4+TIME(0,0,0),"")</f>
        <v/>
      </c>
      <c r="J53" s="268"/>
      <c r="K53" s="159" t="str">
        <f>IF(C53="","",IF(J53&lt;&gt;"",VLOOKUP(J53,Tires!$D$6:$BJ$75,4,FALSE),K50))</f>
        <v/>
      </c>
      <c r="L53" s="159" t="str">
        <f>IF(C53="","",IF(J53&lt;&gt;"",IF(VLOOKUP(J53,Tires!$D$6:$CH$75,51)&lt;&gt;"",VLOOKUP(J53,Tires!$D$6:$CH$75,51),0),M50))</f>
        <v/>
      </c>
      <c r="M53" s="159" t="str">
        <f>IF(AND(G53&lt;&gt;"",C53&lt;&gt;""),L53+D53*Resume!$K$12,"")</f>
        <v/>
      </c>
      <c r="N53" s="269"/>
      <c r="O53" s="160" t="str">
        <f>IF(AND(N53&lt;&gt;"",R50&lt;&gt;""),IF(OR(N53="f",N53="Full"),IF(Resume!$AS$5=1,Capacity,Capacity*Density)-R50,IF(N53&lt;=IF(Resume!$AS$5=1,Capacity,Capacity*Density),N53,IF(Resume!$AS$5=1,Capacity,Capacity*Density)))/$O$4,"")</f>
        <v/>
      </c>
      <c r="P53" s="161" t="str">
        <f>IF(R50&lt;&gt;"",IF(OR(N53="f",N53="Full"),IF(Resume!$AS$5=1,Capacity,Capacity*Density),IF(N53+R50&gt;IF(Resume!$AS$5=1,Capacity,Capacity*Density),IF(Resume!$AS$5=1,Capacity,Capacity*Density),N53+R50)),"")</f>
        <v/>
      </c>
      <c r="Q53" s="161" t="str">
        <f t="shared" ref="Q53" si="55">IF(C53&lt;&gt;"",D53*VLOOKUP(C53,$E$3:$H$7,4,FALSE),"")</f>
        <v/>
      </c>
      <c r="R53" s="161" t="str">
        <f t="shared" ref="R53" si="56">IF(AND(C53&lt;&gt;"",D53&lt;&gt;"",P53&lt;&gt;""),IF(P53-Q53&lt;=0,0,P53-Q53),"")</f>
        <v/>
      </c>
      <c r="S53" s="781"/>
      <c r="U53" s="155" t="str">
        <f>IF(U$43&lt;&gt;"",IF($C53=U$43,$D53,""),"")</f>
        <v/>
      </c>
      <c r="V53" s="155" t="str">
        <f>IF(V$43&lt;&gt;"",IF($C53=V$43,$D53,""),"")</f>
        <v/>
      </c>
      <c r="W53" s="155" t="str">
        <f>IF(W$43&lt;&gt;"",IF($C53=W$43,$D53,""),"")</f>
        <v/>
      </c>
      <c r="X53" s="155" t="str">
        <f>IF(X$43&lt;&gt;"",IF($C53=X$43,$D53,""),"")</f>
        <v/>
      </c>
      <c r="Y53" s="155" t="str">
        <f>IF(Y$43&lt;&gt;"",IF($C53=Y$43,$D53,""),"")</f>
        <v/>
      </c>
      <c r="Z53" s="170" t="str">
        <f>IF($E$5&lt;&gt;"",$E$5,"")</f>
        <v>PD</v>
      </c>
      <c r="AA53" s="755">
        <f>IF(Z53&lt;&gt;"",IF(SUM(U74:Y74)&lt;&gt;0,W74,W75),"")</f>
        <v>0</v>
      </c>
      <c r="AB53" s="756"/>
      <c r="AC53" s="757"/>
      <c r="AD53" s="755">
        <f t="shared" si="52"/>
        <v>7</v>
      </c>
      <c r="AE53" s="756"/>
      <c r="AF53" s="757"/>
      <c r="AG53" s="233" t="s">
        <v>149</v>
      </c>
      <c r="AH53" s="156"/>
    </row>
    <row r="54" spans="1:34" s="154" customFormat="1" ht="13.5" customHeight="1" x14ac:dyDescent="0.2">
      <c r="A54" s="797"/>
      <c r="B54" s="753"/>
      <c r="C54" s="734" t="s">
        <v>282</v>
      </c>
      <c r="D54" s="735"/>
      <c r="E54" s="735"/>
      <c r="F54" s="735"/>
      <c r="G54" s="735"/>
      <c r="H54" s="736"/>
      <c r="I54" s="737" t="s">
        <v>283</v>
      </c>
      <c r="J54" s="738"/>
      <c r="K54" s="738"/>
      <c r="L54" s="738"/>
      <c r="M54" s="739"/>
      <c r="N54" s="740" t="s">
        <v>284</v>
      </c>
      <c r="O54" s="741"/>
      <c r="P54" s="741"/>
      <c r="Q54" s="741"/>
      <c r="R54" s="742"/>
      <c r="S54" s="782"/>
      <c r="U54" s="155"/>
      <c r="V54" s="155"/>
      <c r="W54" s="155"/>
      <c r="X54" s="155"/>
      <c r="Y54" s="155"/>
      <c r="Z54" s="171" t="str">
        <f>IF($E$6&lt;&gt;"",$E$6,"")</f>
        <v/>
      </c>
      <c r="AA54" s="755" t="str">
        <f>IF(Z54&lt;&gt;"",IF(SUM(U74:Y74)&lt;&gt;0,X74,X75),"")</f>
        <v/>
      </c>
      <c r="AB54" s="756"/>
      <c r="AC54" s="757"/>
      <c r="AD54" s="755" t="str">
        <f t="shared" si="52"/>
        <v/>
      </c>
      <c r="AE54" s="756"/>
      <c r="AF54" s="757"/>
      <c r="AG54" s="233" t="s">
        <v>149</v>
      </c>
      <c r="AH54" s="156"/>
    </row>
    <row r="55" spans="1:34" s="154" customFormat="1" ht="13.5" customHeight="1" x14ac:dyDescent="0.2">
      <c r="A55" s="797"/>
      <c r="B55" s="754"/>
      <c r="C55" s="743"/>
      <c r="D55" s="744"/>
      <c r="E55" s="744"/>
      <c r="F55" s="744"/>
      <c r="G55" s="744"/>
      <c r="H55" s="745"/>
      <c r="I55" s="746"/>
      <c r="J55" s="747"/>
      <c r="K55" s="747"/>
      <c r="L55" s="747"/>
      <c r="M55" s="748"/>
      <c r="N55" s="749"/>
      <c r="O55" s="750"/>
      <c r="P55" s="750"/>
      <c r="Q55" s="750"/>
      <c r="R55" s="751"/>
      <c r="S55" s="783"/>
      <c r="U55" s="155"/>
      <c r="V55" s="155"/>
      <c r="W55" s="155"/>
      <c r="X55" s="155"/>
      <c r="Y55" s="155"/>
      <c r="Z55" s="162" t="str">
        <f>IF($E$7&lt;&gt;"",$E$7,"")</f>
        <v/>
      </c>
      <c r="AA55" s="755" t="str">
        <f>IF(Z55&lt;&gt;"",IF(SUM(U74:Y74)&lt;&gt;0,Y74,Y75),"")</f>
        <v/>
      </c>
      <c r="AB55" s="756"/>
      <c r="AC55" s="757"/>
      <c r="AD55" s="755" t="str">
        <f t="shared" si="52"/>
        <v/>
      </c>
      <c r="AE55" s="756"/>
      <c r="AF55" s="757"/>
      <c r="AG55" s="233" t="s">
        <v>149</v>
      </c>
      <c r="AH55" s="156"/>
    </row>
    <row r="56" spans="1:34" s="154" customFormat="1" ht="13.5" customHeight="1" x14ac:dyDescent="0.2">
      <c r="A56" s="797"/>
      <c r="B56" s="752" t="str">
        <f>IF(AND(C56&lt;&gt;"",D56&lt;&gt;""),B53+1,"")</f>
        <v/>
      </c>
      <c r="C56" s="278"/>
      <c r="D56" s="267"/>
      <c r="E56" s="157" t="str">
        <f>IF(C56="","",VLOOKUP(C56,$E$3:$F$7,2,FALSE))</f>
        <v/>
      </c>
      <c r="F56" s="158" t="str">
        <f>IF(AND(G50&lt;&gt;"",C56&lt;&gt;""),G53+I53,"")</f>
        <v/>
      </c>
      <c r="G56" s="158" t="str">
        <f t="shared" ref="G56" si="57">IF(AND(C56&lt;&gt;"",F56&lt;&gt;""),F56+E56*D56,"")</f>
        <v/>
      </c>
      <c r="H56" s="158" t="str">
        <f t="shared" ref="H56" si="58">IF(AND(G56&lt;&gt;"",C56&lt;&gt;""),G56-F56,"")</f>
        <v/>
      </c>
      <c r="I56" s="158" t="str">
        <f>IF(H56&lt;&gt;"",$P$4+TIME(0,0,0),"")</f>
        <v/>
      </c>
      <c r="J56" s="268"/>
      <c r="K56" s="159" t="str">
        <f>IF(C56="","",IF(J56&lt;&gt;"",VLOOKUP(J56,Tires!$D$6:$BJ$75,4,FALSE),K53))</f>
        <v/>
      </c>
      <c r="L56" s="159" t="str">
        <f>IF(C56="","",IF(J56&lt;&gt;"",IF(VLOOKUP(J56,Tires!$D$6:$CH$75,51)&lt;&gt;"",VLOOKUP(J56,Tires!$D$6:$CH$75,51),0),M53))</f>
        <v/>
      </c>
      <c r="M56" s="159" t="str">
        <f>IF(AND(G56&lt;&gt;"",C56&lt;&gt;""),L56+D56*Resume!$K$12,"")</f>
        <v/>
      </c>
      <c r="N56" s="269"/>
      <c r="O56" s="160" t="str">
        <f>IF(AND(N56&lt;&gt;"",R50&lt;&gt;""),IF(OR(N56="f",N56="Full"),IF(Resume!$AS$5=1,Capacity,Capacity*Density)-R50,IF(N56&lt;=IF(Resume!$AS$5=1,Capacity,Capacity*Density),N56,IF(Resume!$AS$5=1,Capacity,Capacity*Density)))/$O$4,"")</f>
        <v/>
      </c>
      <c r="P56" s="161" t="str">
        <f>IF(R53&lt;&gt;"",IF(OR(N56="f",N56="Full"),IF(Resume!$AS$5=1,Capacity,Capacity*Density),IF(N56+R53&gt;IF(Resume!$AS$5=1,Capacity,Capacity*Density),IF(Resume!$AS$5=1,Capacity,Capacity*Density),N56+R53)),"")</f>
        <v/>
      </c>
      <c r="Q56" s="161" t="str">
        <f t="shared" ref="Q56" si="59">IF(C56&lt;&gt;"",D56*VLOOKUP(C56,$E$3:$H$7,4,FALSE),"")</f>
        <v/>
      </c>
      <c r="R56" s="161" t="str">
        <f t="shared" ref="R56" si="60">IF(AND(C56&lt;&gt;"",D56&lt;&gt;"",P56&lt;&gt;""),IF(P56-Q56&lt;=0,0,P56-Q56),"")</f>
        <v/>
      </c>
      <c r="S56" s="781"/>
      <c r="U56" s="155" t="str">
        <f>IF(U$43&lt;&gt;"",IF($C56=U$43,$D56,""),"")</f>
        <v/>
      </c>
      <c r="V56" s="155" t="str">
        <f>IF(V$43&lt;&gt;"",IF($C56=V$43,$D56,""),"")</f>
        <v/>
      </c>
      <c r="W56" s="155" t="str">
        <f>IF(W$43&lt;&gt;"",IF($C56=W$43,$D56,""),"")</f>
        <v/>
      </c>
      <c r="X56" s="155" t="str">
        <f>IF(X$43&lt;&gt;"",IF($C56=X$43,$D56,""),"")</f>
        <v/>
      </c>
      <c r="Y56" s="155" t="str">
        <f>IF(Y$43&lt;&gt;"",IF($C56=Y$43,$D56,""),"")</f>
        <v/>
      </c>
      <c r="AG56" s="156"/>
      <c r="AH56" s="156"/>
    </row>
    <row r="57" spans="1:34" s="154" customFormat="1" ht="13.5" customHeight="1" x14ac:dyDescent="0.2">
      <c r="A57" s="797"/>
      <c r="B57" s="753"/>
      <c r="C57" s="734" t="s">
        <v>282</v>
      </c>
      <c r="D57" s="735"/>
      <c r="E57" s="735"/>
      <c r="F57" s="735"/>
      <c r="G57" s="735"/>
      <c r="H57" s="736"/>
      <c r="I57" s="737" t="s">
        <v>283</v>
      </c>
      <c r="J57" s="738"/>
      <c r="K57" s="738"/>
      <c r="L57" s="738"/>
      <c r="M57" s="739"/>
      <c r="N57" s="740" t="s">
        <v>284</v>
      </c>
      <c r="O57" s="741"/>
      <c r="P57" s="741"/>
      <c r="Q57" s="741"/>
      <c r="R57" s="742"/>
      <c r="S57" s="782"/>
      <c r="U57" s="155"/>
      <c r="V57" s="155"/>
      <c r="W57" s="155"/>
      <c r="X57" s="155"/>
      <c r="Y57" s="155"/>
      <c r="AG57" s="156"/>
      <c r="AH57" s="156"/>
    </row>
    <row r="58" spans="1:34" s="154" customFormat="1" ht="13.5" customHeight="1" x14ac:dyDescent="0.2">
      <c r="A58" s="797"/>
      <c r="B58" s="754"/>
      <c r="C58" s="743"/>
      <c r="D58" s="744"/>
      <c r="E58" s="744"/>
      <c r="F58" s="744"/>
      <c r="G58" s="744"/>
      <c r="H58" s="745"/>
      <c r="I58" s="746"/>
      <c r="J58" s="747"/>
      <c r="K58" s="747"/>
      <c r="L58" s="747"/>
      <c r="M58" s="748"/>
      <c r="N58" s="746" t="s">
        <v>298</v>
      </c>
      <c r="O58" s="747"/>
      <c r="P58" s="747"/>
      <c r="Q58" s="747"/>
      <c r="R58" s="748"/>
      <c r="S58" s="783"/>
      <c r="U58" s="155"/>
      <c r="V58" s="155"/>
      <c r="W58" s="155"/>
      <c r="X58" s="155"/>
      <c r="Y58" s="155"/>
      <c r="AG58" s="156"/>
      <c r="AH58" s="156"/>
    </row>
    <row r="59" spans="1:34" s="154" customFormat="1" ht="13.5" customHeight="1" x14ac:dyDescent="0.2">
      <c r="A59" s="797"/>
      <c r="B59" s="752" t="str">
        <f t="shared" ref="B59" si="61">IF(AND(C59&lt;&gt;"",D59&lt;&gt;""),B56+1,"")</f>
        <v/>
      </c>
      <c r="C59" s="278"/>
      <c r="D59" s="267"/>
      <c r="E59" s="157" t="str">
        <f>IF(C59="","",VLOOKUP(C59,$E$3:$F$7,2,FALSE))</f>
        <v/>
      </c>
      <c r="F59" s="158" t="str">
        <f>IF(AND(G56&lt;&gt;"",C59&lt;&gt;""),G56+I56,"")</f>
        <v/>
      </c>
      <c r="G59" s="158" t="str">
        <f t="shared" ref="G59" si="62">IF(AND(C59&lt;&gt;"",F59&lt;&gt;""),F59+E59*D59,"")</f>
        <v/>
      </c>
      <c r="H59" s="158" t="str">
        <f t="shared" ref="H59" si="63">IF(AND(G59&lt;&gt;"",C59&lt;&gt;""),G59-F59,"")</f>
        <v/>
      </c>
      <c r="I59" s="158" t="str">
        <f>IF(H59&lt;&gt;"",$P$4+TIME(0,0,0),"")</f>
        <v/>
      </c>
      <c r="J59" s="268"/>
      <c r="K59" s="159" t="str">
        <f>IF(C59="","",IF(J59&lt;&gt;"",VLOOKUP(J59,Tires!$D$6:$BJ$75,4,FALSE),K56))</f>
        <v/>
      </c>
      <c r="L59" s="159" t="str">
        <f>IF(C59="","",IF(J59&lt;&gt;"",IF(VLOOKUP(J59,Tires!$D$6:$CH$75,51)&lt;&gt;"",VLOOKUP(J59,Tires!$D$6:$CH$75,51),0),M56))</f>
        <v/>
      </c>
      <c r="M59" s="159" t="str">
        <f>IF(AND(G59&lt;&gt;"",C59&lt;&gt;""),L59+D59*Resume!$K$12,"")</f>
        <v/>
      </c>
      <c r="N59" s="269"/>
      <c r="O59" s="160" t="str">
        <f>IF(AND(N59&lt;&gt;"",R56&lt;&gt;""),IF(OR(N59="f",N59="Full"),IF(Resume!$AS$5=1,Capacity,Capacity*Density)-R56,IF(N59&lt;=IF(Resume!$AS$5=1,Capacity,Capacity*Density),N59,IF(Resume!$AS$5=1,Capacity,Capacity*Density)))/$O$4,"")</f>
        <v/>
      </c>
      <c r="P59" s="161" t="str">
        <f>IF(R56&lt;&gt;"",IF(OR(N59="f",N59="Full"),IF(Resume!$AS$5=1,Capacity,Capacity*Density),IF(N59+R56&gt;IF(Resume!$AS$5=1,Capacity,Capacity*Density),IF(Resume!$AS$5=1,Capacity,Capacity*Density),N59+R56)),"")</f>
        <v/>
      </c>
      <c r="Q59" s="161" t="str">
        <f t="shared" ref="Q59" si="64">IF(C59&lt;&gt;"",D59*VLOOKUP(C59,$E$3:$H$7,4,FALSE),"")</f>
        <v/>
      </c>
      <c r="R59" s="161" t="str">
        <f t="shared" ref="R59" si="65">IF(AND(C59&lt;&gt;"",D59&lt;&gt;"",P59&lt;&gt;""),IF(P59-Q59&lt;=0,0,P59-Q59),"")</f>
        <v/>
      </c>
      <c r="S59" s="781"/>
      <c r="U59" s="155" t="str">
        <f>IF(U$43&lt;&gt;"",IF($C59=U$43,$D59,""),"")</f>
        <v/>
      </c>
      <c r="V59" s="155" t="str">
        <f>IF(V$43&lt;&gt;"",IF($C59=V$43,$D59,""),"")</f>
        <v/>
      </c>
      <c r="W59" s="155" t="str">
        <f>IF(W$43&lt;&gt;"",IF($C59=W$43,$D59,""),"")</f>
        <v/>
      </c>
      <c r="X59" s="155" t="str">
        <f>IF(X$43&lt;&gt;"",IF($C59=X$43,$D59,""),"")</f>
        <v/>
      </c>
      <c r="Y59" s="155" t="str">
        <f>IF(Y$43&lt;&gt;"",IF($C59=Y$43,$D59,""),"")</f>
        <v/>
      </c>
      <c r="AG59" s="156"/>
      <c r="AH59" s="156"/>
    </row>
    <row r="60" spans="1:34" s="154" customFormat="1" ht="13.5" customHeight="1" x14ac:dyDescent="0.2">
      <c r="A60" s="797"/>
      <c r="B60" s="753"/>
      <c r="C60" s="734" t="s">
        <v>282</v>
      </c>
      <c r="D60" s="735"/>
      <c r="E60" s="735"/>
      <c r="F60" s="735"/>
      <c r="G60" s="735"/>
      <c r="H60" s="736"/>
      <c r="I60" s="737" t="s">
        <v>283</v>
      </c>
      <c r="J60" s="738"/>
      <c r="K60" s="738"/>
      <c r="L60" s="738"/>
      <c r="M60" s="739"/>
      <c r="N60" s="740" t="s">
        <v>284</v>
      </c>
      <c r="O60" s="741"/>
      <c r="P60" s="741"/>
      <c r="Q60" s="741"/>
      <c r="R60" s="742"/>
      <c r="S60" s="782"/>
      <c r="U60" s="155"/>
      <c r="V60" s="155"/>
      <c r="W60" s="155"/>
      <c r="X60" s="155"/>
      <c r="Y60" s="155"/>
      <c r="AG60" s="156"/>
      <c r="AH60" s="156"/>
    </row>
    <row r="61" spans="1:34" s="154" customFormat="1" ht="13.5" customHeight="1" x14ac:dyDescent="0.2">
      <c r="A61" s="797"/>
      <c r="B61" s="754"/>
      <c r="C61" s="793"/>
      <c r="D61" s="794"/>
      <c r="E61" s="794"/>
      <c r="F61" s="794"/>
      <c r="G61" s="794"/>
      <c r="H61" s="795"/>
      <c r="I61" s="746"/>
      <c r="J61" s="747"/>
      <c r="K61" s="747"/>
      <c r="L61" s="747"/>
      <c r="M61" s="748"/>
      <c r="N61" s="746" t="s">
        <v>298</v>
      </c>
      <c r="O61" s="747"/>
      <c r="P61" s="747"/>
      <c r="Q61" s="747"/>
      <c r="R61" s="748"/>
      <c r="S61" s="783"/>
      <c r="U61" s="155"/>
      <c r="V61" s="155"/>
      <c r="W61" s="155"/>
      <c r="X61" s="155"/>
      <c r="Y61" s="155"/>
      <c r="AG61" s="156"/>
      <c r="AH61" s="156"/>
    </row>
    <row r="62" spans="1:34" s="154" customFormat="1" ht="13.5" customHeight="1" x14ac:dyDescent="0.2">
      <c r="A62" s="797"/>
      <c r="B62" s="752" t="str">
        <f t="shared" ref="B62" si="66">IF(AND(C62&lt;&gt;"",D62&lt;&gt;""),B59+1,"")</f>
        <v/>
      </c>
      <c r="C62" s="278"/>
      <c r="D62" s="267"/>
      <c r="E62" s="157" t="str">
        <f>IF(C62="","",VLOOKUP(C62,$E$3:$F$7,2,FALSE))</f>
        <v/>
      </c>
      <c r="F62" s="158" t="str">
        <f>IF(AND(G59&lt;&gt;"",C62&lt;&gt;""),G59+I59,"")</f>
        <v/>
      </c>
      <c r="G62" s="158" t="str">
        <f t="shared" ref="G62" si="67">IF(AND(C62&lt;&gt;"",F62&lt;&gt;""),F62+E62*D62,"")</f>
        <v/>
      </c>
      <c r="H62" s="158" t="str">
        <f t="shared" ref="H62" si="68">IF(AND(G62&lt;&gt;"",C62&lt;&gt;""),G62-F62,"")</f>
        <v/>
      </c>
      <c r="I62" s="158" t="str">
        <f>IF(H62&lt;&gt;"",$P$4+TIME(0,0,0),"")</f>
        <v/>
      </c>
      <c r="J62" s="268"/>
      <c r="K62" s="159" t="str">
        <f>IF(C62="","",IF(J62&lt;&gt;"",VLOOKUP(J62,Tires!$D$6:$BJ$75,4,FALSE),K59))</f>
        <v/>
      </c>
      <c r="L62" s="159" t="str">
        <f>IF(C62="","",IF(J62&lt;&gt;"",IF(VLOOKUP(J62,Tires!$D$6:$CH$75,51)&lt;&gt;"",VLOOKUP(J62,Tires!$D$6:$CH$75,51),0),M59))</f>
        <v/>
      </c>
      <c r="M62" s="159" t="str">
        <f>IF(AND(G62&lt;&gt;"",C62&lt;&gt;""),L62+D62*Resume!$K$12,"")</f>
        <v/>
      </c>
      <c r="N62" s="269"/>
      <c r="O62" s="160" t="str">
        <f>IF(AND(N62&lt;&gt;"",R59&lt;&gt;""),IF(OR(N62="f",N62="Full"),IF(Resume!$AS$5=1,Capacity,Capacity*Density)-R59,IF(N62&lt;=IF(Resume!$AS$5=1,Capacity,Capacity*Density),N62,IF(Resume!$AS$5=1,Capacity,Capacity*Density)))/$O$4,"")</f>
        <v/>
      </c>
      <c r="P62" s="161" t="str">
        <f>IF(R59&lt;&gt;"",IF(OR(N62="f",N62="Full"),IF(Resume!$AS$5=1,Capacity,Capacity*Density),IF(N62+R59&gt;IF(Resume!$AS$5=1,Capacity,Capacity*Density),IF(Resume!$AS$5=1,Capacity,Capacity*Density),N62+R59)),"")</f>
        <v/>
      </c>
      <c r="Q62" s="161" t="str">
        <f t="shared" ref="Q62" si="69">IF(C62&lt;&gt;"",D62*VLOOKUP(C62,$E$3:$H$7,4,FALSE),"")</f>
        <v/>
      </c>
      <c r="R62" s="161" t="str">
        <f t="shared" ref="R62" si="70">IF(AND(C62&lt;&gt;"",D62&lt;&gt;"",P62&lt;&gt;""),IF(P62-Q62&lt;=0,0,P62-Q62),"")</f>
        <v/>
      </c>
      <c r="S62" s="781"/>
      <c r="U62" s="155" t="str">
        <f>IF(U$43&lt;&gt;"",IF($C62=U$43,$D62,""),"")</f>
        <v/>
      </c>
      <c r="V62" s="155" t="str">
        <f>IF(V$43&lt;&gt;"",IF($C62=V$43,$D62,""),"")</f>
        <v/>
      </c>
      <c r="W62" s="155" t="str">
        <f>IF(W$43&lt;&gt;"",IF($C62=W$43,$D62,""),"")</f>
        <v/>
      </c>
      <c r="X62" s="155" t="str">
        <f>IF(X$43&lt;&gt;"",IF($C62=X$43,$D62,""),"")</f>
        <v/>
      </c>
      <c r="Y62" s="155" t="str">
        <f>IF(Y$43&lt;&gt;"",IF($C62=Y$43,$D62,""),"")</f>
        <v/>
      </c>
      <c r="AG62" s="156"/>
      <c r="AH62" s="156"/>
    </row>
    <row r="63" spans="1:34" s="154" customFormat="1" ht="13.5" customHeight="1" x14ac:dyDescent="0.2">
      <c r="A63" s="797"/>
      <c r="B63" s="753"/>
      <c r="C63" s="734" t="s">
        <v>282</v>
      </c>
      <c r="D63" s="735"/>
      <c r="E63" s="735"/>
      <c r="F63" s="735"/>
      <c r="G63" s="735"/>
      <c r="H63" s="736"/>
      <c r="I63" s="737" t="s">
        <v>283</v>
      </c>
      <c r="J63" s="738"/>
      <c r="K63" s="738"/>
      <c r="L63" s="738"/>
      <c r="M63" s="739"/>
      <c r="N63" s="740" t="s">
        <v>284</v>
      </c>
      <c r="O63" s="741"/>
      <c r="P63" s="741"/>
      <c r="Q63" s="741"/>
      <c r="R63" s="742"/>
      <c r="S63" s="782"/>
      <c r="U63" s="155"/>
      <c r="V63" s="155"/>
      <c r="W63" s="155"/>
      <c r="X63" s="155"/>
      <c r="Y63" s="155"/>
      <c r="AG63" s="156"/>
      <c r="AH63" s="156"/>
    </row>
    <row r="64" spans="1:34" s="154" customFormat="1" ht="13.5" customHeight="1" x14ac:dyDescent="0.2">
      <c r="A64" s="797"/>
      <c r="B64" s="754"/>
      <c r="C64" s="743"/>
      <c r="D64" s="744"/>
      <c r="E64" s="744"/>
      <c r="F64" s="744"/>
      <c r="G64" s="744"/>
      <c r="H64" s="745"/>
      <c r="I64" s="746"/>
      <c r="J64" s="747"/>
      <c r="K64" s="747"/>
      <c r="L64" s="747"/>
      <c r="M64" s="748"/>
      <c r="N64" s="746" t="s">
        <v>298</v>
      </c>
      <c r="O64" s="747"/>
      <c r="P64" s="747"/>
      <c r="Q64" s="747"/>
      <c r="R64" s="748"/>
      <c r="S64" s="783"/>
      <c r="U64" s="155"/>
      <c r="V64" s="155"/>
      <c r="W64" s="155"/>
      <c r="X64" s="155"/>
      <c r="Y64" s="155"/>
      <c r="AG64" s="156"/>
      <c r="AH64" s="156"/>
    </row>
    <row r="65" spans="1:34" s="154" customFormat="1" ht="13.5" customHeight="1" x14ac:dyDescent="0.2">
      <c r="A65" s="797"/>
      <c r="B65" s="752" t="str">
        <f t="shared" ref="B65" si="71">IF(AND(C65&lt;&gt;"",D65&lt;&gt;""),B62+1,"")</f>
        <v/>
      </c>
      <c r="C65" s="278"/>
      <c r="D65" s="267"/>
      <c r="E65" s="157" t="str">
        <f>IF(C65="","",VLOOKUP(C65,$E$3:$F$7,2,FALSE))</f>
        <v/>
      </c>
      <c r="F65" s="158" t="str">
        <f>IF(AND(G62&lt;&gt;"",C65&lt;&gt;""),G62+I62,"")</f>
        <v/>
      </c>
      <c r="G65" s="158" t="str">
        <f t="shared" ref="G65" si="72">IF(AND(C65&lt;&gt;"",F65&lt;&gt;""),F65+E65*D65,"")</f>
        <v/>
      </c>
      <c r="H65" s="158" t="str">
        <f t="shared" ref="H65" si="73">IF(AND(G65&lt;&gt;"",C65&lt;&gt;""),G65-F65,"")</f>
        <v/>
      </c>
      <c r="I65" s="158" t="str">
        <f>IF(H65&lt;&gt;"",$P$4+TIME(0,0,0),"")</f>
        <v/>
      </c>
      <c r="J65" s="268"/>
      <c r="K65" s="159" t="str">
        <f>IF(C65="","",IF(J65&lt;&gt;"",VLOOKUP(J65,Tires!$D$6:$BJ$75,4,FALSE),K62))</f>
        <v/>
      </c>
      <c r="L65" s="159" t="str">
        <f>IF(C65="","",IF(J65&lt;&gt;"",IF(VLOOKUP(J65,Tires!$D$6:$CH$75,51)&lt;&gt;"",VLOOKUP(J65,Tires!$D$6:$CH$75,51),0),M62))</f>
        <v/>
      </c>
      <c r="M65" s="159" t="str">
        <f>IF(AND(G65&lt;&gt;"",C65&lt;&gt;""),L65+D65*Resume!$K$12,"")</f>
        <v/>
      </c>
      <c r="N65" s="269"/>
      <c r="O65" s="160" t="str">
        <f>IF(AND(N65&lt;&gt;"",R62&lt;&gt;""),IF(OR(N65="f",N65="Full"),IF(Resume!$AS$5=1,Capacity,Capacity*Density)-R62,IF(N65&lt;=IF(Resume!$AS$5=1,Capacity,Capacity*Density),N65,IF(Resume!$AS$5=1,Capacity,Capacity*Density)))/$O$4,"")</f>
        <v/>
      </c>
      <c r="P65" s="161" t="str">
        <f>IF(R62&lt;&gt;"",IF(OR(N65="f",N65="Full"),IF(Resume!$AS$5=1,Capacity,Capacity*Density),IF(N65+R62&gt;IF(Resume!$AS$5=1,Capacity,Capacity*Density),IF(Resume!$AS$5=1,Capacity,Capacity*Density),N65+R62)),"")</f>
        <v/>
      </c>
      <c r="Q65" s="161" t="str">
        <f t="shared" ref="Q65" si="74">IF(C65&lt;&gt;"",D65*VLOOKUP(C65,$E$3:$H$7,4,FALSE),"")</f>
        <v/>
      </c>
      <c r="R65" s="161" t="str">
        <f t="shared" ref="R65" si="75">IF(AND(C65&lt;&gt;"",D65&lt;&gt;"",P65&lt;&gt;""),IF(P65-Q65&lt;=0,0,P65-Q65),"")</f>
        <v/>
      </c>
      <c r="S65" s="781"/>
      <c r="U65" s="155" t="str">
        <f>IF(U$43&lt;&gt;"",IF($C65=U$43,$D65,""),"")</f>
        <v/>
      </c>
      <c r="V65" s="155" t="str">
        <f>IF(V$43&lt;&gt;"",IF($C65=V$43,$D65,""),"")</f>
        <v/>
      </c>
      <c r="W65" s="155" t="str">
        <f>IF(W$43&lt;&gt;"",IF($C65=W$43,$D65,""),"")</f>
        <v/>
      </c>
      <c r="X65" s="155" t="str">
        <f>IF(X$43&lt;&gt;"",IF($C65=X$43,$D65,""),"")</f>
        <v/>
      </c>
      <c r="Y65" s="155" t="str">
        <f>IF(Y$43&lt;&gt;"",IF($C65=Y$43,$D65,""),"")</f>
        <v/>
      </c>
      <c r="AG65" s="156"/>
      <c r="AH65" s="156"/>
    </row>
    <row r="66" spans="1:34" s="154" customFormat="1" ht="13.5" customHeight="1" x14ac:dyDescent="0.2">
      <c r="A66" s="797"/>
      <c r="B66" s="753"/>
      <c r="C66" s="734" t="s">
        <v>282</v>
      </c>
      <c r="D66" s="735"/>
      <c r="E66" s="735"/>
      <c r="F66" s="735"/>
      <c r="G66" s="735"/>
      <c r="H66" s="736"/>
      <c r="I66" s="737" t="s">
        <v>283</v>
      </c>
      <c r="J66" s="738"/>
      <c r="K66" s="738"/>
      <c r="L66" s="738"/>
      <c r="M66" s="739"/>
      <c r="N66" s="740" t="s">
        <v>284</v>
      </c>
      <c r="O66" s="741"/>
      <c r="P66" s="741"/>
      <c r="Q66" s="741"/>
      <c r="R66" s="742"/>
      <c r="S66" s="782"/>
      <c r="U66" s="155"/>
      <c r="V66" s="155"/>
      <c r="W66" s="155"/>
      <c r="X66" s="155"/>
      <c r="Y66" s="155"/>
      <c r="AG66" s="156"/>
      <c r="AH66" s="156"/>
    </row>
    <row r="67" spans="1:34" s="154" customFormat="1" ht="13.5" customHeight="1" x14ac:dyDescent="0.2">
      <c r="A67" s="797"/>
      <c r="B67" s="754"/>
      <c r="C67" s="743"/>
      <c r="D67" s="744"/>
      <c r="E67" s="744"/>
      <c r="F67" s="744"/>
      <c r="G67" s="744"/>
      <c r="H67" s="745"/>
      <c r="I67" s="746"/>
      <c r="J67" s="747"/>
      <c r="K67" s="747"/>
      <c r="L67" s="747"/>
      <c r="M67" s="748"/>
      <c r="N67" s="749" t="s">
        <v>298</v>
      </c>
      <c r="O67" s="750"/>
      <c r="P67" s="750"/>
      <c r="Q67" s="750"/>
      <c r="R67" s="751"/>
      <c r="S67" s="783"/>
      <c r="U67" s="155"/>
      <c r="V67" s="155"/>
      <c r="W67" s="155"/>
      <c r="X67" s="155"/>
      <c r="Y67" s="155"/>
      <c r="AG67" s="156"/>
      <c r="AH67" s="156"/>
    </row>
    <row r="68" spans="1:34" s="154" customFormat="1" ht="13.5" customHeight="1" x14ac:dyDescent="0.2">
      <c r="A68" s="797"/>
      <c r="B68" s="752" t="str">
        <f t="shared" ref="B68" si="76">IF(AND(C68&lt;&gt;"",D68&lt;&gt;""),B65+1,"")</f>
        <v/>
      </c>
      <c r="C68" s="278"/>
      <c r="D68" s="267"/>
      <c r="E68" s="157" t="str">
        <f>IF(C68="","",VLOOKUP(C68,$E$3:$F$7,2,FALSE))</f>
        <v/>
      </c>
      <c r="F68" s="158" t="str">
        <f>IF(AND(G65&lt;&gt;"",C68&lt;&gt;""),G65+I65,"")</f>
        <v/>
      </c>
      <c r="G68" s="158" t="str">
        <f t="shared" ref="G68" si="77">IF(AND(C68&lt;&gt;"",F68&lt;&gt;""),F68+E68*D68,"")</f>
        <v/>
      </c>
      <c r="H68" s="158" t="str">
        <f t="shared" ref="H68" si="78">IF(AND(G68&lt;&gt;"",C68&lt;&gt;""),G68-F68,"")</f>
        <v/>
      </c>
      <c r="I68" s="158" t="str">
        <f>IF(H68&lt;&gt;"",$P$4+TIME(0,0,0),"")</f>
        <v/>
      </c>
      <c r="J68" s="268"/>
      <c r="K68" s="159" t="str">
        <f>IF(C68="","",IF(J68&lt;&gt;"",VLOOKUP(J68,Tires!$D$6:$BJ$75,4,FALSE),K65))</f>
        <v/>
      </c>
      <c r="L68" s="159" t="str">
        <f>IF(C68="","",IF(J68&lt;&gt;"",IF(VLOOKUP(J68,Tires!$D$6:$CH$75,51)&lt;&gt;"",VLOOKUP(J68,Tires!$D$6:$CH$75,51),0),M65))</f>
        <v/>
      </c>
      <c r="M68" s="159" t="str">
        <f>IF(AND(G68&lt;&gt;"",C68&lt;&gt;""),L68+D68*Resume!$K$12,"")</f>
        <v/>
      </c>
      <c r="N68" s="269"/>
      <c r="O68" s="160" t="str">
        <f>IF(AND(N68&lt;&gt;"",R65&lt;&gt;""),IF(OR(N68="f",N68="Full"),IF(Resume!$AS$5=1,Capacity,Capacity*Density)-R65,IF(N68&lt;=IF(Resume!$AS$5=1,Capacity,Capacity*Density),N68,IF(Resume!$AS$5=1,Capacity,Capacity*Density)))/$O$4,"")</f>
        <v/>
      </c>
      <c r="P68" s="161" t="str">
        <f>IF(R65&lt;&gt;"",IF(OR(N68="f",N68="Full"),IF(Resume!$AS$5=1,Capacity,Capacity*Density),IF(N68+R65&gt;IF(Resume!$AS$5=1,Capacity,Capacity*Density),IF(Resume!$AS$5=1,Capacity,Capacity*Density),N68+R65)),"")</f>
        <v/>
      </c>
      <c r="Q68" s="161" t="str">
        <f t="shared" ref="Q68" si="79">IF(C68&lt;&gt;"",D68*VLOOKUP(C68,$E$3:$H$7,4,FALSE),"")</f>
        <v/>
      </c>
      <c r="R68" s="161" t="str">
        <f t="shared" ref="R68" si="80">IF(AND(C68&lt;&gt;"",D68&lt;&gt;"",P68&lt;&gt;""),IF(P68-Q68&lt;=0,0,P68-Q68),"")</f>
        <v/>
      </c>
      <c r="S68" s="781"/>
      <c r="U68" s="155" t="str">
        <f>IF(U$43&lt;&gt;"",IF($C68=U$43,$D68,""),"")</f>
        <v/>
      </c>
      <c r="V68" s="155" t="str">
        <f>IF(V$43&lt;&gt;"",IF($C68=V$43,$D68,""),"")</f>
        <v/>
      </c>
      <c r="W68" s="155" t="str">
        <f>IF(W$43&lt;&gt;"",IF($C68=W$43,$D68,""),"")</f>
        <v/>
      </c>
      <c r="X68" s="155" t="str">
        <f>IF(X$43&lt;&gt;"",IF($C68=X$43,$D68,""),"")</f>
        <v/>
      </c>
      <c r="Y68" s="155" t="str">
        <f>IF(Y$43&lt;&gt;"",IF($C68=Y$43,$D68,""),"")</f>
        <v/>
      </c>
      <c r="AG68" s="156"/>
      <c r="AH68" s="156"/>
    </row>
    <row r="69" spans="1:34" ht="13.5" customHeight="1" x14ac:dyDescent="0.25">
      <c r="A69" s="797"/>
      <c r="B69" s="753"/>
      <c r="C69" s="734" t="s">
        <v>282</v>
      </c>
      <c r="D69" s="735"/>
      <c r="E69" s="735"/>
      <c r="F69" s="735"/>
      <c r="G69" s="735"/>
      <c r="H69" s="736"/>
      <c r="I69" s="737" t="s">
        <v>283</v>
      </c>
      <c r="J69" s="738"/>
      <c r="K69" s="738"/>
      <c r="L69" s="738"/>
      <c r="M69" s="739"/>
      <c r="N69" s="740" t="s">
        <v>284</v>
      </c>
      <c r="O69" s="741"/>
      <c r="P69" s="741"/>
      <c r="Q69" s="741"/>
      <c r="R69" s="742"/>
      <c r="S69" s="782"/>
      <c r="T69" s="154"/>
      <c r="U69" s="155"/>
      <c r="V69" s="155"/>
      <c r="W69" s="155"/>
      <c r="X69" s="155"/>
      <c r="Y69" s="155"/>
      <c r="Z69" s="154"/>
      <c r="AA69" s="154"/>
      <c r="AB69" s="154"/>
      <c r="AC69" s="154"/>
      <c r="AD69" s="154"/>
      <c r="AE69" s="154"/>
      <c r="AF69" s="154"/>
      <c r="AG69" s="156"/>
      <c r="AH69" s="156"/>
    </row>
    <row r="70" spans="1:34" ht="13.5" customHeight="1" x14ac:dyDescent="0.25">
      <c r="A70" s="797"/>
      <c r="B70" s="754"/>
      <c r="C70" s="743"/>
      <c r="D70" s="744"/>
      <c r="E70" s="744"/>
      <c r="F70" s="744"/>
      <c r="G70" s="744"/>
      <c r="H70" s="745"/>
      <c r="I70" s="746"/>
      <c r="J70" s="747"/>
      <c r="K70" s="747"/>
      <c r="L70" s="747"/>
      <c r="M70" s="748"/>
      <c r="N70" s="749"/>
      <c r="O70" s="750"/>
      <c r="P70" s="750"/>
      <c r="Q70" s="750"/>
      <c r="R70" s="751"/>
      <c r="S70" s="783"/>
      <c r="T70" s="154"/>
      <c r="U70" s="155"/>
      <c r="V70" s="155"/>
      <c r="W70" s="155"/>
      <c r="X70" s="155"/>
      <c r="Y70" s="155"/>
      <c r="Z70" s="154"/>
      <c r="AA70" s="154"/>
      <c r="AB70" s="154"/>
      <c r="AC70" s="154"/>
      <c r="AD70" s="154"/>
      <c r="AE70" s="154"/>
      <c r="AF70" s="154"/>
      <c r="AG70" s="156"/>
      <c r="AH70" s="156"/>
    </row>
    <row r="71" spans="1:34" s="154" customFormat="1" ht="13.5" customHeight="1" x14ac:dyDescent="0.2">
      <c r="A71" s="797"/>
      <c r="B71" s="752" t="str">
        <f t="shared" ref="B71" si="81">IF(AND(C71&lt;&gt;"",D71&lt;&gt;""),B68+1,"")</f>
        <v/>
      </c>
      <c r="C71" s="266"/>
      <c r="D71" s="267"/>
      <c r="E71" s="157" t="str">
        <f>IF(C71="","",VLOOKUP(C71,$E$3:$F$7,2,FALSE))</f>
        <v/>
      </c>
      <c r="F71" s="158" t="str">
        <f>IF(AND(G68&lt;&gt;"",C71&lt;&gt;""),G68+I68,"")</f>
        <v/>
      </c>
      <c r="G71" s="158" t="str">
        <f t="shared" ref="G71" si="82">IF(AND(C71&lt;&gt;"",F71&lt;&gt;""),F71+E71*D71,"")</f>
        <v/>
      </c>
      <c r="H71" s="158" t="str">
        <f t="shared" ref="H71" si="83">IF(AND(G71&lt;&gt;"",C71&lt;&gt;""),G71-F71,"")</f>
        <v/>
      </c>
      <c r="I71" s="158" t="str">
        <f>IF(H71&lt;&gt;"",$P$4+TIME(0,0,0),"")</f>
        <v/>
      </c>
      <c r="J71" s="268"/>
      <c r="K71" s="159" t="str">
        <f>IF(C71="","",IF(J71&lt;&gt;"",VLOOKUP(J71,Tires!$D$6:$BJ$75,4,FALSE),K68))</f>
        <v/>
      </c>
      <c r="L71" s="159" t="str">
        <f>IF(C71="","",IF(J71&lt;&gt;"",IF(VLOOKUP(J71,Tires!$D$6:$CH$75,51)&lt;&gt;"",VLOOKUP(J71,Tires!$D$6:$CH$75,51),0),M68))</f>
        <v/>
      </c>
      <c r="M71" s="159" t="str">
        <f>IF(AND(G71&lt;&gt;"",C71&lt;&gt;""),L71+D71*Resume!$K$12,"")</f>
        <v/>
      </c>
      <c r="N71" s="269"/>
      <c r="O71" s="160" t="str">
        <f>IF(AND(N71&lt;&gt;"",R68&lt;&gt;""),IF(OR(N71="f",N71="Full"),IF(Resume!$AS$5=1,Capacity,Capacity*Density)-R68,IF(N71&lt;=IF(Resume!$AS$5=1,Capacity,Capacity*Density),N71,IF(Resume!$AS$5=1,Capacity,Capacity*Density)))/$O$4,"")</f>
        <v/>
      </c>
      <c r="P71" s="161" t="str">
        <f>IF(R68&lt;&gt;"",IF(OR(N71="f",N71="Full"),IF(Resume!$AS$5=1,Capacity,Capacity*Density),IF(N71+R68&gt;IF(Resume!$AS$5=1,Capacity,Capacity*Density),IF(Resume!$AS$5=1,Capacity,Capacity*Density),N71+R68)),"")</f>
        <v/>
      </c>
      <c r="Q71" s="161" t="str">
        <f t="shared" ref="Q71" si="84">IF(C71&lt;&gt;"",D71*VLOOKUP(C71,$E$3:$H$7,4,FALSE),"")</f>
        <v/>
      </c>
      <c r="R71" s="161" t="str">
        <f t="shared" ref="R71" si="85">IF(AND(C71&lt;&gt;"",D71&lt;&gt;"",P71&lt;&gt;""),IF(P71-Q71&lt;=0,0,P71-Q71),"")</f>
        <v/>
      </c>
      <c r="S71" s="790"/>
      <c r="U71" s="155" t="str">
        <f>IF(U$43&lt;&gt;"",IF($C71=U$43,$D71,""),"")</f>
        <v/>
      </c>
      <c r="V71" s="155" t="str">
        <f>IF(V$43&lt;&gt;"",IF($C71=V$43,$D71,""),"")</f>
        <v/>
      </c>
      <c r="W71" s="155" t="str">
        <f>IF(W$43&lt;&gt;"",IF($C71=W$43,$D71,""),"")</f>
        <v/>
      </c>
      <c r="X71" s="155" t="str">
        <f>IF(X$43&lt;&gt;"",IF($C71=X$43,$D71,""),"")</f>
        <v/>
      </c>
      <c r="Y71" s="155" t="str">
        <f>IF(Y$43&lt;&gt;"",IF($C71=Y$43,$D71,""),"")</f>
        <v/>
      </c>
      <c r="AG71" s="156"/>
      <c r="AH71" s="156"/>
    </row>
    <row r="72" spans="1:34" ht="13.5" customHeight="1" x14ac:dyDescent="0.25">
      <c r="A72" s="797"/>
      <c r="B72" s="753"/>
      <c r="C72" s="734" t="s">
        <v>282</v>
      </c>
      <c r="D72" s="735"/>
      <c r="E72" s="735"/>
      <c r="F72" s="735"/>
      <c r="G72" s="735"/>
      <c r="H72" s="736"/>
      <c r="I72" s="737" t="s">
        <v>283</v>
      </c>
      <c r="J72" s="738"/>
      <c r="K72" s="738"/>
      <c r="L72" s="738"/>
      <c r="M72" s="739"/>
      <c r="N72" s="740" t="s">
        <v>284</v>
      </c>
      <c r="O72" s="741"/>
      <c r="P72" s="741"/>
      <c r="Q72" s="741"/>
      <c r="R72" s="742"/>
      <c r="S72" s="791"/>
      <c r="T72" s="154"/>
      <c r="U72" s="155"/>
      <c r="V72" s="155"/>
      <c r="W72" s="155"/>
      <c r="X72" s="155"/>
      <c r="Y72" s="155"/>
      <c r="Z72" s="154"/>
      <c r="AA72" s="154"/>
      <c r="AB72" s="154"/>
      <c r="AC72" s="154"/>
      <c r="AD72" s="154"/>
      <c r="AE72" s="154"/>
      <c r="AF72" s="154"/>
      <c r="AG72" s="156"/>
      <c r="AH72" s="156"/>
    </row>
    <row r="73" spans="1:34" ht="13.5" customHeight="1" x14ac:dyDescent="0.25">
      <c r="A73" s="797"/>
      <c r="B73" s="754"/>
      <c r="C73" s="743"/>
      <c r="D73" s="744"/>
      <c r="E73" s="744"/>
      <c r="F73" s="744"/>
      <c r="G73" s="744"/>
      <c r="H73" s="745"/>
      <c r="I73" s="746"/>
      <c r="J73" s="747"/>
      <c r="K73" s="747"/>
      <c r="L73" s="747"/>
      <c r="M73" s="748"/>
      <c r="N73" s="749"/>
      <c r="O73" s="750"/>
      <c r="P73" s="750"/>
      <c r="Q73" s="750"/>
      <c r="R73" s="751"/>
      <c r="S73" s="792"/>
      <c r="T73" s="154"/>
      <c r="U73" s="155"/>
      <c r="V73" s="155"/>
      <c r="W73" s="155"/>
      <c r="X73" s="155"/>
      <c r="Y73" s="155"/>
      <c r="Z73" s="154"/>
      <c r="AA73" s="154"/>
      <c r="AB73" s="154"/>
      <c r="AC73" s="154"/>
      <c r="AD73" s="154"/>
      <c r="AE73" s="154"/>
      <c r="AF73" s="154"/>
      <c r="AG73" s="156"/>
      <c r="AH73" s="156"/>
    </row>
    <row r="74" spans="1:34" ht="13.5" customHeight="1" x14ac:dyDescent="0.35">
      <c r="A74" s="149"/>
      <c r="B74" s="11"/>
      <c r="C74" s="11"/>
      <c r="D74" s="150"/>
      <c r="E74" s="151"/>
      <c r="F74" s="152"/>
      <c r="G74" s="11"/>
      <c r="H74" s="11"/>
      <c r="I74" s="153"/>
      <c r="J74" s="153"/>
      <c r="K74" s="153"/>
      <c r="L74" s="11"/>
      <c r="M74" s="11"/>
      <c r="N74" s="11"/>
      <c r="O74" s="11"/>
      <c r="P74" s="11"/>
      <c r="Q74" s="11"/>
      <c r="R74" s="11"/>
      <c r="S74" s="11"/>
      <c r="T74" s="154"/>
      <c r="Z74" s="154"/>
      <c r="AA74" s="154"/>
      <c r="AB74" s="154"/>
      <c r="AC74" s="154"/>
      <c r="AD74" s="154"/>
      <c r="AE74" s="154"/>
      <c r="AF74" s="154"/>
      <c r="AG74" s="156"/>
      <c r="AH74" s="156"/>
    </row>
    <row r="75" spans="1:34" ht="13.5" customHeight="1" x14ac:dyDescent="0.25">
      <c r="A75" s="777" t="str">
        <f>IF(Resume!I17&lt;&gt;"",Resume!I17,"")</f>
        <v/>
      </c>
      <c r="B75" s="767" t="s">
        <v>136</v>
      </c>
      <c r="C75" s="767" t="s">
        <v>137</v>
      </c>
      <c r="D75" s="778" t="s">
        <v>138</v>
      </c>
      <c r="E75" s="778" t="s">
        <v>139</v>
      </c>
      <c r="F75" s="779" t="s">
        <v>140</v>
      </c>
      <c r="G75" s="767" t="s">
        <v>141</v>
      </c>
      <c r="H75" s="772" t="s">
        <v>142</v>
      </c>
      <c r="I75" s="774" t="s">
        <v>143</v>
      </c>
      <c r="J75" s="775" t="s">
        <v>144</v>
      </c>
      <c r="K75" s="776" t="s">
        <v>145</v>
      </c>
      <c r="L75" s="767" t="s">
        <v>146</v>
      </c>
      <c r="M75" s="767"/>
      <c r="N75" s="767" t="s">
        <v>147</v>
      </c>
      <c r="O75" s="767"/>
      <c r="P75" s="767"/>
      <c r="Q75" s="767"/>
      <c r="R75" s="767"/>
      <c r="S75" s="752" t="s">
        <v>148</v>
      </c>
      <c r="T75" s="154"/>
      <c r="U75" s="155">
        <f>SUM(U44:U73)</f>
        <v>0</v>
      </c>
      <c r="V75" s="155">
        <f>SUM(V44:V73)</f>
        <v>0</v>
      </c>
      <c r="W75" s="155">
        <f>SUM(W44:W73)</f>
        <v>0</v>
      </c>
      <c r="X75" s="163">
        <f>SUM(X44:X73)</f>
        <v>0</v>
      </c>
      <c r="Y75" s="163">
        <f>SUM(Y44:Y73)</f>
        <v>0</v>
      </c>
      <c r="Z75" s="768" t="s">
        <v>161</v>
      </c>
      <c r="AA75" s="768"/>
      <c r="AB75" s="768"/>
      <c r="AC75" s="768"/>
      <c r="AD75" s="769">
        <f>SUM(D77:D106)</f>
        <v>0</v>
      </c>
      <c r="AE75" s="770"/>
      <c r="AF75" s="771"/>
      <c r="AG75" s="233" t="s">
        <v>149</v>
      </c>
      <c r="AH75" s="156"/>
    </row>
    <row r="76" spans="1:34" ht="13.5" customHeight="1" x14ac:dyDescent="0.25">
      <c r="A76" s="777"/>
      <c r="B76" s="767"/>
      <c r="C76" s="767"/>
      <c r="D76" s="778"/>
      <c r="E76" s="778"/>
      <c r="F76" s="779"/>
      <c r="G76" s="767"/>
      <c r="H76" s="773"/>
      <c r="I76" s="774"/>
      <c r="J76" s="775"/>
      <c r="K76" s="776"/>
      <c r="L76" s="275" t="s">
        <v>134</v>
      </c>
      <c r="M76" s="275" t="s">
        <v>135</v>
      </c>
      <c r="N76" s="275" t="s">
        <v>150</v>
      </c>
      <c r="O76" s="232" t="s">
        <v>151</v>
      </c>
      <c r="P76" s="275" t="s">
        <v>134</v>
      </c>
      <c r="Q76" s="275" t="s">
        <v>152</v>
      </c>
      <c r="R76" s="275" t="s">
        <v>135</v>
      </c>
      <c r="S76" s="754"/>
      <c r="T76" s="154"/>
      <c r="U76" s="155" t="str">
        <f>Z84</f>
        <v>FM</v>
      </c>
      <c r="V76" s="155" t="str">
        <f>Z85</f>
        <v>OP</v>
      </c>
      <c r="W76" s="155" t="str">
        <f>Z86</f>
        <v>PD</v>
      </c>
      <c r="X76" s="155" t="str">
        <f>Z87</f>
        <v/>
      </c>
      <c r="Y76" s="155" t="str">
        <f>Z88</f>
        <v/>
      </c>
      <c r="Z76" s="768" t="s">
        <v>162</v>
      </c>
      <c r="AA76" s="768"/>
      <c r="AB76" s="768"/>
      <c r="AC76" s="768"/>
      <c r="AD76" s="769">
        <f>AD75*Resume!$K$12</f>
        <v>0</v>
      </c>
      <c r="AE76" s="770"/>
      <c r="AF76" s="771"/>
      <c r="AG76" s="233" t="s">
        <v>153</v>
      </c>
      <c r="AH76" s="156"/>
    </row>
    <row r="77" spans="1:34" ht="13.5" customHeight="1" x14ac:dyDescent="0.25">
      <c r="A77" s="777"/>
      <c r="B77" s="752" t="str">
        <f>IF(AND(C77&lt;&gt;"",D77&lt;&gt;""),1,"")</f>
        <v/>
      </c>
      <c r="C77" s="266"/>
      <c r="D77" s="267"/>
      <c r="E77" s="157" t="str">
        <f t="shared" ref="E77" si="86">IF(C77="","",VLOOKUP(C77,$E$3:$F$7,2,FALSE))</f>
        <v/>
      </c>
      <c r="F77" s="158" t="str">
        <f>IF(Resume!E17&lt;&gt;"",Resume!E17+TIME(0,0,0),"")</f>
        <v/>
      </c>
      <c r="G77" s="158" t="str">
        <f t="shared" ref="G77" si="87">IF(AND(C77&lt;&gt;"",F77&lt;&gt;""),F77+E77*D77,"")</f>
        <v/>
      </c>
      <c r="H77" s="158" t="str">
        <f>IF(AND(G77&lt;&gt;"",C77&lt;&gt;""),G77-F77,"")</f>
        <v/>
      </c>
      <c r="I77" s="158" t="str">
        <f>IF(H77&lt;&gt;"",$P$4+TIME(0,0,0),"")</f>
        <v/>
      </c>
      <c r="J77" s="268"/>
      <c r="K77" s="159" t="str">
        <f>IF(C77="","",IF(J77&lt;&gt;"",VLOOKUP(J77,Tires!$D$6:$BJ$75,4,FALSE)))</f>
        <v/>
      </c>
      <c r="L77" s="159" t="str">
        <f>IF(C77="","",IF(J77&lt;&gt;"",IF(VLOOKUP(J77,Tires!$D$6:$CH$75,51)&lt;&gt;"",VLOOKUP(J77,Tires!$D$6:$CH$75,51),0),M74))</f>
        <v/>
      </c>
      <c r="M77" s="159" t="str">
        <f>IF(AND(G77&lt;&gt;"",C77&lt;&gt;""),L77+D77*Resume!$K$12,"")</f>
        <v/>
      </c>
      <c r="N77" s="269"/>
      <c r="O77" s="160" t="str">
        <f>IF(N77&lt;&gt;"",IF(OR(N77="f",N77="Full"),IF(Resume!AS71=1,Capacity,Capacity*Density),IF(N77&lt;=IF(Resume!AS71=1,Capacity,Capacity*Density),N77,IF(Resume!AS71=1,Capacity,Capacity*Density)))/$O$4,"")</f>
        <v/>
      </c>
      <c r="P77" s="161" t="str">
        <f>IF(N77&lt;&gt;"",IF(OR(N77="f",N77="Full"),IF(Resume!AS71=1,Capacity,Capacity*Density),IF(N77&lt;=IF(Resume!AS71=1,Capacity,Capacity*Density),N77,IF(Resume!AS71=1,Capacity,Capacity*Density))),"")</f>
        <v/>
      </c>
      <c r="Q77" s="161" t="str">
        <f t="shared" ref="Q77" si="88">IF(C77&lt;&gt;"",D77*VLOOKUP(C77,$E$3:$H$7,4,FALSE),"")</f>
        <v/>
      </c>
      <c r="R77" s="161" t="str">
        <f>IF(AND(C77&lt;&gt;"",D77&lt;&gt;"",P77&lt;&gt;""),IF(P77-Q77&lt;=0,0,P77-Q77),"")</f>
        <v/>
      </c>
      <c r="S77" s="784"/>
      <c r="T77" s="154"/>
      <c r="U77" s="155" t="str">
        <f>IF(U$76&lt;&gt;"",IF($C77=U$76,$D77,""),"")</f>
        <v/>
      </c>
      <c r="V77" s="155" t="str">
        <f>IF(V$76&lt;&gt;"",IF($C77=V$76,$D77,""),"")</f>
        <v/>
      </c>
      <c r="W77" s="155" t="str">
        <f>IF(W$76&lt;&gt;"",IF($C77=W$76,$D77,""),"")</f>
        <v/>
      </c>
      <c r="X77" s="155" t="str">
        <f>IF(X$76&lt;&gt;"",IF($C77=X$76,$D77,""),"")</f>
        <v/>
      </c>
      <c r="Y77" s="155" t="str">
        <f>IF(Y$76&lt;&gt;"",IF($C77=Y$76,$D77,""),"")</f>
        <v/>
      </c>
      <c r="Z77" s="780" t="s">
        <v>163</v>
      </c>
      <c r="AA77" s="780"/>
      <c r="AB77" s="780"/>
      <c r="AC77" s="780"/>
      <c r="AD77" s="764">
        <f>AD75+AD42</f>
        <v>0</v>
      </c>
      <c r="AE77" s="765"/>
      <c r="AF77" s="766"/>
      <c r="AG77" s="234" t="s">
        <v>149</v>
      </c>
      <c r="AH77" s="156"/>
    </row>
    <row r="78" spans="1:34" ht="13.5" customHeight="1" x14ac:dyDescent="0.25">
      <c r="A78" s="777"/>
      <c r="B78" s="753"/>
      <c r="C78" s="734" t="s">
        <v>282</v>
      </c>
      <c r="D78" s="735"/>
      <c r="E78" s="735"/>
      <c r="F78" s="735"/>
      <c r="G78" s="735"/>
      <c r="H78" s="736"/>
      <c r="I78" s="737" t="s">
        <v>283</v>
      </c>
      <c r="J78" s="738"/>
      <c r="K78" s="738"/>
      <c r="L78" s="738"/>
      <c r="M78" s="739"/>
      <c r="N78" s="740" t="s">
        <v>284</v>
      </c>
      <c r="O78" s="741"/>
      <c r="P78" s="741"/>
      <c r="Q78" s="741"/>
      <c r="R78" s="742"/>
      <c r="S78" s="785"/>
      <c r="T78" s="154"/>
      <c r="U78" s="155"/>
      <c r="V78" s="155"/>
      <c r="W78" s="155"/>
      <c r="X78" s="155"/>
      <c r="Y78" s="155"/>
      <c r="Z78" s="780" t="s">
        <v>164</v>
      </c>
      <c r="AA78" s="780"/>
      <c r="AB78" s="780"/>
      <c r="AC78" s="780"/>
      <c r="AD78" s="764">
        <f>AD76+AD43</f>
        <v>0</v>
      </c>
      <c r="AE78" s="765"/>
      <c r="AF78" s="766"/>
      <c r="AG78" s="234" t="s">
        <v>153</v>
      </c>
      <c r="AH78" s="156"/>
    </row>
    <row r="79" spans="1:34" ht="13.5" customHeight="1" x14ac:dyDescent="0.25">
      <c r="A79" s="777"/>
      <c r="B79" s="754"/>
      <c r="C79" s="743"/>
      <c r="D79" s="744"/>
      <c r="E79" s="744"/>
      <c r="F79" s="744"/>
      <c r="G79" s="744"/>
      <c r="H79" s="745"/>
      <c r="I79" s="746"/>
      <c r="J79" s="747"/>
      <c r="K79" s="747"/>
      <c r="L79" s="747"/>
      <c r="M79" s="748"/>
      <c r="N79" s="749" t="s">
        <v>299</v>
      </c>
      <c r="O79" s="750"/>
      <c r="P79" s="750"/>
      <c r="Q79" s="750"/>
      <c r="R79" s="751"/>
      <c r="S79" s="786"/>
      <c r="T79" s="154"/>
      <c r="U79" s="155"/>
      <c r="V79" s="155"/>
      <c r="W79" s="155"/>
      <c r="X79" s="155"/>
      <c r="Y79" s="155"/>
      <c r="AH79" s="156"/>
    </row>
    <row r="80" spans="1:34" ht="13.5" customHeight="1" x14ac:dyDescent="0.25">
      <c r="A80" s="777"/>
      <c r="B80" s="752" t="str">
        <f>IF(AND(C80&lt;&gt;"",D80&lt;&gt;""),B77+1,"")</f>
        <v/>
      </c>
      <c r="C80" s="266"/>
      <c r="D80" s="267"/>
      <c r="E80" s="157" t="str">
        <f>IF(C80="","",VLOOKUP(C80,$E$3:$F$7,2,FALSE))</f>
        <v/>
      </c>
      <c r="F80" s="158" t="str">
        <f>IF(AND(G77&lt;&gt;"",C80&lt;&gt;""),G77+I77,"")</f>
        <v/>
      </c>
      <c r="G80" s="158" t="str">
        <f t="shared" ref="G80" si="89">IF(AND(C80&lt;&gt;"",F80&lt;&gt;""),F80+E80*D80,"")</f>
        <v/>
      </c>
      <c r="H80" s="158" t="str">
        <f t="shared" ref="H80" si="90">IF(AND(G80&lt;&gt;"",C80&lt;&gt;""),G80-F80,"")</f>
        <v/>
      </c>
      <c r="I80" s="158" t="str">
        <f>IF(H80&lt;&gt;"",$P$4+TIME(0,0,0),"")</f>
        <v/>
      </c>
      <c r="J80" s="268"/>
      <c r="K80" s="159" t="str">
        <f>IF(C80="","",IF(J80&lt;&gt;"",VLOOKUP(J80,Tires!$D$6:$BJ$75,4,FALSE),K77))</f>
        <v/>
      </c>
      <c r="L80" s="159" t="str">
        <f>IF(C80="","",IF(J80&lt;&gt;"",IF(VLOOKUP(J80,Tires!$D$6:$CH$75,51)&lt;&gt;"",VLOOKUP(J80,Tires!$D$6:$CH$75,51),0),M77))</f>
        <v/>
      </c>
      <c r="M80" s="159" t="str">
        <f>IF(AND(G80&lt;&gt;"",C80&lt;&gt;""),L80+D80*Resume!$K$12,"")</f>
        <v/>
      </c>
      <c r="N80" s="269"/>
      <c r="O80" s="160" t="str">
        <f>IF(AND(N80&lt;&gt;"",R77&lt;&gt;""),IF(OR(N80="f",N80="Full"),IF(Resume!$AS$5=1,Capacity,Capacity*Density)-R77,IF(N80&lt;=IF(Resume!$AS$5=1,Capacity,Capacity*Density),N80,IF(Resume!$AS$5=1,Capacity,Capacity*Density)))/$O$4,"")</f>
        <v/>
      </c>
      <c r="P80" s="161" t="str">
        <f>IF(R77&lt;&gt;"",IF(OR(N80="f",N80="Full"),IF(Resume!$AS$5=1,Capacity,Capacity*Density),IF(N80+R77&gt;IF(Resume!$AS$5=1,Capacity,Capacity*Density),IF(Resume!$AS$5=1,Capacity,Capacity*Density),N80+R77)),"")</f>
        <v/>
      </c>
      <c r="Q80" s="161" t="str">
        <f t="shared" ref="Q80" si="91">IF(C80&lt;&gt;"",D80*VLOOKUP(C80,$E$3:$H$7,4,FALSE),"")</f>
        <v/>
      </c>
      <c r="R80" s="161" t="str">
        <f t="shared" ref="R80" si="92">IF(AND(C80&lt;&gt;"",D80&lt;&gt;"",P80&lt;&gt;""),IF(P80-Q80&lt;=0,0,P80-Q80),"")</f>
        <v/>
      </c>
      <c r="S80" s="731"/>
      <c r="T80" s="154"/>
      <c r="U80" s="155" t="str">
        <f>IF(U$76&lt;&gt;"",IF($C80=U$76,$D80,""),"")</f>
        <v/>
      </c>
      <c r="V80" s="155" t="str">
        <f>IF(V$76&lt;&gt;"",IF($C80=V$76,$D80,""),"")</f>
        <v/>
      </c>
      <c r="W80" s="155" t="str">
        <f>IF(W$76&lt;&gt;"",IF($C80=W$76,$D80,""),"")</f>
        <v/>
      </c>
      <c r="X80" s="155" t="str">
        <f>IF(X$76&lt;&gt;"",IF($C80=X$76,$D80,""),"")</f>
        <v/>
      </c>
      <c r="Y80" s="155" t="str">
        <f>IF(Y$76&lt;&gt;"",IF($C80=Y$76,$D80,""),"")</f>
        <v/>
      </c>
      <c r="AH80" s="156"/>
    </row>
    <row r="81" spans="1:34" ht="13.5" customHeight="1" x14ac:dyDescent="0.25">
      <c r="A81" s="777"/>
      <c r="B81" s="753"/>
      <c r="C81" s="734" t="s">
        <v>282</v>
      </c>
      <c r="D81" s="735"/>
      <c r="E81" s="735"/>
      <c r="F81" s="735"/>
      <c r="G81" s="735"/>
      <c r="H81" s="736"/>
      <c r="I81" s="737" t="s">
        <v>283</v>
      </c>
      <c r="J81" s="738"/>
      <c r="K81" s="738"/>
      <c r="L81" s="738"/>
      <c r="M81" s="739"/>
      <c r="N81" s="740" t="s">
        <v>284</v>
      </c>
      <c r="O81" s="741"/>
      <c r="P81" s="741"/>
      <c r="Q81" s="741"/>
      <c r="R81" s="742"/>
      <c r="S81" s="732"/>
      <c r="T81" s="154"/>
      <c r="U81" s="155"/>
      <c r="V81" s="155"/>
      <c r="W81" s="155"/>
      <c r="X81" s="155"/>
      <c r="Y81" s="155"/>
      <c r="AH81" s="156"/>
    </row>
    <row r="82" spans="1:34" ht="13.5" customHeight="1" x14ac:dyDescent="0.25">
      <c r="A82" s="777"/>
      <c r="B82" s="754"/>
      <c r="C82" s="743"/>
      <c r="D82" s="744"/>
      <c r="E82" s="744"/>
      <c r="F82" s="744"/>
      <c r="G82" s="744"/>
      <c r="H82" s="745"/>
      <c r="I82" s="746"/>
      <c r="J82" s="747"/>
      <c r="K82" s="747"/>
      <c r="L82" s="747"/>
      <c r="M82" s="748"/>
      <c r="N82" s="749" t="s">
        <v>298</v>
      </c>
      <c r="O82" s="750"/>
      <c r="P82" s="750"/>
      <c r="Q82" s="750"/>
      <c r="R82" s="751"/>
      <c r="S82" s="733"/>
      <c r="T82" s="154"/>
      <c r="U82" s="155"/>
      <c r="V82" s="155"/>
      <c r="W82" s="155"/>
      <c r="X82" s="155"/>
      <c r="Y82" s="155"/>
      <c r="AH82" s="156"/>
    </row>
    <row r="83" spans="1:34" s="154" customFormat="1" ht="13.5" customHeight="1" x14ac:dyDescent="0.2">
      <c r="A83" s="777"/>
      <c r="B83" s="752" t="str">
        <f>IF(AND(C83&lt;&gt;"",D83&lt;&gt;""),B80+1,"")</f>
        <v/>
      </c>
      <c r="C83" s="266"/>
      <c r="D83" s="267"/>
      <c r="E83" s="157" t="str">
        <f>IF(C83="","",VLOOKUP(C83,$E$3:$F$7,2,FALSE))</f>
        <v/>
      </c>
      <c r="F83" s="158" t="str">
        <f>IF(AND(G80&lt;&gt;"",C83&lt;&gt;""),G80+I80,"")</f>
        <v/>
      </c>
      <c r="G83" s="158" t="str">
        <f t="shared" ref="G83" si="93">IF(AND(C83&lt;&gt;"",F83&lt;&gt;""),F83+E83*D83,"")</f>
        <v/>
      </c>
      <c r="H83" s="158" t="str">
        <f t="shared" ref="H83" si="94">IF(AND(G83&lt;&gt;"",C83&lt;&gt;""),G83-F83,"")</f>
        <v/>
      </c>
      <c r="I83" s="158" t="str">
        <f>IF(H83&lt;&gt;"",$P$4+TIME(0,0,0),"")</f>
        <v/>
      </c>
      <c r="J83" s="268"/>
      <c r="K83" s="159" t="str">
        <f>IF(C83="","",IF(J83&lt;&gt;"",VLOOKUP(J83,Tires!$D$6:$BJ$75,4,FALSE),K80))</f>
        <v/>
      </c>
      <c r="L83" s="159" t="str">
        <f>IF(C83="","",IF(J83&lt;&gt;"",IF(VLOOKUP(J83,Tires!$D$6:$CH$75,51)&lt;&gt;"",VLOOKUP(J83,Tires!$D$6:$CH$75,51),0),M80))</f>
        <v/>
      </c>
      <c r="M83" s="159" t="str">
        <f>IF(AND(G83&lt;&gt;"",C83&lt;&gt;""),L83+D83*Resume!$K$12,"")</f>
        <v/>
      </c>
      <c r="N83" s="269"/>
      <c r="O83" s="160" t="str">
        <f>IF(AND(N83&lt;&gt;"",R80&lt;&gt;""),IF(OR(N83="f",N83="Full"),IF(Resume!$AS$5=1,Capacity,Capacity*Density)-R80,IF(N83&lt;=IF(Resume!$AS$5=1,Capacity,Capacity*Density),N83,IF(Resume!$AS$5=1,Capacity,Capacity*Density)))/$O$4,"")</f>
        <v/>
      </c>
      <c r="P83" s="161" t="str">
        <f>IF(R80&lt;&gt;"",IF(OR(N83="f",N83="Full"),IF(Resume!$AS$5=1,Capacity,Capacity*Density),IF(N83+R80&gt;IF(Resume!$AS$5=1,Capacity,Capacity*Density),IF(Resume!$AS$5=1,Capacity,Capacity*Density),N83+R80)),"")</f>
        <v/>
      </c>
      <c r="Q83" s="161" t="str">
        <f t="shared" ref="Q83" si="95">IF(C83&lt;&gt;"",D83*VLOOKUP(C83,$E$3:$H$7,4,FALSE),"")</f>
        <v/>
      </c>
      <c r="R83" s="161" t="str">
        <f t="shared" ref="R83" si="96">IF(AND(C83&lt;&gt;"",D83&lt;&gt;"",P83&lt;&gt;""),IF(P83-Q83&lt;=0,0,P83-Q83),"")</f>
        <v/>
      </c>
      <c r="S83" s="731"/>
      <c r="U83" s="155" t="str">
        <f>IF(U$76&lt;&gt;"",IF($C83=U$76,$D83,""),"")</f>
        <v/>
      </c>
      <c r="V83" s="155" t="str">
        <f>IF(V$76&lt;&gt;"",IF($C83=V$76,$D83,""),"")</f>
        <v/>
      </c>
      <c r="W83" s="155" t="str">
        <f>IF(W$76&lt;&gt;"",IF($C83=W$76,$D83,""),"")</f>
        <v/>
      </c>
      <c r="X83" s="155" t="str">
        <f>IF(X$76&lt;&gt;"",IF($C83=X$76,$D83,""),"")</f>
        <v/>
      </c>
      <c r="Y83" s="155" t="str">
        <f>IF(Y$76&lt;&gt;"",IF($C83=Y$76,$D83,""),"")</f>
        <v/>
      </c>
      <c r="Z83" s="758" t="str">
        <f>IF(Resume!O17&lt;&gt;"",Resume!O17,"")</f>
        <v/>
      </c>
      <c r="AA83" s="759"/>
      <c r="AB83" s="759"/>
      <c r="AC83" s="760"/>
      <c r="AD83" s="758" t="s">
        <v>154</v>
      </c>
      <c r="AE83" s="759"/>
      <c r="AF83" s="760"/>
      <c r="AG83" s="275"/>
      <c r="AH83" s="156"/>
    </row>
    <row r="84" spans="1:34" s="154" customFormat="1" ht="13.5" customHeight="1" x14ac:dyDescent="0.2">
      <c r="A84" s="777"/>
      <c r="B84" s="753"/>
      <c r="C84" s="734" t="s">
        <v>282</v>
      </c>
      <c r="D84" s="735"/>
      <c r="E84" s="735"/>
      <c r="F84" s="735"/>
      <c r="G84" s="735"/>
      <c r="H84" s="736"/>
      <c r="I84" s="737" t="s">
        <v>283</v>
      </c>
      <c r="J84" s="738"/>
      <c r="K84" s="738"/>
      <c r="L84" s="738"/>
      <c r="M84" s="739"/>
      <c r="N84" s="740" t="s">
        <v>284</v>
      </c>
      <c r="O84" s="741"/>
      <c r="P84" s="741"/>
      <c r="Q84" s="741"/>
      <c r="R84" s="742"/>
      <c r="S84" s="732"/>
      <c r="U84" s="155"/>
      <c r="V84" s="155"/>
      <c r="W84" s="155"/>
      <c r="X84" s="155"/>
      <c r="Y84" s="155"/>
      <c r="Z84" s="168" t="str">
        <f>IF($E$3&lt;&gt;"",$E$3,"")</f>
        <v>FM</v>
      </c>
      <c r="AA84" s="755">
        <f>IF(Z84&lt;&gt;"",IF(SUM(U107:Y107)&lt;&gt;0,U107,U108),"")</f>
        <v>0</v>
      </c>
      <c r="AB84" s="756"/>
      <c r="AC84" s="757"/>
      <c r="AD84" s="755">
        <f>IF(Z84&lt;&gt;"",SUM(AA84,AD51),"")</f>
        <v>10</v>
      </c>
      <c r="AE84" s="756"/>
      <c r="AF84" s="757"/>
      <c r="AG84" s="233" t="s">
        <v>149</v>
      </c>
      <c r="AH84" s="156"/>
    </row>
    <row r="85" spans="1:34" s="154" customFormat="1" ht="13.5" customHeight="1" x14ac:dyDescent="0.2">
      <c r="A85" s="777"/>
      <c r="B85" s="754"/>
      <c r="C85" s="743"/>
      <c r="D85" s="744"/>
      <c r="E85" s="744"/>
      <c r="F85" s="744"/>
      <c r="G85" s="744"/>
      <c r="H85" s="745"/>
      <c r="I85" s="746"/>
      <c r="J85" s="747"/>
      <c r="K85" s="747"/>
      <c r="L85" s="747"/>
      <c r="M85" s="748"/>
      <c r="N85" s="749" t="s">
        <v>298</v>
      </c>
      <c r="O85" s="750"/>
      <c r="P85" s="750"/>
      <c r="Q85" s="750"/>
      <c r="R85" s="751"/>
      <c r="S85" s="733"/>
      <c r="U85" s="155"/>
      <c r="V85" s="155"/>
      <c r="W85" s="155"/>
      <c r="X85" s="155"/>
      <c r="Y85" s="155"/>
      <c r="Z85" s="169" t="str">
        <f>IF($E$4&lt;&gt;"",$E$4,"")</f>
        <v>OP</v>
      </c>
      <c r="AA85" s="755">
        <f>IF(Z85&lt;&gt;"",IF(SUM(U107:Y107)&lt;&gt;0,V107,V108),"")</f>
        <v>0</v>
      </c>
      <c r="AB85" s="756"/>
      <c r="AC85" s="757"/>
      <c r="AD85" s="755">
        <f>IF(Z85&lt;&gt;"",SUM(AA85,AD52),"")</f>
        <v>9</v>
      </c>
      <c r="AE85" s="756"/>
      <c r="AF85" s="757"/>
      <c r="AG85" s="233" t="s">
        <v>149</v>
      </c>
      <c r="AH85" s="156"/>
    </row>
    <row r="86" spans="1:34" s="154" customFormat="1" ht="13.5" customHeight="1" x14ac:dyDescent="0.2">
      <c r="A86" s="777"/>
      <c r="B86" s="752" t="str">
        <f>IF(AND(C86&lt;&gt;"",D86&lt;&gt;""),B83+1,"")</f>
        <v/>
      </c>
      <c r="C86" s="266"/>
      <c r="D86" s="267"/>
      <c r="E86" s="157" t="str">
        <f>IF(C86="","",VLOOKUP(C86,$E$3:$F$7,2,FALSE))</f>
        <v/>
      </c>
      <c r="F86" s="158" t="str">
        <f>IF(AND(G83&lt;&gt;"",C86&lt;&gt;""),G83+I83,"")</f>
        <v/>
      </c>
      <c r="G86" s="158" t="str">
        <f t="shared" ref="G86" si="97">IF(AND(C86&lt;&gt;"",F86&lt;&gt;""),F86+E86*D86,"")</f>
        <v/>
      </c>
      <c r="H86" s="158" t="str">
        <f t="shared" ref="H86" si="98">IF(AND(G86&lt;&gt;"",C86&lt;&gt;""),G86-F86,"")</f>
        <v/>
      </c>
      <c r="I86" s="158" t="str">
        <f>IF(H86&lt;&gt;"",$P$4+TIME(0,0,0),"")</f>
        <v/>
      </c>
      <c r="J86" s="268"/>
      <c r="K86" s="159" t="str">
        <f>IF(C86="","",IF(J86&lt;&gt;"",VLOOKUP(J86,Tires!$D$6:$BJ$75,4,FALSE),K83))</f>
        <v/>
      </c>
      <c r="L86" s="159" t="str">
        <f>IF(C86="","",IF(J86&lt;&gt;"",IF(VLOOKUP(J86,Tires!$D$6:$CH$75,51)&lt;&gt;"",VLOOKUP(J86,Tires!$D$6:$CH$75,51),0),M83))</f>
        <v/>
      </c>
      <c r="M86" s="159" t="str">
        <f>IF(AND(G86&lt;&gt;"",C86&lt;&gt;""),L86+D86*Resume!$K$12,"")</f>
        <v/>
      </c>
      <c r="N86" s="269"/>
      <c r="O86" s="160" t="str">
        <f>IF(AND(N86&lt;&gt;"",R83&lt;&gt;""),IF(OR(N86="f",N86="Full"),IF(Resume!$AS$5=1,Capacity,Capacity*Density)-R83,IF(N86&lt;=IF(Resume!$AS$5=1,Capacity,Capacity*Density),N86,IF(Resume!$AS$5=1,Capacity,Capacity*Density)))/$O$4,"")</f>
        <v/>
      </c>
      <c r="P86" s="161" t="str">
        <f>IF(R83&lt;&gt;"",IF(OR(N86="f",N86="Full"),IF(Resume!$AS$5=1,Capacity,Capacity*Density),IF(N86+R83&gt;IF(Resume!$AS$5=1,Capacity,Capacity*Density),IF(Resume!$AS$5=1,Capacity,Capacity*Density),N86+R83)),"")</f>
        <v/>
      </c>
      <c r="Q86" s="161" t="str">
        <f t="shared" ref="Q86" si="99">IF(C86&lt;&gt;"",D86*VLOOKUP(C86,$E$3:$H$7,4,FALSE),"")</f>
        <v/>
      </c>
      <c r="R86" s="161" t="str">
        <f t="shared" ref="R86" si="100">IF(AND(C86&lt;&gt;"",D86&lt;&gt;"",P86&lt;&gt;""),IF(P86-Q86&lt;=0,0,P86-Q86),"")</f>
        <v/>
      </c>
      <c r="S86" s="781"/>
      <c r="U86" s="155" t="str">
        <f>IF(U$76&lt;&gt;"",IF($C86=U$76,$D86,""),"")</f>
        <v/>
      </c>
      <c r="V86" s="155" t="str">
        <f>IF(V$76&lt;&gt;"",IF($C86=V$76,$D86,""),"")</f>
        <v/>
      </c>
      <c r="W86" s="155" t="str">
        <f>IF(W$76&lt;&gt;"",IF($C86=W$76,$D86,""),"")</f>
        <v/>
      </c>
      <c r="X86" s="155" t="str">
        <f>IF(X$76&lt;&gt;"",IF($C86=X$76,$D86,""),"")</f>
        <v/>
      </c>
      <c r="Y86" s="155" t="str">
        <f>IF(Y$76&lt;&gt;"",IF($C86=Y$76,$D86,""),"")</f>
        <v/>
      </c>
      <c r="Z86" s="170" t="str">
        <f>IF($E$5&lt;&gt;"",$E$5,"")</f>
        <v>PD</v>
      </c>
      <c r="AA86" s="755">
        <f>IF(Z86&lt;&gt;"",IF(SUM(U107:Y107)&lt;&gt;0,W107,W108),"")</f>
        <v>0</v>
      </c>
      <c r="AB86" s="756"/>
      <c r="AC86" s="757"/>
      <c r="AD86" s="755">
        <f>IF(Z86&lt;&gt;"",SUM(AA86,AD53),"")</f>
        <v>7</v>
      </c>
      <c r="AE86" s="756"/>
      <c r="AF86" s="757"/>
      <c r="AG86" s="233" t="s">
        <v>149</v>
      </c>
      <c r="AH86" s="156"/>
    </row>
    <row r="87" spans="1:34" s="154" customFormat="1" ht="13.5" customHeight="1" x14ac:dyDescent="0.2">
      <c r="A87" s="777"/>
      <c r="B87" s="753"/>
      <c r="C87" s="734" t="s">
        <v>282</v>
      </c>
      <c r="D87" s="735"/>
      <c r="E87" s="735"/>
      <c r="F87" s="735"/>
      <c r="G87" s="735"/>
      <c r="H87" s="736"/>
      <c r="I87" s="737" t="s">
        <v>283</v>
      </c>
      <c r="J87" s="738"/>
      <c r="K87" s="738"/>
      <c r="L87" s="738"/>
      <c r="M87" s="739"/>
      <c r="N87" s="740" t="s">
        <v>284</v>
      </c>
      <c r="O87" s="741"/>
      <c r="P87" s="741"/>
      <c r="Q87" s="741"/>
      <c r="R87" s="742"/>
      <c r="S87" s="782"/>
      <c r="U87" s="155"/>
      <c r="V87" s="155"/>
      <c r="W87" s="155"/>
      <c r="X87" s="155"/>
      <c r="Y87" s="155"/>
      <c r="Z87" s="171" t="str">
        <f>IF($E$6&lt;&gt;"",$E$6,"")</f>
        <v/>
      </c>
      <c r="AA87" s="755" t="str">
        <f>IF(Z87&lt;&gt;"",IF(SUM(U767:Y767)&lt;&gt;0,X767,X768),"")</f>
        <v/>
      </c>
      <c r="AB87" s="756"/>
      <c r="AC87" s="757"/>
      <c r="AD87" s="755" t="str">
        <f>IF(Z87&lt;&gt;"",SUM(AA87,AD54),"")</f>
        <v/>
      </c>
      <c r="AE87" s="756"/>
      <c r="AF87" s="757"/>
      <c r="AG87" s="233" t="s">
        <v>149</v>
      </c>
      <c r="AH87" s="156"/>
    </row>
    <row r="88" spans="1:34" s="154" customFormat="1" ht="13.5" customHeight="1" x14ac:dyDescent="0.2">
      <c r="A88" s="777"/>
      <c r="B88" s="754"/>
      <c r="C88" s="743"/>
      <c r="D88" s="744"/>
      <c r="E88" s="744"/>
      <c r="F88" s="744"/>
      <c r="G88" s="744"/>
      <c r="H88" s="745"/>
      <c r="I88" s="746"/>
      <c r="J88" s="747"/>
      <c r="K88" s="747"/>
      <c r="L88" s="747"/>
      <c r="M88" s="748"/>
      <c r="N88" s="749" t="s">
        <v>298</v>
      </c>
      <c r="O88" s="750"/>
      <c r="P88" s="750"/>
      <c r="Q88" s="750"/>
      <c r="R88" s="751"/>
      <c r="S88" s="783"/>
      <c r="U88" s="155"/>
      <c r="V88" s="155"/>
      <c r="W88" s="155"/>
      <c r="X88" s="155"/>
      <c r="Y88" s="155"/>
      <c r="Z88" s="162" t="str">
        <f>IF($E$7&lt;&gt;"",$E$7,"")</f>
        <v/>
      </c>
      <c r="AA88" s="755" t="str">
        <f>IF(Z88&lt;&gt;"",IF(SUM(U767:Y767)&lt;&gt;0,Y767,Y768),"")</f>
        <v/>
      </c>
      <c r="AB88" s="756"/>
      <c r="AC88" s="757"/>
      <c r="AD88" s="755" t="str">
        <f>IF(Z88&lt;&gt;"",SUM(AA88,AD55),"")</f>
        <v/>
      </c>
      <c r="AE88" s="756"/>
      <c r="AF88" s="757"/>
      <c r="AG88" s="233" t="s">
        <v>149</v>
      </c>
      <c r="AH88" s="156"/>
    </row>
    <row r="89" spans="1:34" s="154" customFormat="1" ht="13.5" customHeight="1" x14ac:dyDescent="0.2">
      <c r="A89" s="777"/>
      <c r="B89" s="752" t="str">
        <f t="shared" ref="B89" si="101">IF(AND(C89&lt;&gt;"",D89&lt;&gt;""),B86+1,"")</f>
        <v/>
      </c>
      <c r="C89" s="266"/>
      <c r="D89" s="267"/>
      <c r="E89" s="157" t="str">
        <f>IF(C89="","",VLOOKUP(C89,$E$3:$F$7,2,FALSE))</f>
        <v/>
      </c>
      <c r="F89" s="158" t="str">
        <f>IF(AND(G86&lt;&gt;"",C89&lt;&gt;""),G86+I86,"")</f>
        <v/>
      </c>
      <c r="G89" s="158" t="str">
        <f t="shared" ref="G89" si="102">IF(AND(C89&lt;&gt;"",F89&lt;&gt;""),F89+E89*D89,"")</f>
        <v/>
      </c>
      <c r="H89" s="158" t="str">
        <f t="shared" ref="H89" si="103">IF(AND(G89&lt;&gt;"",C89&lt;&gt;""),G89-F89,"")</f>
        <v/>
      </c>
      <c r="I89" s="158" t="str">
        <f>IF(H89&lt;&gt;"",$P$4+TIME(0,0,0),"")</f>
        <v/>
      </c>
      <c r="J89" s="268"/>
      <c r="K89" s="159" t="str">
        <f>IF(C89="","",IF(J89&lt;&gt;"",VLOOKUP(J89,Tires!$D$6:$BJ$75,4,FALSE),K86))</f>
        <v/>
      </c>
      <c r="L89" s="159" t="str">
        <f>IF(C89="","",IF(J89&lt;&gt;"",IF(VLOOKUP(J89,Tires!$D$6:$CH$75,51)&lt;&gt;"",VLOOKUP(J89,Tires!$D$6:$CH$75,51),0),M86))</f>
        <v/>
      </c>
      <c r="M89" s="159" t="str">
        <f>IF(AND(G89&lt;&gt;"",C89&lt;&gt;""),L89+D89*Resume!$K$12,"")</f>
        <v/>
      </c>
      <c r="N89" s="269"/>
      <c r="O89" s="160" t="str">
        <f>IF(AND(N89&lt;&gt;"",R86&lt;&gt;""),IF(OR(N89="f",N89="Full"),IF(Resume!$AS$5=1,Capacity,Capacity*Density)-R86,IF(N89&lt;=IF(Resume!$AS$5=1,Capacity,Capacity*Density),N89,IF(Resume!$AS$5=1,Capacity,Capacity*Density)))/$O$4,"")</f>
        <v/>
      </c>
      <c r="P89" s="161" t="str">
        <f>IF(R86&lt;&gt;"",IF(OR(N89="f",N89="Full"),IF(Resume!$AS$5=1,Capacity,Capacity*Density),IF(N89+R86&gt;IF(Resume!$AS$5=1,Capacity,Capacity*Density),IF(Resume!$AS$5=1,Capacity,Capacity*Density),N89+R86)),"")</f>
        <v/>
      </c>
      <c r="Q89" s="161" t="str">
        <f t="shared" ref="Q89" si="104">IF(C89&lt;&gt;"",D89*VLOOKUP(C89,$E$3:$H$7,4,FALSE),"")</f>
        <v/>
      </c>
      <c r="R89" s="161" t="str">
        <f t="shared" ref="R89" si="105">IF(AND(C89&lt;&gt;"",D89&lt;&gt;"",P89&lt;&gt;""),IF(P89-Q89&lt;=0,0,P89-Q89),"")</f>
        <v/>
      </c>
      <c r="S89" s="781"/>
      <c r="U89" s="155" t="str">
        <f>IF(U$76&lt;&gt;"",IF($C89=U$76,$D89,""),"")</f>
        <v/>
      </c>
      <c r="V89" s="155" t="str">
        <f>IF(V$76&lt;&gt;"",IF($C89=V$76,$D89,""),"")</f>
        <v/>
      </c>
      <c r="W89" s="155" t="str">
        <f>IF(W$76&lt;&gt;"",IF($C89=W$76,$D89,""),"")</f>
        <v/>
      </c>
      <c r="X89" s="155" t="str">
        <f>IF(X$76&lt;&gt;"",IF($C89=X$76,$D89,""),"")</f>
        <v/>
      </c>
      <c r="Y89" s="155" t="str">
        <f>IF(Y$76&lt;&gt;"",IF($C89=Y$76,$D89,""),"")</f>
        <v/>
      </c>
      <c r="AG89" s="156"/>
      <c r="AH89" s="156"/>
    </row>
    <row r="90" spans="1:34" s="154" customFormat="1" ht="13.5" customHeight="1" x14ac:dyDescent="0.2">
      <c r="A90" s="777"/>
      <c r="B90" s="753"/>
      <c r="C90" s="734" t="s">
        <v>282</v>
      </c>
      <c r="D90" s="735"/>
      <c r="E90" s="735"/>
      <c r="F90" s="735"/>
      <c r="G90" s="735"/>
      <c r="H90" s="736"/>
      <c r="I90" s="737" t="s">
        <v>283</v>
      </c>
      <c r="J90" s="738"/>
      <c r="K90" s="738"/>
      <c r="L90" s="738"/>
      <c r="M90" s="739"/>
      <c r="N90" s="740" t="s">
        <v>284</v>
      </c>
      <c r="O90" s="741"/>
      <c r="P90" s="741"/>
      <c r="Q90" s="741"/>
      <c r="R90" s="742"/>
      <c r="S90" s="782"/>
      <c r="U90" s="155"/>
      <c r="V90" s="155"/>
      <c r="W90" s="155"/>
      <c r="X90" s="155"/>
      <c r="Y90" s="155"/>
      <c r="AG90" s="156"/>
      <c r="AH90" s="156"/>
    </row>
    <row r="91" spans="1:34" s="154" customFormat="1" ht="13.5" customHeight="1" x14ac:dyDescent="0.2">
      <c r="A91" s="777"/>
      <c r="B91" s="754"/>
      <c r="C91" s="743"/>
      <c r="D91" s="744"/>
      <c r="E91" s="744"/>
      <c r="F91" s="744"/>
      <c r="G91" s="744"/>
      <c r="H91" s="745"/>
      <c r="I91" s="746"/>
      <c r="J91" s="747"/>
      <c r="K91" s="747"/>
      <c r="L91" s="747"/>
      <c r="M91" s="748"/>
      <c r="N91" s="749" t="s">
        <v>298</v>
      </c>
      <c r="O91" s="750"/>
      <c r="P91" s="750"/>
      <c r="Q91" s="750"/>
      <c r="R91" s="751"/>
      <c r="S91" s="783"/>
      <c r="U91" s="155"/>
      <c r="V91" s="155"/>
      <c r="W91" s="155"/>
      <c r="X91" s="155"/>
      <c r="Y91" s="155"/>
      <c r="AG91" s="156"/>
      <c r="AH91" s="156"/>
    </row>
    <row r="92" spans="1:34" s="154" customFormat="1" ht="13.5" customHeight="1" x14ac:dyDescent="0.2">
      <c r="A92" s="777"/>
      <c r="B92" s="752" t="str">
        <f t="shared" ref="B92" si="106">IF(AND(C92&lt;&gt;"",D92&lt;&gt;""),B89+1,"")</f>
        <v/>
      </c>
      <c r="C92" s="266"/>
      <c r="D92" s="267"/>
      <c r="E92" s="157" t="str">
        <f>IF(C92="","",VLOOKUP(C92,$E$3:$F$7,2,FALSE))</f>
        <v/>
      </c>
      <c r="F92" s="158" t="str">
        <f>IF(AND(G89&lt;&gt;"",C92&lt;&gt;""),G89+I89,"")</f>
        <v/>
      </c>
      <c r="G92" s="158" t="str">
        <f t="shared" ref="G92" si="107">IF(AND(C92&lt;&gt;"",F92&lt;&gt;""),F92+E92*D92,"")</f>
        <v/>
      </c>
      <c r="H92" s="158" t="str">
        <f t="shared" ref="H92" si="108">IF(AND(G92&lt;&gt;"",C92&lt;&gt;""),G92-F92,"")</f>
        <v/>
      </c>
      <c r="I92" s="158" t="str">
        <f>IF(H92&lt;&gt;"",$P$4+TIME(0,0,0),"")</f>
        <v/>
      </c>
      <c r="J92" s="268"/>
      <c r="K92" s="159" t="str">
        <f>IF(C92="","",IF(J92&lt;&gt;"",VLOOKUP(J92,Tires!$D$6:$BJ$75,4,FALSE),K89))</f>
        <v/>
      </c>
      <c r="L92" s="159" t="str">
        <f>IF(C92="","",IF(J92&lt;&gt;"",IF(VLOOKUP(J92,Tires!$D$6:$CH$75,51)&lt;&gt;"",VLOOKUP(J92,Tires!$D$6:$CH$75,51),0),M89))</f>
        <v/>
      </c>
      <c r="M92" s="159" t="str">
        <f>IF(AND(G92&lt;&gt;"",C92&lt;&gt;""),L92+D92*Resume!$K$12,"")</f>
        <v/>
      </c>
      <c r="N92" s="269"/>
      <c r="O92" s="160" t="str">
        <f>IF(AND(N92&lt;&gt;"",R89&lt;&gt;""),IF(OR(N92="f",N92="Full"),IF(Resume!$AS$5=1,Capacity,Capacity*Density)-R89,IF(N92&lt;=IF(Resume!$AS$5=1,Capacity,Capacity*Density),N92,IF(Resume!$AS$5=1,Capacity,Capacity*Density)))/$O$4,"")</f>
        <v/>
      </c>
      <c r="P92" s="161" t="str">
        <f>IF(R89&lt;&gt;"",IF(OR(N92="f",N92="Full"),IF(Resume!$AS$5=1,Capacity,Capacity*Density),IF(N92+R89&gt;IF(Resume!$AS$5=1,Capacity,Capacity*Density),IF(Resume!$AS$5=1,Capacity,Capacity*Density),N92+R89)),"")</f>
        <v/>
      </c>
      <c r="Q92" s="161" t="str">
        <f t="shared" ref="Q92" si="109">IF(C92&lt;&gt;"",D92*VLOOKUP(C92,$E$3:$H$7,4,FALSE),"")</f>
        <v/>
      </c>
      <c r="R92" s="161" t="str">
        <f t="shared" ref="R92" si="110">IF(AND(C92&lt;&gt;"",D92&lt;&gt;"",P92&lt;&gt;""),IF(P92-Q92&lt;=0,0,P92-Q92),"")</f>
        <v/>
      </c>
      <c r="S92" s="731"/>
      <c r="U92" s="155" t="str">
        <f>IF(U$76&lt;&gt;"",IF($C92=U$76,$D92,""),"")</f>
        <v/>
      </c>
      <c r="V92" s="155" t="str">
        <f>IF(V$76&lt;&gt;"",IF($C92=V$76,$D92,""),"")</f>
        <v/>
      </c>
      <c r="W92" s="155" t="str">
        <f>IF(W$76&lt;&gt;"",IF($C92=W$76,$D92,""),"")</f>
        <v/>
      </c>
      <c r="X92" s="155" t="str">
        <f>IF(X$76&lt;&gt;"",IF($C92=X$76,$D92,""),"")</f>
        <v/>
      </c>
      <c r="Y92" s="155" t="str">
        <f>IF(Y$76&lt;&gt;"",IF($C92=Y$76,$D92,""),"")</f>
        <v/>
      </c>
      <c r="AG92" s="156"/>
      <c r="AH92" s="156"/>
    </row>
    <row r="93" spans="1:34" s="154" customFormat="1" ht="13.5" customHeight="1" x14ac:dyDescent="0.2">
      <c r="A93" s="777"/>
      <c r="B93" s="753"/>
      <c r="C93" s="734" t="s">
        <v>282</v>
      </c>
      <c r="D93" s="735"/>
      <c r="E93" s="735"/>
      <c r="F93" s="735"/>
      <c r="G93" s="735"/>
      <c r="H93" s="736"/>
      <c r="I93" s="737" t="s">
        <v>283</v>
      </c>
      <c r="J93" s="738"/>
      <c r="K93" s="738"/>
      <c r="L93" s="738"/>
      <c r="M93" s="739"/>
      <c r="N93" s="740" t="s">
        <v>284</v>
      </c>
      <c r="O93" s="741"/>
      <c r="P93" s="741"/>
      <c r="Q93" s="741"/>
      <c r="R93" s="742"/>
      <c r="S93" s="732"/>
      <c r="U93" s="155"/>
      <c r="V93" s="155"/>
      <c r="W93" s="155"/>
      <c r="X93" s="155"/>
      <c r="Y93" s="155"/>
      <c r="AG93" s="156"/>
      <c r="AH93" s="156"/>
    </row>
    <row r="94" spans="1:34" s="154" customFormat="1" ht="13.5" customHeight="1" x14ac:dyDescent="0.2">
      <c r="A94" s="777"/>
      <c r="B94" s="754"/>
      <c r="C94" s="743"/>
      <c r="D94" s="744"/>
      <c r="E94" s="744"/>
      <c r="F94" s="744"/>
      <c r="G94" s="744"/>
      <c r="H94" s="745"/>
      <c r="I94" s="746"/>
      <c r="J94" s="747"/>
      <c r="K94" s="747"/>
      <c r="L94" s="747"/>
      <c r="M94" s="748"/>
      <c r="N94" s="749" t="s">
        <v>298</v>
      </c>
      <c r="O94" s="750"/>
      <c r="P94" s="750"/>
      <c r="Q94" s="750"/>
      <c r="R94" s="751"/>
      <c r="S94" s="733"/>
      <c r="U94" s="155"/>
      <c r="V94" s="155"/>
      <c r="W94" s="155"/>
      <c r="X94" s="155"/>
      <c r="Y94" s="155"/>
      <c r="AG94" s="156"/>
      <c r="AH94" s="156"/>
    </row>
    <row r="95" spans="1:34" s="154" customFormat="1" ht="13.5" customHeight="1" x14ac:dyDescent="0.2">
      <c r="A95" s="777"/>
      <c r="B95" s="752" t="str">
        <f t="shared" ref="B95" si="111">IF(AND(C95&lt;&gt;"",D95&lt;&gt;""),B92+1,"")</f>
        <v/>
      </c>
      <c r="C95" s="266"/>
      <c r="D95" s="267"/>
      <c r="E95" s="157" t="str">
        <f>IF(C95="","",VLOOKUP(C95,$E$3:$F$7,2,FALSE))</f>
        <v/>
      </c>
      <c r="F95" s="158" t="str">
        <f>IF(AND(G92&lt;&gt;"",C95&lt;&gt;""),G92+I92,"")</f>
        <v/>
      </c>
      <c r="G95" s="158" t="str">
        <f t="shared" ref="G95" si="112">IF(AND(C95&lt;&gt;"",F95&lt;&gt;""),F95+E95*D95,"")</f>
        <v/>
      </c>
      <c r="H95" s="158" t="str">
        <f t="shared" ref="H95" si="113">IF(AND(G95&lt;&gt;"",C95&lt;&gt;""),G95-F95,"")</f>
        <v/>
      </c>
      <c r="I95" s="158" t="str">
        <f>IF(H95&lt;&gt;"",$P$4+TIME(0,0,0),"")</f>
        <v/>
      </c>
      <c r="J95" s="268"/>
      <c r="K95" s="159" t="str">
        <f>IF(C95="","",IF(J95&lt;&gt;"",VLOOKUP(J95,Tires!$D$6:$BJ$75,4,FALSE),K92))</f>
        <v/>
      </c>
      <c r="L95" s="159" t="str">
        <f>IF(C95="","",IF(J95&lt;&gt;"",IF(VLOOKUP(J95,Tires!$D$6:$CH$75,51)&lt;&gt;"",VLOOKUP(J95,Tires!$D$6:$CH$75,51),0),M92))</f>
        <v/>
      </c>
      <c r="M95" s="159" t="str">
        <f>IF(AND(G95&lt;&gt;"",C95&lt;&gt;""),L95+D95*Resume!$K$12,"")</f>
        <v/>
      </c>
      <c r="N95" s="269"/>
      <c r="O95" s="160" t="str">
        <f>IF(AND(N95&lt;&gt;"",R92&lt;&gt;""),IF(OR(N95="f",N95="Full"),IF(Resume!$AS$5=1,Capacity,Capacity*Density)-R92,IF(N95&lt;=IF(Resume!$AS$5=1,Capacity,Capacity*Density),N95,IF(Resume!$AS$5=1,Capacity,Capacity*Density)))/$O$4,"")</f>
        <v/>
      </c>
      <c r="P95" s="161" t="str">
        <f>IF(R92&lt;&gt;"",IF(OR(N95="f",N95="Full"),IF(Resume!$AS$5=1,Capacity,Capacity*Density),IF(N95+R92&gt;IF(Resume!$AS$5=1,Capacity,Capacity*Density),IF(Resume!$AS$5=1,Capacity,Capacity*Density),N95+R92)),"")</f>
        <v/>
      </c>
      <c r="Q95" s="161" t="str">
        <f t="shared" ref="Q95" si="114">IF(C95&lt;&gt;"",D95*VLOOKUP(C95,$E$3:$H$7,4,FALSE),"")</f>
        <v/>
      </c>
      <c r="R95" s="161" t="str">
        <f t="shared" ref="R95" si="115">IF(AND(C95&lt;&gt;"",D95&lt;&gt;"",P95&lt;&gt;""),IF(P95-Q95&lt;=0,0,P95-Q95),"")</f>
        <v/>
      </c>
      <c r="S95" s="781"/>
      <c r="U95" s="155" t="str">
        <f>IF(U$76&lt;&gt;"",IF($C95=U$76,$D95,""),"")</f>
        <v/>
      </c>
      <c r="V95" s="155" t="str">
        <f>IF(V$76&lt;&gt;"",IF($C95=V$76,$D95,""),"")</f>
        <v/>
      </c>
      <c r="W95" s="155" t="str">
        <f>IF(W$76&lt;&gt;"",IF($C95=W$76,$D95,""),"")</f>
        <v/>
      </c>
      <c r="X95" s="155" t="str">
        <f>IF(X$76&lt;&gt;"",IF($C95=X$76,$D95,""),"")</f>
        <v/>
      </c>
      <c r="Y95" s="155" t="str">
        <f>IF(Y$76&lt;&gt;"",IF($C95=Y$76,$D95,""),"")</f>
        <v/>
      </c>
      <c r="AG95" s="156"/>
      <c r="AH95" s="156"/>
    </row>
    <row r="96" spans="1:34" s="154" customFormat="1" ht="13.5" customHeight="1" x14ac:dyDescent="0.2">
      <c r="A96" s="777"/>
      <c r="B96" s="753"/>
      <c r="C96" s="734" t="s">
        <v>282</v>
      </c>
      <c r="D96" s="735"/>
      <c r="E96" s="735"/>
      <c r="F96" s="735"/>
      <c r="G96" s="735"/>
      <c r="H96" s="736"/>
      <c r="I96" s="737" t="s">
        <v>283</v>
      </c>
      <c r="J96" s="738"/>
      <c r="K96" s="738"/>
      <c r="L96" s="738"/>
      <c r="M96" s="739"/>
      <c r="N96" s="740" t="s">
        <v>284</v>
      </c>
      <c r="O96" s="741"/>
      <c r="P96" s="741"/>
      <c r="Q96" s="741"/>
      <c r="R96" s="742"/>
      <c r="S96" s="782"/>
      <c r="U96" s="155"/>
      <c r="V96" s="155"/>
      <c r="W96" s="155"/>
      <c r="X96" s="155"/>
      <c r="Y96" s="155"/>
      <c r="AG96" s="156"/>
      <c r="AH96" s="156"/>
    </row>
    <row r="97" spans="1:34" s="154" customFormat="1" ht="13.5" customHeight="1" x14ac:dyDescent="0.2">
      <c r="A97" s="777"/>
      <c r="B97" s="754"/>
      <c r="C97" s="743"/>
      <c r="D97" s="744"/>
      <c r="E97" s="744"/>
      <c r="F97" s="744"/>
      <c r="G97" s="744"/>
      <c r="H97" s="745"/>
      <c r="I97" s="746"/>
      <c r="J97" s="747"/>
      <c r="K97" s="747"/>
      <c r="L97" s="747"/>
      <c r="M97" s="748"/>
      <c r="N97" s="749" t="s">
        <v>298</v>
      </c>
      <c r="O97" s="750"/>
      <c r="P97" s="750"/>
      <c r="Q97" s="750"/>
      <c r="R97" s="751"/>
      <c r="S97" s="783"/>
      <c r="U97" s="155"/>
      <c r="V97" s="155"/>
      <c r="W97" s="155"/>
      <c r="X97" s="155"/>
      <c r="Y97" s="155"/>
      <c r="AG97" s="156"/>
      <c r="AH97" s="156"/>
    </row>
    <row r="98" spans="1:34" s="154" customFormat="1" ht="13.5" customHeight="1" x14ac:dyDescent="0.2">
      <c r="A98" s="777"/>
      <c r="B98" s="752" t="str">
        <f t="shared" ref="B98" si="116">IF(AND(C98&lt;&gt;"",D98&lt;&gt;""),B95+1,"")</f>
        <v/>
      </c>
      <c r="C98" s="266"/>
      <c r="D98" s="267"/>
      <c r="E98" s="157" t="str">
        <f>IF(C98="","",VLOOKUP(C98,$E$3:$F$7,2,FALSE))</f>
        <v/>
      </c>
      <c r="F98" s="158" t="str">
        <f>IF(AND(G95&lt;&gt;"",C98&lt;&gt;""),G95+I95,"")</f>
        <v/>
      </c>
      <c r="G98" s="158" t="str">
        <f t="shared" ref="G98" si="117">IF(AND(C98&lt;&gt;"",F98&lt;&gt;""),F98+E98*D98,"")</f>
        <v/>
      </c>
      <c r="H98" s="158" t="str">
        <f t="shared" ref="H98" si="118">IF(AND(G98&lt;&gt;"",C98&lt;&gt;""),G98-F98,"")</f>
        <v/>
      </c>
      <c r="I98" s="158" t="str">
        <f>IF(H98&lt;&gt;"",$P$4+TIME(0,0,0),"")</f>
        <v/>
      </c>
      <c r="J98" s="268"/>
      <c r="K98" s="159" t="str">
        <f>IF(C98="","",IF(J98&lt;&gt;"",VLOOKUP(J98,Tires!$D$6:$BJ$75,4,FALSE),K95))</f>
        <v/>
      </c>
      <c r="L98" s="159" t="str">
        <f>IF(C98="","",IF(J98&lt;&gt;"",IF(VLOOKUP(J98,Tires!$D$6:$CH$75,51)&lt;&gt;"",VLOOKUP(J98,Tires!$D$6:$CH$75,51),0),M95))</f>
        <v/>
      </c>
      <c r="M98" s="159" t="str">
        <f>IF(AND(G98&lt;&gt;"",C98&lt;&gt;""),L98+D98*Resume!$K$12,"")</f>
        <v/>
      </c>
      <c r="N98" s="269"/>
      <c r="O98" s="160" t="str">
        <f>IF(AND(N98&lt;&gt;"",R95&lt;&gt;""),IF(OR(N98="f",N98="Full"),IF(Resume!$AS$5=1,Capacity,Capacity*Density)-R95,IF(N98&lt;=IF(Resume!$AS$5=1,Capacity,Capacity*Density),N98,IF(Resume!$AS$5=1,Capacity,Capacity*Density)))/$O$4,"")</f>
        <v/>
      </c>
      <c r="P98" s="161" t="str">
        <f>IF(R95&lt;&gt;"",IF(OR(N98="f",N98="Full"),IF(Resume!$AS$5=1,Capacity,Capacity*Density),IF(N98+R95&gt;IF(Resume!$AS$5=1,Capacity,Capacity*Density),IF(Resume!$AS$5=1,Capacity,Capacity*Density),N98+R95)),"")</f>
        <v/>
      </c>
      <c r="Q98" s="161" t="str">
        <f t="shared" ref="Q98" si="119">IF(C98&lt;&gt;"",D98*VLOOKUP(C98,$E$3:$H$7,4,FALSE),"")</f>
        <v/>
      </c>
      <c r="R98" s="161" t="str">
        <f>IF(AND(C98&lt;&gt;"",D98&lt;&gt;"",P98&lt;&gt;""),IF(P98-Q98&lt;=0,0,P98-Q98),"")</f>
        <v/>
      </c>
      <c r="S98" s="781"/>
      <c r="U98" s="155" t="str">
        <f>IF(U$76&lt;&gt;"",IF($C98=U$76,$D98,""),"")</f>
        <v/>
      </c>
      <c r="V98" s="155" t="str">
        <f>IF(V$76&lt;&gt;"",IF($C98=V$76,$D98,""),"")</f>
        <v/>
      </c>
      <c r="W98" s="155" t="str">
        <f>IF(W$76&lt;&gt;"",IF($C98=W$76,$D98,""),"")</f>
        <v/>
      </c>
      <c r="X98" s="155" t="str">
        <f>IF(X$76&lt;&gt;"",IF($C98=X$76,$D98,""),"")</f>
        <v/>
      </c>
      <c r="Y98" s="155" t="str">
        <f>IF(Y$76&lt;&gt;"",IF($C98=Y$76,$D98,""),"")</f>
        <v/>
      </c>
      <c r="AG98" s="156"/>
      <c r="AH98" s="156"/>
    </row>
    <row r="99" spans="1:34" ht="13.5" customHeight="1" x14ac:dyDescent="0.25">
      <c r="A99" s="777"/>
      <c r="B99" s="753"/>
      <c r="C99" s="734" t="s">
        <v>282</v>
      </c>
      <c r="D99" s="735"/>
      <c r="E99" s="735"/>
      <c r="F99" s="735"/>
      <c r="G99" s="735"/>
      <c r="H99" s="736"/>
      <c r="I99" s="737" t="s">
        <v>283</v>
      </c>
      <c r="J99" s="738"/>
      <c r="K99" s="738"/>
      <c r="L99" s="738"/>
      <c r="M99" s="739"/>
      <c r="N99" s="740" t="s">
        <v>284</v>
      </c>
      <c r="O99" s="741"/>
      <c r="P99" s="741"/>
      <c r="Q99" s="741"/>
      <c r="R99" s="742"/>
      <c r="S99" s="782"/>
      <c r="T99" s="154"/>
      <c r="U99" s="155"/>
      <c r="V99" s="155"/>
      <c r="W99" s="155"/>
      <c r="X99" s="155"/>
      <c r="Y99" s="155"/>
      <c r="Z99" s="154"/>
      <c r="AA99" s="154"/>
      <c r="AB99" s="154"/>
      <c r="AC99" s="154"/>
      <c r="AD99" s="154"/>
      <c r="AE99" s="154"/>
      <c r="AF99" s="154"/>
      <c r="AG99" s="156"/>
      <c r="AH99" s="156"/>
    </row>
    <row r="100" spans="1:34" ht="13.5" customHeight="1" x14ac:dyDescent="0.25">
      <c r="A100" s="777"/>
      <c r="B100" s="754"/>
      <c r="C100" s="743"/>
      <c r="D100" s="744"/>
      <c r="E100" s="744"/>
      <c r="F100" s="744"/>
      <c r="G100" s="744"/>
      <c r="H100" s="745"/>
      <c r="I100" s="746"/>
      <c r="J100" s="747"/>
      <c r="K100" s="747"/>
      <c r="L100" s="747"/>
      <c r="M100" s="748"/>
      <c r="N100" s="749"/>
      <c r="O100" s="750"/>
      <c r="P100" s="750"/>
      <c r="Q100" s="750"/>
      <c r="R100" s="751"/>
      <c r="S100" s="783"/>
      <c r="T100" s="154"/>
      <c r="U100" s="155"/>
      <c r="V100" s="155"/>
      <c r="W100" s="155"/>
      <c r="X100" s="155"/>
      <c r="Y100" s="155"/>
      <c r="Z100" s="154"/>
      <c r="AA100" s="154"/>
      <c r="AB100" s="154"/>
      <c r="AC100" s="154"/>
      <c r="AD100" s="154"/>
      <c r="AE100" s="154"/>
      <c r="AF100" s="154"/>
      <c r="AG100" s="156"/>
      <c r="AH100" s="156"/>
    </row>
    <row r="101" spans="1:34" ht="13.5" customHeight="1" x14ac:dyDescent="0.25">
      <c r="A101" s="777"/>
      <c r="B101" s="752" t="str">
        <f t="shared" ref="B101" si="120">IF(AND(C101&lt;&gt;"",D101&lt;&gt;""),B98+1,"")</f>
        <v/>
      </c>
      <c r="C101" s="266"/>
      <c r="D101" s="267"/>
      <c r="E101" s="157" t="str">
        <f>IF(C101="","",VLOOKUP(C101,$E$3:$F$7,2,FALSE))</f>
        <v/>
      </c>
      <c r="F101" s="158" t="str">
        <f>IF(AND(G98&lt;&gt;"",C101&lt;&gt;""),G98+I98,"")</f>
        <v/>
      </c>
      <c r="G101" s="158" t="str">
        <f t="shared" ref="G101" si="121">IF(AND(C101&lt;&gt;"",F101&lt;&gt;""),F101+E101*D101,"")</f>
        <v/>
      </c>
      <c r="H101" s="158" t="str">
        <f t="shared" ref="H101" si="122">IF(AND(G101&lt;&gt;"",C101&lt;&gt;""),G101-F101,"")</f>
        <v/>
      </c>
      <c r="I101" s="158" t="str">
        <f>IF(H101&lt;&gt;"",$P$4+TIME(0,0,0),"")</f>
        <v/>
      </c>
      <c r="J101" s="268"/>
      <c r="K101" s="159" t="str">
        <f>IF(C101="","",IF(J101&lt;&gt;"",VLOOKUP(J101,Tires!$D$6:$BJ$75,4,FALSE),K98))</f>
        <v/>
      </c>
      <c r="L101" s="159" t="str">
        <f>IF(C101="","",IF(J101&lt;&gt;"",IF(VLOOKUP(J101,Tires!$D$6:$CH$75,51)&lt;&gt;"",VLOOKUP(J101,Tires!$D$6:$CH$75,51),0),M98))</f>
        <v/>
      </c>
      <c r="M101" s="159" t="str">
        <f>IF(AND(G101&lt;&gt;"",C101&lt;&gt;""),L101+D101*Resume!$K$12,"")</f>
        <v/>
      </c>
      <c r="N101" s="269"/>
      <c r="O101" s="160" t="str">
        <f>IF(AND(N101&lt;&gt;"",R98&lt;&gt;""),IF(OR(N101="f",N101="Full"),IF(Resume!$AS$5=1,Capacity,Capacity*Density)-R98,IF(N101&lt;=IF(Resume!$AS$5=1,Capacity,Capacity*Density),N101,IF(Resume!$AS$5=1,Capacity,Capacity*Density)))/$O$4,"")</f>
        <v/>
      </c>
      <c r="P101" s="161" t="str">
        <f>IF(R98&lt;&gt;"",IF(OR(N101="f",N101="Full"),IF(Resume!$AS$5=1,Capacity,Capacity*Density),IF(N101+R98&gt;IF(Resume!$AS$5=1,Capacity,Capacity*Density),IF(Resume!$AS$5=1,Capacity,Capacity*Density),N101+R98)),"")</f>
        <v/>
      </c>
      <c r="Q101" s="161" t="str">
        <f t="shared" ref="Q101" si="123">IF(C101&lt;&gt;"",D101*VLOOKUP(C101,$E$3:$H$7,4,FALSE),"")</f>
        <v/>
      </c>
      <c r="R101" s="161" t="str">
        <f t="shared" ref="R101" si="124">IF(AND(C101&lt;&gt;"",D101&lt;&gt;"",P101&lt;&gt;""),IF(P101-Q101&lt;=0,0,P101-Q101),"")</f>
        <v/>
      </c>
      <c r="S101" s="781"/>
      <c r="T101" s="154"/>
      <c r="U101" s="155" t="str">
        <f>IF(U$76&lt;&gt;"",IF($C101=U$76,$D101,""),"")</f>
        <v/>
      </c>
      <c r="V101" s="155" t="str">
        <f>IF(V$76&lt;&gt;"",IF($C761=V$76,$D761,""),"")</f>
        <v/>
      </c>
      <c r="W101" s="155" t="str">
        <f t="shared" ref="W101:Y101" si="125">IF(W$76&lt;&gt;"",IF($C761=W$76,$D761,""),"")</f>
        <v/>
      </c>
      <c r="X101" s="155" t="str">
        <f t="shared" si="125"/>
        <v/>
      </c>
      <c r="Y101" s="155" t="str">
        <f t="shared" si="125"/>
        <v/>
      </c>
      <c r="Z101" s="154"/>
      <c r="AA101" s="154"/>
      <c r="AB101" s="154"/>
      <c r="AC101" s="154"/>
      <c r="AD101" s="154"/>
      <c r="AE101" s="154"/>
      <c r="AF101" s="154"/>
      <c r="AG101" s="156"/>
      <c r="AH101" s="156"/>
    </row>
    <row r="102" spans="1:34" ht="13.5" customHeight="1" x14ac:dyDescent="0.25">
      <c r="A102" s="777"/>
      <c r="B102" s="753"/>
      <c r="C102" s="734" t="s">
        <v>282</v>
      </c>
      <c r="D102" s="735"/>
      <c r="E102" s="735"/>
      <c r="F102" s="735"/>
      <c r="G102" s="735"/>
      <c r="H102" s="736"/>
      <c r="I102" s="737" t="s">
        <v>283</v>
      </c>
      <c r="J102" s="738"/>
      <c r="K102" s="738"/>
      <c r="L102" s="738"/>
      <c r="M102" s="739"/>
      <c r="N102" s="740" t="s">
        <v>284</v>
      </c>
      <c r="O102" s="741"/>
      <c r="P102" s="741"/>
      <c r="Q102" s="741"/>
      <c r="R102" s="742"/>
      <c r="S102" s="782"/>
      <c r="T102" s="154"/>
      <c r="U102" s="155"/>
      <c r="V102" s="155"/>
      <c r="W102" s="155"/>
      <c r="X102" s="155"/>
      <c r="Y102" s="155"/>
      <c r="Z102" s="154"/>
      <c r="AA102" s="154"/>
      <c r="AB102" s="154"/>
      <c r="AC102" s="154"/>
      <c r="AD102" s="154"/>
      <c r="AE102" s="154"/>
      <c r="AF102" s="154"/>
      <c r="AG102" s="156"/>
      <c r="AH102" s="156"/>
    </row>
    <row r="103" spans="1:34" ht="13.5" customHeight="1" x14ac:dyDescent="0.25">
      <c r="A103" s="777"/>
      <c r="B103" s="754"/>
      <c r="C103" s="743"/>
      <c r="D103" s="744"/>
      <c r="E103" s="744"/>
      <c r="F103" s="744"/>
      <c r="G103" s="744"/>
      <c r="H103" s="745"/>
      <c r="I103" s="746"/>
      <c r="J103" s="747"/>
      <c r="K103" s="747"/>
      <c r="L103" s="747"/>
      <c r="M103" s="748"/>
      <c r="N103" s="749"/>
      <c r="O103" s="750"/>
      <c r="P103" s="750"/>
      <c r="Q103" s="750"/>
      <c r="R103" s="751"/>
      <c r="S103" s="783"/>
      <c r="T103" s="154"/>
      <c r="U103" s="155"/>
      <c r="V103" s="155"/>
      <c r="W103" s="155"/>
      <c r="X103" s="155"/>
      <c r="Y103" s="155"/>
      <c r="Z103" s="154"/>
      <c r="AA103" s="154"/>
      <c r="AB103" s="154"/>
      <c r="AC103" s="154"/>
      <c r="AD103" s="154"/>
      <c r="AE103" s="154"/>
      <c r="AF103" s="154"/>
      <c r="AG103" s="156"/>
      <c r="AH103" s="156"/>
    </row>
    <row r="104" spans="1:34" ht="13.5" customHeight="1" x14ac:dyDescent="0.25">
      <c r="A104" s="777"/>
      <c r="B104" s="752" t="str">
        <f t="shared" ref="B104" si="126">IF(AND(C104&lt;&gt;"",D104&lt;&gt;""),B101+1,"")</f>
        <v/>
      </c>
      <c r="C104" s="266"/>
      <c r="D104" s="267"/>
      <c r="E104" s="157" t="str">
        <f>IF(C104="","",VLOOKUP(C104,$E$3:$F$7,2,FALSE))</f>
        <v/>
      </c>
      <c r="F104" s="158" t="str">
        <f>IF(AND(G101&lt;&gt;"",C104&lt;&gt;""),G101+I101,"")</f>
        <v/>
      </c>
      <c r="G104" s="158" t="str">
        <f t="shared" ref="G104" si="127">IF(AND(C104&lt;&gt;"",F104&lt;&gt;""),F104+E104*D104,"")</f>
        <v/>
      </c>
      <c r="H104" s="158" t="str">
        <f t="shared" ref="H104" si="128">IF(AND(G104&lt;&gt;"",C104&lt;&gt;""),G104-F104,"")</f>
        <v/>
      </c>
      <c r="I104" s="158" t="str">
        <f>IF(H104&lt;&gt;"",$P$4+TIME(0,0,0),"")</f>
        <v/>
      </c>
      <c r="J104" s="268"/>
      <c r="K104" s="159" t="str">
        <f>IF(C104="","",IF(J104&lt;&gt;"",VLOOKUP(J104,Tires!$D$6:$BJ$75,4,FALSE),K101))</f>
        <v/>
      </c>
      <c r="L104" s="159" t="str">
        <f>IF(C104="","",IF(J104&lt;&gt;"",IF(VLOOKUP(J104,Tires!$D$6:$CH$75,51)&lt;&gt;"",VLOOKUP(J104,Tires!$D$6:$CH$75,51),0),M101))</f>
        <v/>
      </c>
      <c r="M104" s="159" t="str">
        <f>IF(AND(G104&lt;&gt;"",C104&lt;&gt;""),L104+D104*Resume!$K$12,"")</f>
        <v/>
      </c>
      <c r="N104" s="269"/>
      <c r="O104" s="160" t="str">
        <f>IF(AND(N104&lt;&gt;"",R101&lt;&gt;""),IF(OR(N104="f",N104="Full"),IF(Resume!$AS$5=1,Capacity,Capacity*Density)-R101,IF(N104&lt;=IF(Resume!$AS$5=1,Capacity,Capacity*Density),N104,IF(Resume!$AS$5=1,Capacity,Capacity*Density)))/$O$4,"")</f>
        <v/>
      </c>
      <c r="P104" s="161" t="str">
        <f>IF(R101&lt;&gt;"",IF(OR(N104="f",N104="Full"),IF(Resume!$AS$5=1,Capacity,Capacity*Density),IF(N104+R101&gt;IF(Resume!$AS$5=1,Capacity,Capacity*Density),IF(Resume!$AS$5=1,Capacity,Capacity*Density),N104+R101)),"")</f>
        <v/>
      </c>
      <c r="Q104" s="161" t="str">
        <f t="shared" ref="Q104" si="129">IF(C104&lt;&gt;"",D104*VLOOKUP(C104,$E$3:$H$7,4,FALSE),"")</f>
        <v/>
      </c>
      <c r="R104" s="161" t="str">
        <f t="shared" ref="R104" si="130">IF(AND(C104&lt;&gt;"",D104&lt;&gt;"",P104&lt;&gt;""),IF(P104-Q104&lt;=0,0,P104-Q104),"")</f>
        <v/>
      </c>
      <c r="S104" s="787"/>
      <c r="T104" s="154"/>
      <c r="U104" s="155" t="str">
        <f>IF(U$76&lt;&gt;"",IF($C104=U$76,$D104,""),"")</f>
        <v/>
      </c>
      <c r="V104" s="155" t="str">
        <f>IF(V$76&lt;&gt;"",IF($C764=V$76,$D764,""),"")</f>
        <v/>
      </c>
      <c r="W104" s="155" t="str">
        <f>IF(W$76&lt;&gt;"",IF($C764=W$76,$D764,""),"")</f>
        <v/>
      </c>
      <c r="X104" s="155" t="str">
        <f>IF(X$76&lt;&gt;"",IF($C764=X$76,$D764,""),"")</f>
        <v/>
      </c>
      <c r="Y104" s="155" t="str">
        <f>IF(Y$76&lt;&gt;"",IF($C764=Y$76,$D764,""),"")</f>
        <v/>
      </c>
      <c r="Z104" s="154"/>
      <c r="AA104" s="154"/>
      <c r="AB104" s="154"/>
      <c r="AC104" s="154"/>
      <c r="AD104" s="154"/>
      <c r="AE104" s="154"/>
      <c r="AF104" s="154"/>
      <c r="AG104" s="156"/>
      <c r="AH104" s="156"/>
    </row>
    <row r="105" spans="1:34" ht="13.5" customHeight="1" x14ac:dyDescent="0.25">
      <c r="A105" s="777"/>
      <c r="B105" s="753"/>
      <c r="C105" s="734" t="s">
        <v>282</v>
      </c>
      <c r="D105" s="735"/>
      <c r="E105" s="735"/>
      <c r="F105" s="735"/>
      <c r="G105" s="735"/>
      <c r="H105" s="736"/>
      <c r="I105" s="737" t="s">
        <v>283</v>
      </c>
      <c r="J105" s="738"/>
      <c r="K105" s="738"/>
      <c r="L105" s="738"/>
      <c r="M105" s="739"/>
      <c r="N105" s="740" t="s">
        <v>284</v>
      </c>
      <c r="O105" s="741"/>
      <c r="P105" s="741"/>
      <c r="Q105" s="741"/>
      <c r="R105" s="742"/>
      <c r="S105" s="788"/>
      <c r="T105" s="154"/>
      <c r="U105" s="155"/>
      <c r="V105" s="155"/>
      <c r="W105" s="155"/>
      <c r="X105" s="155"/>
      <c r="Y105" s="155"/>
      <c r="Z105" s="154"/>
      <c r="AA105" s="154"/>
      <c r="AB105" s="154"/>
      <c r="AC105" s="154"/>
      <c r="AD105" s="154"/>
      <c r="AE105" s="154"/>
      <c r="AF105" s="154"/>
      <c r="AG105" s="156"/>
      <c r="AH105" s="156"/>
    </row>
    <row r="106" spans="1:34" ht="13.5" customHeight="1" x14ac:dyDescent="0.25">
      <c r="A106" s="777"/>
      <c r="B106" s="754"/>
      <c r="C106" s="743"/>
      <c r="D106" s="744"/>
      <c r="E106" s="744"/>
      <c r="F106" s="744"/>
      <c r="G106" s="744"/>
      <c r="H106" s="745"/>
      <c r="I106" s="746"/>
      <c r="J106" s="747"/>
      <c r="K106" s="747"/>
      <c r="L106" s="747"/>
      <c r="M106" s="748"/>
      <c r="N106" s="749"/>
      <c r="O106" s="750"/>
      <c r="P106" s="750"/>
      <c r="Q106" s="750"/>
      <c r="R106" s="751"/>
      <c r="S106" s="789"/>
      <c r="T106" s="154"/>
      <c r="U106" s="155"/>
      <c r="V106" s="155"/>
      <c r="W106" s="155"/>
      <c r="X106" s="155"/>
      <c r="Y106" s="155"/>
      <c r="Z106" s="154"/>
      <c r="AA106" s="154"/>
      <c r="AB106" s="154"/>
      <c r="AC106" s="154"/>
      <c r="AD106" s="154"/>
      <c r="AE106" s="154"/>
      <c r="AF106" s="154"/>
      <c r="AG106" s="156"/>
      <c r="AH106" s="156"/>
    </row>
    <row r="107" spans="1:34" ht="13.5" customHeight="1" x14ac:dyDescent="0.35">
      <c r="A107" s="149"/>
      <c r="B107" s="11"/>
      <c r="C107" s="11"/>
      <c r="D107" s="150"/>
      <c r="E107" s="151"/>
      <c r="F107" s="152"/>
      <c r="G107" s="11"/>
      <c r="H107" s="11"/>
      <c r="I107" s="153"/>
      <c r="J107" s="153"/>
      <c r="K107" s="153"/>
      <c r="L107" s="11"/>
      <c r="M107" s="11"/>
      <c r="N107" s="11"/>
      <c r="O107" s="11"/>
      <c r="P107" s="11"/>
      <c r="Q107" s="11"/>
      <c r="R107" s="11"/>
      <c r="S107" s="11"/>
      <c r="T107" s="154"/>
      <c r="Z107" s="154"/>
      <c r="AA107" s="154"/>
      <c r="AB107" s="154"/>
      <c r="AC107" s="154"/>
      <c r="AD107" s="154"/>
      <c r="AE107" s="154"/>
      <c r="AF107" s="154"/>
      <c r="AG107" s="156"/>
      <c r="AH107" s="156"/>
    </row>
    <row r="108" spans="1:34" ht="13.5" customHeight="1" x14ac:dyDescent="0.25">
      <c r="A108" s="777" t="str">
        <f>IF(Resume!I18&lt;&gt;"",Resume!I18,"")</f>
        <v/>
      </c>
      <c r="B108" s="767" t="s">
        <v>136</v>
      </c>
      <c r="C108" s="767" t="s">
        <v>137</v>
      </c>
      <c r="D108" s="778" t="s">
        <v>138</v>
      </c>
      <c r="E108" s="778" t="s">
        <v>139</v>
      </c>
      <c r="F108" s="779" t="s">
        <v>140</v>
      </c>
      <c r="G108" s="767" t="s">
        <v>141</v>
      </c>
      <c r="H108" s="772" t="s">
        <v>142</v>
      </c>
      <c r="I108" s="774" t="s">
        <v>143</v>
      </c>
      <c r="J108" s="775" t="s">
        <v>144</v>
      </c>
      <c r="K108" s="776" t="s">
        <v>145</v>
      </c>
      <c r="L108" s="767" t="s">
        <v>146</v>
      </c>
      <c r="M108" s="767"/>
      <c r="N108" s="767" t="s">
        <v>147</v>
      </c>
      <c r="O108" s="767"/>
      <c r="P108" s="767"/>
      <c r="Q108" s="767"/>
      <c r="R108" s="767"/>
      <c r="S108" s="752" t="s">
        <v>148</v>
      </c>
      <c r="T108" s="154"/>
      <c r="U108" s="155">
        <f>SUM(U77:U106)</f>
        <v>0</v>
      </c>
      <c r="V108" s="155">
        <f>SUM(V77:V106)</f>
        <v>0</v>
      </c>
      <c r="W108" s="155">
        <f>SUM(W77:W106)</f>
        <v>0</v>
      </c>
      <c r="X108" s="163">
        <f>SUM(X77:X106)</f>
        <v>0</v>
      </c>
      <c r="Y108" s="163">
        <f>SUM(Y77:Y106)</f>
        <v>0</v>
      </c>
      <c r="Z108" s="768" t="s">
        <v>161</v>
      </c>
      <c r="AA108" s="768"/>
      <c r="AB108" s="768"/>
      <c r="AC108" s="768"/>
      <c r="AD108" s="769">
        <f>SUM(D110:D139)</f>
        <v>0</v>
      </c>
      <c r="AE108" s="770"/>
      <c r="AF108" s="771"/>
      <c r="AG108" s="233" t="s">
        <v>149</v>
      </c>
      <c r="AH108" s="156"/>
    </row>
    <row r="109" spans="1:34" ht="13.5" customHeight="1" x14ac:dyDescent="0.25">
      <c r="A109" s="777"/>
      <c r="B109" s="767"/>
      <c r="C109" s="767"/>
      <c r="D109" s="778"/>
      <c r="E109" s="778"/>
      <c r="F109" s="779"/>
      <c r="G109" s="767"/>
      <c r="H109" s="773"/>
      <c r="I109" s="774"/>
      <c r="J109" s="775"/>
      <c r="K109" s="776"/>
      <c r="L109" s="275" t="s">
        <v>134</v>
      </c>
      <c r="M109" s="275" t="s">
        <v>135</v>
      </c>
      <c r="N109" s="275" t="s">
        <v>150</v>
      </c>
      <c r="O109" s="232" t="s">
        <v>151</v>
      </c>
      <c r="P109" s="275" t="s">
        <v>134</v>
      </c>
      <c r="Q109" s="275" t="s">
        <v>152</v>
      </c>
      <c r="R109" s="275" t="s">
        <v>135</v>
      </c>
      <c r="S109" s="754"/>
      <c r="T109" s="154"/>
      <c r="U109" s="155" t="str">
        <f>Z117</f>
        <v>FM</v>
      </c>
      <c r="V109" s="155" t="str">
        <f>Z118</f>
        <v>OP</v>
      </c>
      <c r="W109" s="155" t="str">
        <f>Z119</f>
        <v>PD</v>
      </c>
      <c r="X109" s="155" t="str">
        <f>Z120</f>
        <v/>
      </c>
      <c r="Y109" s="155" t="str">
        <f>Z121</f>
        <v/>
      </c>
      <c r="Z109" s="768" t="s">
        <v>162</v>
      </c>
      <c r="AA109" s="768"/>
      <c r="AB109" s="768"/>
      <c r="AC109" s="768"/>
      <c r="AD109" s="769">
        <f>AD108*Resume!$K$12</f>
        <v>0</v>
      </c>
      <c r="AE109" s="770"/>
      <c r="AF109" s="771"/>
      <c r="AG109" s="233" t="s">
        <v>153</v>
      </c>
      <c r="AH109" s="156"/>
    </row>
    <row r="110" spans="1:34" ht="13.5" customHeight="1" x14ac:dyDescent="0.25">
      <c r="A110" s="777"/>
      <c r="B110" s="752" t="str">
        <f>IF(AND(C110&lt;&gt;"",D110&lt;&gt;""),1,"")</f>
        <v/>
      </c>
      <c r="C110" s="266"/>
      <c r="D110" s="267"/>
      <c r="E110" s="157" t="str">
        <f>IF(C110="","",VLOOKUP(C110,$E$3:$F$7,2,FALSE))</f>
        <v/>
      </c>
      <c r="F110" s="158" t="str">
        <f>IF(Resume!E18&lt;&gt;"",Resume!E18+TIME(0,0,0),"")</f>
        <v/>
      </c>
      <c r="G110" s="158" t="str">
        <f t="shared" ref="G110" si="131">IF(AND(C110&lt;&gt;"",F110&lt;&gt;""),F110+E110*D110,"")</f>
        <v/>
      </c>
      <c r="H110" s="158" t="str">
        <f>IF(AND(G110&lt;&gt;"",C110&lt;&gt;""),G110-F110,"")</f>
        <v/>
      </c>
      <c r="I110" s="158" t="str">
        <f>IF(H110&lt;&gt;"",$P$4+TIME(0,0,0),"")</f>
        <v/>
      </c>
      <c r="J110" s="268"/>
      <c r="K110" s="159" t="str">
        <f>IF(C110="","",IF(J110&lt;&gt;"",VLOOKUP(J110,Tires!$D$6:$BJ$75,4,FALSE)))</f>
        <v/>
      </c>
      <c r="L110" s="159" t="str">
        <f>IF(C110="","",IF(J110&lt;&gt;"",IF(VLOOKUP(J110,Tires!$D$6:$CH$75,51)&lt;&gt;"",VLOOKUP(J110,Tires!$D$6:$CH$75,51),0),M107))</f>
        <v/>
      </c>
      <c r="M110" s="159" t="str">
        <f>IF(AND(G110&lt;&gt;"",C110&lt;&gt;""),L110+D110*Resume!$K$12,"")</f>
        <v/>
      </c>
      <c r="N110" s="269"/>
      <c r="O110" s="160" t="str">
        <f>IF(N110&lt;&gt;"",IF(OR(N110="f",N110="Full"),IF(Resume!AS110=1,Capacity,Capacity*Density),IF(N110&lt;=IF(Resume!AS110=1,Capacity,Capacity*Density),N110,IF(Resume!AS110=1,Capacity,Capacity*Density)))/$O$4,"")</f>
        <v/>
      </c>
      <c r="P110" s="161" t="str">
        <f>IF(N110&lt;&gt;"",IF(OR(N110="f",N110="Full"),IF(Resume!AS110=1,Capacity,Capacity*Density),IF(N110&lt;=IF(Resume!AS110=1,Capacity,Capacity*Density),N110,IF(Resume!AS110=1,Capacity,Capacity*Density))),"")</f>
        <v/>
      </c>
      <c r="Q110" s="161" t="str">
        <f t="shared" ref="Q110" si="132">IF(C110&lt;&gt;"",D110*VLOOKUP(C110,$E$3:$H$7,4,FALSE),"")</f>
        <v/>
      </c>
      <c r="R110" s="161" t="str">
        <f>IF(AND(C110&lt;&gt;"",D110&lt;&gt;"",P110&lt;&gt;""),IF(P110-Q110&lt;=0,0,P110-Q110),"")</f>
        <v/>
      </c>
      <c r="S110" s="784"/>
      <c r="T110" s="154"/>
      <c r="U110" s="155" t="str">
        <f>IF(U$109&lt;&gt;"",IF($C110=U$109,$D110,""),"")</f>
        <v/>
      </c>
      <c r="V110" s="155" t="str">
        <f>IF(V$109&lt;&gt;"",IF($C1109=V$109,$D1109,""),"")</f>
        <v/>
      </c>
      <c r="W110" s="155" t="str">
        <f>IF(W$109&lt;&gt;"",IF($C1109=W$109,$D1109,""),"")</f>
        <v/>
      </c>
      <c r="X110" s="155" t="str">
        <f>IF(X$109&lt;&gt;"",IF($C1109=X$109,$D1109,""),"")</f>
        <v/>
      </c>
      <c r="Y110" s="155" t="str">
        <f>IF(Y$109&lt;&gt;"",IF($C1109=Y$109,$D1109,""),"")</f>
        <v/>
      </c>
      <c r="Z110" s="780" t="s">
        <v>163</v>
      </c>
      <c r="AA110" s="780"/>
      <c r="AB110" s="780"/>
      <c r="AC110" s="780"/>
      <c r="AD110" s="764">
        <f>AD768+AD75</f>
        <v>0</v>
      </c>
      <c r="AE110" s="765"/>
      <c r="AF110" s="766"/>
      <c r="AG110" s="234" t="s">
        <v>149</v>
      </c>
      <c r="AH110" s="156"/>
    </row>
    <row r="111" spans="1:34" ht="13.5" customHeight="1" x14ac:dyDescent="0.25">
      <c r="A111" s="777"/>
      <c r="B111" s="753"/>
      <c r="C111" s="734" t="s">
        <v>282</v>
      </c>
      <c r="D111" s="735"/>
      <c r="E111" s="735"/>
      <c r="F111" s="735"/>
      <c r="G111" s="735"/>
      <c r="H111" s="736"/>
      <c r="I111" s="737" t="s">
        <v>283</v>
      </c>
      <c r="J111" s="738"/>
      <c r="K111" s="738"/>
      <c r="L111" s="738"/>
      <c r="M111" s="739"/>
      <c r="N111" s="740" t="s">
        <v>284</v>
      </c>
      <c r="O111" s="741"/>
      <c r="P111" s="741"/>
      <c r="Q111" s="741"/>
      <c r="R111" s="742"/>
      <c r="S111" s="785"/>
      <c r="T111" s="154"/>
      <c r="U111" s="155"/>
      <c r="V111" s="155"/>
      <c r="W111" s="155"/>
      <c r="X111" s="155"/>
      <c r="Y111" s="155"/>
      <c r="Z111" s="780" t="s">
        <v>164</v>
      </c>
      <c r="AA111" s="780"/>
      <c r="AB111" s="780"/>
      <c r="AC111" s="780"/>
      <c r="AD111" s="764">
        <f>AD769+AD76</f>
        <v>0</v>
      </c>
      <c r="AE111" s="765"/>
      <c r="AF111" s="766"/>
      <c r="AG111" s="234" t="s">
        <v>153</v>
      </c>
      <c r="AH111" s="156"/>
    </row>
    <row r="112" spans="1:34" ht="13.5" customHeight="1" x14ac:dyDescent="0.25">
      <c r="A112" s="777"/>
      <c r="B112" s="754"/>
      <c r="C112" s="743"/>
      <c r="D112" s="744"/>
      <c r="E112" s="744"/>
      <c r="F112" s="744"/>
      <c r="G112" s="744"/>
      <c r="H112" s="745"/>
      <c r="I112" s="746"/>
      <c r="J112" s="747"/>
      <c r="K112" s="747"/>
      <c r="L112" s="747"/>
      <c r="M112" s="748"/>
      <c r="N112" s="749"/>
      <c r="O112" s="750"/>
      <c r="P112" s="750"/>
      <c r="Q112" s="750"/>
      <c r="R112" s="751"/>
      <c r="S112" s="786"/>
      <c r="T112" s="154"/>
      <c r="U112" s="155"/>
      <c r="V112" s="155"/>
      <c r="W112" s="155"/>
      <c r="X112" s="155"/>
      <c r="Y112" s="155"/>
      <c r="AH112" s="156"/>
    </row>
    <row r="113" spans="1:34" ht="13.5" customHeight="1" x14ac:dyDescent="0.25">
      <c r="A113" s="777"/>
      <c r="B113" s="752" t="str">
        <f>IF(AND(C113&lt;&gt;"",D113&lt;&gt;""),B110+1,"")</f>
        <v/>
      </c>
      <c r="C113" s="266"/>
      <c r="D113" s="267"/>
      <c r="E113" s="157" t="str">
        <f>IF(C113="","",VLOOKUP(C113,$E$3:$F$7,2,FALSE))</f>
        <v/>
      </c>
      <c r="F113" s="158" t="str">
        <f>IF(AND(G110&lt;&gt;"",C113&lt;&gt;""),G110+I110,"")</f>
        <v/>
      </c>
      <c r="G113" s="158" t="str">
        <f t="shared" ref="G113" si="133">IF(AND(C113&lt;&gt;"",F113&lt;&gt;""),F113+E113*D113,"")</f>
        <v/>
      </c>
      <c r="H113" s="158" t="str">
        <f t="shared" ref="H113" si="134">IF(AND(G113&lt;&gt;"",C113&lt;&gt;""),G113-F113,"")</f>
        <v/>
      </c>
      <c r="I113" s="158" t="str">
        <f>IF(H113&lt;&gt;"",$P$4+TIME(0,0,0),"")</f>
        <v/>
      </c>
      <c r="J113" s="268"/>
      <c r="K113" s="159" t="str">
        <f>IF(C113="","",IF(J113&lt;&gt;"",VLOOKUP(J113,Tires!$D$6:$BJ$75,4,FALSE),K110))</f>
        <v/>
      </c>
      <c r="L113" s="159" t="str">
        <f>IF(C113="","",IF(J113&lt;&gt;"",IF(VLOOKUP(J113,Tires!$D$6:$CH$75,51)&lt;&gt;"",VLOOKUP(J113,Tires!$D$6:$CH$75,51),0),M110))</f>
        <v/>
      </c>
      <c r="M113" s="159" t="str">
        <f>IF(AND(G113&lt;&gt;"",C113&lt;&gt;""),L113+D113*Resume!$K$12,"")</f>
        <v/>
      </c>
      <c r="N113" s="269"/>
      <c r="O113" s="160" t="str">
        <f>IF(AND(N113&lt;&gt;"",R110&lt;&gt;""),IF(OR(N113="f",N113="Full"),IF(Resume!$AS$5=1,Capacity,Capacity*Density)-R110,IF(N113&lt;=IF(Resume!$AS$5=1,Capacity,Capacity*Density),N113,IF(Resume!$AS$5=1,Capacity,Capacity*Density)))/$O$4,"")</f>
        <v/>
      </c>
      <c r="P113" s="161" t="str">
        <f>IF(R110&lt;&gt;"",IF(OR(N113="f",N113="Full"),IF(Resume!$AS$5=1,Capacity,Capacity*Density),IF(N113+R110&gt;IF(Resume!$AS$5=1,Capacity,Capacity*Density),IF(Resume!$AS$5=1,Capacity,Capacity*Density),N113+R110)),"")</f>
        <v/>
      </c>
      <c r="Q113" s="161" t="str">
        <f t="shared" ref="Q113" si="135">IF(C113&lt;&gt;"",D113*VLOOKUP(C113,$E$3:$H$7,4,FALSE),"")</f>
        <v/>
      </c>
      <c r="R113" s="161" t="str">
        <f t="shared" ref="R113" si="136">IF(AND(C113&lt;&gt;"",D113&lt;&gt;"",P113&lt;&gt;""),IF(P113-Q113&lt;=0,0,P113-Q113),"")</f>
        <v/>
      </c>
      <c r="S113" s="731"/>
      <c r="T113" s="154"/>
      <c r="U113" s="155" t="str">
        <f>IF(U$109&lt;&gt;"",IF($C113=U$109,$D113,""),"")</f>
        <v/>
      </c>
      <c r="V113" s="155" t="str">
        <f>IF(V$109&lt;&gt;"",IF($C113=V$109,$D113,""),"")</f>
        <v/>
      </c>
      <c r="W113" s="155" t="str">
        <f>IF(W$109&lt;&gt;"",IF($C113=W$109,$D113,""),"")</f>
        <v/>
      </c>
      <c r="X113" s="155" t="str">
        <f>IF(X$109&lt;&gt;"",IF($C113=X$109,$D113,""),"")</f>
        <v/>
      </c>
      <c r="Y113" s="155" t="str">
        <f>IF(Y$109&lt;&gt;"",IF($C113=Y$109,$D113,""),"")</f>
        <v/>
      </c>
      <c r="AH113" s="156"/>
    </row>
    <row r="114" spans="1:34" ht="13.5" customHeight="1" x14ac:dyDescent="0.25">
      <c r="A114" s="777"/>
      <c r="B114" s="753"/>
      <c r="C114" s="734" t="s">
        <v>282</v>
      </c>
      <c r="D114" s="735"/>
      <c r="E114" s="735"/>
      <c r="F114" s="735"/>
      <c r="G114" s="735"/>
      <c r="H114" s="736"/>
      <c r="I114" s="737" t="s">
        <v>283</v>
      </c>
      <c r="J114" s="738"/>
      <c r="K114" s="738"/>
      <c r="L114" s="738"/>
      <c r="M114" s="739"/>
      <c r="N114" s="740" t="s">
        <v>284</v>
      </c>
      <c r="O114" s="741"/>
      <c r="P114" s="741"/>
      <c r="Q114" s="741"/>
      <c r="R114" s="742"/>
      <c r="S114" s="732"/>
      <c r="T114" s="154"/>
      <c r="U114" s="155"/>
      <c r="V114" s="155"/>
      <c r="W114" s="155"/>
      <c r="X114" s="155"/>
      <c r="Y114" s="155"/>
      <c r="AH114" s="156"/>
    </row>
    <row r="115" spans="1:34" ht="13.5" customHeight="1" x14ac:dyDescent="0.25">
      <c r="A115" s="777"/>
      <c r="B115" s="754"/>
      <c r="C115" s="743"/>
      <c r="D115" s="744"/>
      <c r="E115" s="744"/>
      <c r="F115" s="744"/>
      <c r="G115" s="744"/>
      <c r="H115" s="745"/>
      <c r="I115" s="746"/>
      <c r="J115" s="747"/>
      <c r="K115" s="747"/>
      <c r="L115" s="747"/>
      <c r="M115" s="748"/>
      <c r="N115" s="749"/>
      <c r="O115" s="750"/>
      <c r="P115" s="750"/>
      <c r="Q115" s="750"/>
      <c r="R115" s="751"/>
      <c r="S115" s="733"/>
      <c r="T115" s="154"/>
      <c r="U115" s="155"/>
      <c r="V115" s="155"/>
      <c r="W115" s="155"/>
      <c r="X115" s="155"/>
      <c r="Y115" s="155"/>
      <c r="AH115" s="156"/>
    </row>
    <row r="116" spans="1:34" s="154" customFormat="1" ht="13.5" customHeight="1" x14ac:dyDescent="0.2">
      <c r="A116" s="777"/>
      <c r="B116" s="752" t="str">
        <f>IF(AND(C116&lt;&gt;"",D116&lt;&gt;""),B113+1,"")</f>
        <v/>
      </c>
      <c r="C116" s="266"/>
      <c r="D116" s="267"/>
      <c r="E116" s="157" t="str">
        <f>IF(C116="","",VLOOKUP(C116,$E$3:$F$7,2,FALSE))</f>
        <v/>
      </c>
      <c r="F116" s="158" t="str">
        <f>IF(AND(G113&lt;&gt;"",C116&lt;&gt;""),G113+I113,"")</f>
        <v/>
      </c>
      <c r="G116" s="158" t="str">
        <f t="shared" ref="G116" si="137">IF(AND(C116&lt;&gt;"",F116&lt;&gt;""),F116+E116*D116,"")</f>
        <v/>
      </c>
      <c r="H116" s="158" t="str">
        <f t="shared" ref="H116" si="138">IF(AND(G116&lt;&gt;"",C116&lt;&gt;""),G116-F116,"")</f>
        <v/>
      </c>
      <c r="I116" s="158" t="str">
        <f>IF(H116&lt;&gt;"",$P$4+TIME(0,0,0),"")</f>
        <v/>
      </c>
      <c r="J116" s="268"/>
      <c r="K116" s="159" t="str">
        <f>IF(C116="","",IF(J116&lt;&gt;"",VLOOKUP(J116,Tires!$D$6:$BJ$75,4,FALSE),K113))</f>
        <v/>
      </c>
      <c r="L116" s="159" t="str">
        <f>IF(C116="","",IF(J116&lt;&gt;"",IF(VLOOKUP(J116,Tires!$D$6:$CH$75,51)&lt;&gt;"",VLOOKUP(J116,Tires!$D$6:$CH$75,51),0),M113))</f>
        <v/>
      </c>
      <c r="M116" s="159" t="str">
        <f>IF(AND(G116&lt;&gt;"",C116&lt;&gt;""),L116+D116*Resume!$K$12,"")</f>
        <v/>
      </c>
      <c r="N116" s="269"/>
      <c r="O116" s="160" t="str">
        <f>IF(AND(N116&lt;&gt;"",R113&lt;&gt;""),IF(OR(N116="f",N116="Full"),IF(Resume!$AS$5=1,Capacity,Capacity*Density)-R113,IF(N116&lt;=IF(Resume!$AS$5=1,Capacity,Capacity*Density),N116,IF(Resume!$AS$5=1,Capacity,Capacity*Density)))/$O$4,"")</f>
        <v/>
      </c>
      <c r="P116" s="161" t="str">
        <f>IF(R113&lt;&gt;"",IF(OR(N116="f",N116="Full"),IF(Resume!$AS$5=1,Capacity,Capacity*Density),IF(N116+R113&gt;IF(Resume!$AS$5=1,Capacity,Capacity*Density),IF(Resume!$AS$5=1,Capacity,Capacity*Density),N116+R113)),"")</f>
        <v/>
      </c>
      <c r="Q116" s="161" t="str">
        <f t="shared" ref="Q116" si="139">IF(C116&lt;&gt;"",D116*VLOOKUP(C116,$E$3:$H$7,4,FALSE),"")</f>
        <v/>
      </c>
      <c r="R116" s="161" t="str">
        <f t="shared" ref="R116" si="140">IF(AND(C116&lt;&gt;"",D116&lt;&gt;"",P116&lt;&gt;""),IF(P116-Q116&lt;=0,0,P116-Q116),"")</f>
        <v/>
      </c>
      <c r="S116" s="781"/>
      <c r="U116" s="155" t="str">
        <f>IF(U$109&lt;&gt;"",IF($C116=U$109,$D116,""),"")</f>
        <v/>
      </c>
      <c r="V116" s="155" t="str">
        <f>IF(V$109&lt;&gt;"",IF($C116=V$109,$D116,""),"")</f>
        <v/>
      </c>
      <c r="W116" s="155" t="str">
        <f>IF(W$109&lt;&gt;"",IF($C116=W$109,$D116,""),"")</f>
        <v/>
      </c>
      <c r="X116" s="155" t="str">
        <f>IF(X$109&lt;&gt;"",IF($C116=X$109,$D116,""),"")</f>
        <v/>
      </c>
      <c r="Y116" s="155" t="str">
        <f>IF(Y$109&lt;&gt;"",IF($C116=Y$109,$D116,""),"")</f>
        <v/>
      </c>
      <c r="Z116" s="758" t="str">
        <f>IF(Resume!O18&lt;&gt;"",Resume!O18,"")</f>
        <v/>
      </c>
      <c r="AA116" s="759"/>
      <c r="AB116" s="759"/>
      <c r="AC116" s="760"/>
      <c r="AD116" s="758" t="s">
        <v>154</v>
      </c>
      <c r="AE116" s="759"/>
      <c r="AF116" s="760"/>
      <c r="AG116" s="275"/>
      <c r="AH116" s="156"/>
    </row>
    <row r="117" spans="1:34" s="154" customFormat="1" ht="13.5" customHeight="1" x14ac:dyDescent="0.2">
      <c r="A117" s="777"/>
      <c r="B117" s="753"/>
      <c r="C117" s="734" t="s">
        <v>282</v>
      </c>
      <c r="D117" s="735"/>
      <c r="E117" s="735"/>
      <c r="F117" s="735"/>
      <c r="G117" s="735"/>
      <c r="H117" s="736"/>
      <c r="I117" s="737" t="s">
        <v>283</v>
      </c>
      <c r="J117" s="738"/>
      <c r="K117" s="738"/>
      <c r="L117" s="738"/>
      <c r="M117" s="739"/>
      <c r="N117" s="740" t="s">
        <v>284</v>
      </c>
      <c r="O117" s="741"/>
      <c r="P117" s="741"/>
      <c r="Q117" s="741"/>
      <c r="R117" s="742"/>
      <c r="S117" s="782"/>
      <c r="U117" s="155"/>
      <c r="V117" s="155"/>
      <c r="W117" s="155"/>
      <c r="X117" s="155"/>
      <c r="Y117" s="155"/>
      <c r="Z117" s="168" t="str">
        <f>IF($E$3&lt;&gt;"",$E$3,"")</f>
        <v>FM</v>
      </c>
      <c r="AA117" s="755">
        <f>IF(Z117&lt;&gt;"",IF(SUM(U140:Y140)&lt;&gt;0,U140,U141),"")</f>
        <v>0</v>
      </c>
      <c r="AB117" s="756"/>
      <c r="AC117" s="757"/>
      <c r="AD117" s="755">
        <f>IF(Z117&lt;&gt;"",SUM(AA117,AD84),"")</f>
        <v>10</v>
      </c>
      <c r="AE117" s="756"/>
      <c r="AF117" s="757"/>
      <c r="AG117" s="233" t="s">
        <v>149</v>
      </c>
      <c r="AH117" s="156"/>
    </row>
    <row r="118" spans="1:34" s="154" customFormat="1" ht="13.5" customHeight="1" x14ac:dyDescent="0.2">
      <c r="A118" s="777"/>
      <c r="B118" s="754"/>
      <c r="C118" s="743"/>
      <c r="D118" s="744"/>
      <c r="E118" s="744"/>
      <c r="F118" s="744"/>
      <c r="G118" s="744"/>
      <c r="H118" s="745"/>
      <c r="I118" s="746"/>
      <c r="J118" s="747"/>
      <c r="K118" s="747"/>
      <c r="L118" s="747"/>
      <c r="M118" s="748"/>
      <c r="N118" s="749"/>
      <c r="O118" s="750"/>
      <c r="P118" s="750"/>
      <c r="Q118" s="750"/>
      <c r="R118" s="751"/>
      <c r="S118" s="783"/>
      <c r="U118" s="155"/>
      <c r="V118" s="155"/>
      <c r="W118" s="155"/>
      <c r="X118" s="155"/>
      <c r="Y118" s="155"/>
      <c r="Z118" s="169" t="str">
        <f>IF($E$4&lt;&gt;"",$E$4,"")</f>
        <v>OP</v>
      </c>
      <c r="AA118" s="755">
        <f>IF(Z118&lt;&gt;"",IF(SUM(U140:Y140)&lt;&gt;0,V140,V141),"")</f>
        <v>0</v>
      </c>
      <c r="AB118" s="756"/>
      <c r="AC118" s="757"/>
      <c r="AD118" s="755">
        <f t="shared" ref="AD118:AD121" si="141">IF(Z118&lt;&gt;"",SUM(AA118,AD85),"")</f>
        <v>9</v>
      </c>
      <c r="AE118" s="756"/>
      <c r="AF118" s="757"/>
      <c r="AG118" s="233" t="s">
        <v>149</v>
      </c>
      <c r="AH118" s="156"/>
    </row>
    <row r="119" spans="1:34" s="154" customFormat="1" ht="13.5" customHeight="1" x14ac:dyDescent="0.2">
      <c r="A119" s="777"/>
      <c r="B119" s="752" t="str">
        <f t="shared" ref="B119" si="142">IF(AND(C119&lt;&gt;"",D119&lt;&gt;""),B116+1,"")</f>
        <v/>
      </c>
      <c r="C119" s="266"/>
      <c r="D119" s="267"/>
      <c r="E119" s="157" t="str">
        <f>IF(C119="","",VLOOKUP(C119,$E$3:$F$7,2,FALSE))</f>
        <v/>
      </c>
      <c r="F119" s="158" t="str">
        <f>IF(AND(G116&lt;&gt;"",C119&lt;&gt;""),G116+I116,"")</f>
        <v/>
      </c>
      <c r="G119" s="158" t="str">
        <f t="shared" ref="G119" si="143">IF(AND(C119&lt;&gt;"",F119&lt;&gt;""),F119+E119*D119,"")</f>
        <v/>
      </c>
      <c r="H119" s="158" t="str">
        <f t="shared" ref="H119" si="144">IF(AND(G119&lt;&gt;"",C119&lt;&gt;""),G119-F119,"")</f>
        <v/>
      </c>
      <c r="I119" s="158" t="str">
        <f>IF(H119&lt;&gt;"",$P$4+TIME(0,0,0),"")</f>
        <v/>
      </c>
      <c r="J119" s="268"/>
      <c r="K119" s="159" t="str">
        <f>IF(C119="","",IF(J119&lt;&gt;"",VLOOKUP(J119,Tires!$D$6:$BJ$75,4,FALSE),K116))</f>
        <v/>
      </c>
      <c r="L119" s="159" t="str">
        <f>IF(C119="","",IF(J119&lt;&gt;"",IF(VLOOKUP(J119,Tires!$D$6:$CH$75,51)&lt;&gt;"",VLOOKUP(J119,Tires!$D$6:$CH$75,51),0),M116))</f>
        <v/>
      </c>
      <c r="M119" s="159" t="str">
        <f>IF(AND(G119&lt;&gt;"",C119&lt;&gt;""),L119+D119*Resume!$K$12,"")</f>
        <v/>
      </c>
      <c r="N119" s="269"/>
      <c r="O119" s="160" t="str">
        <f>IF(AND(N119&lt;&gt;"",R116&lt;&gt;""),IF(OR(N119="f",N119="Full"),IF(Resume!$AS$5=1,Capacity,Capacity*Density)-R116,IF(N119&lt;=IF(Resume!$AS$5=1,Capacity,Capacity*Density),N119,IF(Resume!$AS$5=1,Capacity,Capacity*Density)))/$O$4,"")</f>
        <v/>
      </c>
      <c r="P119" s="161" t="str">
        <f>IF(R116&lt;&gt;"",IF(OR(N119="f",N119="Full"),IF(Resume!$AS$5=1,Capacity,Capacity*Density),IF(N119+R116&gt;IF(Resume!$AS$5=1,Capacity,Capacity*Density),IF(Resume!$AS$5=1,Capacity,Capacity*Density),N119+R116)),"")</f>
        <v/>
      </c>
      <c r="Q119" s="161" t="str">
        <f t="shared" ref="Q119" si="145">IF(C119&lt;&gt;"",D119*VLOOKUP(C119,$E$3:$H$7,4,FALSE),"")</f>
        <v/>
      </c>
      <c r="R119" s="161" t="str">
        <f t="shared" ref="R119" si="146">IF(AND(C119&lt;&gt;"",D119&lt;&gt;"",P119&lt;&gt;""),IF(P119-Q119&lt;=0,0,P119-Q119),"")</f>
        <v/>
      </c>
      <c r="S119" s="781"/>
      <c r="U119" s="155" t="str">
        <f>IF(U$109&lt;&gt;"",IF($C119=U$109,$D119,""),"")</f>
        <v/>
      </c>
      <c r="V119" s="155" t="str">
        <f>IF(V$109&lt;&gt;"",IF($C119=V$109,$D119,""),"")</f>
        <v/>
      </c>
      <c r="W119" s="155" t="str">
        <f>IF(W$109&lt;&gt;"",IF($C119=W$109,$D119,""),"")</f>
        <v/>
      </c>
      <c r="X119" s="155" t="str">
        <f>IF(X$109&lt;&gt;"",IF($C119=X$109,$D119,""),"")</f>
        <v/>
      </c>
      <c r="Y119" s="155" t="str">
        <f>IF(Y$109&lt;&gt;"",IF($C119=Y$109,$D119,""),"")</f>
        <v/>
      </c>
      <c r="Z119" s="170" t="str">
        <f>IF($E$5&lt;&gt;"",$E$5,"")</f>
        <v>PD</v>
      </c>
      <c r="AA119" s="755">
        <f>IF(Z119&lt;&gt;"",IF(SUM(U140:Y140)&lt;&gt;0,W140,W141),"")</f>
        <v>0</v>
      </c>
      <c r="AB119" s="756"/>
      <c r="AC119" s="757"/>
      <c r="AD119" s="755">
        <f t="shared" si="141"/>
        <v>7</v>
      </c>
      <c r="AE119" s="756"/>
      <c r="AF119" s="757"/>
      <c r="AG119" s="233" t="s">
        <v>149</v>
      </c>
      <c r="AH119" s="156"/>
    </row>
    <row r="120" spans="1:34" s="154" customFormat="1" ht="13.5" customHeight="1" x14ac:dyDescent="0.2">
      <c r="A120" s="777"/>
      <c r="B120" s="753"/>
      <c r="C120" s="734" t="s">
        <v>282</v>
      </c>
      <c r="D120" s="735"/>
      <c r="E120" s="735"/>
      <c r="F120" s="735"/>
      <c r="G120" s="735"/>
      <c r="H120" s="736"/>
      <c r="I120" s="737" t="s">
        <v>283</v>
      </c>
      <c r="J120" s="738"/>
      <c r="K120" s="738"/>
      <c r="L120" s="738"/>
      <c r="M120" s="739"/>
      <c r="N120" s="740" t="s">
        <v>284</v>
      </c>
      <c r="O120" s="741"/>
      <c r="P120" s="741"/>
      <c r="Q120" s="741"/>
      <c r="R120" s="742"/>
      <c r="S120" s="782"/>
      <c r="U120" s="155"/>
      <c r="V120" s="155"/>
      <c r="W120" s="155"/>
      <c r="X120" s="155"/>
      <c r="Y120" s="155"/>
      <c r="Z120" s="171" t="str">
        <f>IF($E$6&lt;&gt;"",$E$6,"")</f>
        <v/>
      </c>
      <c r="AA120" s="755" t="str">
        <f>IF(Z120&lt;&gt;"",IF(SUM(U140:Y140)&lt;&gt;0,X140,X141),"")</f>
        <v/>
      </c>
      <c r="AB120" s="756"/>
      <c r="AC120" s="757"/>
      <c r="AD120" s="755" t="str">
        <f t="shared" si="141"/>
        <v/>
      </c>
      <c r="AE120" s="756"/>
      <c r="AF120" s="757"/>
      <c r="AG120" s="233" t="s">
        <v>149</v>
      </c>
      <c r="AH120" s="156"/>
    </row>
    <row r="121" spans="1:34" s="154" customFormat="1" ht="13.5" customHeight="1" x14ac:dyDescent="0.2">
      <c r="A121" s="777"/>
      <c r="B121" s="754"/>
      <c r="C121" s="743"/>
      <c r="D121" s="744"/>
      <c r="E121" s="744"/>
      <c r="F121" s="744"/>
      <c r="G121" s="744"/>
      <c r="H121" s="745"/>
      <c r="I121" s="746"/>
      <c r="J121" s="747"/>
      <c r="K121" s="747"/>
      <c r="L121" s="747"/>
      <c r="M121" s="748"/>
      <c r="N121" s="749"/>
      <c r="O121" s="750"/>
      <c r="P121" s="750"/>
      <c r="Q121" s="750"/>
      <c r="R121" s="751"/>
      <c r="S121" s="783"/>
      <c r="U121" s="155"/>
      <c r="V121" s="155"/>
      <c r="W121" s="155"/>
      <c r="X121" s="155"/>
      <c r="Y121" s="155"/>
      <c r="Z121" s="162" t="str">
        <f>IF($E$7&lt;&gt;"",$E$7,"")</f>
        <v/>
      </c>
      <c r="AA121" s="755" t="str">
        <f>IF(Z121&lt;&gt;"",IF(SUM(U140:Y140)&lt;&gt;0,Y140,Y141),"")</f>
        <v/>
      </c>
      <c r="AB121" s="756"/>
      <c r="AC121" s="757"/>
      <c r="AD121" s="755" t="str">
        <f t="shared" si="141"/>
        <v/>
      </c>
      <c r="AE121" s="756"/>
      <c r="AF121" s="757"/>
      <c r="AG121" s="233" t="s">
        <v>149</v>
      </c>
      <c r="AH121" s="156"/>
    </row>
    <row r="122" spans="1:34" s="154" customFormat="1" ht="13.5" customHeight="1" x14ac:dyDescent="0.2">
      <c r="A122" s="777"/>
      <c r="B122" s="752" t="str">
        <f t="shared" ref="B122" si="147">IF(AND(C122&lt;&gt;"",D122&lt;&gt;""),B119+1,"")</f>
        <v/>
      </c>
      <c r="C122" s="266"/>
      <c r="D122" s="267"/>
      <c r="E122" s="157" t="str">
        <f>IF(C122="","",VLOOKUP(C122,$E$3:$F$7,2,FALSE))</f>
        <v/>
      </c>
      <c r="F122" s="158" t="str">
        <f>IF(AND(G119&lt;&gt;"",C122&lt;&gt;""),G119+I119,"")</f>
        <v/>
      </c>
      <c r="G122" s="158" t="str">
        <f t="shared" ref="G122" si="148">IF(AND(C122&lt;&gt;"",F122&lt;&gt;""),F122+E122*D122,"")</f>
        <v/>
      </c>
      <c r="H122" s="158" t="str">
        <f t="shared" ref="H122" si="149">IF(AND(G122&lt;&gt;"",C122&lt;&gt;""),G122-F122,"")</f>
        <v/>
      </c>
      <c r="I122" s="158" t="str">
        <f>IF(H122&lt;&gt;"",$P$4+TIME(0,0,0),"")</f>
        <v/>
      </c>
      <c r="J122" s="268"/>
      <c r="K122" s="159" t="str">
        <f>IF(C122="","",IF(J122&lt;&gt;"",VLOOKUP(J122,Tires!$D$6:$BJ$75,4,FALSE),K119))</f>
        <v/>
      </c>
      <c r="L122" s="159" t="str">
        <f>IF(C122="","",IF(J122&lt;&gt;"",IF(VLOOKUP(J122,Tires!$D$6:$CH$75,51)&lt;&gt;"",VLOOKUP(J122,Tires!$D$6:$CH$75,51),0),M119))</f>
        <v/>
      </c>
      <c r="M122" s="159" t="str">
        <f>IF(AND(G122&lt;&gt;"",C122&lt;&gt;""),L122+D122*Resume!$K$12,"")</f>
        <v/>
      </c>
      <c r="N122" s="269"/>
      <c r="O122" s="160" t="str">
        <f>IF(AND(N122&lt;&gt;"",R119&lt;&gt;""),IF(OR(N122="f",N122="Full"),IF(Resume!$AS$5=1,Capacity,Capacity*Density)-R119,IF(N122&lt;=IF(Resume!$AS$5=1,Capacity,Capacity*Density),N122,IF(Resume!$AS$5=1,Capacity,Capacity*Density)))/$O$4,"")</f>
        <v/>
      </c>
      <c r="P122" s="161" t="str">
        <f>IF(R119&lt;&gt;"",IF(OR(N122="f",N122="Full"),IF(Resume!$AS$5=1,Capacity,Capacity*Density),IF(N122+R119&gt;IF(Resume!$AS$5=1,Capacity,Capacity*Density),IF(Resume!$AS$5=1,Capacity,Capacity*Density),N122+R119)),"")</f>
        <v/>
      </c>
      <c r="Q122" s="161" t="str">
        <f t="shared" ref="Q122" si="150">IF(C122&lt;&gt;"",D122*VLOOKUP(C122,$E$3:$H$7,4,FALSE),"")</f>
        <v/>
      </c>
      <c r="R122" s="161" t="str">
        <f t="shared" ref="R122" si="151">IF(AND(C122&lt;&gt;"",D122&lt;&gt;"",P122&lt;&gt;""),IF(P122-Q122&lt;=0,0,P122-Q122),"")</f>
        <v/>
      </c>
      <c r="S122" s="781"/>
      <c r="U122" s="155" t="str">
        <f>IF(U$109&lt;&gt;"",IF($C122=U$109,$D122,""),"")</f>
        <v/>
      </c>
      <c r="V122" s="155" t="str">
        <f>IF(V$109&lt;&gt;"",IF($C122=V$109,$D122,""),"")</f>
        <v/>
      </c>
      <c r="W122" s="155" t="str">
        <f>IF(W$109&lt;&gt;"",IF($C122=W$109,$D122,""),"")</f>
        <v/>
      </c>
      <c r="X122" s="155" t="str">
        <f>IF(X$109&lt;&gt;"",IF($C122=X$109,$D122,""),"")</f>
        <v/>
      </c>
      <c r="Y122" s="155" t="str">
        <f>IF(Y$109&lt;&gt;"",IF($C122=Y$109,$D122,""),"")</f>
        <v/>
      </c>
      <c r="AG122" s="156"/>
      <c r="AH122" s="156"/>
    </row>
    <row r="123" spans="1:34" s="154" customFormat="1" ht="13.5" customHeight="1" x14ac:dyDescent="0.2">
      <c r="A123" s="777"/>
      <c r="B123" s="753"/>
      <c r="C123" s="734" t="s">
        <v>282</v>
      </c>
      <c r="D123" s="735"/>
      <c r="E123" s="735"/>
      <c r="F123" s="735"/>
      <c r="G123" s="735"/>
      <c r="H123" s="736"/>
      <c r="I123" s="737" t="s">
        <v>283</v>
      </c>
      <c r="J123" s="738"/>
      <c r="K123" s="738"/>
      <c r="L123" s="738"/>
      <c r="M123" s="739"/>
      <c r="N123" s="740" t="s">
        <v>284</v>
      </c>
      <c r="O123" s="741"/>
      <c r="P123" s="741"/>
      <c r="Q123" s="741"/>
      <c r="R123" s="742"/>
      <c r="S123" s="782"/>
      <c r="U123" s="155"/>
      <c r="V123" s="155"/>
      <c r="W123" s="155"/>
      <c r="X123" s="155"/>
      <c r="Y123" s="155"/>
      <c r="AG123" s="156"/>
      <c r="AH123" s="156"/>
    </row>
    <row r="124" spans="1:34" s="154" customFormat="1" ht="13.5" customHeight="1" x14ac:dyDescent="0.2">
      <c r="A124" s="777"/>
      <c r="B124" s="754"/>
      <c r="C124" s="743"/>
      <c r="D124" s="744"/>
      <c r="E124" s="744"/>
      <c r="F124" s="744"/>
      <c r="G124" s="744"/>
      <c r="H124" s="745"/>
      <c r="I124" s="746"/>
      <c r="J124" s="747"/>
      <c r="K124" s="747"/>
      <c r="L124" s="747"/>
      <c r="M124" s="748"/>
      <c r="N124" s="749"/>
      <c r="O124" s="750"/>
      <c r="P124" s="750"/>
      <c r="Q124" s="750"/>
      <c r="R124" s="751"/>
      <c r="S124" s="783"/>
      <c r="U124" s="155"/>
      <c r="V124" s="155"/>
      <c r="W124" s="155"/>
      <c r="X124" s="155"/>
      <c r="Y124" s="155"/>
      <c r="AG124" s="156"/>
      <c r="AH124" s="156"/>
    </row>
    <row r="125" spans="1:34" s="154" customFormat="1" ht="13.5" customHeight="1" x14ac:dyDescent="0.2">
      <c r="A125" s="777"/>
      <c r="B125" s="752" t="str">
        <f t="shared" ref="B125" si="152">IF(AND(C125&lt;&gt;"",D125&lt;&gt;""),B122+1,"")</f>
        <v/>
      </c>
      <c r="C125" s="266"/>
      <c r="D125" s="267"/>
      <c r="E125" s="157" t="str">
        <f>IF(C125="","",VLOOKUP(C125,$E$3:$F$7,2,FALSE))</f>
        <v/>
      </c>
      <c r="F125" s="158" t="str">
        <f>IF(AND(G122&lt;&gt;"",C125&lt;&gt;""),G122+I122,"")</f>
        <v/>
      </c>
      <c r="G125" s="158" t="str">
        <f t="shared" ref="G125" si="153">IF(AND(C125&lt;&gt;"",F125&lt;&gt;""),F125+E125*D125,"")</f>
        <v/>
      </c>
      <c r="H125" s="158" t="str">
        <f t="shared" ref="H125" si="154">IF(AND(G125&lt;&gt;"",C125&lt;&gt;""),G125-F125,"")</f>
        <v/>
      </c>
      <c r="I125" s="158" t="str">
        <f>IF(H125&lt;&gt;"",$P$4+TIME(0,0,0),"")</f>
        <v/>
      </c>
      <c r="J125" s="268"/>
      <c r="K125" s="159" t="str">
        <f>IF(C125="","",IF(J125&lt;&gt;"",VLOOKUP(J125,Tires!$D$6:$BJ$75,4,FALSE),K122))</f>
        <v/>
      </c>
      <c r="L125" s="159" t="str">
        <f>IF(C125="","",IF(J125&lt;&gt;"",IF(VLOOKUP(J125,Tires!$D$6:$CH$75,51)&lt;&gt;"",VLOOKUP(J125,Tires!$D$6:$CH$75,51),0),M122))</f>
        <v/>
      </c>
      <c r="M125" s="159" t="str">
        <f>IF(AND(G125&lt;&gt;"",C125&lt;&gt;""),L125+D125*Resume!$K$12,"")</f>
        <v/>
      </c>
      <c r="N125" s="269"/>
      <c r="O125" s="160" t="str">
        <f>IF(AND(N125&lt;&gt;"",R122&lt;&gt;""),IF(OR(N125="f",N125="Full"),IF(Resume!$AS$5=1,Capacity,Capacity*Density)-R122,IF(N125&lt;=IF(Resume!$AS$5=1,Capacity,Capacity*Density),N125,IF(Resume!$AS$5=1,Capacity,Capacity*Density)))/$O$4,"")</f>
        <v/>
      </c>
      <c r="P125" s="161" t="str">
        <f>IF(R122&lt;&gt;"",IF(OR(N125="f",N125="Full"),IF(Resume!$AS$5=1,Capacity,Capacity*Density),IF(N125+R122&gt;IF(Resume!$AS$5=1,Capacity,Capacity*Density),IF(Resume!$AS$5=1,Capacity,Capacity*Density),N125+R122)),"")</f>
        <v/>
      </c>
      <c r="Q125" s="161" t="str">
        <f t="shared" ref="Q125" si="155">IF(C125&lt;&gt;"",D125*VLOOKUP(C125,$E$3:$H$7,4,FALSE),"")</f>
        <v/>
      </c>
      <c r="R125" s="161" t="str">
        <f t="shared" ref="R125" si="156">IF(AND(C125&lt;&gt;"",D125&lt;&gt;"",P125&lt;&gt;""),IF(P125-Q125&lt;=0,0,P125-Q125),"")</f>
        <v/>
      </c>
      <c r="S125" s="781"/>
      <c r="U125" s="155" t="str">
        <f>IF(U$109&lt;&gt;"",IF($C125=U$109,$D125,""),"")</f>
        <v/>
      </c>
      <c r="V125" s="155" t="str">
        <f>IF(V$109&lt;&gt;"",IF($C125=V$109,$D125,""),"")</f>
        <v/>
      </c>
      <c r="W125" s="155" t="str">
        <f>IF(W$109&lt;&gt;"",IF($C125=W$109,$D125,""),"")</f>
        <v/>
      </c>
      <c r="X125" s="155" t="str">
        <f>IF(X$109&lt;&gt;"",IF($C125=X$109,$D125,""),"")</f>
        <v/>
      </c>
      <c r="Y125" s="155" t="str">
        <f>IF(Y$109&lt;&gt;"",IF($C125=Y$109,$D125,""),"")</f>
        <v/>
      </c>
      <c r="AG125" s="156"/>
      <c r="AH125" s="156"/>
    </row>
    <row r="126" spans="1:34" s="154" customFormat="1" ht="13.5" customHeight="1" x14ac:dyDescent="0.2">
      <c r="A126" s="777"/>
      <c r="B126" s="753"/>
      <c r="C126" s="734" t="s">
        <v>282</v>
      </c>
      <c r="D126" s="735"/>
      <c r="E126" s="735"/>
      <c r="F126" s="735"/>
      <c r="G126" s="735"/>
      <c r="H126" s="736"/>
      <c r="I126" s="737" t="s">
        <v>283</v>
      </c>
      <c r="J126" s="738"/>
      <c r="K126" s="738"/>
      <c r="L126" s="738"/>
      <c r="M126" s="739"/>
      <c r="N126" s="740" t="s">
        <v>284</v>
      </c>
      <c r="O126" s="741"/>
      <c r="P126" s="741"/>
      <c r="Q126" s="741"/>
      <c r="R126" s="742"/>
      <c r="S126" s="782"/>
      <c r="U126" s="155"/>
      <c r="V126" s="155"/>
      <c r="W126" s="155"/>
      <c r="X126" s="155"/>
      <c r="Y126" s="155"/>
      <c r="AG126" s="156"/>
      <c r="AH126" s="156"/>
    </row>
    <row r="127" spans="1:34" s="154" customFormat="1" ht="13.5" customHeight="1" x14ac:dyDescent="0.2">
      <c r="A127" s="777"/>
      <c r="B127" s="754"/>
      <c r="C127" s="743"/>
      <c r="D127" s="744"/>
      <c r="E127" s="744"/>
      <c r="F127" s="744"/>
      <c r="G127" s="744"/>
      <c r="H127" s="745"/>
      <c r="I127" s="746"/>
      <c r="J127" s="747"/>
      <c r="K127" s="747"/>
      <c r="L127" s="747"/>
      <c r="M127" s="748"/>
      <c r="N127" s="749"/>
      <c r="O127" s="750"/>
      <c r="P127" s="750"/>
      <c r="Q127" s="750"/>
      <c r="R127" s="751"/>
      <c r="S127" s="783"/>
      <c r="U127" s="155"/>
      <c r="V127" s="155"/>
      <c r="W127" s="155"/>
      <c r="X127" s="155"/>
      <c r="Y127" s="155"/>
      <c r="AG127" s="156"/>
      <c r="AH127" s="156"/>
    </row>
    <row r="128" spans="1:34" s="154" customFormat="1" ht="13.5" customHeight="1" x14ac:dyDescent="0.2">
      <c r="A128" s="777"/>
      <c r="B128" s="752" t="str">
        <f>IF(AND(C128&lt;&gt;"",D128&lt;&gt;""),B125+1,"")</f>
        <v/>
      </c>
      <c r="C128" s="266"/>
      <c r="D128" s="267"/>
      <c r="E128" s="157" t="str">
        <f>IF(C128="","",VLOOKUP(C128,$E$3:$F$7,2,FALSE))</f>
        <v/>
      </c>
      <c r="F128" s="158" t="str">
        <f>IF(AND(G125&lt;&gt;"",C128&lt;&gt;""),G125+I125,"")</f>
        <v/>
      </c>
      <c r="G128" s="158" t="str">
        <f t="shared" ref="G128" si="157">IF(AND(C128&lt;&gt;"",F128&lt;&gt;""),F128+E128*D128,"")</f>
        <v/>
      </c>
      <c r="H128" s="158" t="str">
        <f t="shared" ref="H128" si="158">IF(AND(G128&lt;&gt;"",C128&lt;&gt;""),G128-F128,"")</f>
        <v/>
      </c>
      <c r="I128" s="158" t="str">
        <f>IF(H128&lt;&gt;"",$P$4+TIME(0,0,0),"")</f>
        <v/>
      </c>
      <c r="J128" s="268"/>
      <c r="K128" s="159" t="str">
        <f>IF(C128="","",IF(J128&lt;&gt;"",VLOOKUP(J128,Tires!$D$6:$BJ$75,4,FALSE),K125))</f>
        <v/>
      </c>
      <c r="L128" s="159" t="str">
        <f>IF(C128="","",IF(J128&lt;&gt;"",IF(VLOOKUP(J128,[1]Tires!$D$6:$CH$75,51)&lt;&gt;"",VLOOKUP(J128,[1]Tires!$D$6:$CH$75,51),0),M125))</f>
        <v/>
      </c>
      <c r="M128" s="159" t="str">
        <f>IF(AND(G128&lt;&gt;"",C128&lt;&gt;""),L128+D128*Resume!$K$12,"")</f>
        <v/>
      </c>
      <c r="N128" s="269"/>
      <c r="O128" s="160" t="str">
        <f>IF(AND(N128&lt;&gt;"",R125&lt;&gt;""),IF(OR(N128="f",N128="Full"),IF([1]Resume!$AS$5=1,Capacity,Capacity*Density)-R125,IF(N128&lt;=IF([1]Resume!$AS$5=1,Capacity,Capacity*Density),N128,IF([1]Resume!$AS$5=1,Capacity,Capacity*Density)))/$O$4,"")</f>
        <v/>
      </c>
      <c r="P128" s="161" t="str">
        <f>IF(R125&lt;&gt;"",IF(OR(N128="f",N128="Full"),IF([1]Resume!$AS$5=1,Capacity,Capacity*Density),IF(N128+R125&gt;IF([1]Resume!$AS$5=1,Capacity,Capacity*Density),IF([1]Resume!$AS$5=1,Capacity,Capacity*Density),N128+R125)),"")</f>
        <v/>
      </c>
      <c r="Q128" s="161" t="str">
        <f t="shared" ref="Q128" si="159">IF(C128&lt;&gt;"",D128*VLOOKUP(C128,$E$3:$H$7,4,FALSE),"")</f>
        <v/>
      </c>
      <c r="R128" s="161" t="str">
        <f t="shared" ref="R128" si="160">IF(AND(C128&lt;&gt;"",D128&lt;&gt;"",P128&lt;&gt;""),IF(P128-Q128&lt;=0,0,P128-Q128),"")</f>
        <v/>
      </c>
      <c r="S128" s="781"/>
      <c r="U128" s="155" t="str">
        <f>IF(U$109&lt;&gt;"",IF($C128=U$109,$D128,""),"")</f>
        <v/>
      </c>
      <c r="V128" s="155" t="str">
        <f>IF(V$109&lt;&gt;"",IF($C128=V$109,$D128,""),"")</f>
        <v/>
      </c>
      <c r="W128" s="155" t="str">
        <f>IF(W$109&lt;&gt;"",IF($C128=W$109,$D128,""),"")</f>
        <v/>
      </c>
      <c r="X128" s="155" t="str">
        <f>IF(X$109&lt;&gt;"",IF($C128=X$109,$D128,""),"")</f>
        <v/>
      </c>
      <c r="Y128" s="155" t="str">
        <f>IF(Y$109&lt;&gt;"",IF($C128=Y$109,$D128,""),"")</f>
        <v/>
      </c>
      <c r="AG128" s="156"/>
      <c r="AH128" s="156"/>
    </row>
    <row r="129" spans="1:34" s="154" customFormat="1" ht="13.5" customHeight="1" x14ac:dyDescent="0.2">
      <c r="A129" s="777"/>
      <c r="B129" s="753"/>
      <c r="C129" s="734" t="s">
        <v>282</v>
      </c>
      <c r="D129" s="735"/>
      <c r="E129" s="735"/>
      <c r="F129" s="735"/>
      <c r="G129" s="735"/>
      <c r="H129" s="736"/>
      <c r="I129" s="737" t="s">
        <v>283</v>
      </c>
      <c r="J129" s="738"/>
      <c r="K129" s="738"/>
      <c r="L129" s="738"/>
      <c r="M129" s="739"/>
      <c r="N129" s="740" t="s">
        <v>284</v>
      </c>
      <c r="O129" s="741"/>
      <c r="P129" s="741"/>
      <c r="Q129" s="741"/>
      <c r="R129" s="742"/>
      <c r="S129" s="782"/>
      <c r="U129" s="155"/>
      <c r="V129" s="155"/>
      <c r="W129" s="155"/>
      <c r="X129" s="155"/>
      <c r="Y129" s="155"/>
      <c r="AG129" s="156"/>
      <c r="AH129" s="156"/>
    </row>
    <row r="130" spans="1:34" s="154" customFormat="1" ht="13.5" customHeight="1" x14ac:dyDescent="0.2">
      <c r="A130" s="777"/>
      <c r="B130" s="754"/>
      <c r="C130" s="743"/>
      <c r="D130" s="744"/>
      <c r="E130" s="744"/>
      <c r="F130" s="744"/>
      <c r="G130" s="744"/>
      <c r="H130" s="745"/>
      <c r="I130" s="746"/>
      <c r="J130" s="747"/>
      <c r="K130" s="747"/>
      <c r="L130" s="747"/>
      <c r="M130" s="748"/>
      <c r="N130" s="749"/>
      <c r="O130" s="750"/>
      <c r="P130" s="750"/>
      <c r="Q130" s="750"/>
      <c r="R130" s="751"/>
      <c r="S130" s="783"/>
      <c r="U130" s="155"/>
      <c r="V130" s="155"/>
      <c r="W130" s="155"/>
      <c r="X130" s="155"/>
      <c r="Y130" s="155"/>
      <c r="AG130" s="156"/>
      <c r="AH130" s="156"/>
    </row>
    <row r="131" spans="1:34" s="154" customFormat="1" ht="13.5" customHeight="1" x14ac:dyDescent="0.2">
      <c r="A131" s="777"/>
      <c r="B131" s="752" t="str">
        <f t="shared" ref="B131" si="161">IF(AND(C131&lt;&gt;"",D131&lt;&gt;""),B128+1,"")</f>
        <v/>
      </c>
      <c r="C131" s="266"/>
      <c r="D131" s="267"/>
      <c r="E131" s="157" t="str">
        <f>IF(C131="","",VLOOKUP(C131,$E$3:$F$7,2,FALSE))</f>
        <v/>
      </c>
      <c r="F131" s="158" t="str">
        <f>IF(AND(G128&lt;&gt;"",C131&lt;&gt;""),G128+I128,"")</f>
        <v/>
      </c>
      <c r="G131" s="158" t="str">
        <f t="shared" ref="G131" si="162">IF(AND(C131&lt;&gt;"",F131&lt;&gt;""),F131+E131*D131,"")</f>
        <v/>
      </c>
      <c r="H131" s="158" t="str">
        <f t="shared" ref="H131" si="163">IF(AND(G131&lt;&gt;"",C131&lt;&gt;""),G131-F131,"")</f>
        <v/>
      </c>
      <c r="I131" s="158" t="str">
        <f>IF(H131&lt;&gt;"",$P$4+TIME(0,0,0),"")</f>
        <v/>
      </c>
      <c r="J131" s="268"/>
      <c r="K131" s="159" t="str">
        <f>IF(C131="","",IF(J131&lt;&gt;"",VLOOKUP(J131,Tires!$D$6:$BJ$75,4,FALSE),K128))</f>
        <v/>
      </c>
      <c r="L131" s="159" t="str">
        <f>IF(C131="","",IF(J131&lt;&gt;"",IF(VLOOKUP(J131,[1]Tires!$D$6:$CH$75,51)&lt;&gt;"",VLOOKUP(J131,[1]Tires!$D$6:$CH$75,51),0),M128))</f>
        <v/>
      </c>
      <c r="M131" s="159" t="str">
        <f>IF(AND(G131&lt;&gt;"",C131&lt;&gt;""),L131+D131*Resume!$K$12,"")</f>
        <v/>
      </c>
      <c r="N131" s="269"/>
      <c r="O131" s="160" t="str">
        <f>IF(AND(N131&lt;&gt;"",R128&lt;&gt;""),IF(OR(N131="f",N131="Full"),IF([1]Resume!$AS$5=1,Capacity,Capacity*Density)-R128,IF(N131&lt;=IF([1]Resume!$AS$5=1,Capacity,Capacity*Density),N131,IF([1]Resume!$AS$5=1,Capacity,Capacity*Density)))/$O$4,"")</f>
        <v/>
      </c>
      <c r="P131" s="161" t="str">
        <f>IF(R128&lt;&gt;"",IF(OR(N131="f",N131="Full"),IF([1]Resume!$AS$5=1,Capacity,Capacity*Density),IF(N131+R128&gt;IF([1]Resume!$AS$5=1,Capacity,Capacity*Density),IF([1]Resume!$AS$5=1,Capacity,Capacity*Density),N131+R128)),"")</f>
        <v/>
      </c>
      <c r="Q131" s="161" t="str">
        <f t="shared" ref="Q131" si="164">IF(C131&lt;&gt;"",D131*VLOOKUP(C131,$E$3:$H$7,4,FALSE),"")</f>
        <v/>
      </c>
      <c r="R131" s="161" t="str">
        <f t="shared" ref="R131" si="165">IF(AND(C131&lt;&gt;"",D131&lt;&gt;"",P131&lt;&gt;""),IF(P131-Q131&lt;=0,0,P131-Q131),"")</f>
        <v/>
      </c>
      <c r="S131" s="731"/>
      <c r="U131" s="155" t="str">
        <f>IF(U$109&lt;&gt;"",IF($C131=U$109,$D131,""),"")</f>
        <v/>
      </c>
      <c r="V131" s="155" t="str">
        <f>IF(V$109&lt;&gt;"",IF($C131=V$109,$D131,""),"")</f>
        <v/>
      </c>
      <c r="W131" s="155" t="str">
        <f>IF(W$109&lt;&gt;"",IF($C131=W$109,$D131,""),"")</f>
        <v/>
      </c>
      <c r="X131" s="155" t="str">
        <f>IF(X$109&lt;&gt;"",IF($C131=X$109,$D131,""),"")</f>
        <v/>
      </c>
      <c r="Y131" s="155" t="str">
        <f>IF(Y$109&lt;&gt;"",IF($C131=Y$109,$D131,""),"")</f>
        <v/>
      </c>
      <c r="AG131" s="156"/>
      <c r="AH131" s="156"/>
    </row>
    <row r="132" spans="1:34" ht="13.5" customHeight="1" x14ac:dyDescent="0.25">
      <c r="A132" s="777"/>
      <c r="B132" s="753"/>
      <c r="C132" s="734" t="s">
        <v>282</v>
      </c>
      <c r="D132" s="735"/>
      <c r="E132" s="735"/>
      <c r="F132" s="735"/>
      <c r="G132" s="735"/>
      <c r="H132" s="736"/>
      <c r="I132" s="737" t="s">
        <v>283</v>
      </c>
      <c r="J132" s="738"/>
      <c r="K132" s="738"/>
      <c r="L132" s="738"/>
      <c r="M132" s="739"/>
      <c r="N132" s="740" t="s">
        <v>284</v>
      </c>
      <c r="O132" s="741"/>
      <c r="P132" s="741"/>
      <c r="Q132" s="741"/>
      <c r="R132" s="742"/>
      <c r="S132" s="732"/>
      <c r="T132" s="154"/>
      <c r="U132" s="155"/>
      <c r="V132" s="155"/>
      <c r="W132" s="155"/>
      <c r="X132" s="155"/>
      <c r="Y132" s="155"/>
      <c r="Z132" s="154"/>
      <c r="AA132" s="154"/>
      <c r="AB132" s="154"/>
      <c r="AC132" s="154"/>
      <c r="AD132" s="154"/>
      <c r="AE132" s="154"/>
      <c r="AF132" s="154"/>
      <c r="AG132" s="156"/>
      <c r="AH132" s="156"/>
    </row>
    <row r="133" spans="1:34" ht="13.5" customHeight="1" x14ac:dyDescent="0.25">
      <c r="A133" s="777"/>
      <c r="B133" s="754"/>
      <c r="C133" s="743"/>
      <c r="D133" s="744"/>
      <c r="E133" s="744"/>
      <c r="F133" s="744"/>
      <c r="G133" s="744"/>
      <c r="H133" s="745"/>
      <c r="I133" s="746"/>
      <c r="J133" s="747"/>
      <c r="K133" s="747"/>
      <c r="L133" s="747"/>
      <c r="M133" s="748"/>
      <c r="N133" s="749"/>
      <c r="O133" s="750"/>
      <c r="P133" s="750"/>
      <c r="Q133" s="750"/>
      <c r="R133" s="751"/>
      <c r="S133" s="733"/>
      <c r="T133" s="154"/>
      <c r="U133" s="155"/>
      <c r="V133" s="155"/>
      <c r="W133" s="155"/>
      <c r="X133" s="155"/>
      <c r="Y133" s="155"/>
      <c r="Z133" s="154"/>
      <c r="AA133" s="154"/>
      <c r="AB133" s="154"/>
      <c r="AC133" s="154"/>
      <c r="AD133" s="154"/>
      <c r="AE133" s="154"/>
      <c r="AF133" s="154"/>
      <c r="AG133" s="156"/>
      <c r="AH133" s="156"/>
    </row>
    <row r="134" spans="1:34" ht="13.5" customHeight="1" x14ac:dyDescent="0.25">
      <c r="A134" s="777"/>
      <c r="B134" s="752" t="str">
        <f t="shared" ref="B134" si="166">IF(AND(C134&lt;&gt;"",D134&lt;&gt;""),B131+1,"")</f>
        <v/>
      </c>
      <c r="C134" s="266"/>
      <c r="D134" s="267"/>
      <c r="E134" s="157" t="str">
        <f>IF(C134="","",VLOOKUP(C134,$E$3:$F$7,2,FALSE))</f>
        <v/>
      </c>
      <c r="F134" s="158" t="str">
        <f>IF(AND(G131&lt;&gt;"",C134&lt;&gt;""),G131+I131,"")</f>
        <v/>
      </c>
      <c r="G134" s="158" t="str">
        <f t="shared" ref="G134" si="167">IF(AND(C134&lt;&gt;"",F134&lt;&gt;""),F134+E134*D134,"")</f>
        <v/>
      </c>
      <c r="H134" s="158" t="str">
        <f t="shared" ref="H134" si="168">IF(AND(G134&lt;&gt;"",C134&lt;&gt;""),G134-F134,"")</f>
        <v/>
      </c>
      <c r="I134" s="158" t="str">
        <f>IF(H134&lt;&gt;"",$P$4+TIME(0,0,0),"")</f>
        <v/>
      </c>
      <c r="J134" s="268"/>
      <c r="K134" s="159" t="str">
        <f>IF(C134="","",IF(J134&lt;&gt;"",VLOOKUP(J134,Tires!$D$6:$BJ$75,4,FALSE),K131))</f>
        <v/>
      </c>
      <c r="L134" s="159" t="str">
        <f>IF(C134="","",IF(J134&lt;&gt;"",IF(VLOOKUP(J134,[1]Tires!$D$6:$CH$75,51)&lt;&gt;"",VLOOKUP(J134,[1]Tires!$D$6:$CH$75,51),0),M131))</f>
        <v/>
      </c>
      <c r="M134" s="159" t="str">
        <f>IF(AND(G134&lt;&gt;"",C134&lt;&gt;""),L134+D134*Resume!$K$12,"")</f>
        <v/>
      </c>
      <c r="N134" s="269"/>
      <c r="O134" s="160" t="str">
        <f>IF(AND(N134&lt;&gt;"",R131&lt;&gt;""),IF(OR(N134="f",N134="Full"),IF([1]Resume!$AS$5=1,Capacity,Capacity*Density)-R131,IF(N134&lt;=IF([1]Resume!$AS$5=1,Capacity,Capacity*Density),N134,IF([1]Resume!$AS$5=1,Capacity,Capacity*Density)))/$O$4,"")</f>
        <v/>
      </c>
      <c r="P134" s="161" t="str">
        <f>IF(R131&lt;&gt;"",IF(OR(N134="f",N134="Full"),IF([1]Resume!$AS$5=1,Capacity,Capacity*Density),IF(N134+R131&gt;IF([1]Resume!$AS$5=1,Capacity,Capacity*Density),IF([1]Resume!$AS$5=1,Capacity,Capacity*Density),N134+R131)),"")</f>
        <v/>
      </c>
      <c r="Q134" s="161" t="str">
        <f t="shared" ref="Q134" si="169">IF(C134&lt;&gt;"",D134*VLOOKUP(C134,$E$3:$H$7,4,FALSE),"")</f>
        <v/>
      </c>
      <c r="R134" s="161" t="str">
        <f t="shared" ref="R134" si="170">IF(AND(C134&lt;&gt;"",D134&lt;&gt;"",P134&lt;&gt;""),IF(P134-Q134&lt;=0,0,P134-Q134),"")</f>
        <v/>
      </c>
      <c r="S134" s="781"/>
      <c r="T134" s="154"/>
      <c r="U134" s="155" t="str">
        <f>IF(U$109&lt;&gt;"",IF($C134=U$109,$D134,""),"")</f>
        <v/>
      </c>
      <c r="V134" s="155" t="str">
        <f>IF(V$109&lt;&gt;"",IF($C134=V$109,$D134,""),"")</f>
        <v/>
      </c>
      <c r="W134" s="155" t="str">
        <f>IF(W$109&lt;&gt;"",IF($C134=W$109,$D134,""),"")</f>
        <v/>
      </c>
      <c r="X134" s="155" t="str">
        <f>IF(X$109&lt;&gt;"",IF($C134=X$109,$D134,""),"")</f>
        <v/>
      </c>
      <c r="Y134" s="155" t="str">
        <f>IF(Y$109&lt;&gt;"",IF($C134=Y$109,$D134,""),"")</f>
        <v/>
      </c>
      <c r="Z134" s="154"/>
      <c r="AA134" s="154"/>
      <c r="AB134" s="154"/>
      <c r="AC134" s="154"/>
      <c r="AD134" s="154"/>
      <c r="AE134" s="154"/>
      <c r="AF134" s="154"/>
      <c r="AG134" s="156"/>
      <c r="AH134" s="156"/>
    </row>
    <row r="135" spans="1:34" ht="13.5" customHeight="1" x14ac:dyDescent="0.25">
      <c r="A135" s="777"/>
      <c r="B135" s="753"/>
      <c r="C135" s="734" t="s">
        <v>282</v>
      </c>
      <c r="D135" s="735"/>
      <c r="E135" s="735"/>
      <c r="F135" s="735"/>
      <c r="G135" s="735"/>
      <c r="H135" s="736"/>
      <c r="I135" s="737" t="s">
        <v>283</v>
      </c>
      <c r="J135" s="738"/>
      <c r="K135" s="738"/>
      <c r="L135" s="738"/>
      <c r="M135" s="739"/>
      <c r="N135" s="740" t="s">
        <v>284</v>
      </c>
      <c r="O135" s="741"/>
      <c r="P135" s="741"/>
      <c r="Q135" s="741"/>
      <c r="R135" s="742"/>
      <c r="S135" s="782"/>
      <c r="T135" s="154"/>
      <c r="U135" s="155"/>
      <c r="V135" s="155"/>
      <c r="W135" s="155"/>
      <c r="X135" s="155"/>
      <c r="Y135" s="155"/>
      <c r="Z135" s="154"/>
      <c r="AA135" s="154"/>
      <c r="AB135" s="154"/>
      <c r="AC135" s="154"/>
      <c r="AD135" s="154"/>
      <c r="AE135" s="154"/>
      <c r="AF135" s="154"/>
      <c r="AG135" s="156"/>
      <c r="AH135" s="156"/>
    </row>
    <row r="136" spans="1:34" ht="13.5" customHeight="1" x14ac:dyDescent="0.25">
      <c r="A136" s="777"/>
      <c r="B136" s="754"/>
      <c r="C136" s="743"/>
      <c r="D136" s="744"/>
      <c r="E136" s="744"/>
      <c r="F136" s="744"/>
      <c r="G136" s="744"/>
      <c r="H136" s="745"/>
      <c r="I136" s="746"/>
      <c r="J136" s="747"/>
      <c r="K136" s="747"/>
      <c r="L136" s="747"/>
      <c r="M136" s="748"/>
      <c r="N136" s="749"/>
      <c r="O136" s="750"/>
      <c r="P136" s="750"/>
      <c r="Q136" s="750"/>
      <c r="R136" s="751"/>
      <c r="S136" s="783"/>
      <c r="T136" s="154"/>
      <c r="U136" s="155"/>
      <c r="V136" s="155"/>
      <c r="W136" s="155"/>
      <c r="X136" s="155"/>
      <c r="Y136" s="155"/>
      <c r="Z136" s="154"/>
      <c r="AA136" s="154"/>
      <c r="AB136" s="154"/>
      <c r="AC136" s="154"/>
      <c r="AD136" s="154"/>
      <c r="AE136" s="154"/>
      <c r="AF136" s="154"/>
      <c r="AG136" s="156"/>
      <c r="AH136" s="156"/>
    </row>
    <row r="137" spans="1:34" ht="13.5" customHeight="1" x14ac:dyDescent="0.25">
      <c r="A137" s="777"/>
      <c r="B137" s="752" t="str">
        <f t="shared" ref="B137" si="171">IF(AND(C137&lt;&gt;"",D137&lt;&gt;""),B134+1,"")</f>
        <v/>
      </c>
      <c r="C137" s="266"/>
      <c r="D137" s="267"/>
      <c r="E137" s="157" t="str">
        <f>IF(C137="","",VLOOKUP(C137,$E$3:$F$7,2,FALSE))</f>
        <v/>
      </c>
      <c r="F137" s="158" t="str">
        <f>IF(AND(G134&lt;&gt;"",C137&lt;&gt;""),G134+I134,"")</f>
        <v/>
      </c>
      <c r="G137" s="158" t="str">
        <f t="shared" ref="G137" si="172">IF(AND(C137&lt;&gt;"",F137&lt;&gt;""),F137+E137*D137,"")</f>
        <v/>
      </c>
      <c r="H137" s="158" t="str">
        <f t="shared" ref="H137" si="173">IF(AND(G137&lt;&gt;"",C137&lt;&gt;""),G137-F137,"")</f>
        <v/>
      </c>
      <c r="I137" s="158" t="str">
        <f>IF(H137&lt;&gt;"",$P$4+TIME(0,0,0),"")</f>
        <v/>
      </c>
      <c r="J137" s="268"/>
      <c r="K137" s="159" t="str">
        <f>IF(C137="","",IF(J137&lt;&gt;"",VLOOKUP(J137,Tires!$D$6:$BJ$75,4,FALSE),K134))</f>
        <v/>
      </c>
      <c r="L137" s="159" t="str">
        <f>IF(C137="","",IF(J137&lt;&gt;"",IF(VLOOKUP(J137,[1]Tires!$D$6:$CH$75,51)&lt;&gt;"",VLOOKUP(J137,[1]Tires!$D$6:$CH$75,51),0),M134))</f>
        <v/>
      </c>
      <c r="M137" s="159" t="str">
        <f>IF(AND(G137&lt;&gt;"",C137&lt;&gt;""),L137+D137*Resume!$K$12,"")</f>
        <v/>
      </c>
      <c r="N137" s="269"/>
      <c r="O137" s="160" t="str">
        <f>IF(AND(N137&lt;&gt;"",R134&lt;&gt;""),IF(OR(N137="f",N137="Full"),IF([1]Resume!$AS$5=1,Capacity,Capacity*Density)-R134,IF(N137&lt;=IF([1]Resume!$AS$5=1,Capacity,Capacity*Density),N137,IF([1]Resume!$AS$5=1,Capacity,Capacity*Density)))/$O$4,"")</f>
        <v/>
      </c>
      <c r="P137" s="161" t="str">
        <f>IF(R134&lt;&gt;"",IF(OR(N137="f",N137="Full"),IF([1]Resume!$AS$5=1,Capacity,Capacity*Density),IF(N137+R134&gt;IF([1]Resume!$AS$5=1,Capacity,Capacity*Density),IF([1]Resume!$AS$5=1,Capacity,Capacity*Density),N137+R134)),"")</f>
        <v/>
      </c>
      <c r="Q137" s="161" t="str">
        <f t="shared" ref="Q137" si="174">IF(C137&lt;&gt;"",D137*VLOOKUP(C137,$E$3:$H$7,4,FALSE),"")</f>
        <v/>
      </c>
      <c r="R137" s="161" t="str">
        <f t="shared" ref="R137" si="175">IF(AND(C137&lt;&gt;"",D137&lt;&gt;"",P137&lt;&gt;""),IF(P137-Q137&lt;=0,0,P137-Q137),"")</f>
        <v/>
      </c>
      <c r="S137" s="781"/>
      <c r="T137" s="154"/>
      <c r="U137" s="155" t="str">
        <f>IF(U$109&lt;&gt;"",IF($C137=U$109,$D137,""),"")</f>
        <v/>
      </c>
      <c r="V137" s="155" t="str">
        <f>IF(V$109&lt;&gt;"",IF($C137=V$109,$D137,""),"")</f>
        <v/>
      </c>
      <c r="W137" s="155" t="str">
        <f>IF(W$109&lt;&gt;"",IF($C137=W$109,$D137,""),"")</f>
        <v/>
      </c>
      <c r="X137" s="155" t="str">
        <f>IF(X$109&lt;&gt;"",IF($C137=X$109,$D137,""),"")</f>
        <v/>
      </c>
      <c r="Y137" s="155" t="str">
        <f>IF(Y$109&lt;&gt;"",IF($C137=Y$109,$D137,""),"")</f>
        <v/>
      </c>
      <c r="Z137" s="154"/>
      <c r="AA137" s="154"/>
      <c r="AB137" s="154"/>
      <c r="AC137" s="154"/>
      <c r="AD137" s="154"/>
      <c r="AE137" s="154"/>
      <c r="AF137" s="154"/>
      <c r="AG137" s="156"/>
      <c r="AH137" s="156"/>
    </row>
    <row r="138" spans="1:34" ht="13.5" customHeight="1" x14ac:dyDescent="0.25">
      <c r="A138" s="777"/>
      <c r="B138" s="753"/>
      <c r="C138" s="734" t="s">
        <v>282</v>
      </c>
      <c r="D138" s="735"/>
      <c r="E138" s="735"/>
      <c r="F138" s="735"/>
      <c r="G138" s="735"/>
      <c r="H138" s="736"/>
      <c r="I138" s="737" t="s">
        <v>283</v>
      </c>
      <c r="J138" s="738"/>
      <c r="K138" s="738"/>
      <c r="L138" s="738"/>
      <c r="M138" s="739"/>
      <c r="N138" s="740" t="s">
        <v>284</v>
      </c>
      <c r="O138" s="741"/>
      <c r="P138" s="741"/>
      <c r="Q138" s="741"/>
      <c r="R138" s="742"/>
      <c r="S138" s="782"/>
      <c r="T138" s="154"/>
      <c r="U138" s="155"/>
      <c r="V138" s="155"/>
      <c r="W138" s="155"/>
      <c r="X138" s="155"/>
      <c r="Y138" s="155"/>
      <c r="Z138" s="154"/>
      <c r="AA138" s="154"/>
      <c r="AB138" s="154"/>
      <c r="AC138" s="154"/>
      <c r="AD138" s="154"/>
      <c r="AE138" s="154"/>
      <c r="AF138" s="154"/>
      <c r="AG138" s="156"/>
      <c r="AH138" s="156"/>
    </row>
    <row r="139" spans="1:34" ht="13.5" customHeight="1" x14ac:dyDescent="0.25">
      <c r="A139" s="777"/>
      <c r="B139" s="754"/>
      <c r="C139" s="743"/>
      <c r="D139" s="744"/>
      <c r="E139" s="744"/>
      <c r="F139" s="744"/>
      <c r="G139" s="744"/>
      <c r="H139" s="745"/>
      <c r="I139" s="746"/>
      <c r="J139" s="747"/>
      <c r="K139" s="747"/>
      <c r="L139" s="747"/>
      <c r="M139" s="748"/>
      <c r="N139" s="749"/>
      <c r="O139" s="750"/>
      <c r="P139" s="750"/>
      <c r="Q139" s="750"/>
      <c r="R139" s="751"/>
      <c r="S139" s="783"/>
      <c r="T139" s="154"/>
      <c r="U139" s="155"/>
      <c r="V139" s="155"/>
      <c r="W139" s="155"/>
      <c r="X139" s="155"/>
      <c r="Y139" s="155"/>
      <c r="Z139" s="154"/>
      <c r="AA139" s="154"/>
      <c r="AB139" s="154"/>
      <c r="AC139" s="154"/>
      <c r="AD139" s="154"/>
      <c r="AE139" s="154"/>
      <c r="AF139" s="154"/>
      <c r="AG139" s="156"/>
      <c r="AH139" s="156"/>
    </row>
    <row r="140" spans="1:34" ht="13.5" customHeight="1" x14ac:dyDescent="0.35">
      <c r="A140" s="149"/>
      <c r="B140" s="11"/>
      <c r="C140" s="11"/>
      <c r="D140" s="150"/>
      <c r="E140" s="151"/>
      <c r="F140" s="152"/>
      <c r="G140" s="11"/>
      <c r="H140" s="11"/>
      <c r="I140" s="153"/>
      <c r="J140" s="153"/>
      <c r="K140" s="153"/>
      <c r="L140" s="11"/>
      <c r="M140" s="11"/>
      <c r="N140" s="11"/>
      <c r="O140" s="11"/>
      <c r="P140" s="11"/>
      <c r="Q140" s="11"/>
      <c r="R140" s="11"/>
      <c r="S140" s="11"/>
      <c r="T140" s="154"/>
      <c r="Z140" s="154"/>
      <c r="AA140" s="154"/>
      <c r="AB140" s="154"/>
      <c r="AC140" s="154"/>
      <c r="AD140" s="154"/>
      <c r="AE140" s="154"/>
      <c r="AF140" s="154"/>
      <c r="AG140" s="156"/>
      <c r="AH140" s="156"/>
    </row>
    <row r="141" spans="1:34" ht="13.5" customHeight="1" x14ac:dyDescent="0.25">
      <c r="A141" s="777" t="str">
        <f>IF([2]Resume!I19&lt;&gt;"",[2]Resume!I19,"")</f>
        <v/>
      </c>
      <c r="B141" s="767" t="s">
        <v>136</v>
      </c>
      <c r="C141" s="767" t="s">
        <v>137</v>
      </c>
      <c r="D141" s="778" t="s">
        <v>138</v>
      </c>
      <c r="E141" s="778" t="s">
        <v>139</v>
      </c>
      <c r="F141" s="779" t="s">
        <v>140</v>
      </c>
      <c r="G141" s="767" t="s">
        <v>141</v>
      </c>
      <c r="H141" s="772" t="s">
        <v>142</v>
      </c>
      <c r="I141" s="774" t="s">
        <v>143</v>
      </c>
      <c r="J141" s="775" t="s">
        <v>144</v>
      </c>
      <c r="K141" s="776" t="s">
        <v>145</v>
      </c>
      <c r="L141" s="767" t="s">
        <v>146</v>
      </c>
      <c r="M141" s="767"/>
      <c r="N141" s="767" t="s">
        <v>147</v>
      </c>
      <c r="O141" s="767"/>
      <c r="P141" s="767"/>
      <c r="Q141" s="767"/>
      <c r="R141" s="767"/>
      <c r="S141" s="752" t="s">
        <v>148</v>
      </c>
      <c r="T141" s="154"/>
      <c r="U141" s="155">
        <f>SUM(U110:U139)</f>
        <v>0</v>
      </c>
      <c r="V141" s="155">
        <f>SUM(V110:V139)</f>
        <v>0</v>
      </c>
      <c r="W141" s="155">
        <f>SUM(W110:W139)</f>
        <v>0</v>
      </c>
      <c r="X141" s="163">
        <f>SUM(X110:X139)</f>
        <v>0</v>
      </c>
      <c r="Y141" s="163">
        <f>SUM(Y110:Y139)</f>
        <v>0</v>
      </c>
      <c r="Z141" s="768" t="s">
        <v>161</v>
      </c>
      <c r="AA141" s="768"/>
      <c r="AB141" s="768"/>
      <c r="AC141" s="768"/>
      <c r="AD141" s="769">
        <f>SUM(D143:D172)</f>
        <v>0</v>
      </c>
      <c r="AE141" s="770"/>
      <c r="AF141" s="771"/>
      <c r="AG141" s="233" t="s">
        <v>149</v>
      </c>
      <c r="AH141" s="156"/>
    </row>
    <row r="142" spans="1:34" ht="13.5" customHeight="1" x14ac:dyDescent="0.25">
      <c r="A142" s="777"/>
      <c r="B142" s="767"/>
      <c r="C142" s="767"/>
      <c r="D142" s="778"/>
      <c r="E142" s="778"/>
      <c r="F142" s="779"/>
      <c r="G142" s="767"/>
      <c r="H142" s="773"/>
      <c r="I142" s="774"/>
      <c r="J142" s="775"/>
      <c r="K142" s="776"/>
      <c r="L142" s="275" t="s">
        <v>134</v>
      </c>
      <c r="M142" s="275" t="s">
        <v>135</v>
      </c>
      <c r="N142" s="275" t="s">
        <v>150</v>
      </c>
      <c r="O142" s="232" t="s">
        <v>151</v>
      </c>
      <c r="P142" s="275" t="s">
        <v>134</v>
      </c>
      <c r="Q142" s="275" t="s">
        <v>152</v>
      </c>
      <c r="R142" s="275" t="s">
        <v>135</v>
      </c>
      <c r="S142" s="754"/>
      <c r="T142" s="154"/>
      <c r="U142" s="155" t="str">
        <f>Z150</f>
        <v>FM</v>
      </c>
      <c r="V142" s="155" t="str">
        <f>Z151</f>
        <v>OP</v>
      </c>
      <c r="W142" s="155" t="str">
        <f>Z152</f>
        <v>PD</v>
      </c>
      <c r="X142" s="155" t="str">
        <f>Z153</f>
        <v/>
      </c>
      <c r="Y142" s="155" t="str">
        <f>Z154</f>
        <v/>
      </c>
      <c r="Z142" s="768" t="s">
        <v>162</v>
      </c>
      <c r="AA142" s="768"/>
      <c r="AB142" s="768"/>
      <c r="AC142" s="768"/>
      <c r="AD142" s="769">
        <f>AD141*[2]Resume!$K$12</f>
        <v>0</v>
      </c>
      <c r="AE142" s="770"/>
      <c r="AF142" s="771"/>
      <c r="AG142" s="233" t="s">
        <v>153</v>
      </c>
      <c r="AH142" s="156"/>
    </row>
    <row r="143" spans="1:34" ht="13.5" customHeight="1" x14ac:dyDescent="0.25">
      <c r="A143" s="777"/>
      <c r="B143" s="752" t="str">
        <f>IF(AND(C143&lt;&gt;"",D143&lt;&gt;""),1,"")</f>
        <v/>
      </c>
      <c r="C143" s="266"/>
      <c r="D143" s="267"/>
      <c r="E143" s="157" t="str">
        <f t="shared" ref="E143" si="176">IF(C143="","",VLOOKUP(C143,$E$3:$F$7,2,FALSE))</f>
        <v/>
      </c>
      <c r="F143" s="158" t="str">
        <f>IF(Resume!E19&lt;&gt;"",Resume!E19+TIME(0,0,0),"")</f>
        <v/>
      </c>
      <c r="G143" s="158" t="str">
        <f t="shared" ref="G143" si="177">IF(AND(C143&lt;&gt;"",F143&lt;&gt;""),F143+E143*D143,"")</f>
        <v/>
      </c>
      <c r="H143" s="158" t="str">
        <f>IF(AND(G143&lt;&gt;"",C143&lt;&gt;""),G143-F143,"")</f>
        <v/>
      </c>
      <c r="I143" s="158" t="str">
        <f>IF(H143&lt;&gt;"",$P$4-TIME(0,0,0),"")</f>
        <v/>
      </c>
      <c r="J143" s="268"/>
      <c r="K143" s="159" t="str">
        <f>IF(C143="","",IF(J143&lt;&gt;"",VLOOKUP(J143,[2]Tires!$D$6:$BJ$75,4,FALSE)))</f>
        <v/>
      </c>
      <c r="L143" s="159" t="str">
        <f>IF(C143="","",IF(J143&lt;&gt;"",IF(VLOOKUP(J143,[2]Tires!$D$6:$CH$75,51)&lt;&gt;"",VLOOKUP(J143,[2]Tires!$D$6:$CH$75,51),0)))</f>
        <v/>
      </c>
      <c r="M143" s="159" t="str">
        <f>IF(AND(G143&lt;&gt;"",C143&lt;&gt;""),L143+D143*[2]Resume!$K$12,"")</f>
        <v/>
      </c>
      <c r="N143" s="269"/>
      <c r="O143" s="160" t="str">
        <f>IF(N143&lt;&gt;"",IF(OR(N143="f",N143="Full"),IF([2]Resume!AS137=1,Capacity,Capacity*Density),IF(N143&lt;=IF([2]Resume!AS137=1,Capacity,Capacity*Density),N143,IF([2]Resume!AS137=1,Capacity,Capacity*Density)))/$O$4,"")</f>
        <v/>
      </c>
      <c r="P143" s="161" t="str">
        <f>IF(N143&lt;&gt;"",IF(OR(N143="f",N143="Full"),IF([2]Resume!AS137=1,Capacity,Capacity*Density),IF(N143&lt;=IF([2]Resume!AS137=1,Capacity,Capacity*Density),N143,IF([2]Resume!AS137=1,Capacity,Capacity*Density))),"")</f>
        <v/>
      </c>
      <c r="Q143" s="161" t="str">
        <f t="shared" ref="Q143" si="178">IF(C143&lt;&gt;"",D143*VLOOKUP(C143,$E$3:$H$7,4,FALSE),"")</f>
        <v/>
      </c>
      <c r="R143" s="161" t="str">
        <f>IF(AND(C143&lt;&gt;"",D143&lt;&gt;"",P143&lt;&gt;""),IF(P143-Q143&lt;=0,0,P143-Q143),"")</f>
        <v/>
      </c>
      <c r="S143" s="731"/>
      <c r="T143" s="154"/>
      <c r="U143" s="155" t="str">
        <f>IF(U$142&lt;&gt;"",IF($C143=U$142,$D143,""),"")</f>
        <v/>
      </c>
      <c r="V143" s="155" t="str">
        <f>IF(V$142&lt;&gt;"",IF($C143=V$142,$D143,""),"")</f>
        <v/>
      </c>
      <c r="W143" s="155" t="str">
        <f>IF(W$142&lt;&gt;"",IF($C143=W$142,$D143,""),"")</f>
        <v/>
      </c>
      <c r="X143" s="155" t="str">
        <f>IF(X$142&lt;&gt;"",IF($C143=X$142,$D143,""),"")</f>
        <v/>
      </c>
      <c r="Y143" s="155" t="str">
        <f>IF(Y$142&lt;&gt;"",IF($C143=Y$142,$D143,""),"")</f>
        <v/>
      </c>
      <c r="Z143" s="780" t="s">
        <v>163</v>
      </c>
      <c r="AA143" s="780"/>
      <c r="AB143" s="780"/>
      <c r="AC143" s="780"/>
      <c r="AD143" s="764">
        <f>AD141+AD768</f>
        <v>0</v>
      </c>
      <c r="AE143" s="765"/>
      <c r="AF143" s="766"/>
      <c r="AG143" s="234" t="s">
        <v>149</v>
      </c>
      <c r="AH143" s="156"/>
    </row>
    <row r="144" spans="1:34" ht="13.5" customHeight="1" x14ac:dyDescent="0.25">
      <c r="A144" s="777"/>
      <c r="B144" s="753"/>
      <c r="C144" s="734" t="s">
        <v>282</v>
      </c>
      <c r="D144" s="735"/>
      <c r="E144" s="735"/>
      <c r="F144" s="735"/>
      <c r="G144" s="735"/>
      <c r="H144" s="736"/>
      <c r="I144" s="737" t="s">
        <v>283</v>
      </c>
      <c r="J144" s="738"/>
      <c r="K144" s="738"/>
      <c r="L144" s="738"/>
      <c r="M144" s="739"/>
      <c r="N144" s="740" t="s">
        <v>284</v>
      </c>
      <c r="O144" s="741"/>
      <c r="P144" s="741"/>
      <c r="Q144" s="741"/>
      <c r="R144" s="742"/>
      <c r="S144" s="732"/>
      <c r="T144" s="154"/>
      <c r="U144" s="155"/>
      <c r="V144" s="155"/>
      <c r="W144" s="155"/>
      <c r="X144" s="155"/>
      <c r="Y144" s="155"/>
      <c r="Z144" s="780" t="s">
        <v>164</v>
      </c>
      <c r="AA144" s="780"/>
      <c r="AB144" s="780"/>
      <c r="AC144" s="780"/>
      <c r="AD144" s="764">
        <f>AD142+AD769</f>
        <v>0</v>
      </c>
      <c r="AE144" s="765"/>
      <c r="AF144" s="766"/>
      <c r="AG144" s="234" t="s">
        <v>153</v>
      </c>
      <c r="AH144" s="156"/>
    </row>
    <row r="145" spans="1:34" ht="13.5" customHeight="1" x14ac:dyDescent="0.25">
      <c r="A145" s="777"/>
      <c r="B145" s="754"/>
      <c r="C145" s="743"/>
      <c r="D145" s="744"/>
      <c r="E145" s="744"/>
      <c r="F145" s="744"/>
      <c r="G145" s="744"/>
      <c r="H145" s="745"/>
      <c r="I145" s="746"/>
      <c r="J145" s="747"/>
      <c r="K145" s="747"/>
      <c r="L145" s="747"/>
      <c r="M145" s="748"/>
      <c r="N145" s="749"/>
      <c r="O145" s="750"/>
      <c r="P145" s="750"/>
      <c r="Q145" s="750"/>
      <c r="R145" s="751"/>
      <c r="S145" s="733"/>
      <c r="T145" s="154"/>
      <c r="U145" s="155"/>
      <c r="V145" s="155"/>
      <c r="W145" s="155"/>
      <c r="X145" s="155"/>
      <c r="Y145" s="155"/>
      <c r="AH145" s="156"/>
    </row>
    <row r="146" spans="1:34" ht="13.5" customHeight="1" x14ac:dyDescent="0.25">
      <c r="A146" s="777"/>
      <c r="B146" s="752" t="str">
        <f>IF(AND(C146&lt;&gt;"",D146&lt;&gt;""),B143+1,"")</f>
        <v/>
      </c>
      <c r="C146" s="266"/>
      <c r="D146" s="267"/>
      <c r="E146" s="157" t="str">
        <f>IF(C146="","",VLOOKUP(C146,$E$3:$F$7,2,FALSE))</f>
        <v/>
      </c>
      <c r="F146" s="158" t="str">
        <f>IF(AND(G143&lt;&gt;"",C146&lt;&gt;""),G143+I143,"")</f>
        <v/>
      </c>
      <c r="G146" s="158" t="str">
        <f t="shared" ref="G146" si="179">IF(AND(C146&lt;&gt;"",F146&lt;&gt;""),F146+E146*D146,"")</f>
        <v/>
      </c>
      <c r="H146" s="158" t="str">
        <f t="shared" ref="H146" si="180">IF(AND(G146&lt;&gt;"",C146&lt;&gt;""),G146-F146,"")</f>
        <v/>
      </c>
      <c r="I146" s="158" t="str">
        <f t="shared" ref="I146" si="181">IF(H146&lt;&gt;"",$P$4-TIME(0,0,0),"")</f>
        <v/>
      </c>
      <c r="J146" s="268"/>
      <c r="K146" s="159" t="str">
        <f>IF(C146="","",IF(J146&lt;&gt;"",VLOOKUP(J146,[2]Tires!$D$6:$BJ$75,4,FALSE),K145))</f>
        <v/>
      </c>
      <c r="L146" s="159" t="str">
        <f>IF(C146="","",IF(J146&lt;&gt;"",IF(VLOOKUP(J146,[2]Tires!$D$6:$CH$75,51)&lt;&gt;"",VLOOKUP(J146,[2]Tires!$D$6:$CH$75,51),0),M143))</f>
        <v/>
      </c>
      <c r="M146" s="159" t="str">
        <f>IF(AND(G146&lt;&gt;"",C146&lt;&gt;""),L146+D146*[2]Resume!$K$12,"")</f>
        <v/>
      </c>
      <c r="N146" s="269"/>
      <c r="O146" s="160" t="str">
        <f>IF(AND(N146&lt;&gt;"",R143&lt;&gt;""),IF(OR(N146="f",N146="Full"),IF([2]Resume!$AS$5=1,Capacity,Capacity*Density)-R143,IF(N146&lt;=IF([2]Resume!$AS$5=1,Capacity,Capacity*Density),N146,IF([2]Resume!$AS$5=1,Capacity,Capacity*Density)))/$O$4,"")</f>
        <v/>
      </c>
      <c r="P146" s="161" t="str">
        <f>IF(R143&lt;&gt;"",IF(OR(N146="f",N146="Full"),IF([2]Resume!$AS$5=1,Capacity,Capacity*Density),IF(N146+R143&gt;IF([2]Resume!$AS$5=1,Capacity,Capacity*Density),IF([2]Resume!$AS$5=1,Capacity,Capacity*Density),N146+R143)),"")</f>
        <v/>
      </c>
      <c r="Q146" s="161" t="str">
        <f t="shared" ref="Q146" si="182">IF(C146&lt;&gt;"",D146*VLOOKUP(C146,$E$3:$H$7,4,FALSE),"")</f>
        <v/>
      </c>
      <c r="R146" s="161" t="str">
        <f t="shared" ref="R146" si="183">IF(AND(C146&lt;&gt;"",D146&lt;&gt;"",P146&lt;&gt;""),IF(P146-Q146&lt;=0,0,P146-Q146),"")</f>
        <v/>
      </c>
      <c r="S146" s="731"/>
      <c r="T146" s="154"/>
      <c r="U146" s="155" t="str">
        <f>IF(U$142&lt;&gt;"",IF($C146=U$142,$D146,""),"")</f>
        <v/>
      </c>
      <c r="V146" s="155" t="str">
        <f>IF(V$142&lt;&gt;"",IF($C146=V$142,$D146,""),"")</f>
        <v/>
      </c>
      <c r="W146" s="155" t="str">
        <f>IF(W$142&lt;&gt;"",IF($C146=W$142,$D146,""),"")</f>
        <v/>
      </c>
      <c r="X146" s="155" t="str">
        <f>IF(X$142&lt;&gt;"",IF($C146=X$142,$D146,""),"")</f>
        <v/>
      </c>
      <c r="Y146" s="155" t="str">
        <f>IF(Y$142&lt;&gt;"",IF($C146=Y$142,$D146,""),"")</f>
        <v/>
      </c>
      <c r="AA146" s="364"/>
      <c r="AB146" s="365"/>
      <c r="AC146" s="365"/>
      <c r="AD146" s="365"/>
      <c r="AE146" s="365"/>
      <c r="AF146" s="366"/>
      <c r="AH146" s="156"/>
    </row>
    <row r="147" spans="1:34" ht="13.5" customHeight="1" x14ac:dyDescent="0.25">
      <c r="A147" s="777"/>
      <c r="B147" s="753"/>
      <c r="C147" s="734" t="s">
        <v>282</v>
      </c>
      <c r="D147" s="735"/>
      <c r="E147" s="735"/>
      <c r="F147" s="735"/>
      <c r="G147" s="735"/>
      <c r="H147" s="736"/>
      <c r="I147" s="737" t="s">
        <v>283</v>
      </c>
      <c r="J147" s="738"/>
      <c r="K147" s="738"/>
      <c r="L147" s="738"/>
      <c r="M147" s="739"/>
      <c r="N147" s="740" t="s">
        <v>284</v>
      </c>
      <c r="O147" s="741"/>
      <c r="P147" s="741"/>
      <c r="Q147" s="741"/>
      <c r="R147" s="742"/>
      <c r="S147" s="732"/>
      <c r="T147" s="154"/>
      <c r="U147" s="155"/>
      <c r="V147" s="155"/>
      <c r="W147" s="155"/>
      <c r="X147" s="155"/>
      <c r="Y147" s="155"/>
      <c r="AA147" s="367"/>
      <c r="AB147" s="368"/>
      <c r="AC147" s="368"/>
      <c r="AD147" s="368"/>
      <c r="AE147" s="368"/>
      <c r="AF147" s="369"/>
      <c r="AH147" s="156"/>
    </row>
    <row r="148" spans="1:34" ht="13.5" customHeight="1" x14ac:dyDescent="0.25">
      <c r="A148" s="777"/>
      <c r="B148" s="754"/>
      <c r="C148" s="743"/>
      <c r="D148" s="744"/>
      <c r="E148" s="744"/>
      <c r="F148" s="744"/>
      <c r="G148" s="744"/>
      <c r="H148" s="745"/>
      <c r="I148" s="746"/>
      <c r="J148" s="747"/>
      <c r="K148" s="747"/>
      <c r="L148" s="747"/>
      <c r="M148" s="748"/>
      <c r="N148" s="749"/>
      <c r="O148" s="750"/>
      <c r="P148" s="750"/>
      <c r="Q148" s="750"/>
      <c r="R148" s="751"/>
      <c r="S148" s="733"/>
      <c r="T148" s="154"/>
      <c r="U148" s="155"/>
      <c r="V148" s="155"/>
      <c r="W148" s="155"/>
      <c r="X148" s="155"/>
      <c r="Y148" s="155"/>
      <c r="AH148" s="156"/>
    </row>
    <row r="149" spans="1:34" s="154" customFormat="1" ht="13.5" customHeight="1" x14ac:dyDescent="0.2">
      <c r="A149" s="777"/>
      <c r="B149" s="752" t="str">
        <f>IF(AND(C149&lt;&gt;"",D149&lt;&gt;""),B146+1,"")</f>
        <v/>
      </c>
      <c r="C149" s="266"/>
      <c r="D149" s="267"/>
      <c r="E149" s="157" t="str">
        <f>IF(C149="","",VLOOKUP(C149,$E$3:$F$7,2,FALSE))</f>
        <v/>
      </c>
      <c r="F149" s="158" t="str">
        <f>IF(AND(G146&lt;&gt;"",C149&lt;&gt;""),G146+I146,"")</f>
        <v/>
      </c>
      <c r="G149" s="158" t="str">
        <f t="shared" ref="G149" si="184">IF(AND(C149&lt;&gt;"",F149&lt;&gt;""),F149+E149*D149,"")</f>
        <v/>
      </c>
      <c r="H149" s="158" t="str">
        <f t="shared" ref="H149" si="185">IF(AND(G149&lt;&gt;"",C149&lt;&gt;""),G149-F149,"")</f>
        <v/>
      </c>
      <c r="I149" s="158" t="str">
        <f t="shared" ref="I149" si="186">IF(H149&lt;&gt;"",$P$4-TIME(0,0,0),"")</f>
        <v/>
      </c>
      <c r="J149" s="268"/>
      <c r="K149" s="159" t="str">
        <f>IF(C149="","",IF(J149&lt;&gt;"",VLOOKUP(J149,[2]Tires!$D$6:$BJ$75,4,FALSE),K148))</f>
        <v/>
      </c>
      <c r="L149" s="159" t="str">
        <f>IF(C149="","",IF(J149&lt;&gt;"",IF(VLOOKUP(J149,[2]Tires!$D$6:$CH$75,51)&lt;&gt;"",VLOOKUP(J149,[2]Tires!$D$6:$CH$75,51),0),M146))</f>
        <v/>
      </c>
      <c r="M149" s="159" t="str">
        <f>IF(AND(G149&lt;&gt;"",C149&lt;&gt;""),L149+D149*[2]Resume!$K$12,"")</f>
        <v/>
      </c>
      <c r="N149" s="269"/>
      <c r="O149" s="160" t="str">
        <f>IF(AND(N149&lt;&gt;"",R146&lt;&gt;""),IF(OR(N149="f",N149="Full"),IF([2]Resume!$AS$5=1,Capacity,Capacity*Density)-R146,IF(N149&lt;=IF([2]Resume!$AS$5=1,Capacity,Capacity*Density),N149,IF([2]Resume!$AS$5=1,Capacity,Capacity*Density)))/$O$4,"")</f>
        <v/>
      </c>
      <c r="P149" s="161" t="str">
        <f>IF(R146&lt;&gt;"",IF(OR(N149="f",N149="Full"),IF([2]Resume!$AS$5=1,Capacity,Capacity*Density),IF(N149+R146&gt;IF([2]Resume!$AS$5=1,Capacity,Capacity*Density),IF([2]Resume!$AS$5=1,Capacity,Capacity*Density),N149+R146)),"")</f>
        <v/>
      </c>
      <c r="Q149" s="161" t="str">
        <f t="shared" ref="Q149" si="187">IF(C149&lt;&gt;"",D149*VLOOKUP(C149,$E$3:$H$7,4,FALSE),"")</f>
        <v/>
      </c>
      <c r="R149" s="161" t="str">
        <f t="shared" ref="R149" si="188">IF(AND(C149&lt;&gt;"",D149&lt;&gt;"",P149&lt;&gt;""),IF(P149-Q149&lt;=0,0,P149-Q149),"")</f>
        <v/>
      </c>
      <c r="S149" s="731"/>
      <c r="U149" s="155" t="str">
        <f>IF(U$142&lt;&gt;"",IF($C149=U$142,$D149,""),"")</f>
        <v/>
      </c>
      <c r="V149" s="155" t="str">
        <f>IF(V$142&lt;&gt;"",IF($C149=V$142,$D149,""),"")</f>
        <v/>
      </c>
      <c r="W149" s="155" t="str">
        <f>IF(W$142&lt;&gt;"",IF($C149=W$142,$D149,""),"")</f>
        <v/>
      </c>
      <c r="X149" s="155" t="str">
        <f>IF(X$142&lt;&gt;"",IF($C149=X$142,$D149,""),"")</f>
        <v/>
      </c>
      <c r="Y149" s="155" t="str">
        <f>IF(Y$142&lt;&gt;"",IF($C149=Y$142,$D149,""),"")</f>
        <v/>
      </c>
      <c r="Z149" s="758" t="str">
        <f>IF([1]Resume!O19&lt;&gt;"",[1]Resume!O143,"")</f>
        <v/>
      </c>
      <c r="AA149" s="759"/>
      <c r="AB149" s="759"/>
      <c r="AC149" s="760"/>
      <c r="AD149" s="758" t="s">
        <v>154</v>
      </c>
      <c r="AE149" s="759"/>
      <c r="AF149" s="760"/>
      <c r="AG149" s="275"/>
      <c r="AH149" s="156"/>
    </row>
    <row r="150" spans="1:34" s="154" customFormat="1" ht="13.5" customHeight="1" x14ac:dyDescent="0.2">
      <c r="A150" s="777"/>
      <c r="B150" s="753"/>
      <c r="C150" s="734" t="s">
        <v>282</v>
      </c>
      <c r="D150" s="735"/>
      <c r="E150" s="735"/>
      <c r="F150" s="735"/>
      <c r="G150" s="735"/>
      <c r="H150" s="736"/>
      <c r="I150" s="737" t="s">
        <v>283</v>
      </c>
      <c r="J150" s="738"/>
      <c r="K150" s="738"/>
      <c r="L150" s="738"/>
      <c r="M150" s="739"/>
      <c r="N150" s="740" t="s">
        <v>284</v>
      </c>
      <c r="O150" s="741"/>
      <c r="P150" s="741"/>
      <c r="Q150" s="741"/>
      <c r="R150" s="742"/>
      <c r="S150" s="732"/>
      <c r="U150" s="155"/>
      <c r="V150" s="155"/>
      <c r="W150" s="155"/>
      <c r="X150" s="155"/>
      <c r="Y150" s="155"/>
      <c r="Z150" s="168" t="str">
        <f>IF($E$3&lt;&gt;"",$E$3,"")</f>
        <v>FM</v>
      </c>
      <c r="AA150" s="755">
        <f>IF(Z150&lt;&gt;"",IF(SUM(U173:Y173)&lt;&gt;0,U173,U174),"")</f>
        <v>0</v>
      </c>
      <c r="AB150" s="756"/>
      <c r="AC150" s="757"/>
      <c r="AD150" s="755">
        <f>IF(Z150&lt;&gt;"",SUM(AA150,AD117),"")</f>
        <v>10</v>
      </c>
      <c r="AE150" s="756"/>
      <c r="AF150" s="757"/>
      <c r="AG150" s="233" t="s">
        <v>149</v>
      </c>
      <c r="AH150" s="156"/>
    </row>
    <row r="151" spans="1:34" s="154" customFormat="1" ht="13.5" customHeight="1" x14ac:dyDescent="0.2">
      <c r="A151" s="777"/>
      <c r="B151" s="754"/>
      <c r="C151" s="743"/>
      <c r="D151" s="744"/>
      <c r="E151" s="744"/>
      <c r="F151" s="744"/>
      <c r="G151" s="744"/>
      <c r="H151" s="745"/>
      <c r="I151" s="746"/>
      <c r="J151" s="747"/>
      <c r="K151" s="747"/>
      <c r="L151" s="747"/>
      <c r="M151" s="748"/>
      <c r="N151" s="749"/>
      <c r="O151" s="750"/>
      <c r="P151" s="750"/>
      <c r="Q151" s="750"/>
      <c r="R151" s="751"/>
      <c r="S151" s="733"/>
      <c r="U151" s="155"/>
      <c r="V151" s="155"/>
      <c r="W151" s="155"/>
      <c r="X151" s="155"/>
      <c r="Y151" s="155"/>
      <c r="Z151" s="169" t="str">
        <f>IF($E$4&lt;&gt;"",$E$4,"")</f>
        <v>OP</v>
      </c>
      <c r="AA151" s="755">
        <f>IF(Z151&lt;&gt;"",IF(SUM(U173:Y173)&lt;&gt;0,V173,V174),"")</f>
        <v>0</v>
      </c>
      <c r="AB151" s="756"/>
      <c r="AC151" s="757"/>
      <c r="AD151" s="755">
        <f t="shared" ref="AD151:AD154" si="189">IF(Z151&lt;&gt;"",SUM(AA151,AD118),"")</f>
        <v>9</v>
      </c>
      <c r="AE151" s="756"/>
      <c r="AF151" s="757"/>
      <c r="AG151" s="233" t="s">
        <v>149</v>
      </c>
      <c r="AH151" s="156"/>
    </row>
    <row r="152" spans="1:34" s="154" customFormat="1" ht="13.5" customHeight="1" x14ac:dyDescent="0.2">
      <c r="A152" s="777"/>
      <c r="B152" s="752" t="str">
        <f t="shared" ref="B152:B170" si="190">IF(AND(C152&lt;&gt;"",D152&lt;&gt;""),B151+1,"")</f>
        <v/>
      </c>
      <c r="C152" s="266"/>
      <c r="D152" s="267"/>
      <c r="E152" s="157" t="str">
        <f>IF(C152="","",VLOOKUP(C152,$E$3:$F$7,2,FALSE))</f>
        <v/>
      </c>
      <c r="F152" s="158" t="str">
        <f>IF(AND(G149&lt;&gt;"",C152&lt;&gt;""),G149+I149,"")</f>
        <v/>
      </c>
      <c r="G152" s="158" t="str">
        <f t="shared" ref="G152" si="191">IF(AND(C152&lt;&gt;"",F152&lt;&gt;""),F152+E152*D152,"")</f>
        <v/>
      </c>
      <c r="H152" s="158" t="str">
        <f t="shared" ref="H152" si="192">IF(AND(G152&lt;&gt;"",C152&lt;&gt;""),G152-F152,"")</f>
        <v/>
      </c>
      <c r="I152" s="158" t="str">
        <f t="shared" ref="I152" si="193">IF(H152&lt;&gt;"",$P$4-TIME(0,0,0),"")</f>
        <v/>
      </c>
      <c r="J152" s="268"/>
      <c r="K152" s="159" t="str">
        <f>IF(C152="","",IF(J152&lt;&gt;"",VLOOKUP(J152,[2]Tires!$D$6:$BJ$75,4,FALSE),K151))</f>
        <v/>
      </c>
      <c r="L152" s="159" t="str">
        <f>IF(C152="","",IF(J152&lt;&gt;"",IF(VLOOKUP(J152,[2]Tires!$D$6:$CH$75,51)&lt;&gt;"",VLOOKUP(J152,[2]Tires!$D$6:$CH$75,51),0),M149))</f>
        <v/>
      </c>
      <c r="M152" s="159" t="str">
        <f>IF(AND(G152&lt;&gt;"",C152&lt;&gt;""),L152+D152*[2]Resume!$K$12,"")</f>
        <v/>
      </c>
      <c r="N152" s="269"/>
      <c r="O152" s="160" t="str">
        <f>IF(AND(N152&lt;&gt;"",R149&lt;&gt;""),IF(OR(N152="f",N152="Full"),IF([2]Resume!$AS$5=1,Capacity,Capacity*Density)-R149,IF(N152&lt;=IF([2]Resume!$AS$5=1,Capacity,Capacity*Density),N152,IF([2]Resume!$AS$5=1,Capacity,Capacity*Density)))/$O$4,"")</f>
        <v/>
      </c>
      <c r="P152" s="161" t="str">
        <f>IF(R149&lt;&gt;"",IF(OR(N152="f",N152="Full"),IF([2]Resume!$AS$5=1,Capacity,Capacity*Density),IF(N152+R149&gt;IF([2]Resume!$AS$5=1,Capacity,Capacity*Density),IF([2]Resume!$AS$5=1,Capacity,Capacity*Density),N152+R149)),"")</f>
        <v/>
      </c>
      <c r="Q152" s="161" t="str">
        <f t="shared" ref="Q152" si="194">IF(C152&lt;&gt;"",D152*VLOOKUP(C152,$E$3:$H$7,4,FALSE),"")</f>
        <v/>
      </c>
      <c r="R152" s="161" t="str">
        <f t="shared" ref="R152" si="195">IF(AND(C152&lt;&gt;"",D152&lt;&gt;"",P152&lt;&gt;""),IF(P152-Q152&lt;=0,0,P152-Q152),"")</f>
        <v/>
      </c>
      <c r="S152" s="731"/>
      <c r="U152" s="155" t="str">
        <f>IF(U$142&lt;&gt;"",IF($C152=U$142,$D152,""),"")</f>
        <v/>
      </c>
      <c r="V152" s="155" t="str">
        <f>IF(V$142&lt;&gt;"",IF($C152=V$142,$D152,""),"")</f>
        <v/>
      </c>
      <c r="W152" s="155" t="str">
        <f>IF(W$142&lt;&gt;"",IF($C152=W$142,$D152,""),"")</f>
        <v/>
      </c>
      <c r="X152" s="155" t="str">
        <f>IF(X$142&lt;&gt;"",IF($C152=X$142,$D152,""),"")</f>
        <v/>
      </c>
      <c r="Y152" s="155" t="str">
        <f>IF(Y$142&lt;&gt;"",IF($C152=Y$142,$D152,""),"")</f>
        <v/>
      </c>
      <c r="Z152" s="170" t="str">
        <f>IF($E$5&lt;&gt;"",$E$5,"")</f>
        <v>PD</v>
      </c>
      <c r="AA152" s="755">
        <f>IF(Z152&lt;&gt;"",IF(SUM(U173:Y173)&lt;&gt;0,W173,W174),"")</f>
        <v>0</v>
      </c>
      <c r="AB152" s="756"/>
      <c r="AC152" s="757"/>
      <c r="AD152" s="755">
        <f t="shared" si="189"/>
        <v>7</v>
      </c>
      <c r="AE152" s="756"/>
      <c r="AF152" s="757"/>
      <c r="AG152" s="233" t="s">
        <v>149</v>
      </c>
      <c r="AH152" s="156"/>
    </row>
    <row r="153" spans="1:34" s="154" customFormat="1" ht="13.5" customHeight="1" x14ac:dyDescent="0.2">
      <c r="A153" s="777"/>
      <c r="B153" s="753"/>
      <c r="C153" s="734" t="s">
        <v>282</v>
      </c>
      <c r="D153" s="735"/>
      <c r="E153" s="735"/>
      <c r="F153" s="735"/>
      <c r="G153" s="735"/>
      <c r="H153" s="736"/>
      <c r="I153" s="737" t="s">
        <v>283</v>
      </c>
      <c r="J153" s="738"/>
      <c r="K153" s="738"/>
      <c r="L153" s="738"/>
      <c r="M153" s="739"/>
      <c r="N153" s="740" t="s">
        <v>284</v>
      </c>
      <c r="O153" s="741"/>
      <c r="P153" s="741"/>
      <c r="Q153" s="741"/>
      <c r="R153" s="742"/>
      <c r="S153" s="732"/>
      <c r="U153" s="155"/>
      <c r="V153" s="155"/>
      <c r="W153" s="155"/>
      <c r="X153" s="155"/>
      <c r="Y153" s="155"/>
      <c r="Z153" s="171" t="str">
        <f>IF($E$6&lt;&gt;"",$E$6,"")</f>
        <v/>
      </c>
      <c r="AA153" s="755" t="str">
        <f>IF(Z153&lt;&gt;"",IF(SUM(U173:Y173)&lt;&gt;0,X173,X174),"")</f>
        <v/>
      </c>
      <c r="AB153" s="756"/>
      <c r="AC153" s="757"/>
      <c r="AD153" s="755" t="str">
        <f t="shared" si="189"/>
        <v/>
      </c>
      <c r="AE153" s="756"/>
      <c r="AF153" s="757"/>
      <c r="AG153" s="233" t="s">
        <v>149</v>
      </c>
      <c r="AH153" s="156"/>
    </row>
    <row r="154" spans="1:34" s="154" customFormat="1" ht="13.5" customHeight="1" x14ac:dyDescent="0.2">
      <c r="A154" s="777"/>
      <c r="B154" s="754"/>
      <c r="C154" s="743"/>
      <c r="D154" s="744"/>
      <c r="E154" s="744"/>
      <c r="F154" s="744"/>
      <c r="G154" s="744"/>
      <c r="H154" s="745"/>
      <c r="I154" s="746"/>
      <c r="J154" s="747"/>
      <c r="K154" s="747"/>
      <c r="L154" s="747"/>
      <c r="M154" s="748"/>
      <c r="N154" s="749"/>
      <c r="O154" s="750"/>
      <c r="P154" s="750"/>
      <c r="Q154" s="750"/>
      <c r="R154" s="751"/>
      <c r="S154" s="733"/>
      <c r="U154" s="155"/>
      <c r="V154" s="155"/>
      <c r="W154" s="155"/>
      <c r="X154" s="155"/>
      <c r="Y154" s="155"/>
      <c r="Z154" s="162" t="str">
        <f>IF($E$7&lt;&gt;"",$E$7,"")</f>
        <v/>
      </c>
      <c r="AA154" s="755" t="str">
        <f>IF(Z154&lt;&gt;"",IF(SUM(U173:Y173)&lt;&gt;0,Y173,Y174),"")</f>
        <v/>
      </c>
      <c r="AB154" s="756"/>
      <c r="AC154" s="757"/>
      <c r="AD154" s="755" t="str">
        <f t="shared" si="189"/>
        <v/>
      </c>
      <c r="AE154" s="756"/>
      <c r="AF154" s="757"/>
      <c r="AG154" s="233" t="s">
        <v>149</v>
      </c>
      <c r="AH154" s="156"/>
    </row>
    <row r="155" spans="1:34" s="154" customFormat="1" ht="13.5" customHeight="1" x14ac:dyDescent="0.2">
      <c r="A155" s="777"/>
      <c r="B155" s="752" t="str">
        <f t="shared" si="190"/>
        <v/>
      </c>
      <c r="C155" s="266"/>
      <c r="D155" s="267"/>
      <c r="E155" s="157" t="str">
        <f>IF(C155="","",VLOOKUP(C155,$E$3:$F$7,2,FALSE))</f>
        <v/>
      </c>
      <c r="F155" s="158" t="str">
        <f>IF(AND(G152&lt;&gt;"",C155&lt;&gt;""),G152+I152,"")</f>
        <v/>
      </c>
      <c r="G155" s="158" t="str">
        <f t="shared" ref="G155" si="196">IF(AND(C155&lt;&gt;"",F155&lt;&gt;""),F155+E155*D155,"")</f>
        <v/>
      </c>
      <c r="H155" s="158" t="str">
        <f t="shared" ref="H155" si="197">IF(AND(G155&lt;&gt;"",C155&lt;&gt;""),G155-F155,"")</f>
        <v/>
      </c>
      <c r="I155" s="158" t="str">
        <f t="shared" ref="I155" si="198">IF(H155&lt;&gt;"",$P$4-TIME(0,0,0),"")</f>
        <v/>
      </c>
      <c r="J155" s="268"/>
      <c r="K155" s="159" t="str">
        <f>IF(C155="","",IF(J155&lt;&gt;"",VLOOKUP(J155,[2]Tires!$D$6:$BJ$75,4,FALSE),K154))</f>
        <v/>
      </c>
      <c r="L155" s="159" t="str">
        <f>IF(C155="","",IF(J155&lt;&gt;"",IF(VLOOKUP(J155,[2]Tires!$D$6:$CH$75,51)&lt;&gt;"",VLOOKUP(J155,[2]Tires!$D$6:$CH$75,51),0),M152))</f>
        <v/>
      </c>
      <c r="M155" s="159" t="str">
        <f>IF(AND(G155&lt;&gt;"",C155&lt;&gt;""),L155+D155*[2]Resume!$K$12,"")</f>
        <v/>
      </c>
      <c r="N155" s="269"/>
      <c r="O155" s="160" t="str">
        <f>IF(AND(N155&lt;&gt;"",R152&lt;&gt;""),IF(OR(N155="f",N155="Full"),IF([2]Resume!$AS$5=1,Capacity,Capacity*Density)-R152,IF(N155&lt;=IF([2]Resume!$AS$5=1,Capacity,Capacity*Density),N155,IF([2]Resume!$AS$5=1,Capacity,Capacity*Density)))/$O$4,"")</f>
        <v/>
      </c>
      <c r="P155" s="161" t="str">
        <f>IF(R152&lt;&gt;"",IF(OR(N155="f",N155="Full"),IF([2]Resume!$AS$5=1,Capacity,Capacity*Density),IF(N155+R152&gt;IF([2]Resume!$AS$5=1,Capacity,Capacity*Density),IF([2]Resume!$AS$5=1,Capacity,Capacity*Density),N155+R152)),"")</f>
        <v/>
      </c>
      <c r="Q155" s="161" t="str">
        <f t="shared" ref="Q155" si="199">IF(C155&lt;&gt;"",D155*VLOOKUP(C155,$E$3:$H$7,4,FALSE),"")</f>
        <v/>
      </c>
      <c r="R155" s="161" t="str">
        <f t="shared" ref="R155" si="200">IF(AND(C155&lt;&gt;"",D155&lt;&gt;"",P155&lt;&gt;""),IF(P155-Q155&lt;=0,0,P155-Q155),"")</f>
        <v/>
      </c>
      <c r="S155" s="731"/>
      <c r="U155" s="155" t="str">
        <f>IF(U$142&lt;&gt;"",IF($C155=U$142,$D155,""),"")</f>
        <v/>
      </c>
      <c r="V155" s="155" t="str">
        <f>IF(V$142&lt;&gt;"",IF($C155=V$142,$D155,""),"")</f>
        <v/>
      </c>
      <c r="W155" s="155" t="str">
        <f>IF(W$142&lt;&gt;"",IF($C155=W$142,$D155,""),"")</f>
        <v/>
      </c>
      <c r="X155" s="155" t="str">
        <f>IF(X$142&lt;&gt;"",IF($C155=X$142,$D155,""),"")</f>
        <v/>
      </c>
      <c r="Y155" s="155" t="str">
        <f>IF(Y$142&lt;&gt;"",IF($C155=Y$142,$D155,""),"")</f>
        <v/>
      </c>
      <c r="AG155" s="156"/>
      <c r="AH155" s="156"/>
    </row>
    <row r="156" spans="1:34" s="154" customFormat="1" ht="13.5" customHeight="1" x14ac:dyDescent="0.2">
      <c r="A156" s="777"/>
      <c r="B156" s="753"/>
      <c r="C156" s="734" t="s">
        <v>282</v>
      </c>
      <c r="D156" s="735"/>
      <c r="E156" s="735"/>
      <c r="F156" s="735"/>
      <c r="G156" s="735"/>
      <c r="H156" s="736"/>
      <c r="I156" s="737" t="s">
        <v>283</v>
      </c>
      <c r="J156" s="738"/>
      <c r="K156" s="738"/>
      <c r="L156" s="738"/>
      <c r="M156" s="739"/>
      <c r="N156" s="740" t="s">
        <v>284</v>
      </c>
      <c r="O156" s="741"/>
      <c r="P156" s="741"/>
      <c r="Q156" s="741"/>
      <c r="R156" s="742"/>
      <c r="S156" s="732"/>
      <c r="U156" s="155"/>
      <c r="V156" s="155"/>
      <c r="W156" s="155"/>
      <c r="X156" s="155"/>
      <c r="Y156" s="155"/>
      <c r="AG156" s="156"/>
      <c r="AH156" s="156"/>
    </row>
    <row r="157" spans="1:34" s="154" customFormat="1" ht="13.5" customHeight="1" x14ac:dyDescent="0.2">
      <c r="A157" s="777"/>
      <c r="B157" s="754"/>
      <c r="C157" s="743"/>
      <c r="D157" s="744"/>
      <c r="E157" s="744"/>
      <c r="F157" s="744"/>
      <c r="G157" s="744"/>
      <c r="H157" s="745"/>
      <c r="I157" s="746"/>
      <c r="J157" s="747"/>
      <c r="K157" s="747"/>
      <c r="L157" s="747"/>
      <c r="M157" s="748"/>
      <c r="N157" s="749"/>
      <c r="O157" s="750"/>
      <c r="P157" s="750"/>
      <c r="Q157" s="750"/>
      <c r="R157" s="751"/>
      <c r="S157" s="733"/>
      <c r="U157" s="155"/>
      <c r="V157" s="155"/>
      <c r="W157" s="155"/>
      <c r="X157" s="155"/>
      <c r="Y157" s="155"/>
      <c r="AG157" s="156"/>
      <c r="AH157" s="156"/>
    </row>
    <row r="158" spans="1:34" s="154" customFormat="1" ht="13.5" customHeight="1" x14ac:dyDescent="0.2">
      <c r="A158" s="777"/>
      <c r="B158" s="752" t="str">
        <f t="shared" si="190"/>
        <v/>
      </c>
      <c r="C158" s="266"/>
      <c r="D158" s="267"/>
      <c r="E158" s="157" t="str">
        <f>IF(C158="","",VLOOKUP(C158,$E$3:$F$7,2,FALSE))</f>
        <v/>
      </c>
      <c r="F158" s="158" t="str">
        <f>IF(AND(G155&lt;&gt;"",C158&lt;&gt;""),G155+I155,"")</f>
        <v/>
      </c>
      <c r="G158" s="158" t="str">
        <f t="shared" ref="G158" si="201">IF(AND(C158&lt;&gt;"",F158&lt;&gt;""),F158+E158*D158,"")</f>
        <v/>
      </c>
      <c r="H158" s="158" t="str">
        <f t="shared" ref="H158" si="202">IF(AND(G158&lt;&gt;"",C158&lt;&gt;""),G158-F158,"")</f>
        <v/>
      </c>
      <c r="I158" s="158" t="str">
        <f t="shared" ref="I158" si="203">IF(H158&lt;&gt;"",$P$4-TIME(0,0,0),"")</f>
        <v/>
      </c>
      <c r="J158" s="268"/>
      <c r="K158" s="159" t="str">
        <f>IF(C158="","",IF(J158&lt;&gt;"",VLOOKUP(J158,[2]Tires!$D$6:$BJ$75,4,FALSE),K157))</f>
        <v/>
      </c>
      <c r="L158" s="159" t="str">
        <f>IF(C158="","",IF(J158&lt;&gt;"",IF(VLOOKUP(J158,[2]Tires!$D$6:$CH$75,51)&lt;&gt;"",VLOOKUP(J158,[2]Tires!$D$6:$CH$75,51),0),M155))</f>
        <v/>
      </c>
      <c r="M158" s="159" t="str">
        <f>IF(AND(G158&lt;&gt;"",C158&lt;&gt;""),L158+D158*[2]Resume!$K$12,"")</f>
        <v/>
      </c>
      <c r="N158" s="269"/>
      <c r="O158" s="160" t="str">
        <f>IF(AND(N158&lt;&gt;"",R155&lt;&gt;""),IF(OR(N158="f",N158="Full"),IF([2]Resume!$AS$5=1,Capacity,Capacity*Density)-R155,IF(N158&lt;=IF([2]Resume!$AS$5=1,Capacity,Capacity*Density),N158,IF([2]Resume!$AS$5=1,Capacity,Capacity*Density)))/$O$4,"")</f>
        <v/>
      </c>
      <c r="P158" s="161" t="str">
        <f>IF(R155&lt;&gt;"",IF(OR(N158="f",N158="Full"),IF([2]Resume!$AS$5=1,Capacity,Capacity*Density),IF(N158+R155&gt;IF([2]Resume!$AS$5=1,Capacity,Capacity*Density),IF([2]Resume!$AS$5=1,Capacity,Capacity*Density),N158+R155)),"")</f>
        <v/>
      </c>
      <c r="Q158" s="161" t="str">
        <f t="shared" ref="Q158" si="204">IF(C158&lt;&gt;"",D158*VLOOKUP(C158,$E$3:$H$7,4,FALSE),"")</f>
        <v/>
      </c>
      <c r="R158" s="161" t="str">
        <f t="shared" ref="R158" si="205">IF(AND(C158&lt;&gt;"",D158&lt;&gt;"",P158&lt;&gt;""),IF(P158-Q158&lt;=0,0,P158-Q158),"")</f>
        <v/>
      </c>
      <c r="S158" s="731"/>
      <c r="U158" s="155" t="str">
        <f>IF(U$142&lt;&gt;"",IF($C158=U$142,$D158,""),"")</f>
        <v/>
      </c>
      <c r="V158" s="155" t="str">
        <f>IF(V$142&lt;&gt;"",IF($C158=V$142,$D158,""),"")</f>
        <v/>
      </c>
      <c r="W158" s="155" t="str">
        <f>IF(W$142&lt;&gt;"",IF($C158=W$142,$D158,""),"")</f>
        <v/>
      </c>
      <c r="X158" s="155" t="str">
        <f>IF(X$142&lt;&gt;"",IF($C158=X$142,$D158,""),"")</f>
        <v/>
      </c>
      <c r="Y158" s="155" t="str">
        <f>IF(Y$142&lt;&gt;"",IF($C158=Y$142,$D158,""),"")</f>
        <v/>
      </c>
      <c r="AG158" s="156"/>
      <c r="AH158" s="156"/>
    </row>
    <row r="159" spans="1:34" s="154" customFormat="1" ht="13.5" customHeight="1" x14ac:dyDescent="0.2">
      <c r="A159" s="777"/>
      <c r="B159" s="753"/>
      <c r="C159" s="734" t="s">
        <v>282</v>
      </c>
      <c r="D159" s="735"/>
      <c r="E159" s="735"/>
      <c r="F159" s="735"/>
      <c r="G159" s="735"/>
      <c r="H159" s="736"/>
      <c r="I159" s="737" t="s">
        <v>283</v>
      </c>
      <c r="J159" s="738"/>
      <c r="K159" s="738"/>
      <c r="L159" s="738"/>
      <c r="M159" s="739"/>
      <c r="N159" s="740" t="s">
        <v>284</v>
      </c>
      <c r="O159" s="741"/>
      <c r="P159" s="741"/>
      <c r="Q159" s="741"/>
      <c r="R159" s="742"/>
      <c r="S159" s="732"/>
      <c r="U159" s="155"/>
      <c r="V159" s="155"/>
      <c r="W159" s="155"/>
      <c r="X159" s="155"/>
      <c r="Y159" s="155"/>
      <c r="AG159" s="156"/>
      <c r="AH159" s="156"/>
    </row>
    <row r="160" spans="1:34" s="154" customFormat="1" ht="13.5" customHeight="1" x14ac:dyDescent="0.2">
      <c r="A160" s="777"/>
      <c r="B160" s="754"/>
      <c r="C160" s="743"/>
      <c r="D160" s="744"/>
      <c r="E160" s="744"/>
      <c r="F160" s="744"/>
      <c r="G160" s="744"/>
      <c r="H160" s="745"/>
      <c r="I160" s="746"/>
      <c r="J160" s="747"/>
      <c r="K160" s="747"/>
      <c r="L160" s="747"/>
      <c r="M160" s="748"/>
      <c r="N160" s="749"/>
      <c r="O160" s="750"/>
      <c r="P160" s="750"/>
      <c r="Q160" s="750"/>
      <c r="R160" s="751"/>
      <c r="S160" s="733"/>
      <c r="U160" s="155"/>
      <c r="V160" s="155"/>
      <c r="W160" s="155"/>
      <c r="X160" s="155"/>
      <c r="Y160" s="155"/>
      <c r="AG160" s="156"/>
      <c r="AH160" s="156"/>
    </row>
    <row r="161" spans="1:34" s="154" customFormat="1" ht="13.5" customHeight="1" x14ac:dyDescent="0.2">
      <c r="A161" s="777"/>
      <c r="B161" s="752" t="str">
        <f t="shared" si="190"/>
        <v/>
      </c>
      <c r="C161" s="266"/>
      <c r="D161" s="267"/>
      <c r="E161" s="157" t="str">
        <f>IF(C161="","",VLOOKUP(C161,$E$3:$F$7,2,FALSE))</f>
        <v/>
      </c>
      <c r="F161" s="158" t="str">
        <f>IF(AND(G158&lt;&gt;"",C161&lt;&gt;""),G158+I158,"")</f>
        <v/>
      </c>
      <c r="G161" s="158" t="str">
        <f t="shared" ref="G161" si="206">IF(AND(C161&lt;&gt;"",F161&lt;&gt;""),F161+E161*D161,"")</f>
        <v/>
      </c>
      <c r="H161" s="158" t="str">
        <f t="shared" ref="H161" si="207">IF(AND(G161&lt;&gt;"",C161&lt;&gt;""),G161-F161,"")</f>
        <v/>
      </c>
      <c r="I161" s="158" t="str">
        <f t="shared" ref="I161" si="208">IF(H161&lt;&gt;"",$P$4-TIME(0,0,0),"")</f>
        <v/>
      </c>
      <c r="J161" s="268"/>
      <c r="K161" s="159" t="str">
        <f>IF(C161="","",IF(J161&lt;&gt;"",VLOOKUP(J161,[2]Tires!$D$6:$BJ$75,4,FALSE),K160))</f>
        <v/>
      </c>
      <c r="L161" s="159" t="str">
        <f>IF(C161="","",IF(J161&lt;&gt;"",IF(VLOOKUP(J161,[2]Tires!$D$6:$CH$75,51)&lt;&gt;"",VLOOKUP(J161,[2]Tires!$D$6:$CH$75,51),0),M158))</f>
        <v/>
      </c>
      <c r="M161" s="159" t="str">
        <f>IF(AND(G161&lt;&gt;"",C161&lt;&gt;""),L161+D161*[2]Resume!$K$12,"")</f>
        <v/>
      </c>
      <c r="N161" s="269"/>
      <c r="O161" s="160" t="str">
        <f>IF(AND(N161&lt;&gt;"",R158&lt;&gt;""),IF(OR(N161="f",N161="Full"),IF([2]Resume!$AS$5=1,Capacity,Capacity*Density)-R158,IF(N161&lt;=IF([2]Resume!$AS$5=1,Capacity,Capacity*Density),N161,IF([2]Resume!$AS$5=1,Capacity,Capacity*Density)))/$O$4,"")</f>
        <v/>
      </c>
      <c r="P161" s="161" t="str">
        <f>IF(R158&lt;&gt;"",IF(OR(N161="f",N161="Full"),IF([2]Resume!$AS$5=1,Capacity,Capacity*Density),IF(N161+R158&gt;IF([2]Resume!$AS$5=1,Capacity,Capacity*Density),IF([2]Resume!$AS$5=1,Capacity,Capacity*Density),N161+R158)),"")</f>
        <v/>
      </c>
      <c r="Q161" s="161" t="str">
        <f t="shared" ref="Q161" si="209">IF(C161&lt;&gt;"",D161*VLOOKUP(C161,$E$3:$H$7,4,FALSE),"")</f>
        <v/>
      </c>
      <c r="R161" s="161" t="str">
        <f t="shared" ref="R161" si="210">IF(AND(C161&lt;&gt;"",D161&lt;&gt;"",P161&lt;&gt;""),IF(P161-Q161&lt;=0,0,P161-Q161),"")</f>
        <v/>
      </c>
      <c r="S161" s="731"/>
      <c r="U161" s="155" t="str">
        <f>IF(U$142&lt;&gt;"",IF($C161=U$142,$D161,""),"")</f>
        <v/>
      </c>
      <c r="V161" s="155" t="str">
        <f>IF(V$142&lt;&gt;"",IF($C161=V$142,$D161,""),"")</f>
        <v/>
      </c>
      <c r="W161" s="155" t="str">
        <f>IF(W$142&lt;&gt;"",IF($C161=W$142,$D161,""),"")</f>
        <v/>
      </c>
      <c r="X161" s="155" t="str">
        <f>IF(X$142&lt;&gt;"",IF($C161=X$142,$D161,""),"")</f>
        <v/>
      </c>
      <c r="Y161" s="155" t="str">
        <f>IF(Y$142&lt;&gt;"",IF($C161=Y$142,$D161,""),"")</f>
        <v/>
      </c>
      <c r="AG161" s="156"/>
      <c r="AH161" s="156"/>
    </row>
    <row r="162" spans="1:34" s="154" customFormat="1" ht="13.5" customHeight="1" x14ac:dyDescent="0.2">
      <c r="A162" s="777"/>
      <c r="B162" s="753"/>
      <c r="C162" s="734" t="s">
        <v>282</v>
      </c>
      <c r="D162" s="735"/>
      <c r="E162" s="735"/>
      <c r="F162" s="735"/>
      <c r="G162" s="735"/>
      <c r="H162" s="736"/>
      <c r="I162" s="737" t="s">
        <v>283</v>
      </c>
      <c r="J162" s="738"/>
      <c r="K162" s="738"/>
      <c r="L162" s="738"/>
      <c r="M162" s="739"/>
      <c r="N162" s="740" t="s">
        <v>284</v>
      </c>
      <c r="O162" s="741"/>
      <c r="P162" s="741"/>
      <c r="Q162" s="741"/>
      <c r="R162" s="742"/>
      <c r="S162" s="732"/>
      <c r="U162" s="155"/>
      <c r="V162" s="155"/>
      <c r="W162" s="155"/>
      <c r="X162" s="155"/>
      <c r="Y162" s="155"/>
      <c r="AG162" s="156"/>
      <c r="AH162" s="156"/>
    </row>
    <row r="163" spans="1:34" s="154" customFormat="1" ht="13.5" customHeight="1" x14ac:dyDescent="0.2">
      <c r="A163" s="777"/>
      <c r="B163" s="754"/>
      <c r="C163" s="743"/>
      <c r="D163" s="744"/>
      <c r="E163" s="744"/>
      <c r="F163" s="744"/>
      <c r="G163" s="744"/>
      <c r="H163" s="745"/>
      <c r="I163" s="746"/>
      <c r="J163" s="747"/>
      <c r="K163" s="747"/>
      <c r="L163" s="747"/>
      <c r="M163" s="748"/>
      <c r="N163" s="749"/>
      <c r="O163" s="750"/>
      <c r="P163" s="750"/>
      <c r="Q163" s="750"/>
      <c r="R163" s="751"/>
      <c r="S163" s="733"/>
      <c r="U163" s="155"/>
      <c r="V163" s="155"/>
      <c r="W163" s="155"/>
      <c r="X163" s="155"/>
      <c r="Y163" s="155"/>
      <c r="AG163" s="156"/>
      <c r="AH163" s="156"/>
    </row>
    <row r="164" spans="1:34" s="154" customFormat="1" ht="13.5" customHeight="1" x14ac:dyDescent="0.2">
      <c r="A164" s="777"/>
      <c r="B164" s="752" t="str">
        <f t="shared" si="190"/>
        <v/>
      </c>
      <c r="C164" s="266"/>
      <c r="D164" s="267"/>
      <c r="E164" s="157" t="str">
        <f>IF(C164="","",VLOOKUP(C164,$E$3:$F$7,2,FALSE))</f>
        <v/>
      </c>
      <c r="F164" s="158" t="str">
        <f>IF(AND(G161&lt;&gt;"",C164&lt;&gt;""),G161+I161,"")</f>
        <v/>
      </c>
      <c r="G164" s="158" t="str">
        <f t="shared" ref="G164" si="211">IF(AND(C164&lt;&gt;"",F164&lt;&gt;""),F164+E164*D164,"")</f>
        <v/>
      </c>
      <c r="H164" s="158" t="str">
        <f t="shared" ref="H164" si="212">IF(AND(G164&lt;&gt;"",C164&lt;&gt;""),G164-F164,"")</f>
        <v/>
      </c>
      <c r="I164" s="158" t="str">
        <f t="shared" ref="I164" si="213">IF(H164&lt;&gt;"",$P$4-TIME(0,0,0),"")</f>
        <v/>
      </c>
      <c r="J164" s="268"/>
      <c r="K164" s="159" t="str">
        <f>IF(C164="","",IF(J164&lt;&gt;"",VLOOKUP(J164,[2]Tires!$D$6:$BJ$75,4,FALSE),K163))</f>
        <v/>
      </c>
      <c r="L164" s="159" t="str">
        <f>IF(C164="","",IF(J164&lt;&gt;"",IF(VLOOKUP(J164,[2]Tires!$D$6:$CH$75,51)&lt;&gt;"",VLOOKUP(J164,[2]Tires!$D$6:$CH$75,51),0),M161))</f>
        <v/>
      </c>
      <c r="M164" s="159" t="str">
        <f>IF(AND(G164&lt;&gt;"",C164&lt;&gt;""),L164+D164*[2]Resume!$K$12,"")</f>
        <v/>
      </c>
      <c r="N164" s="269"/>
      <c r="O164" s="160" t="str">
        <f>IF(AND(N164&lt;&gt;"",R161&lt;&gt;""),IF(OR(N164="f",N164="Full"),IF([2]Resume!$AS$5=1,Capacity,Capacity*Density)-R161,IF(N164&lt;=IF([2]Resume!$AS$5=1,Capacity,Capacity*Density),N164,IF([2]Resume!$AS$5=1,Capacity,Capacity*Density)))/$O$4,"")</f>
        <v/>
      </c>
      <c r="P164" s="161" t="str">
        <f>IF(R161&lt;&gt;"",IF(OR(N164="f",N164="Full"),IF([2]Resume!$AS$5=1,Capacity,Capacity*Density),IF(N164+R161&gt;IF([2]Resume!$AS$5=1,Capacity,Capacity*Density),IF([2]Resume!$AS$5=1,Capacity,Capacity*Density),N164+R161)),"")</f>
        <v/>
      </c>
      <c r="Q164" s="161" t="str">
        <f t="shared" ref="Q164" si="214">IF(C164&lt;&gt;"",D164*VLOOKUP(C164,$E$3:$H$7,4,FALSE),"")</f>
        <v/>
      </c>
      <c r="R164" s="161" t="str">
        <f t="shared" ref="R164" si="215">IF(AND(C164&lt;&gt;"",D164&lt;&gt;"",P164&lt;&gt;""),IF(P164-Q164&lt;=0,0,P164-Q164),"")</f>
        <v/>
      </c>
      <c r="S164" s="731"/>
      <c r="U164" s="155" t="str">
        <f>IF(U$142&lt;&gt;"",IF($C164=U$142,$D164,""),"")</f>
        <v/>
      </c>
      <c r="V164" s="155" t="str">
        <f>IF(V$142&lt;&gt;"",IF($C164=V$142,$D164,""),"")</f>
        <v/>
      </c>
      <c r="W164" s="155" t="str">
        <f>IF(W$142&lt;&gt;"",IF($C164=W$142,$D164,""),"")</f>
        <v/>
      </c>
      <c r="X164" s="155" t="str">
        <f>IF(X$142&lt;&gt;"",IF($C164=X$142,$D164,""),"")</f>
        <v/>
      </c>
      <c r="Y164" s="155" t="str">
        <f>IF(Y$142&lt;&gt;"",IF($C164=Y$142,$D164,""),"")</f>
        <v/>
      </c>
      <c r="AG164" s="156"/>
      <c r="AH164" s="156"/>
    </row>
    <row r="165" spans="1:34" ht="13.5" customHeight="1" x14ac:dyDescent="0.25">
      <c r="A165" s="777"/>
      <c r="B165" s="753"/>
      <c r="C165" s="734" t="s">
        <v>282</v>
      </c>
      <c r="D165" s="735"/>
      <c r="E165" s="735"/>
      <c r="F165" s="735"/>
      <c r="G165" s="735"/>
      <c r="H165" s="736"/>
      <c r="I165" s="737" t="s">
        <v>283</v>
      </c>
      <c r="J165" s="738"/>
      <c r="K165" s="738"/>
      <c r="L165" s="738"/>
      <c r="M165" s="739"/>
      <c r="N165" s="740" t="s">
        <v>284</v>
      </c>
      <c r="O165" s="741"/>
      <c r="P165" s="741"/>
      <c r="Q165" s="741"/>
      <c r="R165" s="742"/>
      <c r="S165" s="732"/>
      <c r="T165" s="154"/>
      <c r="U165" s="155"/>
      <c r="V165" s="155"/>
      <c r="W165" s="155"/>
      <c r="X165" s="155"/>
      <c r="Y165" s="155"/>
      <c r="Z165" s="154"/>
      <c r="AA165" s="154"/>
      <c r="AB165" s="154"/>
      <c r="AC165" s="154"/>
      <c r="AD165" s="154"/>
      <c r="AE165" s="154"/>
      <c r="AF165" s="154"/>
      <c r="AG165" s="156"/>
      <c r="AH165" s="156"/>
    </row>
    <row r="166" spans="1:34" ht="13.5" customHeight="1" x14ac:dyDescent="0.25">
      <c r="A166" s="777"/>
      <c r="B166" s="754"/>
      <c r="C166" s="743"/>
      <c r="D166" s="744"/>
      <c r="E166" s="744"/>
      <c r="F166" s="744"/>
      <c r="G166" s="744"/>
      <c r="H166" s="745"/>
      <c r="I166" s="746"/>
      <c r="J166" s="747"/>
      <c r="K166" s="747"/>
      <c r="L166" s="747"/>
      <c r="M166" s="748"/>
      <c r="N166" s="749"/>
      <c r="O166" s="750"/>
      <c r="P166" s="750"/>
      <c r="Q166" s="750"/>
      <c r="R166" s="751"/>
      <c r="S166" s="733"/>
      <c r="T166" s="154"/>
      <c r="U166" s="155"/>
      <c r="V166" s="155"/>
      <c r="W166" s="155"/>
      <c r="X166" s="155"/>
      <c r="Y166" s="155"/>
      <c r="Z166" s="154"/>
      <c r="AA166" s="154"/>
      <c r="AB166" s="154"/>
      <c r="AC166" s="154"/>
      <c r="AD166" s="154"/>
      <c r="AE166" s="154"/>
      <c r="AF166" s="154"/>
      <c r="AG166" s="156"/>
      <c r="AH166" s="156"/>
    </row>
    <row r="167" spans="1:34" ht="13.5" customHeight="1" x14ac:dyDescent="0.25">
      <c r="A167" s="777"/>
      <c r="B167" s="752" t="str">
        <f t="shared" si="190"/>
        <v/>
      </c>
      <c r="C167" s="266"/>
      <c r="D167" s="267"/>
      <c r="E167" s="157" t="str">
        <f>IF(C167="","",VLOOKUP(C167,$E$3:$F$7,2,FALSE))</f>
        <v/>
      </c>
      <c r="F167" s="158" t="str">
        <f>IF(AND(G164&lt;&gt;"",C167&lt;&gt;""),G164+I164,"")</f>
        <v/>
      </c>
      <c r="G167" s="158" t="str">
        <f t="shared" ref="G167" si="216">IF(AND(C167&lt;&gt;"",F167&lt;&gt;""),F167+E167*D167,"")</f>
        <v/>
      </c>
      <c r="H167" s="158" t="str">
        <f t="shared" ref="H167" si="217">IF(AND(G167&lt;&gt;"",C167&lt;&gt;""),G167-F167,"")</f>
        <v/>
      </c>
      <c r="I167" s="158" t="str">
        <f t="shared" ref="I167" si="218">IF(H167&lt;&gt;"",$P$4-TIME(0,0,0),"")</f>
        <v/>
      </c>
      <c r="J167" s="268"/>
      <c r="K167" s="159" t="str">
        <f>IF(C167="","",IF(J167&lt;&gt;"",VLOOKUP(J167,[2]Tires!$D$6:$BJ$75,4,FALSE),K166))</f>
        <v/>
      </c>
      <c r="L167" s="159" t="str">
        <f>IF(C167="","",IF(J167&lt;&gt;"",IF(VLOOKUP(J167,[2]Tires!$D$6:$CH$75,51)&lt;&gt;"",VLOOKUP(J167,[2]Tires!$D$6:$CH$75,51),0),M164))</f>
        <v/>
      </c>
      <c r="M167" s="159" t="str">
        <f>IF(AND(G167&lt;&gt;"",C167&lt;&gt;""),L167+D167*[2]Resume!$K$12,"")</f>
        <v/>
      </c>
      <c r="N167" s="269"/>
      <c r="O167" s="160" t="str">
        <f>IF(AND(N167&lt;&gt;"",R164&lt;&gt;""),IF(OR(N167="f",N167="Full"),IF([2]Resume!$AS$5=1,Capacity,Capacity*Density)-R164,IF(N167&lt;=IF([2]Resume!$AS$5=1,Capacity,Capacity*Density),N167,IF([2]Resume!$AS$5=1,Capacity,Capacity*Density)))/$O$4,"")</f>
        <v/>
      </c>
      <c r="P167" s="161" t="str">
        <f>IF(R164&lt;&gt;"",IF(OR(N167="f",N167="Full"),IF([2]Resume!$AS$5=1,Capacity,Capacity*Density),IF(N167+R164&gt;IF([2]Resume!$AS$5=1,Capacity,Capacity*Density),IF([2]Resume!$AS$5=1,Capacity,Capacity*Density),N167+R164)),"")</f>
        <v/>
      </c>
      <c r="Q167" s="161" t="str">
        <f t="shared" ref="Q167" si="219">IF(C167&lt;&gt;"",D167*VLOOKUP(C167,$E$3:$H$7,4,FALSE),"")</f>
        <v/>
      </c>
      <c r="R167" s="161" t="str">
        <f t="shared" ref="R167" si="220">IF(AND(C167&lt;&gt;"",D167&lt;&gt;"",P167&lt;&gt;""),IF(P167-Q167&lt;=0,0,P167-Q167),"")</f>
        <v/>
      </c>
      <c r="S167" s="731"/>
      <c r="T167" s="154"/>
      <c r="U167" s="155" t="str">
        <f>IF(U$142&lt;&gt;"",IF($C167=U$142,$D167,""),"")</f>
        <v/>
      </c>
      <c r="V167" s="155" t="str">
        <f>IF(V$142&lt;&gt;"",IF($C167=V$142,$D167,""),"")</f>
        <v/>
      </c>
      <c r="W167" s="155" t="str">
        <f>IF(W$142&lt;&gt;"",IF($C167=W$142,$D167,""),"")</f>
        <v/>
      </c>
      <c r="X167" s="155" t="str">
        <f>IF(X$142&lt;&gt;"",IF($C167=X$142,$D167,""),"")</f>
        <v/>
      </c>
      <c r="Y167" s="155" t="str">
        <f>IF(Y$142&lt;&gt;"",IF($C167=Y$142,$D167,""),"")</f>
        <v/>
      </c>
      <c r="Z167" s="154"/>
      <c r="AA167" s="154"/>
      <c r="AB167" s="154"/>
      <c r="AC167" s="154"/>
      <c r="AD167" s="154"/>
      <c r="AE167" s="154"/>
      <c r="AF167" s="154"/>
      <c r="AG167" s="156"/>
      <c r="AH167" s="156"/>
    </row>
    <row r="168" spans="1:34" ht="13.5" customHeight="1" x14ac:dyDescent="0.25">
      <c r="A168" s="777"/>
      <c r="B168" s="753"/>
      <c r="C168" s="734" t="s">
        <v>282</v>
      </c>
      <c r="D168" s="735"/>
      <c r="E168" s="735"/>
      <c r="F168" s="735"/>
      <c r="G168" s="735"/>
      <c r="H168" s="736"/>
      <c r="I168" s="737" t="s">
        <v>283</v>
      </c>
      <c r="J168" s="738"/>
      <c r="K168" s="738"/>
      <c r="L168" s="738"/>
      <c r="M168" s="739"/>
      <c r="N168" s="740" t="s">
        <v>284</v>
      </c>
      <c r="O168" s="741"/>
      <c r="P168" s="741"/>
      <c r="Q168" s="741"/>
      <c r="R168" s="742"/>
      <c r="S168" s="732"/>
      <c r="T168" s="154"/>
      <c r="U168" s="155"/>
      <c r="V168" s="155"/>
      <c r="W168" s="155"/>
      <c r="X168" s="155"/>
      <c r="Y168" s="155"/>
      <c r="Z168" s="154"/>
      <c r="AA168" s="154"/>
      <c r="AB168" s="154"/>
      <c r="AC168" s="154"/>
      <c r="AD168" s="154"/>
      <c r="AE168" s="154"/>
      <c r="AF168" s="154"/>
      <c r="AG168" s="156"/>
      <c r="AH168" s="156"/>
    </row>
    <row r="169" spans="1:34" ht="13.5" customHeight="1" x14ac:dyDescent="0.25">
      <c r="A169" s="777"/>
      <c r="B169" s="754"/>
      <c r="C169" s="743"/>
      <c r="D169" s="744"/>
      <c r="E169" s="744"/>
      <c r="F169" s="744"/>
      <c r="G169" s="744"/>
      <c r="H169" s="745"/>
      <c r="I169" s="746"/>
      <c r="J169" s="747"/>
      <c r="K169" s="747"/>
      <c r="L169" s="747"/>
      <c r="M169" s="748"/>
      <c r="N169" s="749"/>
      <c r="O169" s="750"/>
      <c r="P169" s="750"/>
      <c r="Q169" s="750"/>
      <c r="R169" s="751"/>
      <c r="S169" s="733"/>
      <c r="T169" s="154"/>
      <c r="U169" s="155"/>
      <c r="V169" s="155"/>
      <c r="W169" s="155"/>
      <c r="X169" s="155"/>
      <c r="Y169" s="155"/>
      <c r="Z169" s="154"/>
      <c r="AA169" s="154"/>
      <c r="AB169" s="154"/>
      <c r="AC169" s="154"/>
      <c r="AD169" s="154"/>
      <c r="AE169" s="154"/>
      <c r="AF169" s="154"/>
      <c r="AG169" s="156"/>
      <c r="AH169" s="156"/>
    </row>
    <row r="170" spans="1:34" ht="13.5" customHeight="1" x14ac:dyDescent="0.25">
      <c r="A170" s="777"/>
      <c r="B170" s="752" t="str">
        <f t="shared" si="190"/>
        <v/>
      </c>
      <c r="C170" s="266"/>
      <c r="D170" s="267"/>
      <c r="E170" s="157" t="str">
        <f>IF(C170="","",VLOOKUP(C170,$E$3:$F$7,2,FALSE))</f>
        <v/>
      </c>
      <c r="F170" s="158" t="str">
        <f>IF(AND(G167&lt;&gt;"",C170&lt;&gt;""),G167+I167,"")</f>
        <v/>
      </c>
      <c r="G170" s="158" t="str">
        <f t="shared" ref="G170" si="221">IF(AND(C170&lt;&gt;"",F170&lt;&gt;""),F170+E170*D170,"")</f>
        <v/>
      </c>
      <c r="H170" s="158" t="str">
        <f t="shared" ref="H170" si="222">IF(AND(G170&lt;&gt;"",C170&lt;&gt;""),G170-F170,"")</f>
        <v/>
      </c>
      <c r="I170" s="158" t="str">
        <f t="shared" ref="I170" si="223">IF(H170&lt;&gt;"",$P$4-TIME(0,0,0),"")</f>
        <v/>
      </c>
      <c r="J170" s="268"/>
      <c r="K170" s="159" t="str">
        <f>IF(C170="","",IF(J170&lt;&gt;"",VLOOKUP(J170,[2]Tires!$D$6:$BJ$75,4,FALSE),K169))</f>
        <v/>
      </c>
      <c r="L170" s="159" t="str">
        <f>IF(C170="","",IF(J170&lt;&gt;"",IF(VLOOKUP(J170,[2]Tires!$D$6:$CH$75,51)&lt;&gt;"",VLOOKUP(J170,[2]Tires!$D$6:$CH$75,51),0),M167))</f>
        <v/>
      </c>
      <c r="M170" s="159" t="str">
        <f>IF(AND(G170&lt;&gt;"",C170&lt;&gt;""),L170+D170*[2]Resume!$K$12,"")</f>
        <v/>
      </c>
      <c r="N170" s="269"/>
      <c r="O170" s="160" t="str">
        <f>IF(AND(N170&lt;&gt;"",R167&lt;&gt;""),IF(OR(N170="f",N170="Full"),IF([2]Resume!$AS$5=1,Capacity,Capacity*Density)-R167,IF(N170&lt;=IF([2]Resume!$AS$5=1,Capacity,Capacity*Density),N170,IF([2]Resume!$AS$5=1,Capacity,Capacity*Density)))/$O$4,"")</f>
        <v/>
      </c>
      <c r="P170" s="161" t="str">
        <f>IF(R167&lt;&gt;"",IF(OR(N170="f",N170="Full"),IF([2]Resume!$AS$5=1,Capacity,Capacity*Density),IF(N170+R167&gt;IF([2]Resume!$AS$5=1,Capacity,Capacity*Density),IF([2]Resume!$AS$5=1,Capacity,Capacity*Density),N170+R167)),"")</f>
        <v/>
      </c>
      <c r="Q170" s="161" t="str">
        <f t="shared" ref="Q170" si="224">IF(C170&lt;&gt;"",D170*VLOOKUP(C170,$E$3:$H$7,4,FALSE),"")</f>
        <v/>
      </c>
      <c r="R170" s="161" t="str">
        <f t="shared" ref="R170" si="225">IF(AND(C170&lt;&gt;"",D170&lt;&gt;"",P170&lt;&gt;""),IF(P170-Q170&lt;=0,0,P170-Q170),"")</f>
        <v/>
      </c>
      <c r="S170" s="731"/>
      <c r="T170" s="154"/>
      <c r="U170" s="155" t="str">
        <f>IF(U$142&lt;&gt;"",IF($C170=U$142,$D170,""),"")</f>
        <v/>
      </c>
      <c r="V170" s="155" t="str">
        <f>IF(V$142&lt;&gt;"",IF($C170=V$142,$D170,""),"")</f>
        <v/>
      </c>
      <c r="W170" s="155" t="str">
        <f>IF(W$142&lt;&gt;"",IF($C170=W$142,$D170,""),"")</f>
        <v/>
      </c>
      <c r="X170" s="155" t="str">
        <f>IF(X$142&lt;&gt;"",IF($C170=X$142,$D170,""),"")</f>
        <v/>
      </c>
      <c r="Y170" s="155" t="str">
        <f>IF(Y$142&lt;&gt;"",IF($C170=Y$142,$D170,""),"")</f>
        <v/>
      </c>
      <c r="Z170" s="154"/>
      <c r="AA170" s="154"/>
      <c r="AB170" s="154"/>
      <c r="AC170" s="154"/>
      <c r="AD170" s="154"/>
      <c r="AE170" s="154"/>
      <c r="AF170" s="154"/>
      <c r="AG170" s="156"/>
      <c r="AH170" s="156"/>
    </row>
    <row r="171" spans="1:34" ht="13.5" customHeight="1" x14ac:dyDescent="0.25">
      <c r="A171" s="777"/>
      <c r="B171" s="753"/>
      <c r="C171" s="734" t="s">
        <v>282</v>
      </c>
      <c r="D171" s="735"/>
      <c r="E171" s="735"/>
      <c r="F171" s="735"/>
      <c r="G171" s="735"/>
      <c r="H171" s="736"/>
      <c r="I171" s="737" t="s">
        <v>283</v>
      </c>
      <c r="J171" s="738"/>
      <c r="K171" s="738"/>
      <c r="L171" s="738"/>
      <c r="M171" s="739"/>
      <c r="N171" s="740" t="s">
        <v>284</v>
      </c>
      <c r="O171" s="741"/>
      <c r="P171" s="741"/>
      <c r="Q171" s="741"/>
      <c r="R171" s="742"/>
      <c r="S171" s="732"/>
      <c r="T171" s="154"/>
      <c r="U171" s="155"/>
      <c r="V171" s="155"/>
      <c r="W171" s="155"/>
      <c r="X171" s="155"/>
      <c r="Y171" s="155"/>
      <c r="Z171" s="154"/>
      <c r="AA171" s="154"/>
      <c r="AB171" s="154"/>
      <c r="AC171" s="154"/>
      <c r="AD171" s="154"/>
      <c r="AE171" s="154"/>
      <c r="AF171" s="154"/>
      <c r="AG171" s="156"/>
      <c r="AH171" s="156"/>
    </row>
    <row r="172" spans="1:34" ht="13.5" customHeight="1" x14ac:dyDescent="0.25">
      <c r="A172" s="777"/>
      <c r="B172" s="754"/>
      <c r="C172" s="743"/>
      <c r="D172" s="744"/>
      <c r="E172" s="744"/>
      <c r="F172" s="744"/>
      <c r="G172" s="744"/>
      <c r="H172" s="745"/>
      <c r="I172" s="746"/>
      <c r="J172" s="747"/>
      <c r="K172" s="747"/>
      <c r="L172" s="747"/>
      <c r="M172" s="748"/>
      <c r="N172" s="749"/>
      <c r="O172" s="750"/>
      <c r="P172" s="750"/>
      <c r="Q172" s="750"/>
      <c r="R172" s="751"/>
      <c r="S172" s="733"/>
      <c r="T172" s="154"/>
      <c r="U172" s="155"/>
      <c r="V172" s="155"/>
      <c r="W172" s="155"/>
      <c r="X172" s="155"/>
      <c r="Y172" s="155"/>
      <c r="Z172" s="154"/>
      <c r="AA172" s="154"/>
      <c r="AB172" s="154"/>
      <c r="AC172" s="154"/>
      <c r="AD172" s="154"/>
      <c r="AE172" s="154"/>
      <c r="AF172" s="154"/>
      <c r="AG172" s="156"/>
      <c r="AH172" s="156"/>
    </row>
    <row r="173" spans="1:34" ht="13.5" customHeight="1" x14ac:dyDescent="0.35">
      <c r="A173" s="149"/>
      <c r="B173" s="11"/>
      <c r="C173" s="11"/>
      <c r="D173" s="150"/>
      <c r="E173" s="151"/>
      <c r="F173" s="152"/>
      <c r="G173" s="11"/>
      <c r="H173" s="11"/>
      <c r="I173" s="153"/>
      <c r="J173" s="153"/>
      <c r="K173" s="153"/>
      <c r="L173" s="11"/>
      <c r="M173" s="11"/>
      <c r="N173" s="11"/>
      <c r="O173" s="11"/>
      <c r="P173" s="11"/>
      <c r="Q173" s="11"/>
      <c r="R173" s="11"/>
      <c r="S173" s="11"/>
      <c r="T173" s="154"/>
      <c r="Z173" s="154"/>
      <c r="AA173" s="154"/>
      <c r="AB173" s="154"/>
      <c r="AC173" s="154"/>
      <c r="AD173" s="154"/>
      <c r="AE173" s="154"/>
      <c r="AF173" s="154"/>
      <c r="AG173" s="156"/>
      <c r="AH173" s="156"/>
    </row>
    <row r="174" spans="1:34" ht="13.5" customHeight="1" x14ac:dyDescent="0.25">
      <c r="A174" s="777" t="str">
        <f>IF([2]Resume!I20&lt;&gt;"",[2]Resume!I20,"")</f>
        <v/>
      </c>
      <c r="B174" s="767" t="s">
        <v>136</v>
      </c>
      <c r="C174" s="767" t="s">
        <v>137</v>
      </c>
      <c r="D174" s="778" t="s">
        <v>138</v>
      </c>
      <c r="E174" s="778" t="s">
        <v>139</v>
      </c>
      <c r="F174" s="779" t="s">
        <v>140</v>
      </c>
      <c r="G174" s="767" t="s">
        <v>141</v>
      </c>
      <c r="H174" s="772" t="s">
        <v>142</v>
      </c>
      <c r="I174" s="774" t="s">
        <v>143</v>
      </c>
      <c r="J174" s="775" t="s">
        <v>144</v>
      </c>
      <c r="K174" s="776" t="s">
        <v>145</v>
      </c>
      <c r="L174" s="767" t="s">
        <v>146</v>
      </c>
      <c r="M174" s="767"/>
      <c r="N174" s="767" t="s">
        <v>147</v>
      </c>
      <c r="O174" s="767"/>
      <c r="P174" s="767"/>
      <c r="Q174" s="767"/>
      <c r="R174" s="767"/>
      <c r="S174" s="752" t="s">
        <v>148</v>
      </c>
      <c r="T174" s="154"/>
      <c r="U174" s="155">
        <f>SUM(U143:U172)</f>
        <v>0</v>
      </c>
      <c r="V174" s="155">
        <f>SUM(V143:V172)</f>
        <v>0</v>
      </c>
      <c r="W174" s="155">
        <f>SUM(W143:W172)</f>
        <v>0</v>
      </c>
      <c r="X174" s="163">
        <f>SUM(X143:X172)</f>
        <v>0</v>
      </c>
      <c r="Y174" s="163">
        <f>SUM(Y143:Y172)</f>
        <v>0</v>
      </c>
      <c r="Z174" s="768" t="s">
        <v>161</v>
      </c>
      <c r="AA174" s="768"/>
      <c r="AB174" s="768"/>
      <c r="AC174" s="768"/>
      <c r="AD174" s="769">
        <f>SUM(D176:D205)</f>
        <v>0</v>
      </c>
      <c r="AE174" s="770"/>
      <c r="AF174" s="771"/>
      <c r="AG174" s="233" t="s">
        <v>149</v>
      </c>
      <c r="AH174" s="156"/>
    </row>
    <row r="175" spans="1:34" ht="13.5" customHeight="1" x14ac:dyDescent="0.25">
      <c r="A175" s="777"/>
      <c r="B175" s="767"/>
      <c r="C175" s="767"/>
      <c r="D175" s="778"/>
      <c r="E175" s="778"/>
      <c r="F175" s="779"/>
      <c r="G175" s="767"/>
      <c r="H175" s="773"/>
      <c r="I175" s="774"/>
      <c r="J175" s="775"/>
      <c r="K175" s="776"/>
      <c r="L175" s="275" t="s">
        <v>134</v>
      </c>
      <c r="M175" s="275" t="s">
        <v>135</v>
      </c>
      <c r="N175" s="275" t="s">
        <v>150</v>
      </c>
      <c r="O175" s="232" t="s">
        <v>151</v>
      </c>
      <c r="P175" s="275" t="s">
        <v>134</v>
      </c>
      <c r="Q175" s="275" t="s">
        <v>152</v>
      </c>
      <c r="R175" s="275" t="s">
        <v>135</v>
      </c>
      <c r="S175" s="754"/>
      <c r="T175" s="154"/>
      <c r="U175" s="155" t="str">
        <f>Z183</f>
        <v>FM</v>
      </c>
      <c r="V175" s="155" t="str">
        <f>Z184</f>
        <v>OP</v>
      </c>
      <c r="W175" s="155" t="str">
        <f>Z185</f>
        <v>PD</v>
      </c>
      <c r="X175" s="155" t="str">
        <f>Z186</f>
        <v/>
      </c>
      <c r="Y175" s="155" t="str">
        <f>Z187</f>
        <v/>
      </c>
      <c r="Z175" s="768" t="s">
        <v>162</v>
      </c>
      <c r="AA175" s="768"/>
      <c r="AB175" s="768"/>
      <c r="AC175" s="768"/>
      <c r="AD175" s="769">
        <f>AD174*[1]Resume!$K$12</f>
        <v>0</v>
      </c>
      <c r="AE175" s="770"/>
      <c r="AF175" s="771"/>
      <c r="AG175" s="233" t="s">
        <v>153</v>
      </c>
      <c r="AH175" s="156"/>
    </row>
    <row r="176" spans="1:34" ht="13.5" customHeight="1" x14ac:dyDescent="0.25">
      <c r="A176" s="777"/>
      <c r="B176" s="752" t="str">
        <f>IF(AND(C176&lt;&gt;"",D176&lt;&gt;""),1,"")</f>
        <v/>
      </c>
      <c r="C176" s="266"/>
      <c r="D176" s="267"/>
      <c r="E176" s="157" t="str">
        <f t="shared" ref="E176" si="226">IF(C176="","",VLOOKUP(C176,$E$3:$F$7,2,FALSE))</f>
        <v/>
      </c>
      <c r="F176" s="158" t="str">
        <f>IF(Resume!E20&lt;&gt;"",Resume!E20+TIME(0,0,0),"")</f>
        <v/>
      </c>
      <c r="G176" s="158" t="str">
        <f t="shared" ref="G176" si="227">IF(AND(C176&lt;&gt;"",F176&lt;&gt;""),F176+E176*D176,"")</f>
        <v/>
      </c>
      <c r="H176" s="158" t="str">
        <f>IF(AND(G176&lt;&gt;"",C176&lt;&gt;""),G176-F176,"")</f>
        <v/>
      </c>
      <c r="I176" s="158" t="str">
        <f>IF(H176&lt;&gt;"",$P$4-TIME(0,0,0),"")</f>
        <v/>
      </c>
      <c r="J176" s="268"/>
      <c r="K176" s="159" t="str">
        <f>IF(C176="","",IF(J176&lt;&gt;"",VLOOKUP(J176,[2]Tires!$D$6:$BJ$75,4,FALSE)))</f>
        <v/>
      </c>
      <c r="L176" s="159" t="str">
        <f>IF(C176="","",IF(J176&lt;&gt;"",IF(VLOOKUP(J176,[2]Tires!$D$6:$CH$75,51)&lt;&gt;"",VLOOKUP(J176,[2]Tires!$D$6:$CH$75,51),0)))</f>
        <v/>
      </c>
      <c r="M176" s="159" t="str">
        <f>IF(AND(G176&lt;&gt;"",C176&lt;&gt;""),L176+D176*[2]Resume!$K$12,"")</f>
        <v/>
      </c>
      <c r="N176" s="269"/>
      <c r="O176" s="160" t="str">
        <f>IF(N176&lt;&gt;"",IF(OR(N176="f",N176="Full"),IF([2]Resume!AS170=1,Capacity,Capacity*Density),IF(N176&lt;=IF([2]Resume!AS170=1,Capacity,Capacity*Density),N176,IF([2]Resume!AS170=1,Capacity,Capacity*Density)))/$O$4,"")</f>
        <v/>
      </c>
      <c r="P176" s="161" t="str">
        <f>IF(N176&lt;&gt;"",IF(OR(N176="f",N176="Full"),IF([2]Resume!AS170=1,Capacity,Capacity*Density),IF(N176&lt;=IF([2]Resume!AS170=1,Capacity,Capacity*Density),N176,IF([2]Resume!AS170=1,Capacity,Capacity*Density))),"")</f>
        <v/>
      </c>
      <c r="Q176" s="161" t="str">
        <f t="shared" ref="Q176" si="228">IF(C176&lt;&gt;"",D176*VLOOKUP(C176,$E$3:$H$7,4,FALSE),"")</f>
        <v/>
      </c>
      <c r="R176" s="161" t="str">
        <f>IF(AND(C176&lt;&gt;"",D176&lt;&gt;"",P176&lt;&gt;""),IF(P176-Q176&lt;=0,0,P176-Q176),"")</f>
        <v/>
      </c>
      <c r="S176" s="731"/>
      <c r="T176" s="154"/>
      <c r="U176" s="155" t="str">
        <f>IF(U$175&lt;&gt;"",IF($C1175=U$175,$D1175,""),"")</f>
        <v/>
      </c>
      <c r="V176" s="155" t="str">
        <f>IF(V$175&lt;&gt;"",IF($C1175=V$175,$D1175,""),"")</f>
        <v/>
      </c>
      <c r="W176" s="155" t="str">
        <f>IF(W$175&lt;&gt;"",IF($C1175=W$175,$D1175,""),"")</f>
        <v/>
      </c>
      <c r="X176" s="155" t="str">
        <f>IF(X$175&lt;&gt;"",IF($C1175=X$175,$D1175,""),"")</f>
        <v/>
      </c>
      <c r="Y176" s="155" t="str">
        <f>IF(Y$175&lt;&gt;"",IF($C1175=Y$175,$D1175,""),"")</f>
        <v/>
      </c>
      <c r="Z176" s="780" t="s">
        <v>163</v>
      </c>
      <c r="AA176" s="780"/>
      <c r="AB176" s="780"/>
      <c r="AC176" s="780"/>
      <c r="AD176" s="764">
        <f>AD174+AD141</f>
        <v>0</v>
      </c>
      <c r="AE176" s="765"/>
      <c r="AF176" s="766"/>
      <c r="AG176" s="234" t="s">
        <v>149</v>
      </c>
      <c r="AH176" s="156"/>
    </row>
    <row r="177" spans="1:34" ht="13.5" customHeight="1" x14ac:dyDescent="0.25">
      <c r="A177" s="777"/>
      <c r="B177" s="753"/>
      <c r="C177" s="734" t="s">
        <v>282</v>
      </c>
      <c r="D177" s="735"/>
      <c r="E177" s="735"/>
      <c r="F177" s="735"/>
      <c r="G177" s="735"/>
      <c r="H177" s="736"/>
      <c r="I177" s="737" t="s">
        <v>283</v>
      </c>
      <c r="J177" s="738"/>
      <c r="K177" s="738"/>
      <c r="L177" s="738"/>
      <c r="M177" s="739"/>
      <c r="N177" s="740" t="s">
        <v>284</v>
      </c>
      <c r="O177" s="741"/>
      <c r="P177" s="741"/>
      <c r="Q177" s="741"/>
      <c r="R177" s="742"/>
      <c r="S177" s="732"/>
      <c r="T177" s="154"/>
      <c r="U177" s="155"/>
      <c r="V177" s="155"/>
      <c r="W177" s="155"/>
      <c r="X177" s="155"/>
      <c r="Y177" s="155"/>
      <c r="Z177" s="780" t="s">
        <v>164</v>
      </c>
      <c r="AA177" s="780"/>
      <c r="AB177" s="780"/>
      <c r="AC177" s="780"/>
      <c r="AD177" s="764">
        <f>AD175+AD142</f>
        <v>0</v>
      </c>
      <c r="AE177" s="765"/>
      <c r="AF177" s="766"/>
      <c r="AG177" s="234" t="s">
        <v>153</v>
      </c>
      <c r="AH177" s="156"/>
    </row>
    <row r="178" spans="1:34" ht="13.5" customHeight="1" x14ac:dyDescent="0.25">
      <c r="A178" s="777"/>
      <c r="B178" s="754"/>
      <c r="C178" s="743"/>
      <c r="D178" s="744"/>
      <c r="E178" s="744"/>
      <c r="F178" s="744"/>
      <c r="G178" s="744"/>
      <c r="H178" s="745"/>
      <c r="I178" s="746"/>
      <c r="J178" s="747"/>
      <c r="K178" s="747"/>
      <c r="L178" s="747"/>
      <c r="M178" s="748"/>
      <c r="N178" s="749"/>
      <c r="O178" s="750"/>
      <c r="P178" s="750"/>
      <c r="Q178" s="750"/>
      <c r="R178" s="751"/>
      <c r="S178" s="733"/>
      <c r="T178" s="154"/>
      <c r="U178" s="155"/>
      <c r="V178" s="155"/>
      <c r="W178" s="155"/>
      <c r="X178" s="155"/>
      <c r="Y178" s="155"/>
      <c r="AH178" s="156"/>
    </row>
    <row r="179" spans="1:34" ht="13.5" customHeight="1" x14ac:dyDescent="0.25">
      <c r="A179" s="777"/>
      <c r="B179" s="752" t="str">
        <f>IF(AND(C179&lt;&gt;"",D179&lt;&gt;""),B176+1,"")</f>
        <v/>
      </c>
      <c r="C179" s="266"/>
      <c r="D179" s="267"/>
      <c r="E179" s="157" t="str">
        <f>IF(C179="","",VLOOKUP(C179,$E$3:$F$7,2,FALSE))</f>
        <v/>
      </c>
      <c r="F179" s="158" t="str">
        <f>IF(AND(G176&lt;&gt;"",C179&lt;&gt;""),G176+I176,"")</f>
        <v/>
      </c>
      <c r="G179" s="158" t="str">
        <f t="shared" ref="G179" si="229">IF(AND(C179&lt;&gt;"",F179&lt;&gt;""),F179+E179*D179,"")</f>
        <v/>
      </c>
      <c r="H179" s="158" t="str">
        <f t="shared" ref="H179" si="230">IF(AND(G179&lt;&gt;"",C179&lt;&gt;""),G179-F179,"")</f>
        <v/>
      </c>
      <c r="I179" s="158" t="str">
        <f t="shared" ref="I179" si="231">IF(H179&lt;&gt;"",$P$4-TIME(0,0,0),"")</f>
        <v/>
      </c>
      <c r="J179" s="268"/>
      <c r="K179" s="159" t="str">
        <f>IF(C179="","",IF(J179&lt;&gt;"",VLOOKUP(J179,[2]Tires!$D$6:$BJ$75,4,FALSE),K178))</f>
        <v/>
      </c>
      <c r="L179" s="159" t="str">
        <f>IF(C179="","",IF(J179&lt;&gt;"",IF(VLOOKUP(J179,[2]Tires!$D$6:$CH$75,51)&lt;&gt;"",VLOOKUP(J179,[2]Tires!$D$6:$CH$75,51),0),M176))</f>
        <v/>
      </c>
      <c r="M179" s="159" t="str">
        <f>IF(AND(G179&lt;&gt;"",C179&lt;&gt;""),L179+D179*[2]Resume!$K$12,"")</f>
        <v/>
      </c>
      <c r="N179" s="269"/>
      <c r="O179" s="160" t="str">
        <f>IF(AND(N179&lt;&gt;"",R176&lt;&gt;""),IF(OR(N179="f",N179="Full"),IF([2]Resume!$AS$5=1,Capacity,Capacity*Density)-R176,IF(N179&lt;=IF([2]Resume!$AS$5=1,Capacity,Capacity*Density),N179,IF([2]Resume!$AS$5=1,Capacity,Capacity*Density)))/$O$4,"")</f>
        <v/>
      </c>
      <c r="P179" s="161" t="str">
        <f>IF(R176&lt;&gt;"",IF(OR(N179="f",N179="Full"),IF([2]Resume!$AS$5=1,Capacity,Capacity*Density),IF(N179+R176&gt;IF([2]Resume!$AS$5=1,Capacity,Capacity*Density),IF([2]Resume!$AS$5=1,Capacity,Capacity*Density),N179+R176)),"")</f>
        <v/>
      </c>
      <c r="Q179" s="161" t="str">
        <f t="shared" ref="Q179" si="232">IF(C179&lt;&gt;"",D179*VLOOKUP(C179,$E$3:$H$7,4,FALSE),"")</f>
        <v/>
      </c>
      <c r="R179" s="161" t="str">
        <f t="shared" ref="R179" si="233">IF(AND(C179&lt;&gt;"",D179&lt;&gt;"",P179&lt;&gt;""),IF(P179-Q179&lt;=0,0,P179-Q179),"")</f>
        <v/>
      </c>
      <c r="S179" s="731"/>
      <c r="T179" s="154"/>
      <c r="U179" s="155" t="str">
        <f>IF(U$175&lt;&gt;"",IF($C179=U$175,$D179,""),"")</f>
        <v/>
      </c>
      <c r="V179" s="155" t="str">
        <f>IF(V$175&lt;&gt;"",IF($C179=V$175,$D179,""),"")</f>
        <v/>
      </c>
      <c r="W179" s="155" t="str">
        <f>IF(W$175&lt;&gt;"",IF($C179=W$175,$D179,""),"")</f>
        <v/>
      </c>
      <c r="X179" s="155" t="str">
        <f>IF(X$175&lt;&gt;"",IF($C179=X$175,$D179,""),"")</f>
        <v/>
      </c>
      <c r="Y179" s="155" t="str">
        <f>IF(Y$175&lt;&gt;"",IF($C179=Y$175,$D179,""),"")</f>
        <v/>
      </c>
      <c r="AH179" s="156"/>
    </row>
    <row r="180" spans="1:34" ht="13.5" customHeight="1" x14ac:dyDescent="0.25">
      <c r="A180" s="777"/>
      <c r="B180" s="753"/>
      <c r="C180" s="734" t="s">
        <v>282</v>
      </c>
      <c r="D180" s="735"/>
      <c r="E180" s="735"/>
      <c r="F180" s="735"/>
      <c r="G180" s="735"/>
      <c r="H180" s="736"/>
      <c r="I180" s="737" t="s">
        <v>283</v>
      </c>
      <c r="J180" s="738"/>
      <c r="K180" s="738"/>
      <c r="L180" s="738"/>
      <c r="M180" s="739"/>
      <c r="N180" s="740" t="s">
        <v>284</v>
      </c>
      <c r="O180" s="741"/>
      <c r="P180" s="741"/>
      <c r="Q180" s="741"/>
      <c r="R180" s="742"/>
      <c r="S180" s="732"/>
      <c r="T180" s="154"/>
      <c r="U180" s="155"/>
      <c r="V180" s="155"/>
      <c r="W180" s="155"/>
      <c r="X180" s="155"/>
      <c r="Y180" s="155"/>
      <c r="AH180" s="156"/>
    </row>
    <row r="181" spans="1:34" ht="13.5" customHeight="1" x14ac:dyDescent="0.25">
      <c r="A181" s="777"/>
      <c r="B181" s="754"/>
      <c r="C181" s="743"/>
      <c r="D181" s="744"/>
      <c r="E181" s="744"/>
      <c r="F181" s="744"/>
      <c r="G181" s="744"/>
      <c r="H181" s="745"/>
      <c r="I181" s="746"/>
      <c r="J181" s="747"/>
      <c r="K181" s="747"/>
      <c r="L181" s="747"/>
      <c r="M181" s="748"/>
      <c r="N181" s="749"/>
      <c r="O181" s="750"/>
      <c r="P181" s="750"/>
      <c r="Q181" s="750"/>
      <c r="R181" s="751"/>
      <c r="S181" s="733"/>
      <c r="T181" s="154"/>
      <c r="U181" s="155"/>
      <c r="V181" s="155"/>
      <c r="W181" s="155"/>
      <c r="X181" s="155"/>
      <c r="Y181" s="155"/>
      <c r="AH181" s="156"/>
    </row>
    <row r="182" spans="1:34" s="154" customFormat="1" ht="13.5" customHeight="1" x14ac:dyDescent="0.2">
      <c r="A182" s="777"/>
      <c r="B182" s="752" t="str">
        <f>IF(AND(C182&lt;&gt;"",D182&lt;&gt;""),B179+1,"")</f>
        <v/>
      </c>
      <c r="C182" s="266"/>
      <c r="D182" s="267"/>
      <c r="E182" s="157" t="str">
        <f>IF(C182="","",VLOOKUP(C182,$E$3:$F$7,2,FALSE))</f>
        <v/>
      </c>
      <c r="F182" s="158" t="str">
        <f>IF(AND(G179&lt;&gt;"",C182&lt;&gt;""),G179+I179,"")</f>
        <v/>
      </c>
      <c r="G182" s="158" t="str">
        <f t="shared" ref="G182" si="234">IF(AND(C182&lt;&gt;"",F182&lt;&gt;""),F182+E182*D182,"")</f>
        <v/>
      </c>
      <c r="H182" s="158" t="str">
        <f t="shared" ref="H182" si="235">IF(AND(G182&lt;&gt;"",C182&lt;&gt;""),G182-F182,"")</f>
        <v/>
      </c>
      <c r="I182" s="158" t="str">
        <f t="shared" ref="I182" si="236">IF(H182&lt;&gt;"",$P$4-TIME(0,0,0),"")</f>
        <v/>
      </c>
      <c r="J182" s="268"/>
      <c r="K182" s="159" t="str">
        <f>IF(C182="","",IF(J182&lt;&gt;"",VLOOKUP(J182,[2]Tires!$D$6:$BJ$75,4,FALSE),K181))</f>
        <v/>
      </c>
      <c r="L182" s="159" t="str">
        <f>IF(C182="","",IF(J182&lt;&gt;"",IF(VLOOKUP(J182,[2]Tires!$D$6:$CH$75,51)&lt;&gt;"",VLOOKUP(J182,[2]Tires!$D$6:$CH$75,51),0),M179))</f>
        <v/>
      </c>
      <c r="M182" s="159" t="str">
        <f>IF(AND(G182&lt;&gt;"",C182&lt;&gt;""),L182+D182*[2]Resume!$K$12,"")</f>
        <v/>
      </c>
      <c r="N182" s="269"/>
      <c r="O182" s="160" t="str">
        <f>IF(AND(N182&lt;&gt;"",R179&lt;&gt;""),IF(OR(N182="f",N182="Full"),IF([2]Resume!$AS$5=1,Capacity,Capacity*Density)-R179,IF(N182&lt;=IF([2]Resume!$AS$5=1,Capacity,Capacity*Density),N182,IF([2]Resume!$AS$5=1,Capacity,Capacity*Density)))/$O$4,"")</f>
        <v/>
      </c>
      <c r="P182" s="161" t="str">
        <f>IF(R179&lt;&gt;"",IF(OR(N182="f",N182="Full"),IF([2]Resume!$AS$5=1,Capacity,Capacity*Density),IF(N182+R179&gt;IF([2]Resume!$AS$5=1,Capacity,Capacity*Density),IF([2]Resume!$AS$5=1,Capacity,Capacity*Density),N182+R179)),"")</f>
        <v/>
      </c>
      <c r="Q182" s="161" t="str">
        <f t="shared" ref="Q182" si="237">IF(C182&lt;&gt;"",D182*VLOOKUP(C182,$E$3:$H$7,4,FALSE),"")</f>
        <v/>
      </c>
      <c r="R182" s="161" t="str">
        <f t="shared" ref="R182" si="238">IF(AND(C182&lt;&gt;"",D182&lt;&gt;"",P182&lt;&gt;""),IF(P182-Q182&lt;=0,0,P182-Q182),"")</f>
        <v/>
      </c>
      <c r="S182" s="731"/>
      <c r="U182" s="155" t="str">
        <f>IF(U$175&lt;&gt;"",IF($C182=U$175,$D182,""),"")</f>
        <v/>
      </c>
      <c r="V182" s="155" t="str">
        <f>IF(V$175&lt;&gt;"",IF($C182=V$175,$D182,""),"")</f>
        <v/>
      </c>
      <c r="W182" s="155" t="str">
        <f>IF(W$175&lt;&gt;"",IF($C182=W$175,$D182,""),"")</f>
        <v/>
      </c>
      <c r="X182" s="155" t="str">
        <f>IF(X$175&lt;&gt;"",IF($C182=X$175,$D182,""),"")</f>
        <v/>
      </c>
      <c r="Y182" s="155" t="str">
        <f>IF(Y$175&lt;&gt;"",IF($C182=Y$175,$D182,""),"")</f>
        <v/>
      </c>
      <c r="Z182" s="758" t="str">
        <f>IF([1]Resume!O20&lt;&gt;"",[1]Resume!O20,"")</f>
        <v/>
      </c>
      <c r="AA182" s="759"/>
      <c r="AB182" s="759"/>
      <c r="AC182" s="760"/>
      <c r="AD182" s="758" t="s">
        <v>154</v>
      </c>
      <c r="AE182" s="759"/>
      <c r="AF182" s="760"/>
      <c r="AG182" s="275"/>
      <c r="AH182" s="156"/>
    </row>
    <row r="183" spans="1:34" s="154" customFormat="1" ht="13.5" customHeight="1" x14ac:dyDescent="0.2">
      <c r="A183" s="777"/>
      <c r="B183" s="753"/>
      <c r="C183" s="734" t="s">
        <v>282</v>
      </c>
      <c r="D183" s="735"/>
      <c r="E183" s="735"/>
      <c r="F183" s="735"/>
      <c r="G183" s="735"/>
      <c r="H183" s="736"/>
      <c r="I183" s="737" t="s">
        <v>283</v>
      </c>
      <c r="J183" s="738"/>
      <c r="K183" s="738"/>
      <c r="L183" s="738"/>
      <c r="M183" s="739"/>
      <c r="N183" s="740" t="s">
        <v>284</v>
      </c>
      <c r="O183" s="741"/>
      <c r="P183" s="741"/>
      <c r="Q183" s="741"/>
      <c r="R183" s="742"/>
      <c r="S183" s="732"/>
      <c r="U183" s="155"/>
      <c r="V183" s="155"/>
      <c r="W183" s="155"/>
      <c r="X183" s="155"/>
      <c r="Y183" s="155"/>
      <c r="Z183" s="168" t="str">
        <f>IF($E$3&lt;&gt;"",$E$3,"")</f>
        <v>FM</v>
      </c>
      <c r="AA183" s="755">
        <f>IF(Z183&lt;&gt;"",IF(SUM(U206:Y206)&lt;&gt;0,U206,U207),"")</f>
        <v>0</v>
      </c>
      <c r="AB183" s="756"/>
      <c r="AC183" s="757"/>
      <c r="AD183" s="755">
        <f>IF(Z183&lt;&gt;"",SUM(AA183,AD150),"")</f>
        <v>10</v>
      </c>
      <c r="AE183" s="756"/>
      <c r="AF183" s="757"/>
      <c r="AG183" s="233" t="s">
        <v>149</v>
      </c>
      <c r="AH183" s="156"/>
    </row>
    <row r="184" spans="1:34" s="154" customFormat="1" ht="13.5" customHeight="1" x14ac:dyDescent="0.2">
      <c r="A184" s="777"/>
      <c r="B184" s="754"/>
      <c r="C184" s="743"/>
      <c r="D184" s="744"/>
      <c r="E184" s="744"/>
      <c r="F184" s="744"/>
      <c r="G184" s="744"/>
      <c r="H184" s="745"/>
      <c r="I184" s="746"/>
      <c r="J184" s="747"/>
      <c r="K184" s="747"/>
      <c r="L184" s="747"/>
      <c r="M184" s="748"/>
      <c r="N184" s="749"/>
      <c r="O184" s="750"/>
      <c r="P184" s="750"/>
      <c r="Q184" s="750"/>
      <c r="R184" s="751"/>
      <c r="S184" s="733"/>
      <c r="U184" s="155"/>
      <c r="V184" s="155"/>
      <c r="W184" s="155"/>
      <c r="X184" s="155"/>
      <c r="Y184" s="155"/>
      <c r="Z184" s="169" t="str">
        <f>IF($E$4&lt;&gt;"",$E$4,"")</f>
        <v>OP</v>
      </c>
      <c r="AA184" s="755">
        <f>IF(Z184&lt;&gt;"",IF(SUM(U206:Y206)&lt;&gt;0,V206,V207),"")</f>
        <v>0</v>
      </c>
      <c r="AB184" s="756"/>
      <c r="AC184" s="757"/>
      <c r="AD184" s="755">
        <f t="shared" ref="AD184:AD187" si="239">IF(Z184&lt;&gt;"",SUM(AA184,AD151),"")</f>
        <v>9</v>
      </c>
      <c r="AE184" s="756"/>
      <c r="AF184" s="757"/>
      <c r="AG184" s="233" t="s">
        <v>149</v>
      </c>
      <c r="AH184" s="156"/>
    </row>
    <row r="185" spans="1:34" s="154" customFormat="1" ht="13.5" customHeight="1" x14ac:dyDescent="0.2">
      <c r="A185" s="777"/>
      <c r="B185" s="752" t="str">
        <f t="shared" ref="B185:B203" si="240">IF(AND(C185&lt;&gt;"",D185&lt;&gt;""),B184+1,"")</f>
        <v/>
      </c>
      <c r="C185" s="266"/>
      <c r="D185" s="267"/>
      <c r="E185" s="157" t="str">
        <f>IF(C185="","",VLOOKUP(C185,$E$3:$F$7,2,FALSE))</f>
        <v/>
      </c>
      <c r="F185" s="158" t="str">
        <f>IF(AND(G182&lt;&gt;"",C185&lt;&gt;""),G182+I182,"")</f>
        <v/>
      </c>
      <c r="G185" s="158" t="str">
        <f t="shared" ref="G185" si="241">IF(AND(C185&lt;&gt;"",F185&lt;&gt;""),F185+E185*D185,"")</f>
        <v/>
      </c>
      <c r="H185" s="158" t="str">
        <f t="shared" ref="H185" si="242">IF(AND(G185&lt;&gt;"",C185&lt;&gt;""),G185-F185,"")</f>
        <v/>
      </c>
      <c r="I185" s="158" t="str">
        <f t="shared" ref="I185" si="243">IF(H185&lt;&gt;"",$P$4-TIME(0,0,0),"")</f>
        <v/>
      </c>
      <c r="J185" s="268"/>
      <c r="K185" s="159" t="str">
        <f>IF(C185="","",IF(J185&lt;&gt;"",VLOOKUP(J185,[2]Tires!$D$6:$BJ$75,4,FALSE),K184))</f>
        <v/>
      </c>
      <c r="L185" s="159" t="str">
        <f>IF(C185="","",IF(J185&lt;&gt;"",IF(VLOOKUP(J185,[2]Tires!$D$6:$CH$75,51)&lt;&gt;"",VLOOKUP(J185,[2]Tires!$D$6:$CH$75,51),0),M182))</f>
        <v/>
      </c>
      <c r="M185" s="159" t="str">
        <f>IF(AND(G185&lt;&gt;"",C185&lt;&gt;""),L185+D185*[2]Resume!$K$12,"")</f>
        <v/>
      </c>
      <c r="N185" s="269"/>
      <c r="O185" s="160" t="str">
        <f>IF(AND(N185&lt;&gt;"",R182&lt;&gt;""),IF(OR(N185="f",N185="Full"),IF([2]Resume!$AS$5=1,Capacity,Capacity*Density)-R182,IF(N185&lt;=IF([2]Resume!$AS$5=1,Capacity,Capacity*Density),N185,IF([2]Resume!$AS$5=1,Capacity,Capacity*Density)))/$O$4,"")</f>
        <v/>
      </c>
      <c r="P185" s="161" t="str">
        <f>IF(R182&lt;&gt;"",IF(OR(N185="f",N185="Full"),IF([2]Resume!$AS$5=1,Capacity,Capacity*Density),IF(N185+R182&gt;IF([2]Resume!$AS$5=1,Capacity,Capacity*Density),IF([2]Resume!$AS$5=1,Capacity,Capacity*Density),N185+R182)),"")</f>
        <v/>
      </c>
      <c r="Q185" s="161" t="str">
        <f t="shared" ref="Q185" si="244">IF(C185&lt;&gt;"",D185*VLOOKUP(C185,$E$3:$H$7,4,FALSE),"")</f>
        <v/>
      </c>
      <c r="R185" s="161" t="str">
        <f t="shared" ref="R185" si="245">IF(AND(C185&lt;&gt;"",D185&lt;&gt;"",P185&lt;&gt;""),IF(P185-Q185&lt;=0,0,P185-Q185),"")</f>
        <v/>
      </c>
      <c r="S185" s="731"/>
      <c r="U185" s="155" t="str">
        <f>IF(U$175&lt;&gt;"",IF($C185=U$175,$D185,""),"")</f>
        <v/>
      </c>
      <c r="V185" s="155" t="str">
        <f>IF(V$175&lt;&gt;"",IF($C185=V$175,$D185,""),"")</f>
        <v/>
      </c>
      <c r="W185" s="155" t="str">
        <f>IF(W$175&lt;&gt;"",IF($C185=W$175,$D185,""),"")</f>
        <v/>
      </c>
      <c r="X185" s="155" t="str">
        <f>IF(X$175&lt;&gt;"",IF($C185=X$175,$D185,""),"")</f>
        <v/>
      </c>
      <c r="Y185" s="155" t="str">
        <f>IF(Y$175&lt;&gt;"",IF($C185=Y$175,$D185,""),"")</f>
        <v/>
      </c>
      <c r="Z185" s="170" t="str">
        <f>IF($E$5&lt;&gt;"",$E$5,"")</f>
        <v>PD</v>
      </c>
      <c r="AA185" s="755">
        <f>IF(Z185&lt;&gt;"",IF(SUM(U206:Y206)&lt;&gt;0,W206,W207),"")</f>
        <v>0</v>
      </c>
      <c r="AB185" s="756"/>
      <c r="AC185" s="757"/>
      <c r="AD185" s="755">
        <f t="shared" si="239"/>
        <v>7</v>
      </c>
      <c r="AE185" s="756"/>
      <c r="AF185" s="757"/>
      <c r="AG185" s="233" t="s">
        <v>149</v>
      </c>
      <c r="AH185" s="156"/>
    </row>
    <row r="186" spans="1:34" s="154" customFormat="1" ht="13.5" customHeight="1" x14ac:dyDescent="0.2">
      <c r="A186" s="777"/>
      <c r="B186" s="753"/>
      <c r="C186" s="734" t="s">
        <v>282</v>
      </c>
      <c r="D186" s="735"/>
      <c r="E186" s="735"/>
      <c r="F186" s="735"/>
      <c r="G186" s="735"/>
      <c r="H186" s="736"/>
      <c r="I186" s="737" t="s">
        <v>283</v>
      </c>
      <c r="J186" s="738"/>
      <c r="K186" s="738"/>
      <c r="L186" s="738"/>
      <c r="M186" s="739"/>
      <c r="N186" s="740" t="s">
        <v>284</v>
      </c>
      <c r="O186" s="741"/>
      <c r="P186" s="741"/>
      <c r="Q186" s="741"/>
      <c r="R186" s="742"/>
      <c r="S186" s="732"/>
      <c r="U186" s="155"/>
      <c r="V186" s="155"/>
      <c r="W186" s="155"/>
      <c r="X186" s="155"/>
      <c r="Y186" s="155"/>
      <c r="Z186" s="171" t="str">
        <f>IF($E$6&lt;&gt;"",$E$6,"")</f>
        <v/>
      </c>
      <c r="AA186" s="755" t="str">
        <f>IF(Z186&lt;&gt;"",IF(SUM(U206:Y206)&lt;&gt;0,X206,X207),"")</f>
        <v/>
      </c>
      <c r="AB186" s="756"/>
      <c r="AC186" s="757"/>
      <c r="AD186" s="755" t="str">
        <f t="shared" si="239"/>
        <v/>
      </c>
      <c r="AE186" s="756"/>
      <c r="AF186" s="757"/>
      <c r="AG186" s="233" t="s">
        <v>149</v>
      </c>
      <c r="AH186" s="156"/>
    </row>
    <row r="187" spans="1:34" s="154" customFormat="1" ht="13.5" customHeight="1" x14ac:dyDescent="0.2">
      <c r="A187" s="777"/>
      <c r="B187" s="754"/>
      <c r="C187" s="743"/>
      <c r="D187" s="744"/>
      <c r="E187" s="744"/>
      <c r="F187" s="744"/>
      <c r="G187" s="744"/>
      <c r="H187" s="745"/>
      <c r="I187" s="746"/>
      <c r="J187" s="747"/>
      <c r="K187" s="747"/>
      <c r="L187" s="747"/>
      <c r="M187" s="748"/>
      <c r="N187" s="749"/>
      <c r="O187" s="750"/>
      <c r="P187" s="750"/>
      <c r="Q187" s="750"/>
      <c r="R187" s="751"/>
      <c r="S187" s="733"/>
      <c r="U187" s="155"/>
      <c r="V187" s="155"/>
      <c r="W187" s="155"/>
      <c r="X187" s="155"/>
      <c r="Y187" s="155"/>
      <c r="Z187" s="162" t="str">
        <f>IF($E$7&lt;&gt;"",$E$7,"")</f>
        <v/>
      </c>
      <c r="AA187" s="755" t="str">
        <f>IF(Z187&lt;&gt;"",IF(SUM(U206:Y206)&lt;&gt;0,Y206,Y207),"")</f>
        <v/>
      </c>
      <c r="AB187" s="756"/>
      <c r="AC187" s="757"/>
      <c r="AD187" s="755" t="str">
        <f t="shared" si="239"/>
        <v/>
      </c>
      <c r="AE187" s="756"/>
      <c r="AF187" s="757"/>
      <c r="AG187" s="233" t="s">
        <v>149</v>
      </c>
      <c r="AH187" s="156"/>
    </row>
    <row r="188" spans="1:34" s="154" customFormat="1" ht="13.5" customHeight="1" x14ac:dyDescent="0.2">
      <c r="A188" s="777"/>
      <c r="B188" s="752" t="str">
        <f t="shared" si="240"/>
        <v/>
      </c>
      <c r="C188" s="266"/>
      <c r="D188" s="267"/>
      <c r="E188" s="157" t="str">
        <f>IF(C188="","",VLOOKUP(C188,$E$3:$F$7,2,FALSE))</f>
        <v/>
      </c>
      <c r="F188" s="158" t="str">
        <f>IF(AND(G185&lt;&gt;"",C188&lt;&gt;""),G185+I185,"")</f>
        <v/>
      </c>
      <c r="G188" s="158" t="str">
        <f t="shared" ref="G188" si="246">IF(AND(C188&lt;&gt;"",F188&lt;&gt;""),F188+E188*D188,"")</f>
        <v/>
      </c>
      <c r="H188" s="158" t="str">
        <f t="shared" ref="H188" si="247">IF(AND(G188&lt;&gt;"",C188&lt;&gt;""),G188-F188,"")</f>
        <v/>
      </c>
      <c r="I188" s="158" t="str">
        <f t="shared" ref="I188" si="248">IF(H188&lt;&gt;"",$P$4-TIME(0,0,0),"")</f>
        <v/>
      </c>
      <c r="J188" s="268"/>
      <c r="K188" s="159" t="str">
        <f>IF(C188="","",IF(J188&lt;&gt;"",VLOOKUP(J188,[2]Tires!$D$6:$BJ$75,4,FALSE),K187))</f>
        <v/>
      </c>
      <c r="L188" s="159" t="str">
        <f>IF(C188="","",IF(J188&lt;&gt;"",IF(VLOOKUP(J188,[2]Tires!$D$6:$CH$75,51)&lt;&gt;"",VLOOKUP(J188,[2]Tires!$D$6:$CH$75,51),0),M185))</f>
        <v/>
      </c>
      <c r="M188" s="159" t="str">
        <f>IF(AND(G188&lt;&gt;"",C188&lt;&gt;""),L188+D188*[2]Resume!$K$12,"")</f>
        <v/>
      </c>
      <c r="N188" s="269"/>
      <c r="O188" s="160" t="str">
        <f>IF(AND(N188&lt;&gt;"",R185&lt;&gt;""),IF(OR(N188="f",N188="Full"),IF([2]Resume!$AS$5=1,Capacity,Capacity*Density)-R185,IF(N188&lt;=IF([2]Resume!$AS$5=1,Capacity,Capacity*Density),N188,IF([2]Resume!$AS$5=1,Capacity,Capacity*Density)))/$O$4,"")</f>
        <v/>
      </c>
      <c r="P188" s="161" t="str">
        <f>IF(R185&lt;&gt;"",IF(OR(N188="f",N188="Full"),IF([2]Resume!$AS$5=1,Capacity,Capacity*Density),IF(N188+R185&gt;IF([2]Resume!$AS$5=1,Capacity,Capacity*Density),IF([2]Resume!$AS$5=1,Capacity,Capacity*Density),N188+R185)),"")</f>
        <v/>
      </c>
      <c r="Q188" s="161" t="str">
        <f t="shared" ref="Q188" si="249">IF(C188&lt;&gt;"",D188*VLOOKUP(C188,$E$3:$H$7,4,FALSE),"")</f>
        <v/>
      </c>
      <c r="R188" s="161" t="str">
        <f t="shared" ref="R188" si="250">IF(AND(C188&lt;&gt;"",D188&lt;&gt;"",P188&lt;&gt;""),IF(P188-Q188&lt;=0,0,P188-Q188),"")</f>
        <v/>
      </c>
      <c r="S188" s="731"/>
      <c r="U188" s="155" t="str">
        <f>IF(U$175&lt;&gt;"",IF($C188=U$175,$D188,""),"")</f>
        <v/>
      </c>
      <c r="V188" s="155" t="str">
        <f>IF(V$175&lt;&gt;"",IF($C188=V$175,$D188,""),"")</f>
        <v/>
      </c>
      <c r="W188" s="155" t="str">
        <f>IF(W$175&lt;&gt;"",IF($C188=W$175,$D188,""),"")</f>
        <v/>
      </c>
      <c r="X188" s="155" t="str">
        <f>IF(X$175&lt;&gt;"",IF($C188=X$175,$D188,""),"")</f>
        <v/>
      </c>
      <c r="Y188" s="155" t="str">
        <f>IF(Y$175&lt;&gt;"",IF($C188=Y$175,$D188,""),"")</f>
        <v/>
      </c>
      <c r="AG188" s="156"/>
      <c r="AH188" s="156"/>
    </row>
    <row r="189" spans="1:34" s="154" customFormat="1" ht="13.5" customHeight="1" x14ac:dyDescent="0.2">
      <c r="A189" s="777"/>
      <c r="B189" s="753"/>
      <c r="C189" s="734" t="s">
        <v>282</v>
      </c>
      <c r="D189" s="735"/>
      <c r="E189" s="735"/>
      <c r="F189" s="735"/>
      <c r="G189" s="735"/>
      <c r="H189" s="736"/>
      <c r="I189" s="737" t="s">
        <v>283</v>
      </c>
      <c r="J189" s="738"/>
      <c r="K189" s="738"/>
      <c r="L189" s="738"/>
      <c r="M189" s="739"/>
      <c r="N189" s="740" t="s">
        <v>284</v>
      </c>
      <c r="O189" s="741"/>
      <c r="P189" s="741"/>
      <c r="Q189" s="741"/>
      <c r="R189" s="742"/>
      <c r="S189" s="732"/>
      <c r="U189" s="155"/>
      <c r="V189" s="155"/>
      <c r="W189" s="155"/>
      <c r="X189" s="155"/>
      <c r="Y189" s="155"/>
      <c r="AG189" s="156"/>
      <c r="AH189" s="156"/>
    </row>
    <row r="190" spans="1:34" s="154" customFormat="1" ht="13.5" customHeight="1" x14ac:dyDescent="0.2">
      <c r="A190" s="777"/>
      <c r="B190" s="754"/>
      <c r="C190" s="743"/>
      <c r="D190" s="744"/>
      <c r="E190" s="744"/>
      <c r="F190" s="744"/>
      <c r="G190" s="744"/>
      <c r="H190" s="745"/>
      <c r="I190" s="746"/>
      <c r="J190" s="747"/>
      <c r="K190" s="747"/>
      <c r="L190" s="747"/>
      <c r="M190" s="748"/>
      <c r="N190" s="749"/>
      <c r="O190" s="750"/>
      <c r="P190" s="750"/>
      <c r="Q190" s="750"/>
      <c r="R190" s="751"/>
      <c r="S190" s="733"/>
      <c r="U190" s="155"/>
      <c r="V190" s="155"/>
      <c r="W190" s="155"/>
      <c r="X190" s="155"/>
      <c r="Y190" s="155"/>
      <c r="AG190" s="156"/>
      <c r="AH190" s="156"/>
    </row>
    <row r="191" spans="1:34" s="154" customFormat="1" ht="13.5" customHeight="1" x14ac:dyDescent="0.2">
      <c r="A191" s="777"/>
      <c r="B191" s="752" t="str">
        <f t="shared" si="240"/>
        <v/>
      </c>
      <c r="C191" s="266"/>
      <c r="D191" s="267"/>
      <c r="E191" s="157" t="str">
        <f>IF(C191="","",VLOOKUP(C191,$E$3:$F$7,2,FALSE))</f>
        <v/>
      </c>
      <c r="F191" s="158" t="str">
        <f>IF(AND(G188&lt;&gt;"",C191&lt;&gt;""),G188+I188,"")</f>
        <v/>
      </c>
      <c r="G191" s="158" t="str">
        <f t="shared" ref="G191" si="251">IF(AND(C191&lt;&gt;"",F191&lt;&gt;""),F191+E191*D191,"")</f>
        <v/>
      </c>
      <c r="H191" s="158" t="str">
        <f t="shared" ref="H191" si="252">IF(AND(G191&lt;&gt;"",C191&lt;&gt;""),G191-F191,"")</f>
        <v/>
      </c>
      <c r="I191" s="158" t="str">
        <f t="shared" ref="I191" si="253">IF(H191&lt;&gt;"",$P$4-TIME(0,0,0),"")</f>
        <v/>
      </c>
      <c r="J191" s="268"/>
      <c r="K191" s="159" t="str">
        <f>IF(C191="","",IF(J191&lt;&gt;"",VLOOKUP(J191,[2]Tires!$D$6:$BJ$75,4,FALSE),K190))</f>
        <v/>
      </c>
      <c r="L191" s="159" t="str">
        <f>IF(C191="","",IF(J191&lt;&gt;"",IF(VLOOKUP(J191,[2]Tires!$D$6:$CH$75,51)&lt;&gt;"",VLOOKUP(J191,[2]Tires!$D$6:$CH$75,51),0),M188))</f>
        <v/>
      </c>
      <c r="M191" s="159" t="str">
        <f>IF(AND(G191&lt;&gt;"",C191&lt;&gt;""),L191+D191*[2]Resume!$K$12,"")</f>
        <v/>
      </c>
      <c r="N191" s="269"/>
      <c r="O191" s="160" t="str">
        <f>IF(AND(N191&lt;&gt;"",R188&lt;&gt;""),IF(OR(N191="f",N191="Full"),IF([2]Resume!$AS$5=1,Capacity,Capacity*Density)-R188,IF(N191&lt;=IF([2]Resume!$AS$5=1,Capacity,Capacity*Density),N191,IF([2]Resume!$AS$5=1,Capacity,Capacity*Density)))/$O$4,"")</f>
        <v/>
      </c>
      <c r="P191" s="161" t="str">
        <f>IF(R188&lt;&gt;"",IF(OR(N191="f",N191="Full"),IF([2]Resume!$AS$5=1,Capacity,Capacity*Density),IF(N191+R188&gt;IF([2]Resume!$AS$5=1,Capacity,Capacity*Density),IF([2]Resume!$AS$5=1,Capacity,Capacity*Density),N191+R188)),"")</f>
        <v/>
      </c>
      <c r="Q191" s="161" t="str">
        <f t="shared" ref="Q191" si="254">IF(C191&lt;&gt;"",D191*VLOOKUP(C191,$E$3:$H$7,4,FALSE),"")</f>
        <v/>
      </c>
      <c r="R191" s="161" t="str">
        <f t="shared" ref="R191" si="255">IF(AND(C191&lt;&gt;"",D191&lt;&gt;"",P191&lt;&gt;""),IF(P191-Q191&lt;=0,0,P191-Q191),"")</f>
        <v/>
      </c>
      <c r="S191" s="731"/>
      <c r="U191" s="155" t="str">
        <f>IF(U$175&lt;&gt;"",IF($C191=U$175,$D191,""),"")</f>
        <v/>
      </c>
      <c r="V191" s="155" t="str">
        <f>IF(V$175&lt;&gt;"",IF($C191=V$175,$D191,""),"")</f>
        <v/>
      </c>
      <c r="W191" s="155" t="str">
        <f>IF(W$175&lt;&gt;"",IF($C191=W$175,$D191,""),"")</f>
        <v/>
      </c>
      <c r="X191" s="155" t="str">
        <f>IF(X$175&lt;&gt;"",IF($C191=X$175,$D191,""),"")</f>
        <v/>
      </c>
      <c r="Y191" s="155" t="str">
        <f>IF(Y$175&lt;&gt;"",IF($C191=Y$175,$D191,""),"")</f>
        <v/>
      </c>
      <c r="AG191" s="156"/>
      <c r="AH191" s="156"/>
    </row>
    <row r="192" spans="1:34" s="154" customFormat="1" ht="13.5" customHeight="1" x14ac:dyDescent="0.2">
      <c r="A192" s="777"/>
      <c r="B192" s="753"/>
      <c r="C192" s="734" t="s">
        <v>282</v>
      </c>
      <c r="D192" s="735"/>
      <c r="E192" s="735"/>
      <c r="F192" s="735"/>
      <c r="G192" s="735"/>
      <c r="H192" s="736"/>
      <c r="I192" s="737" t="s">
        <v>283</v>
      </c>
      <c r="J192" s="738"/>
      <c r="K192" s="738"/>
      <c r="L192" s="738"/>
      <c r="M192" s="739"/>
      <c r="N192" s="740" t="s">
        <v>284</v>
      </c>
      <c r="O192" s="741"/>
      <c r="P192" s="741"/>
      <c r="Q192" s="741"/>
      <c r="R192" s="742"/>
      <c r="S192" s="732"/>
      <c r="U192" s="155"/>
      <c r="V192" s="155"/>
      <c r="W192" s="155"/>
      <c r="X192" s="155"/>
      <c r="Y192" s="155"/>
      <c r="AG192" s="156"/>
      <c r="AH192" s="156"/>
    </row>
    <row r="193" spans="1:34" s="154" customFormat="1" ht="13.5" customHeight="1" x14ac:dyDescent="0.2">
      <c r="A193" s="777"/>
      <c r="B193" s="754"/>
      <c r="C193" s="743"/>
      <c r="D193" s="744"/>
      <c r="E193" s="744"/>
      <c r="F193" s="744"/>
      <c r="G193" s="744"/>
      <c r="H193" s="745"/>
      <c r="I193" s="746"/>
      <c r="J193" s="747"/>
      <c r="K193" s="747"/>
      <c r="L193" s="747"/>
      <c r="M193" s="748"/>
      <c r="N193" s="749"/>
      <c r="O193" s="750"/>
      <c r="P193" s="750"/>
      <c r="Q193" s="750"/>
      <c r="R193" s="751"/>
      <c r="S193" s="733"/>
      <c r="U193" s="155"/>
      <c r="V193" s="155"/>
      <c r="W193" s="155"/>
      <c r="X193" s="155"/>
      <c r="Y193" s="155"/>
      <c r="AG193" s="156"/>
      <c r="AH193" s="156"/>
    </row>
    <row r="194" spans="1:34" s="154" customFormat="1" ht="13.5" customHeight="1" x14ac:dyDescent="0.2">
      <c r="A194" s="777"/>
      <c r="B194" s="752" t="str">
        <f t="shared" si="240"/>
        <v/>
      </c>
      <c r="C194" s="266"/>
      <c r="D194" s="267"/>
      <c r="E194" s="157" t="str">
        <f>IF(C194="","",VLOOKUP(C194,$E$3:$F$7,2,FALSE))</f>
        <v/>
      </c>
      <c r="F194" s="158" t="str">
        <f>IF(AND(G191&lt;&gt;"",C194&lt;&gt;""),G191+I191,"")</f>
        <v/>
      </c>
      <c r="G194" s="158" t="str">
        <f t="shared" ref="G194" si="256">IF(AND(C194&lt;&gt;"",F194&lt;&gt;""),F194+E194*D194,"")</f>
        <v/>
      </c>
      <c r="H194" s="158" t="str">
        <f t="shared" ref="H194" si="257">IF(AND(G194&lt;&gt;"",C194&lt;&gt;""),G194-F194,"")</f>
        <v/>
      </c>
      <c r="I194" s="158" t="str">
        <f t="shared" ref="I194" si="258">IF(H194&lt;&gt;"",$P$4-TIME(0,0,0),"")</f>
        <v/>
      </c>
      <c r="J194" s="268"/>
      <c r="K194" s="159" t="str">
        <f>IF(C194="","",IF(J194&lt;&gt;"",VLOOKUP(J194,[2]Tires!$D$6:$BJ$75,4,FALSE),K193))</f>
        <v/>
      </c>
      <c r="L194" s="159" t="str">
        <f>IF(C194="","",IF(J194&lt;&gt;"",IF(VLOOKUP(J194,[2]Tires!$D$6:$CH$75,51)&lt;&gt;"",VLOOKUP(J194,[2]Tires!$D$6:$CH$75,51),0),M191))</f>
        <v/>
      </c>
      <c r="M194" s="159" t="str">
        <f>IF(AND(G194&lt;&gt;"",C194&lt;&gt;""),L194+D194*[2]Resume!$K$12,"")</f>
        <v/>
      </c>
      <c r="N194" s="269"/>
      <c r="O194" s="160" t="str">
        <f>IF(AND(N194&lt;&gt;"",R191&lt;&gt;""),IF(OR(N194="f",N194="Full"),IF([2]Resume!$AS$5=1,Capacity,Capacity*Density)-R191,IF(N194&lt;=IF([2]Resume!$AS$5=1,Capacity,Capacity*Density),N194,IF([2]Resume!$AS$5=1,Capacity,Capacity*Density)))/$O$4,"")</f>
        <v/>
      </c>
      <c r="P194" s="161" t="str">
        <f>IF(R191&lt;&gt;"",IF(OR(N194="f",N194="Full"),IF([2]Resume!$AS$5=1,Capacity,Capacity*Density),IF(N194+R191&gt;IF([2]Resume!$AS$5=1,Capacity,Capacity*Density),IF([2]Resume!$AS$5=1,Capacity,Capacity*Density),N194+R191)),"")</f>
        <v/>
      </c>
      <c r="Q194" s="161" t="str">
        <f t="shared" ref="Q194" si="259">IF(C194&lt;&gt;"",D194*VLOOKUP(C194,$E$3:$H$7,4,FALSE),"")</f>
        <v/>
      </c>
      <c r="R194" s="161" t="str">
        <f t="shared" ref="R194" si="260">IF(AND(C194&lt;&gt;"",D194&lt;&gt;"",P194&lt;&gt;""),IF(P194-Q194&lt;=0,0,P194-Q194),"")</f>
        <v/>
      </c>
      <c r="S194" s="731"/>
      <c r="U194" s="155" t="str">
        <f>IF(U$175&lt;&gt;"",IF($C194=U$175,$D194,""),"")</f>
        <v/>
      </c>
      <c r="V194" s="155" t="str">
        <f>IF(V$175&lt;&gt;"",IF($C194=V$175,$D194,""),"")</f>
        <v/>
      </c>
      <c r="W194" s="155" t="str">
        <f>IF(W$175&lt;&gt;"",IF($C194=W$175,$D194,""),"")</f>
        <v/>
      </c>
      <c r="X194" s="155" t="str">
        <f>IF(X$175&lt;&gt;"",IF($C194=X$175,$D194,""),"")</f>
        <v/>
      </c>
      <c r="Y194" s="155" t="str">
        <f>IF(Y$175&lt;&gt;"",IF($C194=Y$175,$D194,""),"")</f>
        <v/>
      </c>
      <c r="AG194" s="156"/>
      <c r="AH194" s="156"/>
    </row>
    <row r="195" spans="1:34" s="154" customFormat="1" ht="13.5" customHeight="1" x14ac:dyDescent="0.2">
      <c r="A195" s="777"/>
      <c r="B195" s="753"/>
      <c r="C195" s="734" t="s">
        <v>282</v>
      </c>
      <c r="D195" s="735"/>
      <c r="E195" s="735"/>
      <c r="F195" s="735"/>
      <c r="G195" s="735"/>
      <c r="H195" s="736"/>
      <c r="I195" s="737" t="s">
        <v>283</v>
      </c>
      <c r="J195" s="738"/>
      <c r="K195" s="738"/>
      <c r="L195" s="738"/>
      <c r="M195" s="739"/>
      <c r="N195" s="740" t="s">
        <v>284</v>
      </c>
      <c r="O195" s="741"/>
      <c r="P195" s="741"/>
      <c r="Q195" s="741"/>
      <c r="R195" s="742"/>
      <c r="S195" s="732"/>
      <c r="U195" s="155"/>
      <c r="V195" s="155"/>
      <c r="W195" s="155"/>
      <c r="X195" s="155"/>
      <c r="Y195" s="155"/>
      <c r="AG195" s="156"/>
      <c r="AH195" s="156"/>
    </row>
    <row r="196" spans="1:34" s="154" customFormat="1" ht="13.5" customHeight="1" x14ac:dyDescent="0.2">
      <c r="A196" s="777"/>
      <c r="B196" s="754"/>
      <c r="C196" s="743"/>
      <c r="D196" s="744"/>
      <c r="E196" s="744"/>
      <c r="F196" s="744"/>
      <c r="G196" s="744"/>
      <c r="H196" s="745"/>
      <c r="I196" s="746"/>
      <c r="J196" s="747"/>
      <c r="K196" s="747"/>
      <c r="L196" s="747"/>
      <c r="M196" s="748"/>
      <c r="N196" s="749"/>
      <c r="O196" s="750"/>
      <c r="P196" s="750"/>
      <c r="Q196" s="750"/>
      <c r="R196" s="751"/>
      <c r="S196" s="733"/>
      <c r="U196" s="155"/>
      <c r="V196" s="155"/>
      <c r="W196" s="155"/>
      <c r="X196" s="155"/>
      <c r="Y196" s="155"/>
      <c r="AG196" s="156"/>
      <c r="AH196" s="156"/>
    </row>
    <row r="197" spans="1:34" s="154" customFormat="1" ht="13.5" customHeight="1" x14ac:dyDescent="0.2">
      <c r="A197" s="777"/>
      <c r="B197" s="752" t="str">
        <f t="shared" si="240"/>
        <v/>
      </c>
      <c r="C197" s="266"/>
      <c r="D197" s="267"/>
      <c r="E197" s="157" t="str">
        <f>IF(C197="","",VLOOKUP(C197,$E$3:$F$7,2,FALSE))</f>
        <v/>
      </c>
      <c r="F197" s="158" t="str">
        <f>IF(AND(G194&lt;&gt;"",C197&lt;&gt;""),G194+I194,"")</f>
        <v/>
      </c>
      <c r="G197" s="158" t="str">
        <f t="shared" ref="G197" si="261">IF(AND(C197&lt;&gt;"",F197&lt;&gt;""),F197+E197*D197,"")</f>
        <v/>
      </c>
      <c r="H197" s="158" t="str">
        <f t="shared" ref="H197" si="262">IF(AND(G197&lt;&gt;"",C197&lt;&gt;""),G197-F197,"")</f>
        <v/>
      </c>
      <c r="I197" s="158" t="str">
        <f t="shared" ref="I197" si="263">IF(H197&lt;&gt;"",$P$4-TIME(0,0,0),"")</f>
        <v/>
      </c>
      <c r="J197" s="268"/>
      <c r="K197" s="159" t="str">
        <f>IF(C197="","",IF(J197&lt;&gt;"",VLOOKUP(J197,[2]Tires!$D$6:$BJ$75,4,FALSE),K196))</f>
        <v/>
      </c>
      <c r="L197" s="159" t="str">
        <f>IF(C197="","",IF(J197&lt;&gt;"",IF(VLOOKUP(J197,[2]Tires!$D$6:$CH$75,51)&lt;&gt;"",VLOOKUP(J197,[2]Tires!$D$6:$CH$75,51),0),M194))</f>
        <v/>
      </c>
      <c r="M197" s="159" t="str">
        <f>IF(AND(G197&lt;&gt;"",C197&lt;&gt;""),L197+D197*[2]Resume!$K$12,"")</f>
        <v/>
      </c>
      <c r="N197" s="269"/>
      <c r="O197" s="160" t="str">
        <f>IF(AND(N197&lt;&gt;"",R194&lt;&gt;""),IF(OR(N197="f",N197="Full"),IF([2]Resume!$AS$5=1,Capacity,Capacity*Density)-R194,IF(N197&lt;=IF([2]Resume!$AS$5=1,Capacity,Capacity*Density),N197,IF([2]Resume!$AS$5=1,Capacity,Capacity*Density)))/$O$4,"")</f>
        <v/>
      </c>
      <c r="P197" s="161" t="str">
        <f>IF(R194&lt;&gt;"",IF(OR(N197="f",N197="Full"),IF([2]Resume!$AS$5=1,Capacity,Capacity*Density),IF(N197+R194&gt;IF([2]Resume!$AS$5=1,Capacity,Capacity*Density),IF([2]Resume!$AS$5=1,Capacity,Capacity*Density),N197+R194)),"")</f>
        <v/>
      </c>
      <c r="Q197" s="161" t="str">
        <f t="shared" ref="Q197" si="264">IF(C197&lt;&gt;"",D197*VLOOKUP(C197,$E$3:$H$7,4,FALSE),"")</f>
        <v/>
      </c>
      <c r="R197" s="161" t="str">
        <f t="shared" ref="R197" si="265">IF(AND(C197&lt;&gt;"",D197&lt;&gt;"",P197&lt;&gt;""),IF(P197-Q197&lt;=0,0,P197-Q197),"")</f>
        <v/>
      </c>
      <c r="S197" s="731"/>
      <c r="U197" s="155" t="str">
        <f>IF(U$175&lt;&gt;"",IF($C197=U$175,$D197,""),"")</f>
        <v/>
      </c>
      <c r="V197" s="155" t="str">
        <f>IF(V$175&lt;&gt;"",IF($C197=V$175,$D197,""),"")</f>
        <v/>
      </c>
      <c r="W197" s="155" t="str">
        <f>IF(W$175&lt;&gt;"",IF($C197=W$175,$D197,""),"")</f>
        <v/>
      </c>
      <c r="X197" s="155" t="str">
        <f>IF(X$175&lt;&gt;"",IF($C197=X$175,$D197,""),"")</f>
        <v/>
      </c>
      <c r="Y197" s="155" t="str">
        <f>IF(Y$175&lt;&gt;"",IF($C197=Y$175,$D197,""),"")</f>
        <v/>
      </c>
      <c r="AG197" s="156"/>
      <c r="AH197" s="156"/>
    </row>
    <row r="198" spans="1:34" ht="13.5" customHeight="1" x14ac:dyDescent="0.25">
      <c r="A198" s="777"/>
      <c r="B198" s="753"/>
      <c r="C198" s="734" t="s">
        <v>282</v>
      </c>
      <c r="D198" s="735"/>
      <c r="E198" s="735"/>
      <c r="F198" s="735"/>
      <c r="G198" s="735"/>
      <c r="H198" s="736"/>
      <c r="I198" s="737" t="s">
        <v>283</v>
      </c>
      <c r="J198" s="738"/>
      <c r="K198" s="738"/>
      <c r="L198" s="738"/>
      <c r="M198" s="739"/>
      <c r="N198" s="740" t="s">
        <v>284</v>
      </c>
      <c r="O198" s="741"/>
      <c r="P198" s="741"/>
      <c r="Q198" s="741"/>
      <c r="R198" s="742"/>
      <c r="S198" s="732"/>
      <c r="T198" s="154"/>
      <c r="U198" s="155"/>
      <c r="V198" s="155"/>
      <c r="W198" s="155"/>
      <c r="X198" s="155"/>
      <c r="Y198" s="155"/>
      <c r="Z198" s="154"/>
      <c r="AA198" s="154"/>
      <c r="AB198" s="154"/>
      <c r="AC198" s="154"/>
      <c r="AD198" s="154"/>
      <c r="AE198" s="154"/>
      <c r="AF198" s="154"/>
      <c r="AG198" s="156"/>
      <c r="AH198" s="156"/>
    </row>
    <row r="199" spans="1:34" ht="13.5" customHeight="1" x14ac:dyDescent="0.25">
      <c r="A199" s="777"/>
      <c r="B199" s="754"/>
      <c r="C199" s="743"/>
      <c r="D199" s="744"/>
      <c r="E199" s="744"/>
      <c r="F199" s="744"/>
      <c r="G199" s="744"/>
      <c r="H199" s="745"/>
      <c r="I199" s="746"/>
      <c r="J199" s="747"/>
      <c r="K199" s="747"/>
      <c r="L199" s="747"/>
      <c r="M199" s="748"/>
      <c r="N199" s="749"/>
      <c r="O199" s="750"/>
      <c r="P199" s="750"/>
      <c r="Q199" s="750"/>
      <c r="R199" s="751"/>
      <c r="S199" s="733"/>
      <c r="T199" s="154"/>
      <c r="U199" s="155"/>
      <c r="V199" s="155"/>
      <c r="W199" s="155"/>
      <c r="X199" s="155"/>
      <c r="Y199" s="155"/>
      <c r="Z199" s="154"/>
      <c r="AA199" s="154"/>
      <c r="AB199" s="154"/>
      <c r="AC199" s="154"/>
      <c r="AD199" s="154"/>
      <c r="AE199" s="154"/>
      <c r="AF199" s="154"/>
      <c r="AG199" s="156"/>
      <c r="AH199" s="156"/>
    </row>
    <row r="200" spans="1:34" ht="13.5" customHeight="1" x14ac:dyDescent="0.25">
      <c r="A200" s="777"/>
      <c r="B200" s="752" t="str">
        <f t="shared" si="240"/>
        <v/>
      </c>
      <c r="C200" s="266"/>
      <c r="D200" s="267"/>
      <c r="E200" s="157" t="str">
        <f>IF(C200="","",VLOOKUP(C200,$E$3:$F$7,2,FALSE))</f>
        <v/>
      </c>
      <c r="F200" s="158" t="str">
        <f>IF(AND(G197&lt;&gt;"",C200&lt;&gt;""),G197+I197,"")</f>
        <v/>
      </c>
      <c r="G200" s="158" t="str">
        <f t="shared" ref="G200" si="266">IF(AND(C200&lt;&gt;"",F200&lt;&gt;""),F200+E200*D200,"")</f>
        <v/>
      </c>
      <c r="H200" s="158" t="str">
        <f t="shared" ref="H200" si="267">IF(AND(G200&lt;&gt;"",C200&lt;&gt;""),G200-F200,"")</f>
        <v/>
      </c>
      <c r="I200" s="158" t="str">
        <f t="shared" ref="I200" si="268">IF(H200&lt;&gt;"",$P$4-TIME(0,0,0),"")</f>
        <v/>
      </c>
      <c r="J200" s="268"/>
      <c r="K200" s="159" t="str">
        <f>IF(C200="","",IF(J200&lt;&gt;"",VLOOKUP(J200,[2]Tires!$D$6:$BJ$75,4,FALSE),K199))</f>
        <v/>
      </c>
      <c r="L200" s="159" t="str">
        <f>IF(C200="","",IF(J200&lt;&gt;"",IF(VLOOKUP(J200,[2]Tires!$D$6:$CH$75,51)&lt;&gt;"",VLOOKUP(J200,[2]Tires!$D$6:$CH$75,51),0),M197))</f>
        <v/>
      </c>
      <c r="M200" s="159" t="str">
        <f>IF(AND(G200&lt;&gt;"",C200&lt;&gt;""),L200+D200*[2]Resume!$K$12,"")</f>
        <v/>
      </c>
      <c r="N200" s="269"/>
      <c r="O200" s="160" t="str">
        <f>IF(AND(N200&lt;&gt;"",R197&lt;&gt;""),IF(OR(N200="f",N200="Full"),IF([2]Resume!$AS$5=1,Capacity,Capacity*Density)-R197,IF(N200&lt;=IF([2]Resume!$AS$5=1,Capacity,Capacity*Density),N200,IF([2]Resume!$AS$5=1,Capacity,Capacity*Density)))/$O$4,"")</f>
        <v/>
      </c>
      <c r="P200" s="161" t="str">
        <f>IF(R197&lt;&gt;"",IF(OR(N200="f",N200="Full"),IF([2]Resume!$AS$5=1,Capacity,Capacity*Density),IF(N200+R197&gt;IF([2]Resume!$AS$5=1,Capacity,Capacity*Density),IF([2]Resume!$AS$5=1,Capacity,Capacity*Density),N200+R197)),"")</f>
        <v/>
      </c>
      <c r="Q200" s="161" t="str">
        <f t="shared" ref="Q200" si="269">IF(C200&lt;&gt;"",D200*VLOOKUP(C200,$E$3:$H$7,4,FALSE),"")</f>
        <v/>
      </c>
      <c r="R200" s="161" t="str">
        <f t="shared" ref="R200" si="270">IF(AND(C200&lt;&gt;"",D200&lt;&gt;"",P200&lt;&gt;""),IF(P200-Q200&lt;=0,0,P200-Q200),"")</f>
        <v/>
      </c>
      <c r="S200" s="731"/>
      <c r="T200" s="154"/>
      <c r="U200" s="155" t="str">
        <f>IF(U$175&lt;&gt;"",IF($C200=U$175,$D200,""),"")</f>
        <v/>
      </c>
      <c r="V200" s="155" t="str">
        <f>IF(V$175&lt;&gt;"",IF($C200=V$175,$D200,""),"")</f>
        <v/>
      </c>
      <c r="W200" s="155" t="str">
        <f>IF(W$175&lt;&gt;"",IF($C200=W$175,$D200,""),"")</f>
        <v/>
      </c>
      <c r="X200" s="155" t="str">
        <f>IF(X$175&lt;&gt;"",IF($C200=X$175,$D200,""),"")</f>
        <v/>
      </c>
      <c r="Y200" s="155" t="str">
        <f>IF(Y$175&lt;&gt;"",IF($C200=Y$175,$D200,""),"")</f>
        <v/>
      </c>
      <c r="Z200" s="154"/>
      <c r="AA200" s="154"/>
      <c r="AB200" s="154"/>
      <c r="AC200" s="154"/>
      <c r="AD200" s="154"/>
      <c r="AE200" s="154"/>
      <c r="AF200" s="154"/>
      <c r="AG200" s="156"/>
    </row>
    <row r="201" spans="1:34" ht="13.5" customHeight="1" x14ac:dyDescent="0.25">
      <c r="A201" s="777"/>
      <c r="B201" s="753"/>
      <c r="C201" s="734" t="s">
        <v>282</v>
      </c>
      <c r="D201" s="735"/>
      <c r="E201" s="735"/>
      <c r="F201" s="735"/>
      <c r="G201" s="735"/>
      <c r="H201" s="736"/>
      <c r="I201" s="737" t="s">
        <v>283</v>
      </c>
      <c r="J201" s="738"/>
      <c r="K201" s="738"/>
      <c r="L201" s="738"/>
      <c r="M201" s="739"/>
      <c r="N201" s="740" t="s">
        <v>284</v>
      </c>
      <c r="O201" s="741"/>
      <c r="P201" s="741"/>
      <c r="Q201" s="741"/>
      <c r="R201" s="742"/>
      <c r="S201" s="732"/>
      <c r="T201" s="154"/>
      <c r="U201" s="155"/>
      <c r="V201" s="155"/>
      <c r="W201" s="155"/>
      <c r="X201" s="155"/>
      <c r="Y201" s="155"/>
      <c r="Z201" s="154"/>
      <c r="AA201" s="154"/>
      <c r="AB201" s="154"/>
      <c r="AC201" s="154"/>
      <c r="AD201" s="154"/>
      <c r="AE201" s="154"/>
      <c r="AF201" s="154"/>
      <c r="AG201" s="156"/>
    </row>
    <row r="202" spans="1:34" ht="13.5" customHeight="1" x14ac:dyDescent="0.25">
      <c r="A202" s="777"/>
      <c r="B202" s="754"/>
      <c r="C202" s="743"/>
      <c r="D202" s="744"/>
      <c r="E202" s="744"/>
      <c r="F202" s="744"/>
      <c r="G202" s="744"/>
      <c r="H202" s="745"/>
      <c r="I202" s="746"/>
      <c r="J202" s="747"/>
      <c r="K202" s="747"/>
      <c r="L202" s="747"/>
      <c r="M202" s="748"/>
      <c r="N202" s="749"/>
      <c r="O202" s="750"/>
      <c r="P202" s="750"/>
      <c r="Q202" s="750"/>
      <c r="R202" s="751"/>
      <c r="S202" s="733"/>
      <c r="T202" s="154"/>
      <c r="U202" s="155"/>
      <c r="V202" s="155"/>
      <c r="W202" s="155"/>
      <c r="X202" s="155"/>
      <c r="Y202" s="155"/>
      <c r="Z202" s="154"/>
      <c r="AA202" s="154"/>
      <c r="AB202" s="154"/>
      <c r="AC202" s="154"/>
      <c r="AD202" s="154"/>
      <c r="AE202" s="154"/>
      <c r="AF202" s="154"/>
      <c r="AG202" s="156"/>
    </row>
    <row r="203" spans="1:34" ht="13.5" customHeight="1" x14ac:dyDescent="0.25">
      <c r="A203" s="777"/>
      <c r="B203" s="752" t="str">
        <f t="shared" si="240"/>
        <v/>
      </c>
      <c r="C203" s="266"/>
      <c r="D203" s="267"/>
      <c r="E203" s="157" t="str">
        <f>IF(C203="","",VLOOKUP(C203,$E$3:$F$7,2,FALSE))</f>
        <v/>
      </c>
      <c r="F203" s="158" t="str">
        <f>IF(AND(G200&lt;&gt;"",C203&lt;&gt;""),G200+I200,"")</f>
        <v/>
      </c>
      <c r="G203" s="158" t="str">
        <f t="shared" ref="G203" si="271">IF(AND(C203&lt;&gt;"",F203&lt;&gt;""),F203+E203*D203,"")</f>
        <v/>
      </c>
      <c r="H203" s="158" t="str">
        <f t="shared" ref="H203" si="272">IF(AND(G203&lt;&gt;"",C203&lt;&gt;""),G203-F203,"")</f>
        <v/>
      </c>
      <c r="I203" s="158" t="str">
        <f t="shared" ref="I203" si="273">IF(H203&lt;&gt;"",$P$4-TIME(0,0,0),"")</f>
        <v/>
      </c>
      <c r="J203" s="268"/>
      <c r="K203" s="159" t="str">
        <f>IF(C203="","",IF(J203&lt;&gt;"",VLOOKUP(J203,[2]Tires!$D$6:$BJ$75,4,FALSE),K202))</f>
        <v/>
      </c>
      <c r="L203" s="159" t="str">
        <f>IF(C203="","",IF(J203&lt;&gt;"",IF(VLOOKUP(J203,[2]Tires!$D$6:$CH$75,51)&lt;&gt;"",VLOOKUP(J203,[2]Tires!$D$6:$CH$75,51),0),M200))</f>
        <v/>
      </c>
      <c r="M203" s="159" t="str">
        <f>IF(AND(G203&lt;&gt;"",C203&lt;&gt;""),L203+D203*[2]Resume!$K$12,"")</f>
        <v/>
      </c>
      <c r="N203" s="269"/>
      <c r="O203" s="160" t="str">
        <f>IF(AND(N203&lt;&gt;"",R200&lt;&gt;""),IF(OR(N203="f",N203="Full"),IF([2]Resume!$AS$5=1,Capacity,Capacity*Density)-R200,IF(N203&lt;=IF([2]Resume!$AS$5=1,Capacity,Capacity*Density),N203,IF([2]Resume!$AS$5=1,Capacity,Capacity*Density)))/$O$4,"")</f>
        <v/>
      </c>
      <c r="P203" s="161" t="str">
        <f>IF(R200&lt;&gt;"",IF(OR(N203="f",N203="Full"),IF([2]Resume!$AS$5=1,Capacity,Capacity*Density),IF(N203+R200&gt;IF([2]Resume!$AS$5=1,Capacity,Capacity*Density),IF([2]Resume!$AS$5=1,Capacity,Capacity*Density),N203+R200)),"")</f>
        <v/>
      </c>
      <c r="Q203" s="161" t="str">
        <f t="shared" ref="Q203" si="274">IF(C203&lt;&gt;"",D203*VLOOKUP(C203,$E$3:$H$7,4,FALSE),"")</f>
        <v/>
      </c>
      <c r="R203" s="161" t="str">
        <f t="shared" ref="R203" si="275">IF(AND(C203&lt;&gt;"",D203&lt;&gt;"",P203&lt;&gt;""),IF(P203-Q203&lt;=0,0,P203-Q203),"")</f>
        <v/>
      </c>
      <c r="S203" s="731"/>
      <c r="T203" s="154"/>
      <c r="U203" s="155" t="str">
        <f>IF(U$175&lt;&gt;"",IF($C203=U$175,$D203,""),"")</f>
        <v/>
      </c>
      <c r="V203" s="155" t="str">
        <f>IF(V$175&lt;&gt;"",IF($C203=V$175,$D203,""),"")</f>
        <v/>
      </c>
      <c r="W203" s="155" t="str">
        <f>IF(W$175&lt;&gt;"",IF($C203=W$175,$D203,""),"")</f>
        <v/>
      </c>
      <c r="X203" s="155" t="str">
        <f>IF(X$175&lt;&gt;"",IF($C203=X$175,$D203,""),"")</f>
        <v/>
      </c>
      <c r="Y203" s="155" t="str">
        <f>IF(Y$175&lt;&gt;"",IF($C203=Y$175,$D203,""),"")</f>
        <v/>
      </c>
      <c r="Z203" s="154"/>
      <c r="AA203" s="154"/>
      <c r="AB203" s="154"/>
      <c r="AC203" s="154"/>
      <c r="AD203" s="154"/>
      <c r="AE203" s="154"/>
      <c r="AF203" s="154"/>
      <c r="AG203" s="156"/>
    </row>
    <row r="204" spans="1:34" ht="13.5" customHeight="1" x14ac:dyDescent="0.25">
      <c r="A204" s="777"/>
      <c r="B204" s="753"/>
      <c r="C204" s="734" t="s">
        <v>282</v>
      </c>
      <c r="D204" s="735"/>
      <c r="E204" s="735"/>
      <c r="F204" s="735"/>
      <c r="G204" s="735"/>
      <c r="H204" s="736"/>
      <c r="I204" s="737" t="s">
        <v>283</v>
      </c>
      <c r="J204" s="738"/>
      <c r="K204" s="738"/>
      <c r="L204" s="738"/>
      <c r="M204" s="739"/>
      <c r="N204" s="740" t="s">
        <v>284</v>
      </c>
      <c r="O204" s="741"/>
      <c r="P204" s="741"/>
      <c r="Q204" s="741"/>
      <c r="R204" s="742"/>
      <c r="S204" s="732"/>
      <c r="T204" s="154"/>
      <c r="U204" s="155"/>
      <c r="V204" s="155"/>
      <c r="W204" s="155"/>
      <c r="X204" s="155"/>
      <c r="Y204" s="155"/>
      <c r="Z204" s="154"/>
      <c r="AA204" s="154"/>
      <c r="AB204" s="154"/>
      <c r="AC204" s="154"/>
      <c r="AD204" s="154"/>
      <c r="AE204" s="154"/>
      <c r="AF204" s="154"/>
      <c r="AG204" s="156"/>
    </row>
    <row r="205" spans="1:34" ht="13.5" customHeight="1" x14ac:dyDescent="0.25">
      <c r="A205" s="777"/>
      <c r="B205" s="754"/>
      <c r="C205" s="743"/>
      <c r="D205" s="744"/>
      <c r="E205" s="744"/>
      <c r="F205" s="744"/>
      <c r="G205" s="744"/>
      <c r="H205" s="745"/>
      <c r="I205" s="746"/>
      <c r="J205" s="747"/>
      <c r="K205" s="747"/>
      <c r="L205" s="747"/>
      <c r="M205" s="748"/>
      <c r="N205" s="749"/>
      <c r="O205" s="750"/>
      <c r="P205" s="750"/>
      <c r="Q205" s="750"/>
      <c r="R205" s="751"/>
      <c r="S205" s="733"/>
      <c r="T205" s="154"/>
      <c r="U205" s="155"/>
      <c r="V205" s="155"/>
      <c r="W205" s="155"/>
      <c r="X205" s="155"/>
      <c r="Y205" s="155"/>
      <c r="Z205" s="154"/>
      <c r="AA205" s="154"/>
      <c r="AB205" s="154"/>
      <c r="AC205" s="154"/>
      <c r="AD205" s="154"/>
      <c r="AE205" s="154"/>
      <c r="AF205" s="154"/>
      <c r="AG205" s="156"/>
    </row>
    <row r="206" spans="1:34" ht="13.5" customHeight="1" x14ac:dyDescent="0.35">
      <c r="A206" s="149"/>
      <c r="B206" s="11"/>
      <c r="C206" s="11"/>
      <c r="D206" s="150"/>
      <c r="E206" s="151"/>
      <c r="F206" s="152"/>
      <c r="G206" s="11"/>
      <c r="H206" s="11"/>
      <c r="I206" s="153"/>
      <c r="J206" s="153"/>
      <c r="K206" s="153"/>
      <c r="L206" s="11"/>
      <c r="M206" s="11"/>
      <c r="N206" s="11"/>
      <c r="O206" s="11"/>
      <c r="P206" s="11"/>
      <c r="Q206" s="11"/>
      <c r="R206" s="11"/>
      <c r="S206" s="11"/>
      <c r="T206" s="154"/>
      <c r="Z206" s="154"/>
      <c r="AA206" s="154"/>
      <c r="AB206" s="154"/>
      <c r="AC206" s="154"/>
      <c r="AD206" s="154"/>
      <c r="AE206" s="154"/>
      <c r="AF206" s="154"/>
      <c r="AG206" s="156"/>
    </row>
    <row r="207" spans="1:34" ht="13.5" customHeight="1" x14ac:dyDescent="0.25">
      <c r="A207" s="777" t="str">
        <f>IF([2]Resume!I21&lt;&gt;"",[2]Resume!I21,"")</f>
        <v/>
      </c>
      <c r="B207" s="767" t="s">
        <v>136</v>
      </c>
      <c r="C207" s="767" t="s">
        <v>137</v>
      </c>
      <c r="D207" s="778" t="s">
        <v>138</v>
      </c>
      <c r="E207" s="778" t="s">
        <v>139</v>
      </c>
      <c r="F207" s="779" t="s">
        <v>140</v>
      </c>
      <c r="G207" s="767" t="s">
        <v>141</v>
      </c>
      <c r="H207" s="772" t="s">
        <v>142</v>
      </c>
      <c r="I207" s="774" t="s">
        <v>143</v>
      </c>
      <c r="J207" s="775" t="s">
        <v>144</v>
      </c>
      <c r="K207" s="776" t="s">
        <v>145</v>
      </c>
      <c r="L207" s="767" t="s">
        <v>146</v>
      </c>
      <c r="M207" s="767"/>
      <c r="N207" s="767" t="s">
        <v>147</v>
      </c>
      <c r="O207" s="767"/>
      <c r="P207" s="767"/>
      <c r="Q207" s="767"/>
      <c r="R207" s="767"/>
      <c r="S207" s="752" t="s">
        <v>148</v>
      </c>
      <c r="T207" s="154"/>
      <c r="U207" s="155">
        <f>SUM(U176:U205)</f>
        <v>0</v>
      </c>
      <c r="V207" s="155">
        <f>SUM(V176:V205)</f>
        <v>0</v>
      </c>
      <c r="W207" s="155">
        <f>SUM(W176:W205)</f>
        <v>0</v>
      </c>
      <c r="X207" s="163">
        <f>SUM(X176:X205)</f>
        <v>0</v>
      </c>
      <c r="Y207" s="163">
        <f>SUM(Y176:Y205)</f>
        <v>0</v>
      </c>
      <c r="Z207" s="768" t="s">
        <v>161</v>
      </c>
      <c r="AA207" s="768"/>
      <c r="AB207" s="768"/>
      <c r="AC207" s="768"/>
      <c r="AD207" s="769">
        <f>SUM(D209:D238)</f>
        <v>0</v>
      </c>
      <c r="AE207" s="770"/>
      <c r="AF207" s="771"/>
      <c r="AG207" s="233" t="s">
        <v>149</v>
      </c>
    </row>
    <row r="208" spans="1:34" ht="13.5" customHeight="1" x14ac:dyDescent="0.25">
      <c r="A208" s="777"/>
      <c r="B208" s="767"/>
      <c r="C208" s="767"/>
      <c r="D208" s="778"/>
      <c r="E208" s="778"/>
      <c r="F208" s="779"/>
      <c r="G208" s="767"/>
      <c r="H208" s="773"/>
      <c r="I208" s="774"/>
      <c r="J208" s="775"/>
      <c r="K208" s="776"/>
      <c r="L208" s="275" t="s">
        <v>134</v>
      </c>
      <c r="M208" s="275" t="s">
        <v>135</v>
      </c>
      <c r="N208" s="275" t="s">
        <v>150</v>
      </c>
      <c r="O208" s="232" t="s">
        <v>151</v>
      </c>
      <c r="P208" s="275" t="s">
        <v>134</v>
      </c>
      <c r="Q208" s="275" t="s">
        <v>152</v>
      </c>
      <c r="R208" s="275" t="s">
        <v>135</v>
      </c>
      <c r="S208" s="754"/>
      <c r="T208" s="154"/>
      <c r="U208" s="155" t="str">
        <f>Z216</f>
        <v>FM</v>
      </c>
      <c r="V208" s="155" t="str">
        <f>Z217</f>
        <v>OP</v>
      </c>
      <c r="W208" s="155" t="str">
        <f>Z218</f>
        <v>PD</v>
      </c>
      <c r="X208" s="155" t="str">
        <f>Z219</f>
        <v/>
      </c>
      <c r="Y208" s="155" t="str">
        <f>Z220</f>
        <v/>
      </c>
      <c r="Z208" s="768" t="s">
        <v>162</v>
      </c>
      <c r="AA208" s="768"/>
      <c r="AB208" s="768"/>
      <c r="AC208" s="768"/>
      <c r="AD208" s="769">
        <f>AD207*[1]Resume!$K$12</f>
        <v>0</v>
      </c>
      <c r="AE208" s="770"/>
      <c r="AF208" s="771"/>
      <c r="AG208" s="233" t="s">
        <v>153</v>
      </c>
    </row>
    <row r="209" spans="1:34" ht="13.5" customHeight="1" x14ac:dyDescent="0.25">
      <c r="A209" s="777"/>
      <c r="B209" s="752" t="str">
        <f>IF(AND(C209&lt;&gt;"",D209&lt;&gt;""),1,"")</f>
        <v/>
      </c>
      <c r="C209" s="266"/>
      <c r="D209" s="267"/>
      <c r="E209" s="157" t="str">
        <f t="shared" ref="E209" si="276">IF(C209="","",VLOOKUP(C209,$E$3:$F$7,2,FALSE))</f>
        <v/>
      </c>
      <c r="F209" s="158" t="str">
        <f>IF(Resume!E21&lt;&gt;"",Resume!E21+TIME(0,0,0),"")</f>
        <v/>
      </c>
      <c r="G209" s="158" t="str">
        <f t="shared" ref="G209" si="277">IF(AND(C209&lt;&gt;"",F209&lt;&gt;""),F209+E209*D209,"")</f>
        <v/>
      </c>
      <c r="H209" s="158" t="str">
        <f>IF(AND(G209&lt;&gt;"",C209&lt;&gt;""),G209-F209,"")</f>
        <v/>
      </c>
      <c r="I209" s="158" t="str">
        <f>IF(H209&lt;&gt;"",$P$4-TIME(0,0,0),"")</f>
        <v/>
      </c>
      <c r="J209" s="268"/>
      <c r="K209" s="159" t="str">
        <f>IF(C209="","",IF(J209&lt;&gt;"",VLOOKUP(J209,[2]Tires!$D$6:$BJ$75,4,FALSE)))</f>
        <v/>
      </c>
      <c r="L209" s="159" t="str">
        <f>IF(C209="","",IF(J209&lt;&gt;"",IF(VLOOKUP(J209,[2]Tires!$D$6:$CH$75,51)&lt;&gt;"",VLOOKUP(J209,[2]Tires!$D$6:$CH$75,51),0)))</f>
        <v/>
      </c>
      <c r="M209" s="159" t="str">
        <f>IF(AND(G209&lt;&gt;"",C209&lt;&gt;""),L209+D209*[2]Resume!$K$12,"")</f>
        <v/>
      </c>
      <c r="N209" s="269"/>
      <c r="O209" s="160" t="str">
        <f>IF(N209&lt;&gt;"",IF(OR(N209="f",N209="Full"),IF([2]Resume!AS203=1,Capacity,Capacity*Density),IF(N209&lt;=IF([2]Resume!AS203=1,Capacity,Capacity*Density),N209,IF([2]Resume!AS203=1,Capacity,Capacity*Density)))/$O$4,"")</f>
        <v/>
      </c>
      <c r="P209" s="161" t="str">
        <f>IF(N209&lt;&gt;"",IF(OR(N209="f",N209="Full"),IF([2]Resume!AS203=1,Capacity,Capacity*Density),IF(N209&lt;=IF([2]Resume!AS203=1,Capacity,Capacity*Density),N209,IF([2]Resume!AS203=1,Capacity,Capacity*Density))),"")</f>
        <v/>
      </c>
      <c r="Q209" s="161" t="str">
        <f t="shared" ref="Q209" si="278">IF(C209&lt;&gt;"",D209*VLOOKUP(C209,$E$3:$H$7,4,FALSE),"")</f>
        <v/>
      </c>
      <c r="R209" s="161" t="str">
        <f>IF(AND(C209&lt;&gt;"",D209&lt;&gt;"",P209&lt;&gt;""),IF(P209-Q209&lt;=0,0,P209-Q209),"")</f>
        <v/>
      </c>
      <c r="S209" s="731"/>
      <c r="T209" s="154"/>
      <c r="U209" s="155" t="str">
        <f>IF(U$208&lt;&gt;"",IF($C209=U$208,$D209,""),"")</f>
        <v/>
      </c>
      <c r="V209" s="155" t="str">
        <f>IF(V$208&lt;&gt;"",IF($C209=V$208,$D209,""),"")</f>
        <v/>
      </c>
      <c r="W209" s="155" t="str">
        <f>IF(W$208&lt;&gt;"",IF($C209=W$208,$D209,""),"")</f>
        <v/>
      </c>
      <c r="X209" s="155" t="str">
        <f>IF(X$208&lt;&gt;"",IF($C209=X$208,$D209,""),"")</f>
        <v/>
      </c>
      <c r="Y209" s="155" t="str">
        <f>IF(Y$208&lt;&gt;"",IF($C209=Y$208,$D209,""),"")</f>
        <v/>
      </c>
      <c r="Z209" s="761" t="s">
        <v>163</v>
      </c>
      <c r="AA209" s="762"/>
      <c r="AB209" s="762"/>
      <c r="AC209" s="763"/>
      <c r="AD209" s="764">
        <f>AD207+AD174</f>
        <v>0</v>
      </c>
      <c r="AE209" s="765"/>
      <c r="AF209" s="766"/>
      <c r="AG209" s="234" t="s">
        <v>149</v>
      </c>
    </row>
    <row r="210" spans="1:34" ht="13.5" customHeight="1" x14ac:dyDescent="0.25">
      <c r="A210" s="777"/>
      <c r="B210" s="753"/>
      <c r="C210" s="734" t="s">
        <v>282</v>
      </c>
      <c r="D210" s="735"/>
      <c r="E210" s="735"/>
      <c r="F210" s="735"/>
      <c r="G210" s="735"/>
      <c r="H210" s="736"/>
      <c r="I210" s="737" t="s">
        <v>283</v>
      </c>
      <c r="J210" s="738"/>
      <c r="K210" s="738"/>
      <c r="L210" s="738"/>
      <c r="M210" s="739"/>
      <c r="N210" s="740" t="s">
        <v>284</v>
      </c>
      <c r="O210" s="741"/>
      <c r="P210" s="741"/>
      <c r="Q210" s="741"/>
      <c r="R210" s="742"/>
      <c r="S210" s="732"/>
      <c r="T210" s="154"/>
      <c r="U210" s="155"/>
      <c r="V210" s="155"/>
      <c r="W210" s="155"/>
      <c r="X210" s="155"/>
      <c r="Y210" s="155"/>
      <c r="Z210" s="761" t="s">
        <v>164</v>
      </c>
      <c r="AA210" s="762"/>
      <c r="AB210" s="762"/>
      <c r="AC210" s="763"/>
      <c r="AD210" s="764">
        <f>AD208+AD175</f>
        <v>0</v>
      </c>
      <c r="AE210" s="765"/>
      <c r="AF210" s="766"/>
      <c r="AG210" s="234" t="s">
        <v>153</v>
      </c>
    </row>
    <row r="211" spans="1:34" ht="13.5" customHeight="1" x14ac:dyDescent="0.25">
      <c r="A211" s="777"/>
      <c r="B211" s="754"/>
      <c r="C211" s="743"/>
      <c r="D211" s="744"/>
      <c r="E211" s="744"/>
      <c r="F211" s="744"/>
      <c r="G211" s="744"/>
      <c r="H211" s="745"/>
      <c r="I211" s="746"/>
      <c r="J211" s="747"/>
      <c r="K211" s="747"/>
      <c r="L211" s="747"/>
      <c r="M211" s="748"/>
      <c r="N211" s="749"/>
      <c r="O211" s="750"/>
      <c r="P211" s="750"/>
      <c r="Q211" s="750"/>
      <c r="R211" s="751"/>
      <c r="S211" s="733"/>
      <c r="T211" s="154"/>
      <c r="U211" s="155"/>
      <c r="V211" s="155"/>
      <c r="W211" s="155"/>
      <c r="X211" s="155"/>
      <c r="Y211" s="155"/>
    </row>
    <row r="212" spans="1:34" ht="13.5" customHeight="1" x14ac:dyDescent="0.25">
      <c r="A212" s="777"/>
      <c r="B212" s="752" t="str">
        <f>IF(AND(C212&lt;&gt;"",D212&lt;&gt;""),B209+1,"")</f>
        <v/>
      </c>
      <c r="C212" s="266"/>
      <c r="D212" s="267"/>
      <c r="E212" s="157" t="str">
        <f>IF(C212="","",VLOOKUP(C212,$E$3:$F$7,2,FALSE))</f>
        <v/>
      </c>
      <c r="F212" s="158" t="str">
        <f>IF(AND(G209&lt;&gt;"",C212&lt;&gt;""),G209+I209,"")</f>
        <v/>
      </c>
      <c r="G212" s="158" t="str">
        <f t="shared" ref="G212" si="279">IF(AND(C212&lt;&gt;"",F212&lt;&gt;""),F212+E212*D212,"")</f>
        <v/>
      </c>
      <c r="H212" s="158" t="str">
        <f t="shared" ref="H212" si="280">IF(AND(G212&lt;&gt;"",C212&lt;&gt;""),G212-F212,"")</f>
        <v/>
      </c>
      <c r="I212" s="158" t="str">
        <f t="shared" ref="I212" si="281">IF(H212&lt;&gt;"",$P$4-TIME(0,0,0),"")</f>
        <v/>
      </c>
      <c r="J212" s="268"/>
      <c r="K212" s="159" t="str">
        <f>IF(C212="","",IF(J212&lt;&gt;"",VLOOKUP(J212,[2]Tires!$D$6:$BJ$75,4,FALSE),K211))</f>
        <v/>
      </c>
      <c r="L212" s="159" t="str">
        <f>IF(C212="","",IF(J212&lt;&gt;"",IF(VLOOKUP(J212,[2]Tires!$D$6:$CH$75,51)&lt;&gt;"",VLOOKUP(J212,[2]Tires!$D$6:$CH$75,51),0),M209))</f>
        <v/>
      </c>
      <c r="M212" s="159" t="str">
        <f>IF(AND(G212&lt;&gt;"",C212&lt;&gt;""),L212+D212*[2]Resume!$K$12,"")</f>
        <v/>
      </c>
      <c r="N212" s="269"/>
      <c r="O212" s="160" t="str">
        <f>IF(AND(N212&lt;&gt;"",R209&lt;&gt;""),IF(OR(N212="f",N212="Full"),IF([2]Resume!$AS$5=1,Capacity,Capacity*Density)-R209,IF(N212&lt;=IF([2]Resume!$AS$5=1,Capacity,Capacity*Density),N212,IF([2]Resume!$AS$5=1,Capacity,Capacity*Density)))/$O$4,"")</f>
        <v/>
      </c>
      <c r="P212" s="161" t="str">
        <f>IF(R209&lt;&gt;"",IF(OR(N212="f",N212="Full"),IF([2]Resume!$AS$5=1,Capacity,Capacity*Density),IF(N212+R209&gt;IF([2]Resume!$AS$5=1,Capacity,Capacity*Density),IF([2]Resume!$AS$5=1,Capacity,Capacity*Density),N212+R209)),"")</f>
        <v/>
      </c>
      <c r="Q212" s="161" t="str">
        <f t="shared" ref="Q212" si="282">IF(C212&lt;&gt;"",D212*VLOOKUP(C212,$E$3:$H$7,4,FALSE),"")</f>
        <v/>
      </c>
      <c r="R212" s="161" t="str">
        <f t="shared" ref="R212" si="283">IF(AND(C212&lt;&gt;"",D212&lt;&gt;"",P212&lt;&gt;""),IF(P212-Q212&lt;=0,0,P212-Q212),"")</f>
        <v/>
      </c>
      <c r="S212" s="731"/>
      <c r="T212" s="154"/>
      <c r="U212" s="155" t="str">
        <f>IF(U$208&lt;&gt;"",IF($C212=U$208,$D212,""),"")</f>
        <v/>
      </c>
      <c r="V212" s="155" t="str">
        <f>IF(V$208&lt;&gt;"",IF($C212=V$208,$D212,""),"")</f>
        <v/>
      </c>
      <c r="W212" s="155" t="str">
        <f>IF(W$208&lt;&gt;"",IF($C212=W$208,$D212,""),"")</f>
        <v/>
      </c>
      <c r="X212" s="155" t="str">
        <f>IF(X$208&lt;&gt;"",IF($C212=X$208,$D212,""),"")</f>
        <v/>
      </c>
      <c r="Y212" s="155" t="str">
        <f>IF(Y$208&lt;&gt;"",IF($C212=Y$208,$D212,""),"")</f>
        <v/>
      </c>
    </row>
    <row r="213" spans="1:34" ht="13.5" customHeight="1" x14ac:dyDescent="0.25">
      <c r="A213" s="777"/>
      <c r="B213" s="753"/>
      <c r="C213" s="734" t="s">
        <v>282</v>
      </c>
      <c r="D213" s="735"/>
      <c r="E213" s="735"/>
      <c r="F213" s="735"/>
      <c r="G213" s="735"/>
      <c r="H213" s="736"/>
      <c r="I213" s="737" t="s">
        <v>283</v>
      </c>
      <c r="J213" s="738"/>
      <c r="K213" s="738"/>
      <c r="L213" s="738"/>
      <c r="M213" s="739"/>
      <c r="N213" s="740" t="s">
        <v>284</v>
      </c>
      <c r="O213" s="741"/>
      <c r="P213" s="741"/>
      <c r="Q213" s="741"/>
      <c r="R213" s="742"/>
      <c r="S213" s="732"/>
      <c r="T213" s="154"/>
      <c r="U213" s="155"/>
      <c r="V213" s="155"/>
      <c r="W213" s="155"/>
      <c r="X213" s="155"/>
      <c r="Y213" s="155"/>
    </row>
    <row r="214" spans="1:34" ht="13.5" customHeight="1" x14ac:dyDescent="0.25">
      <c r="A214" s="777"/>
      <c r="B214" s="754"/>
      <c r="C214" s="743"/>
      <c r="D214" s="744"/>
      <c r="E214" s="744"/>
      <c r="F214" s="744"/>
      <c r="G214" s="744"/>
      <c r="H214" s="745"/>
      <c r="I214" s="746"/>
      <c r="J214" s="747"/>
      <c r="K214" s="747"/>
      <c r="L214" s="747"/>
      <c r="M214" s="748"/>
      <c r="N214" s="749"/>
      <c r="O214" s="750"/>
      <c r="P214" s="750"/>
      <c r="Q214" s="750"/>
      <c r="R214" s="751"/>
      <c r="S214" s="733"/>
      <c r="T214" s="154"/>
      <c r="U214" s="155"/>
      <c r="V214" s="155"/>
      <c r="W214" s="155"/>
      <c r="X214" s="155"/>
      <c r="Y214" s="155"/>
    </row>
    <row r="215" spans="1:34" s="154" customFormat="1" ht="13.5" customHeight="1" x14ac:dyDescent="0.2">
      <c r="A215" s="777"/>
      <c r="B215" s="752" t="str">
        <f>IF(AND(C215&lt;&gt;"",D215&lt;&gt;""),B212+1,"")</f>
        <v/>
      </c>
      <c r="C215" s="266"/>
      <c r="D215" s="267"/>
      <c r="E215" s="157" t="str">
        <f>IF(C215="","",VLOOKUP(C215,$E$3:$F$7,2,FALSE))</f>
        <v/>
      </c>
      <c r="F215" s="158" t="str">
        <f>IF(AND(G212&lt;&gt;"",C215&lt;&gt;""),G212+I212,"")</f>
        <v/>
      </c>
      <c r="G215" s="158" t="str">
        <f t="shared" ref="G215" si="284">IF(AND(C215&lt;&gt;"",F215&lt;&gt;""),F215+E215*D215,"")</f>
        <v/>
      </c>
      <c r="H215" s="158" t="str">
        <f t="shared" ref="H215" si="285">IF(AND(G215&lt;&gt;"",C215&lt;&gt;""),G215-F215,"")</f>
        <v/>
      </c>
      <c r="I215" s="158" t="str">
        <f t="shared" ref="I215" si="286">IF(H215&lt;&gt;"",$P$4-TIME(0,0,0),"")</f>
        <v/>
      </c>
      <c r="J215" s="268"/>
      <c r="K215" s="159" t="str">
        <f>IF(C215="","",IF(J215&lt;&gt;"",VLOOKUP(J215,[2]Tires!$D$6:$BJ$75,4,FALSE),K214))</f>
        <v/>
      </c>
      <c r="L215" s="159" t="str">
        <f>IF(C215="","",IF(J215&lt;&gt;"",IF(VLOOKUP(J215,[2]Tires!$D$6:$CH$75,51)&lt;&gt;"",VLOOKUP(J215,[2]Tires!$D$6:$CH$75,51),0),M212))</f>
        <v/>
      </c>
      <c r="M215" s="159" t="str">
        <f>IF(AND(G215&lt;&gt;"",C215&lt;&gt;""),L215+D215*[2]Resume!$K$12,"")</f>
        <v/>
      </c>
      <c r="N215" s="269"/>
      <c r="O215" s="160" t="str">
        <f>IF(AND(N215&lt;&gt;"",R212&lt;&gt;""),IF(OR(N215="f",N215="Full"),IF([2]Resume!$AS$5=1,Capacity,Capacity*Density)-R212,IF(N215&lt;=IF([2]Resume!$AS$5=1,Capacity,Capacity*Density),N215,IF([2]Resume!$AS$5=1,Capacity,Capacity*Density)))/$O$4,"")</f>
        <v/>
      </c>
      <c r="P215" s="161" t="str">
        <f>IF(R212&lt;&gt;"",IF(OR(N215="f",N215="Full"),IF([2]Resume!$AS$5=1,Capacity,Capacity*Density),IF(N215+R212&gt;IF([2]Resume!$AS$5=1,Capacity,Capacity*Density),IF([2]Resume!$AS$5=1,Capacity,Capacity*Density),N215+R212)),"")</f>
        <v/>
      </c>
      <c r="Q215" s="161" t="str">
        <f t="shared" ref="Q215" si="287">IF(C215&lt;&gt;"",D215*VLOOKUP(C215,$E$3:$H$7,4,FALSE),"")</f>
        <v/>
      </c>
      <c r="R215" s="161" t="str">
        <f t="shared" ref="R215" si="288">IF(AND(C215&lt;&gt;"",D215&lt;&gt;"",P215&lt;&gt;""),IF(P215-Q215&lt;=0,0,P215-Q215),"")</f>
        <v/>
      </c>
      <c r="S215" s="731"/>
      <c r="U215" s="155" t="str">
        <f>IF(U$208&lt;&gt;"",IF($C215=U$208,$D215,""),"")</f>
        <v/>
      </c>
      <c r="V215" s="155" t="str">
        <f>IF(V$208&lt;&gt;"",IF($C215=V$208,$D215,""),"")</f>
        <v/>
      </c>
      <c r="W215" s="155" t="str">
        <f>IF(W$208&lt;&gt;"",IF($C215=W$208,$D215,""),"")</f>
        <v/>
      </c>
      <c r="X215" s="155" t="str">
        <f>IF(X$208&lt;&gt;"",IF($C215=X$208,$D215,""),"")</f>
        <v/>
      </c>
      <c r="Y215" s="155" t="str">
        <f>IF(Y$208&lt;&gt;"",IF($C215=Y$208,$D215,""),"")</f>
        <v/>
      </c>
      <c r="Z215" s="758" t="str">
        <f>IF([1]Resume!O21&lt;&gt;"",[1]Resume!O21,"")</f>
        <v/>
      </c>
      <c r="AA215" s="759"/>
      <c r="AB215" s="759"/>
      <c r="AC215" s="760"/>
      <c r="AD215" s="758" t="s">
        <v>154</v>
      </c>
      <c r="AE215" s="759"/>
      <c r="AF215" s="760"/>
      <c r="AG215" s="275"/>
      <c r="AH215" s="156"/>
    </row>
    <row r="216" spans="1:34" s="154" customFormat="1" ht="13.5" customHeight="1" x14ac:dyDescent="0.2">
      <c r="A216" s="777"/>
      <c r="B216" s="753"/>
      <c r="C216" s="734" t="s">
        <v>282</v>
      </c>
      <c r="D216" s="735"/>
      <c r="E216" s="735"/>
      <c r="F216" s="735"/>
      <c r="G216" s="735"/>
      <c r="H216" s="736"/>
      <c r="I216" s="737" t="s">
        <v>283</v>
      </c>
      <c r="J216" s="738"/>
      <c r="K216" s="738"/>
      <c r="L216" s="738"/>
      <c r="M216" s="739"/>
      <c r="N216" s="740" t="s">
        <v>284</v>
      </c>
      <c r="O216" s="741"/>
      <c r="P216" s="741"/>
      <c r="Q216" s="741"/>
      <c r="R216" s="742"/>
      <c r="S216" s="732"/>
      <c r="U216" s="155"/>
      <c r="V216" s="155"/>
      <c r="W216" s="155"/>
      <c r="X216" s="155"/>
      <c r="Y216" s="155"/>
      <c r="Z216" s="168" t="str">
        <f>IF($E$3&lt;&gt;"",$E$3,"")</f>
        <v>FM</v>
      </c>
      <c r="AA216" s="755">
        <f>IF(Z216&lt;&gt;"",IF(SUM(U239:Y239)&lt;&gt;0,U239,U240),"")</f>
        <v>0</v>
      </c>
      <c r="AB216" s="756"/>
      <c r="AC216" s="757"/>
      <c r="AD216" s="755">
        <f>IF(Z216&lt;&gt;"",SUM(AA216,AD183),"")</f>
        <v>10</v>
      </c>
      <c r="AE216" s="756"/>
      <c r="AF216" s="757"/>
      <c r="AG216" s="233" t="s">
        <v>149</v>
      </c>
      <c r="AH216" s="156"/>
    </row>
    <row r="217" spans="1:34" s="154" customFormat="1" ht="13.5" customHeight="1" x14ac:dyDescent="0.2">
      <c r="A217" s="777"/>
      <c r="B217" s="754"/>
      <c r="C217" s="743"/>
      <c r="D217" s="744"/>
      <c r="E217" s="744"/>
      <c r="F217" s="744"/>
      <c r="G217" s="744"/>
      <c r="H217" s="745"/>
      <c r="I217" s="746"/>
      <c r="J217" s="747"/>
      <c r="K217" s="747"/>
      <c r="L217" s="747"/>
      <c r="M217" s="748"/>
      <c r="N217" s="749"/>
      <c r="O217" s="750"/>
      <c r="P217" s="750"/>
      <c r="Q217" s="750"/>
      <c r="R217" s="751"/>
      <c r="S217" s="733"/>
      <c r="U217" s="155"/>
      <c r="V217" s="155"/>
      <c r="W217" s="155"/>
      <c r="X217" s="155"/>
      <c r="Y217" s="155"/>
      <c r="Z217" s="169" t="str">
        <f>IF($E$4&lt;&gt;"",$E$4,"")</f>
        <v>OP</v>
      </c>
      <c r="AA217" s="755">
        <f>IF(Z217&lt;&gt;"",IF(SUM(U239:Y239)&lt;&gt;0,V239,V240),"")</f>
        <v>0</v>
      </c>
      <c r="AB217" s="756"/>
      <c r="AC217" s="757"/>
      <c r="AD217" s="755">
        <f t="shared" ref="AD217:AD220" si="289">IF(Z217&lt;&gt;"",SUM(AA217,AD184),"")</f>
        <v>9</v>
      </c>
      <c r="AE217" s="756"/>
      <c r="AF217" s="757"/>
      <c r="AG217" s="233" t="s">
        <v>149</v>
      </c>
      <c r="AH217" s="156"/>
    </row>
    <row r="218" spans="1:34" s="154" customFormat="1" ht="13.5" customHeight="1" x14ac:dyDescent="0.2">
      <c r="A218" s="777"/>
      <c r="B218" s="752" t="str">
        <f t="shared" ref="B218:B236" si="290">IF(AND(C218&lt;&gt;"",D218&lt;&gt;""),B217+1,"")</f>
        <v/>
      </c>
      <c r="C218" s="266"/>
      <c r="D218" s="267"/>
      <c r="E218" s="157" t="str">
        <f>IF(C218="","",VLOOKUP(C218,$E$3:$F$7,2,FALSE))</f>
        <v/>
      </c>
      <c r="F218" s="158" t="str">
        <f>IF(AND(G215&lt;&gt;"",C218&lt;&gt;""),G215+I215,"")</f>
        <v/>
      </c>
      <c r="G218" s="158" t="str">
        <f t="shared" ref="G218" si="291">IF(AND(C218&lt;&gt;"",F218&lt;&gt;""),F218+E218*D218,"")</f>
        <v/>
      </c>
      <c r="H218" s="158" t="str">
        <f t="shared" ref="H218" si="292">IF(AND(G218&lt;&gt;"",C218&lt;&gt;""),G218-F218,"")</f>
        <v/>
      </c>
      <c r="I218" s="158" t="str">
        <f t="shared" ref="I218" si="293">IF(H218&lt;&gt;"",$P$4-TIME(0,0,0),"")</f>
        <v/>
      </c>
      <c r="J218" s="268"/>
      <c r="K218" s="159" t="str">
        <f>IF(C218="","",IF(J218&lt;&gt;"",VLOOKUP(J218,[2]Tires!$D$6:$BJ$75,4,FALSE),K217))</f>
        <v/>
      </c>
      <c r="L218" s="159" t="str">
        <f>IF(C218="","",IF(J218&lt;&gt;"",IF(VLOOKUP(J218,[2]Tires!$D$6:$CH$75,51)&lt;&gt;"",VLOOKUP(J218,[2]Tires!$D$6:$CH$75,51),0),M215))</f>
        <v/>
      </c>
      <c r="M218" s="159" t="str">
        <f>IF(AND(G218&lt;&gt;"",C218&lt;&gt;""),L218+D218*[2]Resume!$K$12,"")</f>
        <v/>
      </c>
      <c r="N218" s="269"/>
      <c r="O218" s="160" t="str">
        <f>IF(AND(N218&lt;&gt;"",R215&lt;&gt;""),IF(OR(N218="f",N218="Full"),IF([2]Resume!$AS$5=1,Capacity,Capacity*Density)-R215,IF(N218&lt;=IF([2]Resume!$AS$5=1,Capacity,Capacity*Density),N218,IF([2]Resume!$AS$5=1,Capacity,Capacity*Density)))/$O$4,"")</f>
        <v/>
      </c>
      <c r="P218" s="161" t="str">
        <f>IF(R215&lt;&gt;"",IF(OR(N218="f",N218="Full"),IF([2]Resume!$AS$5=1,Capacity,Capacity*Density),IF(N218+R215&gt;IF([2]Resume!$AS$5=1,Capacity,Capacity*Density),IF([2]Resume!$AS$5=1,Capacity,Capacity*Density),N218+R215)),"")</f>
        <v/>
      </c>
      <c r="Q218" s="161" t="str">
        <f t="shared" ref="Q218" si="294">IF(C218&lt;&gt;"",D218*VLOOKUP(C218,$E$3:$H$7,4,FALSE),"")</f>
        <v/>
      </c>
      <c r="R218" s="161" t="str">
        <f t="shared" ref="R218" si="295">IF(AND(C218&lt;&gt;"",D218&lt;&gt;"",P218&lt;&gt;""),IF(P218-Q218&lt;=0,0,P218-Q218),"")</f>
        <v/>
      </c>
      <c r="S218" s="731"/>
      <c r="U218" s="155" t="str">
        <f>IF(U$208&lt;&gt;"",IF($C218=U$208,$D218,""),"")</f>
        <v/>
      </c>
      <c r="V218" s="155" t="str">
        <f>IF(V$208&lt;&gt;"",IF($C218=V$208,$D218,""),"")</f>
        <v/>
      </c>
      <c r="W218" s="155" t="str">
        <f>IF(W$208&lt;&gt;"",IF($C218=W$208,$D218,""),"")</f>
        <v/>
      </c>
      <c r="X218" s="155" t="str">
        <f>IF(X$208&lt;&gt;"",IF($C218=X$208,$D218,""),"")</f>
        <v/>
      </c>
      <c r="Y218" s="155" t="str">
        <f>IF(Y$208&lt;&gt;"",IF($C218=Y$208,$D218,""),"")</f>
        <v/>
      </c>
      <c r="Z218" s="170" t="str">
        <f>IF($E$5&lt;&gt;"",$E$5,"")</f>
        <v>PD</v>
      </c>
      <c r="AA218" s="755">
        <f>IF(Z218&lt;&gt;"",IF(SUM(U239:Y239)&lt;&gt;0,W239,W240),"")</f>
        <v>0</v>
      </c>
      <c r="AB218" s="756"/>
      <c r="AC218" s="757"/>
      <c r="AD218" s="755">
        <f t="shared" si="289"/>
        <v>7</v>
      </c>
      <c r="AE218" s="756"/>
      <c r="AF218" s="757"/>
      <c r="AG218" s="233" t="s">
        <v>149</v>
      </c>
      <c r="AH218" s="156"/>
    </row>
    <row r="219" spans="1:34" s="154" customFormat="1" ht="13.5" customHeight="1" x14ac:dyDescent="0.2">
      <c r="A219" s="777"/>
      <c r="B219" s="753"/>
      <c r="C219" s="734" t="s">
        <v>282</v>
      </c>
      <c r="D219" s="735"/>
      <c r="E219" s="735"/>
      <c r="F219" s="735"/>
      <c r="G219" s="735"/>
      <c r="H219" s="736"/>
      <c r="I219" s="737" t="s">
        <v>283</v>
      </c>
      <c r="J219" s="738"/>
      <c r="K219" s="738"/>
      <c r="L219" s="738"/>
      <c r="M219" s="739"/>
      <c r="N219" s="740" t="s">
        <v>284</v>
      </c>
      <c r="O219" s="741"/>
      <c r="P219" s="741"/>
      <c r="Q219" s="741"/>
      <c r="R219" s="742"/>
      <c r="S219" s="732"/>
      <c r="U219" s="155"/>
      <c r="V219" s="155"/>
      <c r="W219" s="155"/>
      <c r="X219" s="155"/>
      <c r="Y219" s="155"/>
      <c r="Z219" s="171" t="str">
        <f>IF($E$6&lt;&gt;"",$E$6,"")</f>
        <v/>
      </c>
      <c r="AA219" s="755" t="str">
        <f>IF(Z219&lt;&gt;"",IF(SUM(U239:Y239)&lt;&gt;0,X239,X240),"")</f>
        <v/>
      </c>
      <c r="AB219" s="756"/>
      <c r="AC219" s="757"/>
      <c r="AD219" s="755" t="str">
        <f t="shared" si="289"/>
        <v/>
      </c>
      <c r="AE219" s="756"/>
      <c r="AF219" s="757"/>
      <c r="AG219" s="233" t="s">
        <v>149</v>
      </c>
      <c r="AH219" s="156"/>
    </row>
    <row r="220" spans="1:34" s="154" customFormat="1" ht="13.5" customHeight="1" x14ac:dyDescent="0.2">
      <c r="A220" s="777"/>
      <c r="B220" s="754"/>
      <c r="C220" s="743"/>
      <c r="D220" s="744"/>
      <c r="E220" s="744"/>
      <c r="F220" s="744"/>
      <c r="G220" s="744"/>
      <c r="H220" s="745"/>
      <c r="I220" s="746"/>
      <c r="J220" s="747"/>
      <c r="K220" s="747"/>
      <c r="L220" s="747"/>
      <c r="M220" s="748"/>
      <c r="N220" s="749"/>
      <c r="O220" s="750"/>
      <c r="P220" s="750"/>
      <c r="Q220" s="750"/>
      <c r="R220" s="751"/>
      <c r="S220" s="733"/>
      <c r="U220" s="155"/>
      <c r="V220" s="155"/>
      <c r="W220" s="155"/>
      <c r="X220" s="155"/>
      <c r="Y220" s="155"/>
      <c r="Z220" s="162" t="str">
        <f>IF($E$7&lt;&gt;"",$E$7,"")</f>
        <v/>
      </c>
      <c r="AA220" s="755" t="str">
        <f>IF(Z220&lt;&gt;"",IF(SUM(U239:Y239)&lt;&gt;0,Y239,Y240),"")</f>
        <v/>
      </c>
      <c r="AB220" s="756"/>
      <c r="AC220" s="757"/>
      <c r="AD220" s="755" t="str">
        <f t="shared" si="289"/>
        <v/>
      </c>
      <c r="AE220" s="756"/>
      <c r="AF220" s="757"/>
      <c r="AG220" s="233" t="s">
        <v>149</v>
      </c>
      <c r="AH220" s="156"/>
    </row>
    <row r="221" spans="1:34" s="154" customFormat="1" ht="13.5" customHeight="1" x14ac:dyDescent="0.2">
      <c r="A221" s="777"/>
      <c r="B221" s="752" t="str">
        <f t="shared" si="290"/>
        <v/>
      </c>
      <c r="C221" s="266"/>
      <c r="D221" s="267"/>
      <c r="E221" s="157" t="str">
        <f>IF(C221="","",VLOOKUP(C221,$E$3:$F$7,2,FALSE))</f>
        <v/>
      </c>
      <c r="F221" s="158" t="str">
        <f>IF(AND(G218&lt;&gt;"",C221&lt;&gt;""),G218+I218,"")</f>
        <v/>
      </c>
      <c r="G221" s="158" t="str">
        <f t="shared" ref="G221" si="296">IF(AND(C221&lt;&gt;"",F221&lt;&gt;""),F221+E221*D221,"")</f>
        <v/>
      </c>
      <c r="H221" s="158" t="str">
        <f t="shared" ref="H221" si="297">IF(AND(G221&lt;&gt;"",C221&lt;&gt;""),G221-F221,"")</f>
        <v/>
      </c>
      <c r="I221" s="158" t="str">
        <f t="shared" ref="I221" si="298">IF(H221&lt;&gt;"",$P$4-TIME(0,0,0),"")</f>
        <v/>
      </c>
      <c r="J221" s="268"/>
      <c r="K221" s="159" t="str">
        <f>IF(C221="","",IF(J221&lt;&gt;"",VLOOKUP(J221,[2]Tires!$D$6:$BJ$75,4,FALSE),K220))</f>
        <v/>
      </c>
      <c r="L221" s="159" t="str">
        <f>IF(C221="","",IF(J221&lt;&gt;"",IF(VLOOKUP(J221,[2]Tires!$D$6:$CH$75,51)&lt;&gt;"",VLOOKUP(J221,[2]Tires!$D$6:$CH$75,51),0),M218))</f>
        <v/>
      </c>
      <c r="M221" s="159" t="str">
        <f>IF(AND(G221&lt;&gt;"",C221&lt;&gt;""),L221+D221*[2]Resume!$K$12,"")</f>
        <v/>
      </c>
      <c r="N221" s="269"/>
      <c r="O221" s="160" t="str">
        <f>IF(AND(N221&lt;&gt;"",R218&lt;&gt;""),IF(OR(N221="f",N221="Full"),IF([2]Resume!$AS$5=1,Capacity,Capacity*Density)-R218,IF(N221&lt;=IF([2]Resume!$AS$5=1,Capacity,Capacity*Density),N221,IF([2]Resume!$AS$5=1,Capacity,Capacity*Density)))/$O$4,"")</f>
        <v/>
      </c>
      <c r="P221" s="161" t="str">
        <f>IF(R218&lt;&gt;"",IF(OR(N221="f",N221="Full"),IF([2]Resume!$AS$5=1,Capacity,Capacity*Density),IF(N221+R218&gt;IF([2]Resume!$AS$5=1,Capacity,Capacity*Density),IF([2]Resume!$AS$5=1,Capacity,Capacity*Density),N221+R218)),"")</f>
        <v/>
      </c>
      <c r="Q221" s="161" t="str">
        <f t="shared" ref="Q221" si="299">IF(C221&lt;&gt;"",D221*VLOOKUP(C221,$E$3:$H$7,4,FALSE),"")</f>
        <v/>
      </c>
      <c r="R221" s="161" t="str">
        <f t="shared" ref="R221" si="300">IF(AND(C221&lt;&gt;"",D221&lt;&gt;"",P221&lt;&gt;""),IF(P221-Q221&lt;=0,0,P221-Q221),"")</f>
        <v/>
      </c>
      <c r="S221" s="731"/>
      <c r="U221" s="155" t="str">
        <f>IF(U$208&lt;&gt;"",IF($C221=U$208,$D221,""),"")</f>
        <v/>
      </c>
      <c r="V221" s="155" t="str">
        <f>IF(V$208&lt;&gt;"",IF($C221=V$208,$D221,""),"")</f>
        <v/>
      </c>
      <c r="W221" s="155" t="str">
        <f>IF(W$208&lt;&gt;"",IF($C221=W$208,$D221,""),"")</f>
        <v/>
      </c>
      <c r="X221" s="155" t="str">
        <f>IF(X$208&lt;&gt;"",IF($C221=X$208,$D221,""),"")</f>
        <v/>
      </c>
      <c r="Y221" s="155" t="str">
        <f>IF(Y$208&lt;&gt;"",IF($C221=Y$208,$D221,""),"")</f>
        <v/>
      </c>
      <c r="AG221" s="156"/>
      <c r="AH221" s="156"/>
    </row>
    <row r="222" spans="1:34" s="154" customFormat="1" ht="13.5" customHeight="1" x14ac:dyDescent="0.2">
      <c r="A222" s="777"/>
      <c r="B222" s="753"/>
      <c r="C222" s="734" t="s">
        <v>282</v>
      </c>
      <c r="D222" s="735"/>
      <c r="E222" s="735"/>
      <c r="F222" s="735"/>
      <c r="G222" s="735"/>
      <c r="H222" s="736"/>
      <c r="I222" s="737" t="s">
        <v>283</v>
      </c>
      <c r="J222" s="738"/>
      <c r="K222" s="738"/>
      <c r="L222" s="738"/>
      <c r="M222" s="739"/>
      <c r="N222" s="740" t="s">
        <v>284</v>
      </c>
      <c r="O222" s="741"/>
      <c r="P222" s="741"/>
      <c r="Q222" s="741"/>
      <c r="R222" s="742"/>
      <c r="S222" s="732"/>
      <c r="U222" s="155"/>
      <c r="V222" s="155"/>
      <c r="W222" s="155"/>
      <c r="X222" s="155"/>
      <c r="Y222" s="155"/>
      <c r="AG222" s="156"/>
      <c r="AH222" s="156"/>
    </row>
    <row r="223" spans="1:34" s="154" customFormat="1" ht="13.5" customHeight="1" x14ac:dyDescent="0.2">
      <c r="A223" s="777"/>
      <c r="B223" s="754"/>
      <c r="C223" s="743"/>
      <c r="D223" s="744"/>
      <c r="E223" s="744"/>
      <c r="F223" s="744"/>
      <c r="G223" s="744"/>
      <c r="H223" s="745"/>
      <c r="I223" s="746"/>
      <c r="J223" s="747"/>
      <c r="K223" s="747"/>
      <c r="L223" s="747"/>
      <c r="M223" s="748"/>
      <c r="N223" s="749"/>
      <c r="O223" s="750"/>
      <c r="P223" s="750"/>
      <c r="Q223" s="750"/>
      <c r="R223" s="751"/>
      <c r="S223" s="733"/>
      <c r="U223" s="155"/>
      <c r="V223" s="155"/>
      <c r="W223" s="155"/>
      <c r="X223" s="155"/>
      <c r="Y223" s="155"/>
      <c r="AG223" s="156"/>
      <c r="AH223" s="156"/>
    </row>
    <row r="224" spans="1:34" s="154" customFormat="1" ht="13.5" customHeight="1" x14ac:dyDescent="0.2">
      <c r="A224" s="777"/>
      <c r="B224" s="752" t="str">
        <f t="shared" si="290"/>
        <v/>
      </c>
      <c r="C224" s="266"/>
      <c r="D224" s="267"/>
      <c r="E224" s="157" t="str">
        <f>IF(C224="","",VLOOKUP(C224,$E$3:$F$7,2,FALSE))</f>
        <v/>
      </c>
      <c r="F224" s="158" t="str">
        <f>IF(AND(G221&lt;&gt;"",C224&lt;&gt;""),G221+I221,"")</f>
        <v/>
      </c>
      <c r="G224" s="158" t="str">
        <f t="shared" ref="G224" si="301">IF(AND(C224&lt;&gt;"",F224&lt;&gt;""),F224+E224*D224,"")</f>
        <v/>
      </c>
      <c r="H224" s="158" t="str">
        <f t="shared" ref="H224" si="302">IF(AND(G224&lt;&gt;"",C224&lt;&gt;""),G224-F224,"")</f>
        <v/>
      </c>
      <c r="I224" s="158" t="str">
        <f t="shared" ref="I224" si="303">IF(H224&lt;&gt;"",$P$4-TIME(0,0,0),"")</f>
        <v/>
      </c>
      <c r="J224" s="268"/>
      <c r="K224" s="159" t="str">
        <f>IF(C224="","",IF(J224&lt;&gt;"",VLOOKUP(J224,[2]Tires!$D$6:$BJ$75,4,FALSE),K223))</f>
        <v/>
      </c>
      <c r="L224" s="159" t="str">
        <f>IF(C224="","",IF(J224&lt;&gt;"",IF(VLOOKUP(J224,[2]Tires!$D$6:$CH$75,51)&lt;&gt;"",VLOOKUP(J224,[2]Tires!$D$6:$CH$75,51),0),M221))</f>
        <v/>
      </c>
      <c r="M224" s="159" t="str">
        <f>IF(AND(G224&lt;&gt;"",C224&lt;&gt;""),L224+D224*[2]Resume!$K$12,"")</f>
        <v/>
      </c>
      <c r="N224" s="269"/>
      <c r="O224" s="160" t="str">
        <f>IF(AND(N224&lt;&gt;"",R221&lt;&gt;""),IF(OR(N224="f",N224="Full"),IF([2]Resume!$AS$5=1,Capacity,Capacity*Density)-R221,IF(N224&lt;=IF([2]Resume!$AS$5=1,Capacity,Capacity*Density),N224,IF([2]Resume!$AS$5=1,Capacity,Capacity*Density)))/$O$4,"")</f>
        <v/>
      </c>
      <c r="P224" s="161" t="str">
        <f>IF(R221&lt;&gt;"",IF(OR(N224="f",N224="Full"),IF([2]Resume!$AS$5=1,Capacity,Capacity*Density),IF(N224+R221&gt;IF([2]Resume!$AS$5=1,Capacity,Capacity*Density),IF([2]Resume!$AS$5=1,Capacity,Capacity*Density),N224+R221)),"")</f>
        <v/>
      </c>
      <c r="Q224" s="161" t="str">
        <f t="shared" ref="Q224" si="304">IF(C224&lt;&gt;"",D224*VLOOKUP(C224,$E$3:$H$7,4,FALSE),"")</f>
        <v/>
      </c>
      <c r="R224" s="161" t="str">
        <f t="shared" ref="R224" si="305">IF(AND(C224&lt;&gt;"",D224&lt;&gt;"",P224&lt;&gt;""),IF(P224-Q224&lt;=0,0,P224-Q224),"")</f>
        <v/>
      </c>
      <c r="S224" s="731"/>
      <c r="U224" s="155" t="str">
        <f>IF(U$208&lt;&gt;"",IF($C224=U$208,$D224,""),"")</f>
        <v/>
      </c>
      <c r="V224" s="155" t="str">
        <f>IF(V$208&lt;&gt;"",IF($C224=V$208,$D224,""),"")</f>
        <v/>
      </c>
      <c r="W224" s="155" t="str">
        <f>IF(W$208&lt;&gt;"",IF($C224=W$208,$D224,""),"")</f>
        <v/>
      </c>
      <c r="X224" s="155" t="str">
        <f>IF(X$208&lt;&gt;"",IF($C224=X$208,$D224,""),"")</f>
        <v/>
      </c>
      <c r="Y224" s="155" t="str">
        <f>IF(Y$208&lt;&gt;"",IF($C224=Y$208,$D224,""),"")</f>
        <v/>
      </c>
      <c r="AG224" s="156"/>
      <c r="AH224" s="156"/>
    </row>
    <row r="225" spans="1:34" s="154" customFormat="1" ht="13.5" customHeight="1" x14ac:dyDescent="0.2">
      <c r="A225" s="777"/>
      <c r="B225" s="753"/>
      <c r="C225" s="734" t="s">
        <v>282</v>
      </c>
      <c r="D225" s="735"/>
      <c r="E225" s="735"/>
      <c r="F225" s="735"/>
      <c r="G225" s="735"/>
      <c r="H225" s="736"/>
      <c r="I225" s="737" t="s">
        <v>283</v>
      </c>
      <c r="J225" s="738"/>
      <c r="K225" s="738"/>
      <c r="L225" s="738"/>
      <c r="M225" s="739"/>
      <c r="N225" s="740" t="s">
        <v>284</v>
      </c>
      <c r="O225" s="741"/>
      <c r="P225" s="741"/>
      <c r="Q225" s="741"/>
      <c r="R225" s="742"/>
      <c r="S225" s="732"/>
      <c r="U225" s="155"/>
      <c r="V225" s="155"/>
      <c r="W225" s="155"/>
      <c r="X225" s="155"/>
      <c r="Y225" s="155"/>
      <c r="AG225" s="156"/>
      <c r="AH225" s="156"/>
    </row>
    <row r="226" spans="1:34" s="154" customFormat="1" ht="13.5" customHeight="1" x14ac:dyDescent="0.2">
      <c r="A226" s="777"/>
      <c r="B226" s="754"/>
      <c r="C226" s="743"/>
      <c r="D226" s="744"/>
      <c r="E226" s="744"/>
      <c r="F226" s="744"/>
      <c r="G226" s="744"/>
      <c r="H226" s="745"/>
      <c r="I226" s="746"/>
      <c r="J226" s="747"/>
      <c r="K226" s="747"/>
      <c r="L226" s="747"/>
      <c r="M226" s="748"/>
      <c r="N226" s="749"/>
      <c r="O226" s="750"/>
      <c r="P226" s="750"/>
      <c r="Q226" s="750"/>
      <c r="R226" s="751"/>
      <c r="S226" s="733"/>
      <c r="U226" s="155"/>
      <c r="V226" s="155"/>
      <c r="W226" s="155"/>
      <c r="X226" s="155"/>
      <c r="Y226" s="155"/>
      <c r="AG226" s="156"/>
      <c r="AH226" s="156"/>
    </row>
    <row r="227" spans="1:34" s="154" customFormat="1" ht="13.5" customHeight="1" x14ac:dyDescent="0.2">
      <c r="A227" s="777"/>
      <c r="B227" s="752" t="str">
        <f t="shared" si="290"/>
        <v/>
      </c>
      <c r="C227" s="266"/>
      <c r="D227" s="267"/>
      <c r="E227" s="157" t="str">
        <f>IF(C227="","",VLOOKUP(C227,$E$3:$F$7,2,FALSE))</f>
        <v/>
      </c>
      <c r="F227" s="158" t="str">
        <f>IF(AND(G224&lt;&gt;"",C227&lt;&gt;""),G224+I224,"")</f>
        <v/>
      </c>
      <c r="G227" s="158" t="str">
        <f t="shared" ref="G227" si="306">IF(AND(C227&lt;&gt;"",F227&lt;&gt;""),F227+E227*D227,"")</f>
        <v/>
      </c>
      <c r="H227" s="158" t="str">
        <f t="shared" ref="H227" si="307">IF(AND(G227&lt;&gt;"",C227&lt;&gt;""),G227-F227,"")</f>
        <v/>
      </c>
      <c r="I227" s="158" t="str">
        <f t="shared" ref="I227" si="308">IF(H227&lt;&gt;"",$P$4-TIME(0,0,0),"")</f>
        <v/>
      </c>
      <c r="J227" s="268"/>
      <c r="K227" s="159" t="str">
        <f>IF(C227="","",IF(J227&lt;&gt;"",VLOOKUP(J227,[2]Tires!$D$6:$BJ$75,4,FALSE),K226))</f>
        <v/>
      </c>
      <c r="L227" s="159" t="str">
        <f>IF(C227="","",IF(J227&lt;&gt;"",IF(VLOOKUP(J227,[2]Tires!$D$6:$CH$75,51)&lt;&gt;"",VLOOKUP(J227,[2]Tires!$D$6:$CH$75,51),0),M224))</f>
        <v/>
      </c>
      <c r="M227" s="159" t="str">
        <f>IF(AND(G227&lt;&gt;"",C227&lt;&gt;""),L227+D227*[2]Resume!$K$12,"")</f>
        <v/>
      </c>
      <c r="N227" s="269"/>
      <c r="O227" s="160" t="str">
        <f>IF(AND(N227&lt;&gt;"",R224&lt;&gt;""),IF(OR(N227="f",N227="Full"),IF([2]Resume!$AS$5=1,Capacity,Capacity*Density)-R224,IF(N227&lt;=IF([2]Resume!$AS$5=1,Capacity,Capacity*Density),N227,IF([2]Resume!$AS$5=1,Capacity,Capacity*Density)))/$O$4,"")</f>
        <v/>
      </c>
      <c r="P227" s="161" t="str">
        <f>IF(R224&lt;&gt;"",IF(OR(N227="f",N227="Full"),IF([2]Resume!$AS$5=1,Capacity,Capacity*Density),IF(N227+R224&gt;IF([2]Resume!$AS$5=1,Capacity,Capacity*Density),IF([2]Resume!$AS$5=1,Capacity,Capacity*Density),N227+R224)),"")</f>
        <v/>
      </c>
      <c r="Q227" s="161" t="str">
        <f t="shared" ref="Q227" si="309">IF(C227&lt;&gt;"",D227*VLOOKUP(C227,$E$3:$H$7,4,FALSE),"")</f>
        <v/>
      </c>
      <c r="R227" s="161" t="str">
        <f t="shared" ref="R227" si="310">IF(AND(C227&lt;&gt;"",D227&lt;&gt;"",P227&lt;&gt;""),IF(P227-Q227&lt;=0,0,P227-Q227),"")</f>
        <v/>
      </c>
      <c r="S227" s="731"/>
      <c r="U227" s="155" t="str">
        <f>IF(U$208&lt;&gt;"",IF($C227=U$208,$D227,""),"")</f>
        <v/>
      </c>
      <c r="V227" s="155" t="str">
        <f>IF(V$208&lt;&gt;"",IF($C227=V$208,$D227,""),"")</f>
        <v/>
      </c>
      <c r="W227" s="155" t="str">
        <f>IF(W$208&lt;&gt;"",IF($C227=W$208,$D227,""),"")</f>
        <v/>
      </c>
      <c r="X227" s="155" t="str">
        <f>IF(X$208&lt;&gt;"",IF($C227=X$208,$D227,""),"")</f>
        <v/>
      </c>
      <c r="Y227" s="155" t="str">
        <f>IF(Y$208&lt;&gt;"",IF($C227=Y$208,$D227,""),"")</f>
        <v/>
      </c>
      <c r="AG227" s="156"/>
      <c r="AH227" s="156"/>
    </row>
    <row r="228" spans="1:34" s="154" customFormat="1" ht="13.5" customHeight="1" x14ac:dyDescent="0.2">
      <c r="A228" s="777"/>
      <c r="B228" s="753"/>
      <c r="C228" s="734" t="s">
        <v>282</v>
      </c>
      <c r="D228" s="735"/>
      <c r="E228" s="735"/>
      <c r="F228" s="735"/>
      <c r="G228" s="735"/>
      <c r="H228" s="736"/>
      <c r="I228" s="737" t="s">
        <v>283</v>
      </c>
      <c r="J228" s="738"/>
      <c r="K228" s="738"/>
      <c r="L228" s="738"/>
      <c r="M228" s="739"/>
      <c r="N228" s="740" t="s">
        <v>284</v>
      </c>
      <c r="O228" s="741"/>
      <c r="P228" s="741"/>
      <c r="Q228" s="741"/>
      <c r="R228" s="742"/>
      <c r="S228" s="732"/>
      <c r="U228" s="155"/>
      <c r="V228" s="155"/>
      <c r="W228" s="155"/>
      <c r="X228" s="155"/>
      <c r="Y228" s="155"/>
      <c r="AG228" s="156"/>
      <c r="AH228" s="156"/>
    </row>
    <row r="229" spans="1:34" s="154" customFormat="1" ht="13.5" customHeight="1" x14ac:dyDescent="0.2">
      <c r="A229" s="777"/>
      <c r="B229" s="754"/>
      <c r="C229" s="743"/>
      <c r="D229" s="744"/>
      <c r="E229" s="744"/>
      <c r="F229" s="744"/>
      <c r="G229" s="744"/>
      <c r="H229" s="745"/>
      <c r="I229" s="746"/>
      <c r="J229" s="747"/>
      <c r="K229" s="747"/>
      <c r="L229" s="747"/>
      <c r="M229" s="748"/>
      <c r="N229" s="749"/>
      <c r="O229" s="750"/>
      <c r="P229" s="750"/>
      <c r="Q229" s="750"/>
      <c r="R229" s="751"/>
      <c r="S229" s="733"/>
      <c r="U229" s="155"/>
      <c r="V229" s="155"/>
      <c r="W229" s="155"/>
      <c r="X229" s="155"/>
      <c r="Y229" s="155"/>
      <c r="AG229" s="156"/>
      <c r="AH229" s="156"/>
    </row>
    <row r="230" spans="1:34" s="154" customFormat="1" ht="13.5" customHeight="1" x14ac:dyDescent="0.2">
      <c r="A230" s="777"/>
      <c r="B230" s="752" t="str">
        <f t="shared" si="290"/>
        <v/>
      </c>
      <c r="C230" s="266"/>
      <c r="D230" s="267"/>
      <c r="E230" s="157" t="str">
        <f>IF(C230="","",VLOOKUP(C230,$E$3:$F$7,2,FALSE))</f>
        <v/>
      </c>
      <c r="F230" s="158" t="str">
        <f>IF(AND(G227&lt;&gt;"",C230&lt;&gt;""),G227+I227,"")</f>
        <v/>
      </c>
      <c r="G230" s="158" t="str">
        <f t="shared" ref="G230" si="311">IF(AND(C230&lt;&gt;"",F230&lt;&gt;""),F230+E230*D230,"")</f>
        <v/>
      </c>
      <c r="H230" s="158" t="str">
        <f t="shared" ref="H230" si="312">IF(AND(G230&lt;&gt;"",C230&lt;&gt;""),G230-F230,"")</f>
        <v/>
      </c>
      <c r="I230" s="158" t="str">
        <f t="shared" ref="I230" si="313">IF(H230&lt;&gt;"",$P$4-TIME(0,0,0),"")</f>
        <v/>
      </c>
      <c r="J230" s="268"/>
      <c r="K230" s="159" t="str">
        <f>IF(C230="","",IF(J230&lt;&gt;"",VLOOKUP(J230,[2]Tires!$D$6:$BJ$75,4,FALSE),K229))</f>
        <v/>
      </c>
      <c r="L230" s="159" t="str">
        <f>IF(C230="","",IF(J230&lt;&gt;"",IF(VLOOKUP(J230,[2]Tires!$D$6:$CH$75,51)&lt;&gt;"",VLOOKUP(J230,[2]Tires!$D$6:$CH$75,51),0),M227))</f>
        <v/>
      </c>
      <c r="M230" s="159" t="str">
        <f>IF(AND(G230&lt;&gt;"",C230&lt;&gt;""),L230+D230*[2]Resume!$K$12,"")</f>
        <v/>
      </c>
      <c r="N230" s="269"/>
      <c r="O230" s="160" t="str">
        <f>IF(AND(N230&lt;&gt;"",R227&lt;&gt;""),IF(OR(N230="f",N230="Full"),IF([2]Resume!$AS$5=1,Capacity,Capacity*Density)-R227,IF(N230&lt;=IF([2]Resume!$AS$5=1,Capacity,Capacity*Density),N230,IF([2]Resume!$AS$5=1,Capacity,Capacity*Density)))/$O$4,"")</f>
        <v/>
      </c>
      <c r="P230" s="161" t="str">
        <f>IF(R227&lt;&gt;"",IF(OR(N230="f",N230="Full"),IF([2]Resume!$AS$5=1,Capacity,Capacity*Density),IF(N230+R227&gt;IF([2]Resume!$AS$5=1,Capacity,Capacity*Density),IF([2]Resume!$AS$5=1,Capacity,Capacity*Density),N230+R227)),"")</f>
        <v/>
      </c>
      <c r="Q230" s="161" t="str">
        <f t="shared" ref="Q230" si="314">IF(C230&lt;&gt;"",D230*VLOOKUP(C230,$E$3:$H$7,4,FALSE),"")</f>
        <v/>
      </c>
      <c r="R230" s="161" t="str">
        <f t="shared" ref="R230" si="315">IF(AND(C230&lt;&gt;"",D230&lt;&gt;"",P230&lt;&gt;""),IF(P230-Q230&lt;=0,0,P230-Q230),"")</f>
        <v/>
      </c>
      <c r="S230" s="731"/>
      <c r="U230" s="155" t="str">
        <f>IF(U$208&lt;&gt;"",IF($C230=U$208,$D230,""),"")</f>
        <v/>
      </c>
      <c r="V230" s="155" t="str">
        <f>IF(V$208&lt;&gt;"",IF($C230=V$208,$D230,""),"")</f>
        <v/>
      </c>
      <c r="W230" s="155" t="str">
        <f>IF(W$208&lt;&gt;"",IF($C230=W$208,$D230,""),"")</f>
        <v/>
      </c>
      <c r="X230" s="155" t="str">
        <f>IF(X$208&lt;&gt;"",IF($C230=X$208,$D230,""),"")</f>
        <v/>
      </c>
      <c r="Y230" s="155" t="str">
        <f>IF(Y$208&lt;&gt;"",IF($C230=Y$208,$D230,""),"")</f>
        <v/>
      </c>
      <c r="AG230" s="156"/>
      <c r="AH230" s="156"/>
    </row>
    <row r="231" spans="1:34" ht="13.5" customHeight="1" x14ac:dyDescent="0.25">
      <c r="A231" s="777"/>
      <c r="B231" s="753"/>
      <c r="C231" s="734" t="s">
        <v>282</v>
      </c>
      <c r="D231" s="735"/>
      <c r="E231" s="735"/>
      <c r="F231" s="735"/>
      <c r="G231" s="735"/>
      <c r="H231" s="736"/>
      <c r="I231" s="737" t="s">
        <v>283</v>
      </c>
      <c r="J231" s="738"/>
      <c r="K231" s="738"/>
      <c r="L231" s="738"/>
      <c r="M231" s="739"/>
      <c r="N231" s="740" t="s">
        <v>284</v>
      </c>
      <c r="O231" s="741"/>
      <c r="P231" s="741"/>
      <c r="Q231" s="741"/>
      <c r="R231" s="742"/>
      <c r="S231" s="732"/>
      <c r="T231" s="154"/>
      <c r="U231" s="155"/>
      <c r="V231" s="155"/>
      <c r="W231" s="155"/>
      <c r="X231" s="155"/>
      <c r="Y231" s="155"/>
      <c r="Z231" s="154"/>
      <c r="AA231" s="154"/>
      <c r="AB231" s="154"/>
      <c r="AC231" s="154"/>
      <c r="AD231" s="154"/>
      <c r="AE231" s="154"/>
      <c r="AF231" s="154"/>
      <c r="AG231" s="156"/>
    </row>
    <row r="232" spans="1:34" ht="13.5" customHeight="1" x14ac:dyDescent="0.25">
      <c r="A232" s="777"/>
      <c r="B232" s="754"/>
      <c r="C232" s="743"/>
      <c r="D232" s="744"/>
      <c r="E232" s="744"/>
      <c r="F232" s="744"/>
      <c r="G232" s="744"/>
      <c r="H232" s="745"/>
      <c r="I232" s="746"/>
      <c r="J232" s="747"/>
      <c r="K232" s="747"/>
      <c r="L232" s="747"/>
      <c r="M232" s="748"/>
      <c r="N232" s="749"/>
      <c r="O232" s="750"/>
      <c r="P232" s="750"/>
      <c r="Q232" s="750"/>
      <c r="R232" s="751"/>
      <c r="S232" s="733"/>
      <c r="T232" s="154"/>
      <c r="U232" s="155"/>
      <c r="V232" s="155"/>
      <c r="W232" s="155"/>
      <c r="X232" s="155"/>
      <c r="Y232" s="155"/>
      <c r="Z232" s="154"/>
      <c r="AA232" s="154"/>
      <c r="AB232" s="154"/>
      <c r="AC232" s="154"/>
      <c r="AD232" s="154"/>
      <c r="AE232" s="154"/>
      <c r="AF232" s="154"/>
      <c r="AG232" s="156"/>
    </row>
    <row r="233" spans="1:34" ht="13.5" customHeight="1" x14ac:dyDescent="0.25">
      <c r="A233" s="777"/>
      <c r="B233" s="752" t="str">
        <f t="shared" si="290"/>
        <v/>
      </c>
      <c r="C233" s="266"/>
      <c r="D233" s="267"/>
      <c r="E233" s="157" t="str">
        <f>IF(C233="","",VLOOKUP(C233,$E$3:$F$7,2,FALSE))</f>
        <v/>
      </c>
      <c r="F233" s="158" t="str">
        <f>IF(AND(G230&lt;&gt;"",C233&lt;&gt;""),G230+I230,"")</f>
        <v/>
      </c>
      <c r="G233" s="158" t="str">
        <f t="shared" ref="G233" si="316">IF(AND(C233&lt;&gt;"",F233&lt;&gt;""),F233+E233*D233,"")</f>
        <v/>
      </c>
      <c r="H233" s="158" t="str">
        <f t="shared" ref="H233" si="317">IF(AND(G233&lt;&gt;"",C233&lt;&gt;""),G233-F233,"")</f>
        <v/>
      </c>
      <c r="I233" s="158" t="str">
        <f t="shared" ref="I233" si="318">IF(H233&lt;&gt;"",$P$4-TIME(0,0,0),"")</f>
        <v/>
      </c>
      <c r="J233" s="268"/>
      <c r="K233" s="159" t="str">
        <f>IF(C233="","",IF(J233&lt;&gt;"",VLOOKUP(J233,[2]Tires!$D$6:$BJ$75,4,FALSE),K232))</f>
        <v/>
      </c>
      <c r="L233" s="159" t="str">
        <f>IF(C233="","",IF(J233&lt;&gt;"",IF(VLOOKUP(J233,[2]Tires!$D$6:$CH$75,51)&lt;&gt;"",VLOOKUP(J233,[2]Tires!$D$6:$CH$75,51),0),M230))</f>
        <v/>
      </c>
      <c r="M233" s="159" t="str">
        <f>IF(AND(G233&lt;&gt;"",C233&lt;&gt;""),L233+D233*[2]Resume!$K$12,"")</f>
        <v/>
      </c>
      <c r="N233" s="269"/>
      <c r="O233" s="160" t="str">
        <f>IF(AND(N233&lt;&gt;"",R230&lt;&gt;""),IF(OR(N233="f",N233="Full"),IF([2]Resume!$AS$5=1,Capacity,Capacity*Density)-R230,IF(N233&lt;=IF([2]Resume!$AS$5=1,Capacity,Capacity*Density),N233,IF([2]Resume!$AS$5=1,Capacity,Capacity*Density)))/$O$4,"")</f>
        <v/>
      </c>
      <c r="P233" s="161" t="str">
        <f>IF(R230&lt;&gt;"",IF(OR(N233="f",N233="Full"),IF([2]Resume!$AS$5=1,Capacity,Capacity*Density),IF(N233+R230&gt;IF([2]Resume!$AS$5=1,Capacity,Capacity*Density),IF([2]Resume!$AS$5=1,Capacity,Capacity*Density),N233+R230)),"")</f>
        <v/>
      </c>
      <c r="Q233" s="161" t="str">
        <f t="shared" ref="Q233" si="319">IF(C233&lt;&gt;"",D233*VLOOKUP(C233,$E$3:$H$7,4,FALSE),"")</f>
        <v/>
      </c>
      <c r="R233" s="161" t="str">
        <f t="shared" ref="R233" si="320">IF(AND(C233&lt;&gt;"",D233&lt;&gt;"",P233&lt;&gt;""),IF(P233-Q233&lt;=0,0,P233-Q233),"")</f>
        <v/>
      </c>
      <c r="S233" s="731"/>
      <c r="T233" s="154"/>
      <c r="U233" s="155" t="str">
        <f>IF(U$208&lt;&gt;"",IF($C233=U$208,$D233,""),"")</f>
        <v/>
      </c>
      <c r="V233" s="155" t="str">
        <f>IF(V$208&lt;&gt;"",IF($C233=V$208,$D233,""),"")</f>
        <v/>
      </c>
      <c r="W233" s="155" t="str">
        <f>IF(W$208&lt;&gt;"",IF($C233=W$208,$D233,""),"")</f>
        <v/>
      </c>
      <c r="X233" s="155" t="str">
        <f>IF(X$208&lt;&gt;"",IF($C233=X$208,$D233,""),"")</f>
        <v/>
      </c>
      <c r="Y233" s="155" t="str">
        <f>IF(Y$208&lt;&gt;"",IF($C233=Y$208,$D233,""),"")</f>
        <v/>
      </c>
      <c r="Z233" s="154"/>
      <c r="AA233" s="154"/>
      <c r="AB233" s="154"/>
      <c r="AC233" s="154"/>
      <c r="AD233" s="154"/>
      <c r="AE233" s="154"/>
      <c r="AF233" s="154"/>
      <c r="AG233" s="156"/>
    </row>
    <row r="234" spans="1:34" ht="13.5" customHeight="1" x14ac:dyDescent="0.25">
      <c r="A234" s="777"/>
      <c r="B234" s="753"/>
      <c r="C234" s="734" t="s">
        <v>282</v>
      </c>
      <c r="D234" s="735"/>
      <c r="E234" s="735"/>
      <c r="F234" s="735"/>
      <c r="G234" s="735"/>
      <c r="H234" s="736"/>
      <c r="I234" s="737" t="s">
        <v>283</v>
      </c>
      <c r="J234" s="738"/>
      <c r="K234" s="738"/>
      <c r="L234" s="738"/>
      <c r="M234" s="739"/>
      <c r="N234" s="740" t="s">
        <v>284</v>
      </c>
      <c r="O234" s="741"/>
      <c r="P234" s="741"/>
      <c r="Q234" s="741"/>
      <c r="R234" s="742"/>
      <c r="S234" s="732"/>
      <c r="T234" s="154"/>
      <c r="U234" s="155"/>
      <c r="V234" s="155"/>
      <c r="W234" s="155"/>
      <c r="X234" s="155"/>
      <c r="Y234" s="155"/>
      <c r="Z234" s="154"/>
      <c r="AA234" s="154"/>
      <c r="AB234" s="154"/>
      <c r="AC234" s="154"/>
      <c r="AD234" s="154"/>
      <c r="AE234" s="154"/>
      <c r="AF234" s="154"/>
      <c r="AG234" s="156"/>
    </row>
    <row r="235" spans="1:34" ht="13.5" customHeight="1" x14ac:dyDescent="0.25">
      <c r="A235" s="777"/>
      <c r="B235" s="754"/>
      <c r="C235" s="743"/>
      <c r="D235" s="744"/>
      <c r="E235" s="744"/>
      <c r="F235" s="744"/>
      <c r="G235" s="744"/>
      <c r="H235" s="745"/>
      <c r="I235" s="746"/>
      <c r="J235" s="747"/>
      <c r="K235" s="747"/>
      <c r="L235" s="747"/>
      <c r="M235" s="748"/>
      <c r="N235" s="749"/>
      <c r="O235" s="750"/>
      <c r="P235" s="750"/>
      <c r="Q235" s="750"/>
      <c r="R235" s="751"/>
      <c r="S235" s="733"/>
      <c r="T235" s="154"/>
      <c r="U235" s="155"/>
      <c r="V235" s="155"/>
      <c r="W235" s="155"/>
      <c r="X235" s="155"/>
      <c r="Y235" s="155"/>
      <c r="Z235" s="154"/>
      <c r="AA235" s="154"/>
      <c r="AB235" s="154"/>
      <c r="AC235" s="154"/>
      <c r="AD235" s="154"/>
      <c r="AE235" s="154"/>
      <c r="AF235" s="154"/>
      <c r="AG235" s="156"/>
    </row>
    <row r="236" spans="1:34" ht="13.5" customHeight="1" x14ac:dyDescent="0.25">
      <c r="A236" s="777"/>
      <c r="B236" s="752" t="str">
        <f t="shared" si="290"/>
        <v/>
      </c>
      <c r="C236" s="266"/>
      <c r="D236" s="267"/>
      <c r="E236" s="157" t="str">
        <f>IF(C236="","",VLOOKUP(C236,$E$3:$F$7,2,FALSE))</f>
        <v/>
      </c>
      <c r="F236" s="158" t="str">
        <f>IF(AND(G233&lt;&gt;"",C236&lt;&gt;""),G233+I233,"")</f>
        <v/>
      </c>
      <c r="G236" s="158" t="str">
        <f t="shared" ref="G236" si="321">IF(AND(C236&lt;&gt;"",F236&lt;&gt;""),F236+E236*D236,"")</f>
        <v/>
      </c>
      <c r="H236" s="158" t="str">
        <f t="shared" ref="H236" si="322">IF(AND(G236&lt;&gt;"",C236&lt;&gt;""),G236-F236,"")</f>
        <v/>
      </c>
      <c r="I236" s="158" t="str">
        <f t="shared" ref="I236" si="323">IF(H236&lt;&gt;"",$P$4-TIME(0,0,0),"")</f>
        <v/>
      </c>
      <c r="J236" s="268"/>
      <c r="K236" s="159" t="str">
        <f>IF(C236="","",IF(J236&lt;&gt;"",VLOOKUP(J236,[2]Tires!$D$6:$BJ$75,4,FALSE),K235))</f>
        <v/>
      </c>
      <c r="L236" s="159" t="str">
        <f>IF(C236="","",IF(J236&lt;&gt;"",IF(VLOOKUP(J236,[2]Tires!$D$6:$CH$75,51)&lt;&gt;"",VLOOKUP(J236,[2]Tires!$D$6:$CH$75,51),0),M233))</f>
        <v/>
      </c>
      <c r="M236" s="159" t="str">
        <f>IF(AND(G236&lt;&gt;"",C236&lt;&gt;""),L236+D236*[2]Resume!$K$12,"")</f>
        <v/>
      </c>
      <c r="N236" s="269"/>
      <c r="O236" s="160" t="str">
        <f>IF(AND(N236&lt;&gt;"",R233&lt;&gt;""),IF(OR(N236="f",N236="Full"),IF([2]Resume!$AS$5=1,Capacity,Capacity*Density)-R233,IF(N236&lt;=IF([2]Resume!$AS$5=1,Capacity,Capacity*Density),N236,IF([2]Resume!$AS$5=1,Capacity,Capacity*Density)))/$O$4,"")</f>
        <v/>
      </c>
      <c r="P236" s="161" t="str">
        <f>IF(R233&lt;&gt;"",IF(OR(N236="f",N236="Full"),IF([2]Resume!$AS$5=1,Capacity,Capacity*Density),IF(N236+R233&gt;IF([2]Resume!$AS$5=1,Capacity,Capacity*Density),IF([2]Resume!$AS$5=1,Capacity,Capacity*Density),N236+R233)),"")</f>
        <v/>
      </c>
      <c r="Q236" s="161" t="str">
        <f t="shared" ref="Q236" si="324">IF(C236&lt;&gt;"",D236*VLOOKUP(C236,$E$3:$H$7,4,FALSE),"")</f>
        <v/>
      </c>
      <c r="R236" s="161" t="str">
        <f t="shared" ref="R236" si="325">IF(AND(C236&lt;&gt;"",D236&lt;&gt;"",P236&lt;&gt;""),IF(P236-Q236&lt;=0,0,P236-Q236),"")</f>
        <v/>
      </c>
      <c r="S236" s="731"/>
      <c r="T236" s="154"/>
      <c r="U236" s="155" t="str">
        <f>IF(U$208&lt;&gt;"",IF($C236=U$208,$D236,""),"")</f>
        <v/>
      </c>
      <c r="V236" s="155" t="str">
        <f>IF(V$208&lt;&gt;"",IF($C236=V$208,$D236,""),"")</f>
        <v/>
      </c>
      <c r="W236" s="155" t="str">
        <f>IF(W$208&lt;&gt;"",IF($C236=W$208,$D236,""),"")</f>
        <v/>
      </c>
      <c r="X236" s="155" t="str">
        <f>IF(X$208&lt;&gt;"",IF($C236=X$208,$D236,""),"")</f>
        <v/>
      </c>
      <c r="Y236" s="155" t="str">
        <f>IF(Y$208&lt;&gt;"",IF($C236=Y$208,$D236,""),"")</f>
        <v/>
      </c>
      <c r="Z236" s="154"/>
      <c r="AA236" s="154"/>
      <c r="AB236" s="154"/>
      <c r="AC236" s="154"/>
      <c r="AD236" s="154"/>
      <c r="AE236" s="154"/>
      <c r="AF236" s="154"/>
      <c r="AG236" s="156"/>
    </row>
    <row r="237" spans="1:34" ht="13.5" customHeight="1" x14ac:dyDescent="0.25">
      <c r="A237" s="777"/>
      <c r="B237" s="753"/>
      <c r="C237" s="734" t="s">
        <v>282</v>
      </c>
      <c r="D237" s="735"/>
      <c r="E237" s="735"/>
      <c r="F237" s="735"/>
      <c r="G237" s="735"/>
      <c r="H237" s="736"/>
      <c r="I237" s="737" t="s">
        <v>283</v>
      </c>
      <c r="J237" s="738"/>
      <c r="K237" s="738"/>
      <c r="L237" s="738"/>
      <c r="M237" s="739"/>
      <c r="N237" s="740" t="s">
        <v>284</v>
      </c>
      <c r="O237" s="741"/>
      <c r="P237" s="741"/>
      <c r="Q237" s="741"/>
      <c r="R237" s="742"/>
      <c r="S237" s="732"/>
      <c r="T237" s="154"/>
      <c r="U237" s="155"/>
      <c r="V237" s="155"/>
      <c r="W237" s="155"/>
      <c r="X237" s="155"/>
      <c r="Y237" s="155"/>
      <c r="Z237" s="154"/>
      <c r="AA237" s="154"/>
      <c r="AB237" s="154"/>
      <c r="AC237" s="154"/>
      <c r="AD237" s="154"/>
      <c r="AE237" s="154"/>
      <c r="AF237" s="154"/>
      <c r="AG237" s="156"/>
    </row>
    <row r="238" spans="1:34" ht="13.5" customHeight="1" x14ac:dyDescent="0.25">
      <c r="A238" s="777"/>
      <c r="B238" s="754"/>
      <c r="C238" s="743"/>
      <c r="D238" s="744"/>
      <c r="E238" s="744"/>
      <c r="F238" s="744"/>
      <c r="G238" s="744"/>
      <c r="H238" s="745"/>
      <c r="I238" s="746"/>
      <c r="J238" s="747"/>
      <c r="K238" s="747"/>
      <c r="L238" s="747"/>
      <c r="M238" s="748"/>
      <c r="N238" s="749"/>
      <c r="O238" s="750"/>
      <c r="P238" s="750"/>
      <c r="Q238" s="750"/>
      <c r="R238" s="751"/>
      <c r="S238" s="733"/>
      <c r="T238" s="154"/>
      <c r="U238" s="155"/>
      <c r="V238" s="155"/>
      <c r="W238" s="155"/>
      <c r="X238" s="155"/>
      <c r="Y238" s="155"/>
      <c r="Z238" s="154"/>
      <c r="AA238" s="154"/>
      <c r="AB238" s="154"/>
      <c r="AC238" s="154"/>
      <c r="AD238" s="154"/>
      <c r="AE238" s="154"/>
      <c r="AF238" s="154"/>
      <c r="AG238" s="156"/>
    </row>
    <row r="239" spans="1:34" ht="13.5" customHeight="1" x14ac:dyDescent="0.35">
      <c r="A239" s="149"/>
      <c r="B239" s="11"/>
      <c r="C239" s="11"/>
      <c r="D239" s="150"/>
      <c r="E239" s="151"/>
      <c r="F239" s="152"/>
      <c r="G239" s="11"/>
      <c r="H239" s="11"/>
      <c r="I239" s="153"/>
      <c r="J239" s="153"/>
      <c r="K239" s="153"/>
      <c r="L239" s="11"/>
      <c r="M239" s="11"/>
      <c r="N239" s="11"/>
      <c r="O239" s="11"/>
      <c r="P239" s="11"/>
      <c r="Q239" s="11"/>
      <c r="R239" s="11"/>
      <c r="S239" s="11"/>
      <c r="T239" s="154"/>
      <c r="Z239" s="154"/>
      <c r="AA239" s="154"/>
      <c r="AB239" s="154"/>
      <c r="AC239" s="154"/>
      <c r="AD239" s="154"/>
      <c r="AE239" s="154"/>
      <c r="AF239" s="154"/>
      <c r="AG239" s="156"/>
    </row>
    <row r="240" spans="1:34" ht="13.5" customHeight="1" x14ac:dyDescent="0.25">
      <c r="A240" s="777" t="str">
        <f>IF([2]Resume!I22&lt;&gt;"",[2]Resume!I22,"")</f>
        <v/>
      </c>
      <c r="B240" s="767" t="s">
        <v>136</v>
      </c>
      <c r="C240" s="767" t="s">
        <v>137</v>
      </c>
      <c r="D240" s="778" t="s">
        <v>138</v>
      </c>
      <c r="E240" s="778" t="s">
        <v>139</v>
      </c>
      <c r="F240" s="779" t="s">
        <v>140</v>
      </c>
      <c r="G240" s="767" t="s">
        <v>141</v>
      </c>
      <c r="H240" s="772" t="s">
        <v>142</v>
      </c>
      <c r="I240" s="774" t="s">
        <v>143</v>
      </c>
      <c r="J240" s="775" t="s">
        <v>144</v>
      </c>
      <c r="K240" s="776" t="s">
        <v>145</v>
      </c>
      <c r="L240" s="767" t="s">
        <v>146</v>
      </c>
      <c r="M240" s="767"/>
      <c r="N240" s="767" t="s">
        <v>147</v>
      </c>
      <c r="O240" s="767"/>
      <c r="P240" s="767"/>
      <c r="Q240" s="767"/>
      <c r="R240" s="767"/>
      <c r="S240" s="752" t="s">
        <v>148</v>
      </c>
      <c r="T240" s="154"/>
      <c r="U240" s="155">
        <f>SUM(U209:U238)</f>
        <v>0</v>
      </c>
      <c r="V240" s="155">
        <f>SUM(V209:V238)</f>
        <v>0</v>
      </c>
      <c r="W240" s="155">
        <f>SUM(W209:W238)</f>
        <v>0</v>
      </c>
      <c r="X240" s="163">
        <f>SUM(X209:X238)</f>
        <v>0</v>
      </c>
      <c r="Y240" s="163">
        <f>SUM(Y209:Y238)</f>
        <v>0</v>
      </c>
      <c r="Z240" s="768" t="s">
        <v>161</v>
      </c>
      <c r="AA240" s="768"/>
      <c r="AB240" s="768"/>
      <c r="AC240" s="768"/>
      <c r="AD240" s="769">
        <f>SUM(D242:D271)</f>
        <v>0</v>
      </c>
      <c r="AE240" s="770"/>
      <c r="AF240" s="771"/>
      <c r="AG240" s="233" t="s">
        <v>149</v>
      </c>
    </row>
    <row r="241" spans="1:34" ht="13.5" customHeight="1" x14ac:dyDescent="0.25">
      <c r="A241" s="777"/>
      <c r="B241" s="767"/>
      <c r="C241" s="767"/>
      <c r="D241" s="778"/>
      <c r="E241" s="778"/>
      <c r="F241" s="779"/>
      <c r="G241" s="767"/>
      <c r="H241" s="773"/>
      <c r="I241" s="774"/>
      <c r="J241" s="775"/>
      <c r="K241" s="776"/>
      <c r="L241" s="275" t="s">
        <v>134</v>
      </c>
      <c r="M241" s="275" t="s">
        <v>135</v>
      </c>
      <c r="N241" s="275" t="s">
        <v>150</v>
      </c>
      <c r="O241" s="232" t="s">
        <v>151</v>
      </c>
      <c r="P241" s="275" t="s">
        <v>134</v>
      </c>
      <c r="Q241" s="275" t="s">
        <v>152</v>
      </c>
      <c r="R241" s="275" t="s">
        <v>135</v>
      </c>
      <c r="S241" s="754"/>
      <c r="T241" s="154"/>
      <c r="U241" s="155" t="str">
        <f>Z249</f>
        <v>FM</v>
      </c>
      <c r="V241" s="155" t="str">
        <f>Z250</f>
        <v>OP</v>
      </c>
      <c r="W241" s="155" t="str">
        <f>Z251</f>
        <v>PD</v>
      </c>
      <c r="X241" s="155" t="str">
        <f>Z252</f>
        <v/>
      </c>
      <c r="Y241" s="155" t="str">
        <f>Z253</f>
        <v/>
      </c>
      <c r="Z241" s="768" t="s">
        <v>162</v>
      </c>
      <c r="AA241" s="768"/>
      <c r="AB241" s="768"/>
      <c r="AC241" s="768"/>
      <c r="AD241" s="769">
        <f>AD240*[1]Resume!$K$12</f>
        <v>0</v>
      </c>
      <c r="AE241" s="770"/>
      <c r="AF241" s="771"/>
      <c r="AG241" s="233" t="s">
        <v>153</v>
      </c>
    </row>
    <row r="242" spans="1:34" ht="13.5" customHeight="1" x14ac:dyDescent="0.25">
      <c r="A242" s="777"/>
      <c r="B242" s="752" t="str">
        <f>IF(AND(C242&lt;&gt;"",D242&lt;&gt;""),1,"")</f>
        <v/>
      </c>
      <c r="C242" s="266"/>
      <c r="D242" s="267"/>
      <c r="E242" s="157" t="str">
        <f t="shared" ref="E242" si="326">IF(C242="","",VLOOKUP(C242,$E$3:$F$7,2,FALSE))</f>
        <v/>
      </c>
      <c r="F242" s="158" t="str">
        <f>IF(Resume!E22&lt;&gt;"",Resume!E22+TIME(0,0,0),"")</f>
        <v/>
      </c>
      <c r="G242" s="158" t="str">
        <f t="shared" ref="G242" si="327">IF(AND(C242&lt;&gt;"",F242&lt;&gt;""),F242+E242*D242,"")</f>
        <v/>
      </c>
      <c r="H242" s="158" t="str">
        <f>IF(AND(G242&lt;&gt;"",C242&lt;&gt;""),G242-F242,"")</f>
        <v/>
      </c>
      <c r="I242" s="158" t="str">
        <f>IF(H242&lt;&gt;"",$P$4-TIME(0,0,0),"")</f>
        <v/>
      </c>
      <c r="J242" s="268"/>
      <c r="K242" s="159" t="str">
        <f>IF(C242="","",IF(J242&lt;&gt;"",VLOOKUP(J242,[2]Tires!$D$6:$BJ$75,4,FALSE)))</f>
        <v/>
      </c>
      <c r="L242" s="159" t="str">
        <f>IF(C242="","",IF(J242&lt;&gt;"",IF(VLOOKUP(J242,[2]Tires!$D$6:$CH$75,51)&lt;&gt;"",VLOOKUP(J242,[2]Tires!$D$6:$CH$75,51),0)))</f>
        <v/>
      </c>
      <c r="M242" s="159" t="str">
        <f>IF(AND(G242&lt;&gt;"",C242&lt;&gt;""),L242+D242*[2]Resume!$K$12,"")</f>
        <v/>
      </c>
      <c r="N242" s="269"/>
      <c r="O242" s="160" t="str">
        <f>IF(N242&lt;&gt;"",IF(OR(N242="f",N242="Full"),IF([2]Resume!AS236=1,Capacity,Capacity*Density),IF(N242&lt;=IF([2]Resume!AS236=1,Capacity,Capacity*Density),N242,IF([2]Resume!AS236=1,Capacity,Capacity*Density)))/$O$4,"")</f>
        <v/>
      </c>
      <c r="P242" s="161" t="str">
        <f>IF(N242&lt;&gt;"",IF(OR(N242="f",N242="Full"),IF([2]Resume!AS236=1,Capacity,Capacity*Density),IF(N242&lt;=IF([2]Resume!AS236=1,Capacity,Capacity*Density),N242,IF([2]Resume!AS236=1,Capacity,Capacity*Density))),"")</f>
        <v/>
      </c>
      <c r="Q242" s="161" t="str">
        <f t="shared" ref="Q242" si="328">IF(C242&lt;&gt;"",D242*VLOOKUP(C242,$E$3:$H$7,4,FALSE),"")</f>
        <v/>
      </c>
      <c r="R242" s="161" t="str">
        <f>IF(AND(C242&lt;&gt;"",D242&lt;&gt;"",P242&lt;&gt;""),IF(P242-Q242&lt;=0,0,P242-Q242),"")</f>
        <v/>
      </c>
      <c r="S242" s="731"/>
      <c r="T242" s="154"/>
      <c r="U242" s="155" t="str">
        <f>IF(U$241&lt;&gt;"",IF($C242=U$241,$D242,""),"")</f>
        <v/>
      </c>
      <c r="V242" s="155" t="str">
        <f>IF(V$241&lt;&gt;"",IF($C242=V$241,$D242,""),"")</f>
        <v/>
      </c>
      <c r="W242" s="155" t="str">
        <f>IF(W$241&lt;&gt;"",IF($C242=W$241,$D242,""),"")</f>
        <v/>
      </c>
      <c r="X242" s="155" t="str">
        <f>IF(X$241&lt;&gt;"",IF($C242=X$241,$D242,""),"")</f>
        <v/>
      </c>
      <c r="Y242" s="155" t="str">
        <f>IF(Y$241&lt;&gt;"",IF($C242=Y$241,$D242,""),"")</f>
        <v/>
      </c>
      <c r="Z242" s="761" t="s">
        <v>163</v>
      </c>
      <c r="AA242" s="762"/>
      <c r="AB242" s="762"/>
      <c r="AC242" s="763"/>
      <c r="AD242" s="764">
        <f>AD240+AD207</f>
        <v>0</v>
      </c>
      <c r="AE242" s="765"/>
      <c r="AF242" s="766"/>
      <c r="AG242" s="234" t="s">
        <v>149</v>
      </c>
    </row>
    <row r="243" spans="1:34" ht="13.5" customHeight="1" x14ac:dyDescent="0.25">
      <c r="A243" s="777"/>
      <c r="B243" s="753"/>
      <c r="C243" s="734" t="s">
        <v>282</v>
      </c>
      <c r="D243" s="735"/>
      <c r="E243" s="735"/>
      <c r="F243" s="735"/>
      <c r="G243" s="735"/>
      <c r="H243" s="736"/>
      <c r="I243" s="737" t="s">
        <v>283</v>
      </c>
      <c r="J243" s="738"/>
      <c r="K243" s="738"/>
      <c r="L243" s="738"/>
      <c r="M243" s="739"/>
      <c r="N243" s="740" t="s">
        <v>284</v>
      </c>
      <c r="O243" s="741"/>
      <c r="P243" s="741"/>
      <c r="Q243" s="741"/>
      <c r="R243" s="742"/>
      <c r="S243" s="732"/>
      <c r="T243" s="154"/>
      <c r="U243" s="155"/>
      <c r="V243" s="155"/>
      <c r="W243" s="155"/>
      <c r="X243" s="155"/>
      <c r="Y243" s="155"/>
      <c r="Z243" s="761" t="s">
        <v>164</v>
      </c>
      <c r="AA243" s="762"/>
      <c r="AB243" s="762"/>
      <c r="AC243" s="763"/>
      <c r="AD243" s="764">
        <f>AD241+AD208</f>
        <v>0</v>
      </c>
      <c r="AE243" s="765"/>
      <c r="AF243" s="766"/>
      <c r="AG243" s="234" t="s">
        <v>153</v>
      </c>
    </row>
    <row r="244" spans="1:34" ht="13.5" customHeight="1" x14ac:dyDescent="0.25">
      <c r="A244" s="777"/>
      <c r="B244" s="754"/>
      <c r="C244" s="743"/>
      <c r="D244" s="744"/>
      <c r="E244" s="744"/>
      <c r="F244" s="744"/>
      <c r="G244" s="744"/>
      <c r="H244" s="745"/>
      <c r="I244" s="746"/>
      <c r="J244" s="747"/>
      <c r="K244" s="747"/>
      <c r="L244" s="747"/>
      <c r="M244" s="748"/>
      <c r="N244" s="749"/>
      <c r="O244" s="750"/>
      <c r="P244" s="750"/>
      <c r="Q244" s="750"/>
      <c r="R244" s="751"/>
      <c r="S244" s="733"/>
      <c r="T244" s="154"/>
      <c r="U244" s="155"/>
      <c r="V244" s="155"/>
      <c r="W244" s="155"/>
      <c r="X244" s="155"/>
      <c r="Y244" s="155"/>
    </row>
    <row r="245" spans="1:34" ht="13.5" customHeight="1" x14ac:dyDescent="0.25">
      <c r="A245" s="777"/>
      <c r="B245" s="752" t="str">
        <f>IF(AND(C245&lt;&gt;"",D245&lt;&gt;""),B242+1,"")</f>
        <v/>
      </c>
      <c r="C245" s="266"/>
      <c r="D245" s="267"/>
      <c r="E245" s="157" t="str">
        <f>IF(C245="","",VLOOKUP(C245,$E$3:$F$7,2,FALSE))</f>
        <v/>
      </c>
      <c r="F245" s="158" t="str">
        <f>IF(AND(G242&lt;&gt;"",C245&lt;&gt;""),G242+I242,"")</f>
        <v/>
      </c>
      <c r="G245" s="158" t="str">
        <f t="shared" ref="G245" si="329">IF(AND(C245&lt;&gt;"",F245&lt;&gt;""),F245+E245*D245,"")</f>
        <v/>
      </c>
      <c r="H245" s="158" t="str">
        <f t="shared" ref="H245" si="330">IF(AND(G245&lt;&gt;"",C245&lt;&gt;""),G245-F245,"")</f>
        <v/>
      </c>
      <c r="I245" s="158" t="str">
        <f t="shared" ref="I245" si="331">IF(H245&lt;&gt;"",$P$4-TIME(0,0,0),"")</f>
        <v/>
      </c>
      <c r="J245" s="268"/>
      <c r="K245" s="159" t="str">
        <f>IF(C245="","",IF(J245&lt;&gt;"",VLOOKUP(J245,[2]Tires!$D$6:$BJ$75,4,FALSE),K244))</f>
        <v/>
      </c>
      <c r="L245" s="159" t="str">
        <f>IF(C245="","",IF(J245&lt;&gt;"",IF(VLOOKUP(J245,[2]Tires!$D$6:$CH$75,51)&lt;&gt;"",VLOOKUP(J245,[2]Tires!$D$6:$CH$75,51),0),M242))</f>
        <v/>
      </c>
      <c r="M245" s="159" t="str">
        <f>IF(AND(G245&lt;&gt;"",C245&lt;&gt;""),L245+D245*[2]Resume!$K$12,"")</f>
        <v/>
      </c>
      <c r="N245" s="269"/>
      <c r="O245" s="160" t="str">
        <f>IF(AND(N245&lt;&gt;"",R242&lt;&gt;""),IF(OR(N245="f",N245="Full"),IF([2]Resume!$AS$5=1,Capacity,Capacity*Density)-R242,IF(N245&lt;=IF([2]Resume!$AS$5=1,Capacity,Capacity*Density),N245,IF([2]Resume!$AS$5=1,Capacity,Capacity*Density)))/$O$4,"")</f>
        <v/>
      </c>
      <c r="P245" s="161" t="str">
        <f>IF(R242&lt;&gt;"",IF(OR(N245="f",N245="Full"),IF([2]Resume!$AS$5=1,Capacity,Capacity*Density),IF(N245+R242&gt;IF([2]Resume!$AS$5=1,Capacity,Capacity*Density),IF([2]Resume!$AS$5=1,Capacity,Capacity*Density),N245+R242)),"")</f>
        <v/>
      </c>
      <c r="Q245" s="161" t="str">
        <f t="shared" ref="Q245" si="332">IF(C245&lt;&gt;"",D245*VLOOKUP(C245,$E$3:$H$7,4,FALSE),"")</f>
        <v/>
      </c>
      <c r="R245" s="161" t="str">
        <f t="shared" ref="R245" si="333">IF(AND(C245&lt;&gt;"",D245&lt;&gt;"",P245&lt;&gt;""),IF(P245-Q245&lt;=0,0,P245-Q245),"")</f>
        <v/>
      </c>
      <c r="S245" s="731"/>
      <c r="T245" s="154"/>
      <c r="U245" s="155" t="str">
        <f>IF(U$241&lt;&gt;"",IF($C245=U$241,$D245,""),"")</f>
        <v/>
      </c>
      <c r="V245" s="155" t="str">
        <f>IF(V$241&lt;&gt;"",IF($C245=V$241,$D245,""),"")</f>
        <v/>
      </c>
      <c r="W245" s="155" t="str">
        <f>IF(W$241&lt;&gt;"",IF($C245=W$241,$D245,""),"")</f>
        <v/>
      </c>
      <c r="X245" s="155" t="str">
        <f>IF(X$241&lt;&gt;"",IF($C245=X$241,$D245,""),"")</f>
        <v/>
      </c>
      <c r="Y245" s="155" t="str">
        <f>IF(Y$241&lt;&gt;"",IF($C245=Y$241,$D245,""),"")</f>
        <v/>
      </c>
    </row>
    <row r="246" spans="1:34" ht="13.5" customHeight="1" x14ac:dyDescent="0.25">
      <c r="A246" s="777"/>
      <c r="B246" s="753"/>
      <c r="C246" s="734" t="s">
        <v>282</v>
      </c>
      <c r="D246" s="735"/>
      <c r="E246" s="735"/>
      <c r="F246" s="735"/>
      <c r="G246" s="735"/>
      <c r="H246" s="736"/>
      <c r="I246" s="737" t="s">
        <v>283</v>
      </c>
      <c r="J246" s="738"/>
      <c r="K246" s="738"/>
      <c r="L246" s="738"/>
      <c r="M246" s="739"/>
      <c r="N246" s="740" t="s">
        <v>284</v>
      </c>
      <c r="O246" s="741"/>
      <c r="P246" s="741"/>
      <c r="Q246" s="741"/>
      <c r="R246" s="742"/>
      <c r="S246" s="732"/>
      <c r="T246" s="154"/>
      <c r="U246" s="155"/>
      <c r="V246" s="155"/>
      <c r="W246" s="155"/>
      <c r="X246" s="155"/>
      <c r="Y246" s="155"/>
      <c r="AH246" s="156"/>
    </row>
    <row r="247" spans="1:34" ht="13.5" customHeight="1" x14ac:dyDescent="0.25">
      <c r="A247" s="777"/>
      <c r="B247" s="754"/>
      <c r="C247" s="743"/>
      <c r="D247" s="744"/>
      <c r="E247" s="744"/>
      <c r="F247" s="744"/>
      <c r="G247" s="744"/>
      <c r="H247" s="745"/>
      <c r="I247" s="746"/>
      <c r="J247" s="747"/>
      <c r="K247" s="747"/>
      <c r="L247" s="747"/>
      <c r="M247" s="748"/>
      <c r="N247" s="749"/>
      <c r="O247" s="750"/>
      <c r="P247" s="750"/>
      <c r="Q247" s="750"/>
      <c r="R247" s="751"/>
      <c r="S247" s="733"/>
      <c r="T247" s="154"/>
      <c r="U247" s="155"/>
      <c r="V247" s="155"/>
      <c r="W247" s="155"/>
      <c r="X247" s="155"/>
      <c r="Y247" s="155"/>
      <c r="AH247" s="156"/>
    </row>
    <row r="248" spans="1:34" s="154" customFormat="1" ht="13.5" customHeight="1" x14ac:dyDescent="0.2">
      <c r="A248" s="777"/>
      <c r="B248" s="752" t="str">
        <f>IF(AND(C248&lt;&gt;"",D248&lt;&gt;""),B245+1,"")</f>
        <v/>
      </c>
      <c r="C248" s="266"/>
      <c r="D248" s="267"/>
      <c r="E248" s="157" t="str">
        <f>IF(C248="","",VLOOKUP(C248,$E$3:$F$7,2,FALSE))</f>
        <v/>
      </c>
      <c r="F248" s="158" t="str">
        <f>IF(AND(G245&lt;&gt;"",C248&lt;&gt;""),G245+I245,"")</f>
        <v/>
      </c>
      <c r="G248" s="158" t="str">
        <f t="shared" ref="G248" si="334">IF(AND(C248&lt;&gt;"",F248&lt;&gt;""),F248+E248*D248,"")</f>
        <v/>
      </c>
      <c r="H248" s="158" t="str">
        <f t="shared" ref="H248" si="335">IF(AND(G248&lt;&gt;"",C248&lt;&gt;""),G248-F248,"")</f>
        <v/>
      </c>
      <c r="I248" s="158" t="str">
        <f t="shared" ref="I248" si="336">IF(H248&lt;&gt;"",$P$4-TIME(0,0,0),"")</f>
        <v/>
      </c>
      <c r="J248" s="268"/>
      <c r="K248" s="159" t="str">
        <f>IF(C248="","",IF(J248&lt;&gt;"",VLOOKUP(J248,[2]Tires!$D$6:$BJ$75,4,FALSE),K247))</f>
        <v/>
      </c>
      <c r="L248" s="159" t="str">
        <f>IF(C248="","",IF(J248&lt;&gt;"",IF(VLOOKUP(J248,[2]Tires!$D$6:$CH$75,51)&lt;&gt;"",VLOOKUP(J248,[2]Tires!$D$6:$CH$75,51),0),M245))</f>
        <v/>
      </c>
      <c r="M248" s="159" t="str">
        <f>IF(AND(G248&lt;&gt;"",C248&lt;&gt;""),L248+D248*[2]Resume!$K$12,"")</f>
        <v/>
      </c>
      <c r="N248" s="269"/>
      <c r="O248" s="160" t="str">
        <f>IF(AND(N248&lt;&gt;"",R245&lt;&gt;""),IF(OR(N248="f",N248="Full"),IF([2]Resume!$AS$5=1,Capacity,Capacity*Density)-R245,IF(N248&lt;=IF([2]Resume!$AS$5=1,Capacity,Capacity*Density),N248,IF([2]Resume!$AS$5=1,Capacity,Capacity*Density)))/$O$4,"")</f>
        <v/>
      </c>
      <c r="P248" s="161" t="str">
        <f>IF(R245&lt;&gt;"",IF(OR(N248="f",N248="Full"),IF([2]Resume!$AS$5=1,Capacity,Capacity*Density),IF(N248+R245&gt;IF([2]Resume!$AS$5=1,Capacity,Capacity*Density),IF([2]Resume!$AS$5=1,Capacity,Capacity*Density),N248+R245)),"")</f>
        <v/>
      </c>
      <c r="Q248" s="161" t="str">
        <f t="shared" ref="Q248" si="337">IF(C248&lt;&gt;"",D248*VLOOKUP(C248,$E$3:$H$7,4,FALSE),"")</f>
        <v/>
      </c>
      <c r="R248" s="161" t="str">
        <f t="shared" ref="R248" si="338">IF(AND(C248&lt;&gt;"",D248&lt;&gt;"",P248&lt;&gt;""),IF(P248-Q248&lt;=0,0,P248-Q248),"")</f>
        <v/>
      </c>
      <c r="S248" s="731"/>
      <c r="U248" s="155" t="str">
        <f>IF(U$241&lt;&gt;"",IF($C248=U$241,$D248,""),"")</f>
        <v/>
      </c>
      <c r="V248" s="155" t="str">
        <f>IF(V$241&lt;&gt;"",IF($C248=V$241,$D248,""),"")</f>
        <v/>
      </c>
      <c r="W248" s="155" t="str">
        <f>IF(W$241&lt;&gt;"",IF($C248=W$241,$D248,""),"")</f>
        <v/>
      </c>
      <c r="X248" s="155" t="str">
        <f>IF(X$241&lt;&gt;"",IF($C248=X$241,$D248,""),"")</f>
        <v/>
      </c>
      <c r="Y248" s="155" t="str">
        <f>IF(Y$241&lt;&gt;"",IF($C248=Y$241,$D248,""),"")</f>
        <v/>
      </c>
      <c r="Z248" s="758" t="str">
        <f>IF([1]Resume!O22&lt;&gt;"",[1]Resume!O22,"")</f>
        <v/>
      </c>
      <c r="AA248" s="759"/>
      <c r="AB248" s="759"/>
      <c r="AC248" s="760"/>
      <c r="AD248" s="758" t="s">
        <v>154</v>
      </c>
      <c r="AE248" s="759"/>
      <c r="AF248" s="760"/>
      <c r="AG248" s="275"/>
      <c r="AH248" s="156"/>
    </row>
    <row r="249" spans="1:34" s="154" customFormat="1" ht="13.5" customHeight="1" x14ac:dyDescent="0.2">
      <c r="A249" s="777"/>
      <c r="B249" s="753"/>
      <c r="C249" s="734" t="s">
        <v>282</v>
      </c>
      <c r="D249" s="735"/>
      <c r="E249" s="735"/>
      <c r="F249" s="735"/>
      <c r="G249" s="735"/>
      <c r="H249" s="736"/>
      <c r="I249" s="737" t="s">
        <v>283</v>
      </c>
      <c r="J249" s="738"/>
      <c r="K249" s="738"/>
      <c r="L249" s="738"/>
      <c r="M249" s="739"/>
      <c r="N249" s="740" t="s">
        <v>284</v>
      </c>
      <c r="O249" s="741"/>
      <c r="P249" s="741"/>
      <c r="Q249" s="741"/>
      <c r="R249" s="742"/>
      <c r="S249" s="732"/>
      <c r="U249" s="155"/>
      <c r="V249" s="155"/>
      <c r="W249" s="155"/>
      <c r="X249" s="155"/>
      <c r="Y249" s="155"/>
      <c r="Z249" s="168" t="str">
        <f>IF($E$3&lt;&gt;"",$E$3,"")</f>
        <v>FM</v>
      </c>
      <c r="AA249" s="755">
        <f>IF(Z249&lt;&gt;"",IF(SUM(U272:Y272)&lt;&gt;0,U272,U273),"")</f>
        <v>0</v>
      </c>
      <c r="AB249" s="756"/>
      <c r="AC249" s="757"/>
      <c r="AD249" s="755">
        <f>IF(Z249&lt;&gt;"",SUM(AA249,AD216),"")</f>
        <v>10</v>
      </c>
      <c r="AE249" s="756"/>
      <c r="AF249" s="757"/>
      <c r="AG249" s="233" t="s">
        <v>149</v>
      </c>
      <c r="AH249" s="156"/>
    </row>
    <row r="250" spans="1:34" s="154" customFormat="1" ht="13.5" customHeight="1" x14ac:dyDescent="0.2">
      <c r="A250" s="777"/>
      <c r="B250" s="754"/>
      <c r="C250" s="743"/>
      <c r="D250" s="744"/>
      <c r="E250" s="744"/>
      <c r="F250" s="744"/>
      <c r="G250" s="744"/>
      <c r="H250" s="745"/>
      <c r="I250" s="746"/>
      <c r="J250" s="747"/>
      <c r="K250" s="747"/>
      <c r="L250" s="747"/>
      <c r="M250" s="748"/>
      <c r="N250" s="749"/>
      <c r="O250" s="750"/>
      <c r="P250" s="750"/>
      <c r="Q250" s="750"/>
      <c r="R250" s="751"/>
      <c r="S250" s="733"/>
      <c r="U250" s="155"/>
      <c r="V250" s="155"/>
      <c r="W250" s="155"/>
      <c r="X250" s="155"/>
      <c r="Y250" s="155"/>
      <c r="Z250" s="169" t="str">
        <f>IF($E$4&lt;&gt;"",$E$4,"")</f>
        <v>OP</v>
      </c>
      <c r="AA250" s="755">
        <f>IF(Z250&lt;&gt;"",IF(SUM(U272:Y272)&lt;&gt;0,V272,V273),"")</f>
        <v>0</v>
      </c>
      <c r="AB250" s="756"/>
      <c r="AC250" s="757"/>
      <c r="AD250" s="755">
        <f t="shared" ref="AD250:AD253" si="339">IF(Z250&lt;&gt;"",SUM(AA250,AD217),"")</f>
        <v>9</v>
      </c>
      <c r="AE250" s="756"/>
      <c r="AF250" s="757"/>
      <c r="AG250" s="233" t="s">
        <v>149</v>
      </c>
      <c r="AH250" s="156"/>
    </row>
    <row r="251" spans="1:34" s="154" customFormat="1" ht="13.5" customHeight="1" x14ac:dyDescent="0.2">
      <c r="A251" s="777"/>
      <c r="B251" s="752" t="str">
        <f t="shared" ref="B251:B269" si="340">IF(AND(C251&lt;&gt;"",D251&lt;&gt;""),B250+1,"")</f>
        <v/>
      </c>
      <c r="C251" s="266"/>
      <c r="D251" s="267"/>
      <c r="E251" s="157" t="str">
        <f>IF(C251="","",VLOOKUP(C251,$E$3:$F$7,2,FALSE))</f>
        <v/>
      </c>
      <c r="F251" s="158" t="str">
        <f>IF(AND(G248&lt;&gt;"",C251&lt;&gt;""),G248+I248,"")</f>
        <v/>
      </c>
      <c r="G251" s="158" t="str">
        <f t="shared" ref="G251" si="341">IF(AND(C251&lt;&gt;"",F251&lt;&gt;""),F251+E251*D251,"")</f>
        <v/>
      </c>
      <c r="H251" s="158" t="str">
        <f t="shared" ref="H251" si="342">IF(AND(G251&lt;&gt;"",C251&lt;&gt;""),G251-F251,"")</f>
        <v/>
      </c>
      <c r="I251" s="158" t="str">
        <f t="shared" ref="I251" si="343">IF(H251&lt;&gt;"",$P$4-TIME(0,0,0),"")</f>
        <v/>
      </c>
      <c r="J251" s="268"/>
      <c r="K251" s="159" t="str">
        <f>IF(C251="","",IF(J251&lt;&gt;"",VLOOKUP(J251,[2]Tires!$D$6:$BJ$75,4,FALSE),K250))</f>
        <v/>
      </c>
      <c r="L251" s="159" t="str">
        <f>IF(C251="","",IF(J251&lt;&gt;"",IF(VLOOKUP(J251,[2]Tires!$D$6:$CH$75,51)&lt;&gt;"",VLOOKUP(J251,[2]Tires!$D$6:$CH$75,51),0),M248))</f>
        <v/>
      </c>
      <c r="M251" s="159" t="str">
        <f>IF(AND(G251&lt;&gt;"",C251&lt;&gt;""),L251+D251*[2]Resume!$K$12,"")</f>
        <v/>
      </c>
      <c r="N251" s="269"/>
      <c r="O251" s="160" t="str">
        <f>IF(AND(N251&lt;&gt;"",R248&lt;&gt;""),IF(OR(N251="f",N251="Full"),IF([2]Resume!$AS$5=1,Capacity,Capacity*Density)-R248,IF(N251&lt;=IF([2]Resume!$AS$5=1,Capacity,Capacity*Density),N251,IF([2]Resume!$AS$5=1,Capacity,Capacity*Density)))/$O$4,"")</f>
        <v/>
      </c>
      <c r="P251" s="161" t="str">
        <f>IF(R248&lt;&gt;"",IF(OR(N251="f",N251="Full"),IF([2]Resume!$AS$5=1,Capacity,Capacity*Density),IF(N251+R248&gt;IF([2]Resume!$AS$5=1,Capacity,Capacity*Density),IF([2]Resume!$AS$5=1,Capacity,Capacity*Density),N251+R248)),"")</f>
        <v/>
      </c>
      <c r="Q251" s="161" t="str">
        <f t="shared" ref="Q251" si="344">IF(C251&lt;&gt;"",D251*VLOOKUP(C251,$E$3:$H$7,4,FALSE),"")</f>
        <v/>
      </c>
      <c r="R251" s="161" t="str">
        <f t="shared" ref="R251" si="345">IF(AND(C251&lt;&gt;"",D251&lt;&gt;"",P251&lt;&gt;""),IF(P251-Q251&lt;=0,0,P251-Q251),"")</f>
        <v/>
      </c>
      <c r="S251" s="731"/>
      <c r="U251" s="155" t="str">
        <f>IF(U$241&lt;&gt;"",IF($C251=U$241,$D251,""),"")</f>
        <v/>
      </c>
      <c r="V251" s="155" t="str">
        <f>IF(V$241&lt;&gt;"",IF($C251=V$241,$D251,""),"")</f>
        <v/>
      </c>
      <c r="W251" s="155" t="str">
        <f>IF(W$241&lt;&gt;"",IF($C251=W$241,$D251,""),"")</f>
        <v/>
      </c>
      <c r="X251" s="155" t="str">
        <f>IF(X$241&lt;&gt;"",IF($C251=X$241,$D251,""),"")</f>
        <v/>
      </c>
      <c r="Y251" s="155" t="str">
        <f>IF(Y$241&lt;&gt;"",IF($C251=Y$241,$D251,""),"")</f>
        <v/>
      </c>
      <c r="Z251" s="170" t="str">
        <f>IF($E$5&lt;&gt;"",$E$5,"")</f>
        <v>PD</v>
      </c>
      <c r="AA251" s="755">
        <f>IF(Z251&lt;&gt;"",IF(SUM(U272:Y272)&lt;&gt;0,W272,W273),"")</f>
        <v>0</v>
      </c>
      <c r="AB251" s="756"/>
      <c r="AC251" s="757"/>
      <c r="AD251" s="755">
        <f t="shared" si="339"/>
        <v>7</v>
      </c>
      <c r="AE251" s="756"/>
      <c r="AF251" s="757"/>
      <c r="AG251" s="233" t="s">
        <v>149</v>
      </c>
      <c r="AH251" s="156"/>
    </row>
    <row r="252" spans="1:34" s="154" customFormat="1" ht="13.5" customHeight="1" x14ac:dyDescent="0.2">
      <c r="A252" s="777"/>
      <c r="B252" s="753"/>
      <c r="C252" s="734" t="s">
        <v>282</v>
      </c>
      <c r="D252" s="735"/>
      <c r="E252" s="735"/>
      <c r="F252" s="735"/>
      <c r="G252" s="735"/>
      <c r="H252" s="736"/>
      <c r="I252" s="737" t="s">
        <v>283</v>
      </c>
      <c r="J252" s="738"/>
      <c r="K252" s="738"/>
      <c r="L252" s="738"/>
      <c r="M252" s="739"/>
      <c r="N252" s="740" t="s">
        <v>284</v>
      </c>
      <c r="O252" s="741"/>
      <c r="P252" s="741"/>
      <c r="Q252" s="741"/>
      <c r="R252" s="742"/>
      <c r="S252" s="732"/>
      <c r="U252" s="155"/>
      <c r="V252" s="155"/>
      <c r="W252" s="155"/>
      <c r="X252" s="155"/>
      <c r="Y252" s="155"/>
      <c r="Z252" s="171" t="str">
        <f>IF($E$6&lt;&gt;"",$E$6,"")</f>
        <v/>
      </c>
      <c r="AA252" s="755" t="str">
        <f>IF(Z252&lt;&gt;"",IF(SUM(U272:Y272)&lt;&gt;0,X272,X273),"")</f>
        <v/>
      </c>
      <c r="AB252" s="756"/>
      <c r="AC252" s="757"/>
      <c r="AD252" s="755" t="str">
        <f t="shared" si="339"/>
        <v/>
      </c>
      <c r="AE252" s="756"/>
      <c r="AF252" s="757"/>
      <c r="AG252" s="233" t="s">
        <v>149</v>
      </c>
      <c r="AH252" s="156"/>
    </row>
    <row r="253" spans="1:34" s="154" customFormat="1" ht="13.5" customHeight="1" x14ac:dyDescent="0.2">
      <c r="A253" s="777"/>
      <c r="B253" s="754"/>
      <c r="C253" s="743"/>
      <c r="D253" s="744"/>
      <c r="E253" s="744"/>
      <c r="F253" s="744"/>
      <c r="G253" s="744"/>
      <c r="H253" s="745"/>
      <c r="I253" s="746"/>
      <c r="J253" s="747"/>
      <c r="K253" s="747"/>
      <c r="L253" s="747"/>
      <c r="M253" s="748"/>
      <c r="N253" s="749"/>
      <c r="O253" s="750"/>
      <c r="P253" s="750"/>
      <c r="Q253" s="750"/>
      <c r="R253" s="751"/>
      <c r="S253" s="733"/>
      <c r="U253" s="155"/>
      <c r="V253" s="155"/>
      <c r="W253" s="155"/>
      <c r="X253" s="155"/>
      <c r="Y253" s="155"/>
      <c r="Z253" s="162" t="str">
        <f>IF($E$7&lt;&gt;"",$E$7,"")</f>
        <v/>
      </c>
      <c r="AA253" s="755" t="str">
        <f>IF(Z253&lt;&gt;"",IF(SUM(U272:Y272)&lt;&gt;0,Y272,Y273),"")</f>
        <v/>
      </c>
      <c r="AB253" s="756"/>
      <c r="AC253" s="757"/>
      <c r="AD253" s="755" t="str">
        <f t="shared" si="339"/>
        <v/>
      </c>
      <c r="AE253" s="756"/>
      <c r="AF253" s="757"/>
      <c r="AG253" s="233" t="s">
        <v>149</v>
      </c>
      <c r="AH253" s="156"/>
    </row>
    <row r="254" spans="1:34" s="154" customFormat="1" ht="13.5" customHeight="1" x14ac:dyDescent="0.2">
      <c r="A254" s="777"/>
      <c r="B254" s="752" t="str">
        <f t="shared" si="340"/>
        <v/>
      </c>
      <c r="C254" s="266"/>
      <c r="D254" s="267"/>
      <c r="E254" s="157" t="str">
        <f>IF(C254="","",VLOOKUP(C254,$E$3:$F$7,2,FALSE))</f>
        <v/>
      </c>
      <c r="F254" s="158" t="str">
        <f>IF(AND(G251&lt;&gt;"",C254&lt;&gt;""),G251+I251,"")</f>
        <v/>
      </c>
      <c r="G254" s="158" t="str">
        <f t="shared" ref="G254" si="346">IF(AND(C254&lt;&gt;"",F254&lt;&gt;""),F254+E254*D254,"")</f>
        <v/>
      </c>
      <c r="H254" s="158" t="str">
        <f t="shared" ref="H254" si="347">IF(AND(G254&lt;&gt;"",C254&lt;&gt;""),G254-F254,"")</f>
        <v/>
      </c>
      <c r="I254" s="158" t="str">
        <f t="shared" ref="I254" si="348">IF(H254&lt;&gt;"",$P$4-TIME(0,0,0),"")</f>
        <v/>
      </c>
      <c r="J254" s="268"/>
      <c r="K254" s="159" t="str">
        <f>IF(C254="","",IF(J254&lt;&gt;"",VLOOKUP(J254,[2]Tires!$D$6:$BJ$75,4,FALSE),K253))</f>
        <v/>
      </c>
      <c r="L254" s="159" t="str">
        <f>IF(C254="","",IF(J254&lt;&gt;"",IF(VLOOKUP(J254,[2]Tires!$D$6:$CH$75,51)&lt;&gt;"",VLOOKUP(J254,[2]Tires!$D$6:$CH$75,51),0),M251))</f>
        <v/>
      </c>
      <c r="M254" s="159" t="str">
        <f>IF(AND(G254&lt;&gt;"",C254&lt;&gt;""),L254+D254*[2]Resume!$K$12,"")</f>
        <v/>
      </c>
      <c r="N254" s="269"/>
      <c r="O254" s="160" t="str">
        <f>IF(AND(N254&lt;&gt;"",R251&lt;&gt;""),IF(OR(N254="f",N254="Full"),IF([2]Resume!$AS$5=1,Capacity,Capacity*Density)-R251,IF(N254&lt;=IF([2]Resume!$AS$5=1,Capacity,Capacity*Density),N254,IF([2]Resume!$AS$5=1,Capacity,Capacity*Density)))/$O$4,"")</f>
        <v/>
      </c>
      <c r="P254" s="161" t="str">
        <f>IF(R251&lt;&gt;"",IF(OR(N254="f",N254="Full"),IF([2]Resume!$AS$5=1,Capacity,Capacity*Density),IF(N254+R251&gt;IF([2]Resume!$AS$5=1,Capacity,Capacity*Density),IF([2]Resume!$AS$5=1,Capacity,Capacity*Density),N254+R251)),"")</f>
        <v/>
      </c>
      <c r="Q254" s="161" t="str">
        <f t="shared" ref="Q254" si="349">IF(C254&lt;&gt;"",D254*VLOOKUP(C254,$E$3:$H$7,4,FALSE),"")</f>
        <v/>
      </c>
      <c r="R254" s="161" t="str">
        <f t="shared" ref="R254" si="350">IF(AND(C254&lt;&gt;"",D254&lt;&gt;"",P254&lt;&gt;""),IF(P254-Q254&lt;=0,0,P254-Q254),"")</f>
        <v/>
      </c>
      <c r="S254" s="731"/>
      <c r="U254" s="155" t="str">
        <f>IF(U$241&lt;&gt;"",IF($C254=U$241,$D254,""),"")</f>
        <v/>
      </c>
      <c r="V254" s="155" t="str">
        <f>IF(V$241&lt;&gt;"",IF($C254=V$241,$D254,""),"")</f>
        <v/>
      </c>
      <c r="W254" s="155" t="str">
        <f>IF(W$241&lt;&gt;"",IF($C254=W$241,$D254,""),"")</f>
        <v/>
      </c>
      <c r="X254" s="155" t="str">
        <f>IF(X$241&lt;&gt;"",IF($C254=X$241,$D254,""),"")</f>
        <v/>
      </c>
      <c r="Y254" s="155" t="str">
        <f>IF(Y$241&lt;&gt;"",IF($C254=Y$241,$D254,""),"")</f>
        <v/>
      </c>
      <c r="AG254" s="156"/>
      <c r="AH254" s="156"/>
    </row>
    <row r="255" spans="1:34" s="154" customFormat="1" ht="13.5" customHeight="1" x14ac:dyDescent="0.2">
      <c r="A255" s="777"/>
      <c r="B255" s="753"/>
      <c r="C255" s="734" t="s">
        <v>282</v>
      </c>
      <c r="D255" s="735"/>
      <c r="E255" s="735"/>
      <c r="F255" s="735"/>
      <c r="G255" s="735"/>
      <c r="H255" s="736"/>
      <c r="I255" s="737" t="s">
        <v>283</v>
      </c>
      <c r="J255" s="738"/>
      <c r="K255" s="738"/>
      <c r="L255" s="738"/>
      <c r="M255" s="739"/>
      <c r="N255" s="740" t="s">
        <v>284</v>
      </c>
      <c r="O255" s="741"/>
      <c r="P255" s="741"/>
      <c r="Q255" s="741"/>
      <c r="R255" s="742"/>
      <c r="S255" s="732"/>
      <c r="U255" s="155"/>
      <c r="V255" s="155"/>
      <c r="W255" s="155"/>
      <c r="X255" s="155"/>
      <c r="Y255" s="155"/>
      <c r="AG255" s="156"/>
      <c r="AH255" s="156"/>
    </row>
    <row r="256" spans="1:34" s="154" customFormat="1" ht="13.5" customHeight="1" x14ac:dyDescent="0.2">
      <c r="A256" s="777"/>
      <c r="B256" s="754"/>
      <c r="C256" s="743"/>
      <c r="D256" s="744"/>
      <c r="E256" s="744"/>
      <c r="F256" s="744"/>
      <c r="G256" s="744"/>
      <c r="H256" s="745"/>
      <c r="I256" s="746"/>
      <c r="J256" s="747"/>
      <c r="K256" s="747"/>
      <c r="L256" s="747"/>
      <c r="M256" s="748"/>
      <c r="N256" s="749"/>
      <c r="O256" s="750"/>
      <c r="P256" s="750"/>
      <c r="Q256" s="750"/>
      <c r="R256" s="751"/>
      <c r="S256" s="733"/>
      <c r="U256" s="155"/>
      <c r="V256" s="155"/>
      <c r="W256" s="155"/>
      <c r="X256" s="155"/>
      <c r="Y256" s="155"/>
      <c r="AG256" s="156"/>
      <c r="AH256" s="156"/>
    </row>
    <row r="257" spans="1:34" s="154" customFormat="1" ht="13.5" customHeight="1" x14ac:dyDescent="0.2">
      <c r="A257" s="777"/>
      <c r="B257" s="752" t="str">
        <f t="shared" si="340"/>
        <v/>
      </c>
      <c r="C257" s="266"/>
      <c r="D257" s="267"/>
      <c r="E257" s="157" t="str">
        <f>IF(C257="","",VLOOKUP(C257,$E$3:$F$7,2,FALSE))</f>
        <v/>
      </c>
      <c r="F257" s="158" t="str">
        <f>IF(AND(G254&lt;&gt;"",C257&lt;&gt;""),G254+I254,"")</f>
        <v/>
      </c>
      <c r="G257" s="158" t="str">
        <f t="shared" ref="G257" si="351">IF(AND(C257&lt;&gt;"",F257&lt;&gt;""),F257+E257*D257,"")</f>
        <v/>
      </c>
      <c r="H257" s="158" t="str">
        <f t="shared" ref="H257" si="352">IF(AND(G257&lt;&gt;"",C257&lt;&gt;""),G257-F257,"")</f>
        <v/>
      </c>
      <c r="I257" s="158" t="str">
        <f t="shared" ref="I257" si="353">IF(H257&lt;&gt;"",$P$4-TIME(0,0,0),"")</f>
        <v/>
      </c>
      <c r="J257" s="268"/>
      <c r="K257" s="159" t="str">
        <f>IF(C257="","",IF(J257&lt;&gt;"",VLOOKUP(J257,[2]Tires!$D$6:$BJ$75,4,FALSE),K256))</f>
        <v/>
      </c>
      <c r="L257" s="159" t="str">
        <f>IF(C257="","",IF(J257&lt;&gt;"",IF(VLOOKUP(J257,[2]Tires!$D$6:$CH$75,51)&lt;&gt;"",VLOOKUP(J257,[2]Tires!$D$6:$CH$75,51),0),M254))</f>
        <v/>
      </c>
      <c r="M257" s="159" t="str">
        <f>IF(AND(G257&lt;&gt;"",C257&lt;&gt;""),L257+D257*[2]Resume!$K$12,"")</f>
        <v/>
      </c>
      <c r="N257" s="269"/>
      <c r="O257" s="160" t="str">
        <f>IF(AND(N257&lt;&gt;"",R254&lt;&gt;""),IF(OR(N257="f",N257="Full"),IF([2]Resume!$AS$5=1,Capacity,Capacity*Density)-R254,IF(N257&lt;=IF([2]Resume!$AS$5=1,Capacity,Capacity*Density),N257,IF([2]Resume!$AS$5=1,Capacity,Capacity*Density)))/$O$4,"")</f>
        <v/>
      </c>
      <c r="P257" s="161" t="str">
        <f>IF(R254&lt;&gt;"",IF(OR(N257="f",N257="Full"),IF([2]Resume!$AS$5=1,Capacity,Capacity*Density),IF(N257+R254&gt;IF([2]Resume!$AS$5=1,Capacity,Capacity*Density),IF([2]Resume!$AS$5=1,Capacity,Capacity*Density),N257+R254)),"")</f>
        <v/>
      </c>
      <c r="Q257" s="161" t="str">
        <f t="shared" ref="Q257" si="354">IF(C257&lt;&gt;"",D257*VLOOKUP(C257,$E$3:$H$7,4,FALSE),"")</f>
        <v/>
      </c>
      <c r="R257" s="161" t="str">
        <f t="shared" ref="R257" si="355">IF(AND(C257&lt;&gt;"",D257&lt;&gt;"",P257&lt;&gt;""),IF(P257-Q257&lt;=0,0,P257-Q257),"")</f>
        <v/>
      </c>
      <c r="S257" s="731"/>
      <c r="U257" s="155" t="str">
        <f>IF(U$241&lt;&gt;"",IF($C257=U$241,$D257,""),"")</f>
        <v/>
      </c>
      <c r="V257" s="155" t="str">
        <f>IF(V$241&lt;&gt;"",IF($C257=V$241,$D257,""),"")</f>
        <v/>
      </c>
      <c r="W257" s="155" t="str">
        <f>IF(W$241&lt;&gt;"",IF($C257=W$241,$D257,""),"")</f>
        <v/>
      </c>
      <c r="X257" s="155" t="str">
        <f>IF(X$241&lt;&gt;"",IF($C257=X$241,$D257,""),"")</f>
        <v/>
      </c>
      <c r="Y257" s="155" t="str">
        <f>IF(Y$241&lt;&gt;"",IF($C257=Y$241,$D257,""),"")</f>
        <v/>
      </c>
      <c r="AG257" s="156"/>
      <c r="AH257" s="156"/>
    </row>
    <row r="258" spans="1:34" s="154" customFormat="1" ht="13.5" customHeight="1" x14ac:dyDescent="0.2">
      <c r="A258" s="777"/>
      <c r="B258" s="753"/>
      <c r="C258" s="734" t="s">
        <v>282</v>
      </c>
      <c r="D258" s="735"/>
      <c r="E258" s="735"/>
      <c r="F258" s="735"/>
      <c r="G258" s="735"/>
      <c r="H258" s="736"/>
      <c r="I258" s="737" t="s">
        <v>283</v>
      </c>
      <c r="J258" s="738"/>
      <c r="K258" s="738"/>
      <c r="L258" s="738"/>
      <c r="M258" s="739"/>
      <c r="N258" s="740" t="s">
        <v>284</v>
      </c>
      <c r="O258" s="741"/>
      <c r="P258" s="741"/>
      <c r="Q258" s="741"/>
      <c r="R258" s="742"/>
      <c r="S258" s="732"/>
      <c r="U258" s="155"/>
      <c r="V258" s="155"/>
      <c r="W258" s="155"/>
      <c r="X258" s="155"/>
      <c r="Y258" s="155"/>
      <c r="AG258" s="156"/>
      <c r="AH258" s="156"/>
    </row>
    <row r="259" spans="1:34" s="154" customFormat="1" ht="13.5" customHeight="1" x14ac:dyDescent="0.2">
      <c r="A259" s="777"/>
      <c r="B259" s="754"/>
      <c r="C259" s="743"/>
      <c r="D259" s="744"/>
      <c r="E259" s="744"/>
      <c r="F259" s="744"/>
      <c r="G259" s="744"/>
      <c r="H259" s="745"/>
      <c r="I259" s="746"/>
      <c r="J259" s="747"/>
      <c r="K259" s="747"/>
      <c r="L259" s="747"/>
      <c r="M259" s="748"/>
      <c r="N259" s="749"/>
      <c r="O259" s="750"/>
      <c r="P259" s="750"/>
      <c r="Q259" s="750"/>
      <c r="R259" s="751"/>
      <c r="S259" s="733"/>
      <c r="U259" s="155"/>
      <c r="V259" s="155"/>
      <c r="W259" s="155"/>
      <c r="X259" s="155"/>
      <c r="Y259" s="155"/>
      <c r="AG259" s="156"/>
      <c r="AH259" s="156"/>
    </row>
    <row r="260" spans="1:34" s="154" customFormat="1" ht="13.5" customHeight="1" x14ac:dyDescent="0.2">
      <c r="A260" s="777"/>
      <c r="B260" s="752" t="str">
        <f t="shared" si="340"/>
        <v/>
      </c>
      <c r="C260" s="266"/>
      <c r="D260" s="267"/>
      <c r="E260" s="157" t="str">
        <f>IF(C260="","",VLOOKUP(C260,$E$3:$F$7,2,FALSE))</f>
        <v/>
      </c>
      <c r="F260" s="158" t="str">
        <f>IF(AND(G257&lt;&gt;"",C260&lt;&gt;""),G257+I257,"")</f>
        <v/>
      </c>
      <c r="G260" s="158" t="str">
        <f t="shared" ref="G260" si="356">IF(AND(C260&lt;&gt;"",F260&lt;&gt;""),F260+E260*D260,"")</f>
        <v/>
      </c>
      <c r="H260" s="158" t="str">
        <f t="shared" ref="H260" si="357">IF(AND(G260&lt;&gt;"",C260&lt;&gt;""),G260-F260,"")</f>
        <v/>
      </c>
      <c r="I260" s="158" t="str">
        <f t="shared" ref="I260" si="358">IF(H260&lt;&gt;"",$P$4-TIME(0,0,0),"")</f>
        <v/>
      </c>
      <c r="J260" s="268"/>
      <c r="K260" s="159" t="str">
        <f>IF(C260="","",IF(J260&lt;&gt;"",VLOOKUP(J260,[2]Tires!$D$6:$BJ$75,4,FALSE),K259))</f>
        <v/>
      </c>
      <c r="L260" s="159" t="str">
        <f>IF(C260="","",IF(J260&lt;&gt;"",IF(VLOOKUP(J260,[2]Tires!$D$6:$CH$75,51)&lt;&gt;"",VLOOKUP(J260,[2]Tires!$D$6:$CH$75,51),0),M257))</f>
        <v/>
      </c>
      <c r="M260" s="159" t="str">
        <f>IF(AND(G260&lt;&gt;"",C260&lt;&gt;""),L260+D260*[2]Resume!$K$12,"")</f>
        <v/>
      </c>
      <c r="N260" s="269"/>
      <c r="O260" s="160" t="str">
        <f>IF(AND(N260&lt;&gt;"",R257&lt;&gt;""),IF(OR(N260="f",N260="Full"),IF([2]Resume!$AS$5=1,Capacity,Capacity*Density)-R257,IF(N260&lt;=IF([2]Resume!$AS$5=1,Capacity,Capacity*Density),N260,IF([2]Resume!$AS$5=1,Capacity,Capacity*Density)))/$O$4,"")</f>
        <v/>
      </c>
      <c r="P260" s="161" t="str">
        <f>IF(R257&lt;&gt;"",IF(OR(N260="f",N260="Full"),IF([2]Resume!$AS$5=1,Capacity,Capacity*Density),IF(N260+R257&gt;IF([2]Resume!$AS$5=1,Capacity,Capacity*Density),IF([2]Resume!$AS$5=1,Capacity,Capacity*Density),N260+R257)),"")</f>
        <v/>
      </c>
      <c r="Q260" s="161" t="str">
        <f t="shared" ref="Q260" si="359">IF(C260&lt;&gt;"",D260*VLOOKUP(C260,$E$3:$H$7,4,FALSE),"")</f>
        <v/>
      </c>
      <c r="R260" s="161" t="str">
        <f t="shared" ref="R260" si="360">IF(AND(C260&lt;&gt;"",D260&lt;&gt;"",P260&lt;&gt;""),IF(P260-Q260&lt;=0,0,P260-Q260),"")</f>
        <v/>
      </c>
      <c r="S260" s="731"/>
      <c r="U260" s="155" t="str">
        <f>IF(U$241&lt;&gt;"",IF($C260=U$241,$D260,""),"")</f>
        <v/>
      </c>
      <c r="V260" s="155" t="str">
        <f>IF(V$241&lt;&gt;"",IF($C260=V$241,$D260,""),"")</f>
        <v/>
      </c>
      <c r="W260" s="155" t="str">
        <f>IF(W$241&lt;&gt;"",IF($C260=W$241,$D260,""),"")</f>
        <v/>
      </c>
      <c r="X260" s="155" t="str">
        <f>IF(X$241&lt;&gt;"",IF($C260=X$241,$D260,""),"")</f>
        <v/>
      </c>
      <c r="Y260" s="155" t="str">
        <f>IF(Y$241&lt;&gt;"",IF($C260=Y$241,$D260,""),"")</f>
        <v/>
      </c>
      <c r="AG260" s="156"/>
      <c r="AH260" s="156"/>
    </row>
    <row r="261" spans="1:34" s="154" customFormat="1" ht="13.5" customHeight="1" x14ac:dyDescent="0.2">
      <c r="A261" s="777"/>
      <c r="B261" s="753"/>
      <c r="C261" s="734" t="s">
        <v>282</v>
      </c>
      <c r="D261" s="735"/>
      <c r="E261" s="735"/>
      <c r="F261" s="735"/>
      <c r="G261" s="735"/>
      <c r="H261" s="736"/>
      <c r="I261" s="737" t="s">
        <v>283</v>
      </c>
      <c r="J261" s="738"/>
      <c r="K261" s="738"/>
      <c r="L261" s="738"/>
      <c r="M261" s="739"/>
      <c r="N261" s="740" t="s">
        <v>284</v>
      </c>
      <c r="O261" s="741"/>
      <c r="P261" s="741"/>
      <c r="Q261" s="741"/>
      <c r="R261" s="742"/>
      <c r="S261" s="732"/>
      <c r="U261" s="155"/>
      <c r="V261" s="155"/>
      <c r="W261" s="155"/>
      <c r="X261" s="155"/>
      <c r="Y261" s="155"/>
      <c r="AG261" s="156"/>
      <c r="AH261" s="156"/>
    </row>
    <row r="262" spans="1:34" s="154" customFormat="1" ht="13.5" customHeight="1" x14ac:dyDescent="0.2">
      <c r="A262" s="777"/>
      <c r="B262" s="754"/>
      <c r="C262" s="743"/>
      <c r="D262" s="744"/>
      <c r="E262" s="744"/>
      <c r="F262" s="744"/>
      <c r="G262" s="744"/>
      <c r="H262" s="745"/>
      <c r="I262" s="746"/>
      <c r="J262" s="747"/>
      <c r="K262" s="747"/>
      <c r="L262" s="747"/>
      <c r="M262" s="748"/>
      <c r="N262" s="749"/>
      <c r="O262" s="750"/>
      <c r="P262" s="750"/>
      <c r="Q262" s="750"/>
      <c r="R262" s="751"/>
      <c r="S262" s="733"/>
      <c r="U262" s="155"/>
      <c r="V262" s="155"/>
      <c r="W262" s="155"/>
      <c r="X262" s="155"/>
      <c r="Y262" s="155"/>
      <c r="AG262" s="156"/>
      <c r="AH262" s="156"/>
    </row>
    <row r="263" spans="1:34" s="154" customFormat="1" ht="13.5" customHeight="1" x14ac:dyDescent="0.2">
      <c r="A263" s="777"/>
      <c r="B263" s="752" t="str">
        <f t="shared" si="340"/>
        <v/>
      </c>
      <c r="C263" s="266"/>
      <c r="D263" s="267"/>
      <c r="E263" s="157" t="str">
        <f>IF(C263="","",VLOOKUP(C263,$E$3:$F$7,2,FALSE))</f>
        <v/>
      </c>
      <c r="F263" s="158" t="str">
        <f>IF(AND(G260&lt;&gt;"",C263&lt;&gt;""),G260+I260,"")</f>
        <v/>
      </c>
      <c r="G263" s="158" t="str">
        <f t="shared" ref="G263" si="361">IF(AND(C263&lt;&gt;"",F263&lt;&gt;""),F263+E263*D263,"")</f>
        <v/>
      </c>
      <c r="H263" s="158" t="str">
        <f t="shared" ref="H263" si="362">IF(AND(G263&lt;&gt;"",C263&lt;&gt;""),G263-F263,"")</f>
        <v/>
      </c>
      <c r="I263" s="158" t="str">
        <f t="shared" ref="I263" si="363">IF(H263&lt;&gt;"",$P$4-TIME(0,0,0),"")</f>
        <v/>
      </c>
      <c r="J263" s="268"/>
      <c r="K263" s="159" t="str">
        <f>IF(C263="","",IF(J263&lt;&gt;"",VLOOKUP(J263,[2]Tires!$D$6:$BJ$75,4,FALSE),K262))</f>
        <v/>
      </c>
      <c r="L263" s="159" t="str">
        <f>IF(C263="","",IF(J263&lt;&gt;"",IF(VLOOKUP(J263,[2]Tires!$D$6:$CH$75,51)&lt;&gt;"",VLOOKUP(J263,[2]Tires!$D$6:$CH$75,51),0),M260))</f>
        <v/>
      </c>
      <c r="M263" s="159" t="str">
        <f>IF(AND(G263&lt;&gt;"",C263&lt;&gt;""),L263+D263*[2]Resume!$K$12,"")</f>
        <v/>
      </c>
      <c r="N263" s="269"/>
      <c r="O263" s="160" t="str">
        <f>IF(AND(N263&lt;&gt;"",R260&lt;&gt;""),IF(OR(N263="f",N263="Full"),IF([2]Resume!$AS$5=1,Capacity,Capacity*Density)-R260,IF(N263&lt;=IF([2]Resume!$AS$5=1,Capacity,Capacity*Density),N263,IF([2]Resume!$AS$5=1,Capacity,Capacity*Density)))/$O$4,"")</f>
        <v/>
      </c>
      <c r="P263" s="161" t="str">
        <f>IF(R260&lt;&gt;"",IF(OR(N263="f",N263="Full"),IF([2]Resume!$AS$5=1,Capacity,Capacity*Density),IF(N263+R260&gt;IF([2]Resume!$AS$5=1,Capacity,Capacity*Density),IF([2]Resume!$AS$5=1,Capacity,Capacity*Density),N263+R260)),"")</f>
        <v/>
      </c>
      <c r="Q263" s="161" t="str">
        <f t="shared" ref="Q263" si="364">IF(C263&lt;&gt;"",D263*VLOOKUP(C263,$E$3:$H$7,4,FALSE),"")</f>
        <v/>
      </c>
      <c r="R263" s="161" t="str">
        <f t="shared" ref="R263" si="365">IF(AND(C263&lt;&gt;"",D263&lt;&gt;"",P263&lt;&gt;""),IF(P263-Q263&lt;=0,0,P263-Q263),"")</f>
        <v/>
      </c>
      <c r="S263" s="731"/>
      <c r="U263" s="155" t="str">
        <f>IF(U$241&lt;&gt;"",IF($C263=U$241,$D263,""),"")</f>
        <v/>
      </c>
      <c r="V263" s="155" t="str">
        <f>IF(V$241&lt;&gt;"",IF($C263=V$241,$D263,""),"")</f>
        <v/>
      </c>
      <c r="W263" s="155" t="str">
        <f>IF(W$241&lt;&gt;"",IF($C263=W$241,$D263,""),"")</f>
        <v/>
      </c>
      <c r="X263" s="155" t="str">
        <f>IF(X$241&lt;&gt;"",IF($C263=X$241,$D263,""),"")</f>
        <v/>
      </c>
      <c r="Y263" s="155" t="str">
        <f>IF(Y$241&lt;&gt;"",IF($C263=Y$241,$D263,""),"")</f>
        <v/>
      </c>
      <c r="AG263" s="156"/>
      <c r="AH263" s="156"/>
    </row>
    <row r="264" spans="1:34" ht="13.5" customHeight="1" x14ac:dyDescent="0.25">
      <c r="A264" s="777"/>
      <c r="B264" s="753"/>
      <c r="C264" s="734" t="s">
        <v>282</v>
      </c>
      <c r="D264" s="735"/>
      <c r="E264" s="735"/>
      <c r="F264" s="735"/>
      <c r="G264" s="735"/>
      <c r="H264" s="736"/>
      <c r="I264" s="737" t="s">
        <v>283</v>
      </c>
      <c r="J264" s="738"/>
      <c r="K264" s="738"/>
      <c r="L264" s="738"/>
      <c r="M264" s="739"/>
      <c r="N264" s="740" t="s">
        <v>284</v>
      </c>
      <c r="O264" s="741"/>
      <c r="P264" s="741"/>
      <c r="Q264" s="741"/>
      <c r="R264" s="742"/>
      <c r="S264" s="732"/>
      <c r="T264" s="154"/>
      <c r="U264" s="155"/>
      <c r="V264" s="155"/>
      <c r="W264" s="155"/>
      <c r="X264" s="155"/>
      <c r="Y264" s="155"/>
      <c r="Z264" s="154"/>
      <c r="AA264" s="154"/>
      <c r="AB264" s="154"/>
      <c r="AC264" s="154"/>
      <c r="AD264" s="154"/>
      <c r="AE264" s="154"/>
      <c r="AF264" s="154"/>
      <c r="AG264" s="156"/>
      <c r="AH264" s="156"/>
    </row>
    <row r="265" spans="1:34" ht="13.5" customHeight="1" x14ac:dyDescent="0.25">
      <c r="A265" s="777"/>
      <c r="B265" s="754"/>
      <c r="C265" s="743"/>
      <c r="D265" s="744"/>
      <c r="E265" s="744"/>
      <c r="F265" s="744"/>
      <c r="G265" s="744"/>
      <c r="H265" s="745"/>
      <c r="I265" s="746"/>
      <c r="J265" s="747"/>
      <c r="K265" s="747"/>
      <c r="L265" s="747"/>
      <c r="M265" s="748"/>
      <c r="N265" s="749"/>
      <c r="O265" s="750"/>
      <c r="P265" s="750"/>
      <c r="Q265" s="750"/>
      <c r="R265" s="751"/>
      <c r="S265" s="733"/>
      <c r="T265" s="154"/>
      <c r="U265" s="155"/>
      <c r="V265" s="155"/>
      <c r="W265" s="155"/>
      <c r="X265" s="155"/>
      <c r="Y265" s="155"/>
      <c r="Z265" s="154"/>
      <c r="AA265" s="154"/>
      <c r="AB265" s="154"/>
      <c r="AC265" s="154"/>
      <c r="AD265" s="154"/>
      <c r="AE265" s="154"/>
      <c r="AF265" s="154"/>
      <c r="AG265" s="156"/>
      <c r="AH265" s="156"/>
    </row>
    <row r="266" spans="1:34" ht="13.5" customHeight="1" x14ac:dyDescent="0.25">
      <c r="A266" s="777"/>
      <c r="B266" s="752" t="str">
        <f t="shared" si="340"/>
        <v/>
      </c>
      <c r="C266" s="266"/>
      <c r="D266" s="267"/>
      <c r="E266" s="157" t="str">
        <f>IF(C266="","",VLOOKUP(C266,$E$3:$F$7,2,FALSE))</f>
        <v/>
      </c>
      <c r="F266" s="158" t="str">
        <f>IF(AND(G263&lt;&gt;"",C266&lt;&gt;""),G263+I263,"")</f>
        <v/>
      </c>
      <c r="G266" s="158" t="str">
        <f t="shared" ref="G266" si="366">IF(AND(C266&lt;&gt;"",F266&lt;&gt;""),F266+E266*D266,"")</f>
        <v/>
      </c>
      <c r="H266" s="158" t="str">
        <f t="shared" ref="H266" si="367">IF(AND(G266&lt;&gt;"",C266&lt;&gt;""),G266-F266,"")</f>
        <v/>
      </c>
      <c r="I266" s="158" t="str">
        <f t="shared" ref="I266" si="368">IF(H266&lt;&gt;"",$P$4-TIME(0,0,0),"")</f>
        <v/>
      </c>
      <c r="J266" s="268"/>
      <c r="K266" s="159" t="str">
        <f>IF(C266="","",IF(J266&lt;&gt;"",VLOOKUP(J266,[2]Tires!$D$6:$BJ$75,4,FALSE),K265))</f>
        <v/>
      </c>
      <c r="L266" s="159" t="str">
        <f>IF(C266="","",IF(J266&lt;&gt;"",IF(VLOOKUP(J266,[2]Tires!$D$6:$CH$75,51)&lt;&gt;"",VLOOKUP(J266,[2]Tires!$D$6:$CH$75,51),0),M263))</f>
        <v/>
      </c>
      <c r="M266" s="159" t="str">
        <f>IF(AND(G266&lt;&gt;"",C266&lt;&gt;""),L266+D266*[2]Resume!$K$12,"")</f>
        <v/>
      </c>
      <c r="N266" s="269"/>
      <c r="O266" s="160" t="str">
        <f>IF(AND(N266&lt;&gt;"",R263&lt;&gt;""),IF(OR(N266="f",N266="Full"),IF([2]Resume!$AS$5=1,Capacity,Capacity*Density)-R263,IF(N266&lt;=IF([2]Resume!$AS$5=1,Capacity,Capacity*Density),N266,IF([2]Resume!$AS$5=1,Capacity,Capacity*Density)))/$O$4,"")</f>
        <v/>
      </c>
      <c r="P266" s="161" t="str">
        <f>IF(R263&lt;&gt;"",IF(OR(N266="f",N266="Full"),IF([2]Resume!$AS$5=1,Capacity,Capacity*Density),IF(N266+R263&gt;IF([2]Resume!$AS$5=1,Capacity,Capacity*Density),IF([2]Resume!$AS$5=1,Capacity,Capacity*Density),N266+R263)),"")</f>
        <v/>
      </c>
      <c r="Q266" s="161" t="str">
        <f t="shared" ref="Q266" si="369">IF(C266&lt;&gt;"",D266*VLOOKUP(C266,$E$3:$H$7,4,FALSE),"")</f>
        <v/>
      </c>
      <c r="R266" s="161" t="str">
        <f t="shared" ref="R266" si="370">IF(AND(C266&lt;&gt;"",D266&lt;&gt;"",P266&lt;&gt;""),IF(P266-Q266&lt;=0,0,P266-Q266),"")</f>
        <v/>
      </c>
      <c r="S266" s="731"/>
      <c r="T266" s="154"/>
      <c r="U266" s="155" t="str">
        <f>IF(U$241&lt;&gt;"",IF($C266=U$241,$D266,""),"")</f>
        <v/>
      </c>
      <c r="V266" s="155" t="str">
        <f>IF(V$241&lt;&gt;"",IF($C266=V$241,$D266,""),"")</f>
        <v/>
      </c>
      <c r="W266" s="155" t="str">
        <f>IF(W$241&lt;&gt;"",IF($C266=W$241,$D266,""),"")</f>
        <v/>
      </c>
      <c r="X266" s="155" t="str">
        <f>IF(X$241&lt;&gt;"",IF($C266=X$241,$D266,""),"")</f>
        <v/>
      </c>
      <c r="Y266" s="155" t="str">
        <f>IF(Y$241&lt;&gt;"",IF($C266=Y$241,$D266,""),"")</f>
        <v/>
      </c>
      <c r="Z266" s="154"/>
      <c r="AA266" s="154"/>
      <c r="AB266" s="154"/>
      <c r="AC266" s="154"/>
      <c r="AD266" s="154"/>
      <c r="AE266" s="154"/>
      <c r="AF266" s="154"/>
      <c r="AG266" s="156"/>
      <c r="AH266" s="156"/>
    </row>
    <row r="267" spans="1:34" ht="13.5" customHeight="1" x14ac:dyDescent="0.25">
      <c r="A267" s="777"/>
      <c r="B267" s="753"/>
      <c r="C267" s="734" t="s">
        <v>282</v>
      </c>
      <c r="D267" s="735"/>
      <c r="E267" s="735"/>
      <c r="F267" s="735"/>
      <c r="G267" s="735"/>
      <c r="H267" s="736"/>
      <c r="I267" s="737" t="s">
        <v>283</v>
      </c>
      <c r="J267" s="738"/>
      <c r="K267" s="738"/>
      <c r="L267" s="738"/>
      <c r="M267" s="739"/>
      <c r="N267" s="740" t="s">
        <v>284</v>
      </c>
      <c r="O267" s="741"/>
      <c r="P267" s="741"/>
      <c r="Q267" s="741"/>
      <c r="R267" s="742"/>
      <c r="S267" s="732"/>
      <c r="T267" s="154"/>
      <c r="U267" s="155"/>
      <c r="V267" s="155"/>
      <c r="W267" s="155"/>
      <c r="X267" s="155"/>
      <c r="Y267" s="155"/>
      <c r="Z267" s="154"/>
      <c r="AA267" s="154"/>
      <c r="AB267" s="154"/>
      <c r="AC267" s="154"/>
      <c r="AD267" s="154"/>
      <c r="AE267" s="154"/>
      <c r="AF267" s="154"/>
      <c r="AG267" s="156"/>
      <c r="AH267" s="156"/>
    </row>
    <row r="268" spans="1:34" ht="13.5" customHeight="1" x14ac:dyDescent="0.25">
      <c r="A268" s="777"/>
      <c r="B268" s="754"/>
      <c r="C268" s="743"/>
      <c r="D268" s="744"/>
      <c r="E268" s="744"/>
      <c r="F268" s="744"/>
      <c r="G268" s="744"/>
      <c r="H268" s="745"/>
      <c r="I268" s="746"/>
      <c r="J268" s="747"/>
      <c r="K268" s="747"/>
      <c r="L268" s="747"/>
      <c r="M268" s="748"/>
      <c r="N268" s="749"/>
      <c r="O268" s="750"/>
      <c r="P268" s="750"/>
      <c r="Q268" s="750"/>
      <c r="R268" s="751"/>
      <c r="S268" s="733"/>
      <c r="T268" s="154"/>
      <c r="U268" s="155"/>
      <c r="V268" s="155"/>
      <c r="W268" s="155"/>
      <c r="X268" s="155"/>
      <c r="Y268" s="155"/>
      <c r="Z268" s="154"/>
      <c r="AA268" s="154"/>
      <c r="AB268" s="154"/>
      <c r="AC268" s="154"/>
      <c r="AD268" s="154"/>
      <c r="AE268" s="154"/>
      <c r="AF268" s="154"/>
      <c r="AG268" s="156"/>
      <c r="AH268" s="156"/>
    </row>
    <row r="269" spans="1:34" ht="13.5" customHeight="1" x14ac:dyDescent="0.25">
      <c r="A269" s="777"/>
      <c r="B269" s="752" t="str">
        <f t="shared" si="340"/>
        <v/>
      </c>
      <c r="C269" s="266"/>
      <c r="D269" s="267"/>
      <c r="E269" s="157" t="str">
        <f>IF(C269="","",VLOOKUP(C269,$E$3:$F$7,2,FALSE))</f>
        <v/>
      </c>
      <c r="F269" s="158" t="str">
        <f>IF(AND(G266&lt;&gt;"",C269&lt;&gt;""),G266+I266,"")</f>
        <v/>
      </c>
      <c r="G269" s="158" t="str">
        <f t="shared" ref="G269" si="371">IF(AND(C269&lt;&gt;"",F269&lt;&gt;""),F269+E269*D269,"")</f>
        <v/>
      </c>
      <c r="H269" s="158" t="str">
        <f t="shared" ref="H269" si="372">IF(AND(G269&lt;&gt;"",C269&lt;&gt;""),G269-F269,"")</f>
        <v/>
      </c>
      <c r="I269" s="158" t="str">
        <f t="shared" ref="I269" si="373">IF(H269&lt;&gt;"",$P$4-TIME(0,0,0),"")</f>
        <v/>
      </c>
      <c r="J269" s="268"/>
      <c r="K269" s="159" t="str">
        <f>IF(C269="","",IF(J269&lt;&gt;"",VLOOKUP(J269,[2]Tires!$D$6:$BJ$75,4,FALSE),K268))</f>
        <v/>
      </c>
      <c r="L269" s="159" t="str">
        <f>IF(C269="","",IF(J269&lt;&gt;"",IF(VLOOKUP(J269,[2]Tires!$D$6:$CH$75,51)&lt;&gt;"",VLOOKUP(J269,[2]Tires!$D$6:$CH$75,51),0),M266))</f>
        <v/>
      </c>
      <c r="M269" s="159" t="str">
        <f>IF(AND(G269&lt;&gt;"",C269&lt;&gt;""),L269+D269*[2]Resume!$K$12,"")</f>
        <v/>
      </c>
      <c r="N269" s="269"/>
      <c r="O269" s="160" t="str">
        <f>IF(AND(N269&lt;&gt;"",R266&lt;&gt;""),IF(OR(N269="f",N269="Full"),IF([2]Resume!$AS$5=1,Capacity,Capacity*Density)-R266,IF(N269&lt;=IF([2]Resume!$AS$5=1,Capacity,Capacity*Density),N269,IF([2]Resume!$AS$5=1,Capacity,Capacity*Density)))/$O$4,"")</f>
        <v/>
      </c>
      <c r="P269" s="161" t="str">
        <f>IF(R266&lt;&gt;"",IF(OR(N269="f",N269="Full"),IF([2]Resume!$AS$5=1,Capacity,Capacity*Density),IF(N269+R266&gt;IF([2]Resume!$AS$5=1,Capacity,Capacity*Density),IF([2]Resume!$AS$5=1,Capacity,Capacity*Density),N269+R266)),"")</f>
        <v/>
      </c>
      <c r="Q269" s="161" t="str">
        <f t="shared" ref="Q269" si="374">IF(C269&lt;&gt;"",D269*VLOOKUP(C269,$E$3:$H$7,4,FALSE),"")</f>
        <v/>
      </c>
      <c r="R269" s="161" t="str">
        <f t="shared" ref="R269" si="375">IF(AND(C269&lt;&gt;"",D269&lt;&gt;"",P269&lt;&gt;""),IF(P269-Q269&lt;=0,0,P269-Q269),"")</f>
        <v/>
      </c>
      <c r="S269" s="731"/>
      <c r="T269" s="154"/>
      <c r="U269" s="155" t="str">
        <f>IF(U$241&lt;&gt;"",IF($C269=U$241,$D269,""),"")</f>
        <v/>
      </c>
      <c r="V269" s="155" t="str">
        <f>IF(V$241&lt;&gt;"",IF($C269=V$241,$D269,""),"")</f>
        <v/>
      </c>
      <c r="W269" s="155" t="str">
        <f>IF(W$241&lt;&gt;"",IF($C269=W$241,$D269,""),"")</f>
        <v/>
      </c>
      <c r="X269" s="155" t="str">
        <f>IF(X$241&lt;&gt;"",IF($C269=X$241,$D269,""),"")</f>
        <v/>
      </c>
      <c r="Y269" s="155" t="str">
        <f>IF(Y$241&lt;&gt;"",IF($C269=Y$241,$D269,""),"")</f>
        <v/>
      </c>
      <c r="Z269" s="154"/>
      <c r="AA269" s="154"/>
      <c r="AB269" s="154"/>
      <c r="AC269" s="154"/>
      <c r="AD269" s="154"/>
      <c r="AE269" s="154"/>
      <c r="AF269" s="154"/>
      <c r="AG269" s="156"/>
      <c r="AH269" s="156"/>
    </row>
    <row r="270" spans="1:34" ht="13.5" customHeight="1" x14ac:dyDescent="0.25">
      <c r="A270" s="777"/>
      <c r="B270" s="753"/>
      <c r="C270" s="734" t="s">
        <v>282</v>
      </c>
      <c r="D270" s="735"/>
      <c r="E270" s="735"/>
      <c r="F270" s="735"/>
      <c r="G270" s="735"/>
      <c r="H270" s="736"/>
      <c r="I270" s="737" t="s">
        <v>283</v>
      </c>
      <c r="J270" s="738"/>
      <c r="K270" s="738"/>
      <c r="L270" s="738"/>
      <c r="M270" s="739"/>
      <c r="N270" s="740" t="s">
        <v>284</v>
      </c>
      <c r="O270" s="741"/>
      <c r="P270" s="741"/>
      <c r="Q270" s="741"/>
      <c r="R270" s="742"/>
      <c r="S270" s="732"/>
      <c r="T270" s="154"/>
      <c r="U270" s="155"/>
      <c r="V270" s="155"/>
      <c r="W270" s="155"/>
      <c r="X270" s="155"/>
      <c r="Y270" s="155"/>
      <c r="Z270" s="154"/>
      <c r="AA270" s="154"/>
      <c r="AB270" s="154"/>
      <c r="AC270" s="154"/>
      <c r="AD270" s="154"/>
      <c r="AE270" s="154"/>
      <c r="AF270" s="154"/>
      <c r="AG270" s="156"/>
      <c r="AH270" s="156"/>
    </row>
    <row r="271" spans="1:34" ht="13.5" customHeight="1" x14ac:dyDescent="0.25">
      <c r="A271" s="777"/>
      <c r="B271" s="754"/>
      <c r="C271" s="743"/>
      <c r="D271" s="744"/>
      <c r="E271" s="744"/>
      <c r="F271" s="744"/>
      <c r="G271" s="744"/>
      <c r="H271" s="745"/>
      <c r="I271" s="746"/>
      <c r="J271" s="747"/>
      <c r="K271" s="747"/>
      <c r="L271" s="747"/>
      <c r="M271" s="748"/>
      <c r="N271" s="749"/>
      <c r="O271" s="750"/>
      <c r="P271" s="750"/>
      <c r="Q271" s="750"/>
      <c r="R271" s="751"/>
      <c r="S271" s="733"/>
      <c r="T271" s="154"/>
      <c r="U271" s="155"/>
      <c r="V271" s="155"/>
      <c r="W271" s="155"/>
      <c r="X271" s="155"/>
      <c r="Y271" s="155"/>
      <c r="Z271" s="154"/>
      <c r="AA271" s="154"/>
      <c r="AB271" s="154"/>
      <c r="AC271" s="154"/>
      <c r="AD271" s="154"/>
      <c r="AE271" s="154"/>
      <c r="AF271" s="154"/>
      <c r="AG271" s="156"/>
    </row>
    <row r="272" spans="1:34" ht="13.5" customHeight="1" x14ac:dyDescent="0.35">
      <c r="A272" s="149"/>
      <c r="B272" s="11"/>
      <c r="C272" s="11"/>
      <c r="D272" s="150"/>
      <c r="E272" s="151"/>
      <c r="F272" s="152"/>
      <c r="G272" s="11"/>
      <c r="H272" s="11"/>
      <c r="I272" s="153"/>
      <c r="J272" s="153"/>
      <c r="K272" s="153"/>
      <c r="L272" s="11"/>
      <c r="M272" s="11"/>
      <c r="N272" s="11"/>
      <c r="O272" s="11"/>
      <c r="P272" s="11"/>
      <c r="Q272" s="11"/>
      <c r="R272" s="11"/>
      <c r="S272" s="11"/>
      <c r="T272" s="154"/>
      <c r="Z272" s="154"/>
      <c r="AA272" s="154"/>
      <c r="AB272" s="154"/>
      <c r="AC272" s="154"/>
      <c r="AD272" s="154"/>
      <c r="AE272" s="154"/>
      <c r="AF272" s="154"/>
      <c r="AG272" s="156"/>
    </row>
    <row r="273" spans="1:33" ht="21" x14ac:dyDescent="0.35">
      <c r="A273" s="149"/>
      <c r="B273" s="11"/>
      <c r="C273" s="11"/>
      <c r="D273" s="150"/>
      <c r="E273" s="151"/>
      <c r="F273" s="152"/>
      <c r="G273" s="11"/>
      <c r="H273" s="11"/>
      <c r="I273" s="153"/>
      <c r="J273" s="153"/>
      <c r="K273" s="153"/>
      <c r="L273" s="11"/>
      <c r="M273" s="11"/>
      <c r="N273" s="11"/>
      <c r="O273" s="11"/>
      <c r="P273" s="11"/>
      <c r="Q273" s="11"/>
      <c r="R273" s="11"/>
      <c r="S273" s="11"/>
      <c r="T273" s="154"/>
      <c r="U273" s="155">
        <f>SUM(U242:U271)</f>
        <v>0</v>
      </c>
      <c r="V273" s="155">
        <f>SUM(V242:V271)</f>
        <v>0</v>
      </c>
      <c r="W273" s="155">
        <f>SUM(W242:W271)</f>
        <v>0</v>
      </c>
      <c r="X273" s="163">
        <f>SUM(X242:X271)</f>
        <v>0</v>
      </c>
      <c r="Y273" s="163">
        <f>SUM(Y242:Y271)</f>
        <v>0</v>
      </c>
      <c r="Z273" s="154"/>
      <c r="AA273" s="154"/>
      <c r="AB273" s="154"/>
      <c r="AC273" s="154"/>
      <c r="AD273" s="154"/>
      <c r="AE273" s="154"/>
      <c r="AF273" s="154"/>
      <c r="AG273" s="156"/>
    </row>
  </sheetData>
  <mergeCells count="916">
    <mergeCell ref="E1:E2"/>
    <mergeCell ref="F1:F2"/>
    <mergeCell ref="G1:H1"/>
    <mergeCell ref="I1:I2"/>
    <mergeCell ref="K2:L2"/>
    <mergeCell ref="N5:O5"/>
    <mergeCell ref="A9:A40"/>
    <mergeCell ref="B9:B10"/>
    <mergeCell ref="C9:C10"/>
    <mergeCell ref="D9:D10"/>
    <mergeCell ref="E9:E10"/>
    <mergeCell ref="F9:F10"/>
    <mergeCell ref="B11:B13"/>
    <mergeCell ref="B14:B16"/>
    <mergeCell ref="B17:B19"/>
    <mergeCell ref="B23:B25"/>
    <mergeCell ref="N9:R9"/>
    <mergeCell ref="B20:B22"/>
    <mergeCell ref="B32:B34"/>
    <mergeCell ref="B38:B40"/>
    <mergeCell ref="I19:M19"/>
    <mergeCell ref="AD9:AF9"/>
    <mergeCell ref="Z10:AC10"/>
    <mergeCell ref="AD10:AF10"/>
    <mergeCell ref="G9:G10"/>
    <mergeCell ref="H9:H10"/>
    <mergeCell ref="I9:I10"/>
    <mergeCell ref="J9:J10"/>
    <mergeCell ref="K9:K10"/>
    <mergeCell ref="L9:M9"/>
    <mergeCell ref="S11:S13"/>
    <mergeCell ref="C12:H12"/>
    <mergeCell ref="I12:M12"/>
    <mergeCell ref="N12:R12"/>
    <mergeCell ref="C13:H13"/>
    <mergeCell ref="I13:M13"/>
    <mergeCell ref="N13:R13"/>
    <mergeCell ref="S9:S10"/>
    <mergeCell ref="Z9:AC9"/>
    <mergeCell ref="AA21:AC21"/>
    <mergeCell ref="AD21:AF21"/>
    <mergeCell ref="C22:H22"/>
    <mergeCell ref="I22:M22"/>
    <mergeCell ref="N22:R22"/>
    <mergeCell ref="AA22:AC22"/>
    <mergeCell ref="AD22:AF22"/>
    <mergeCell ref="N19:R19"/>
    <mergeCell ref="S14:S16"/>
    <mergeCell ref="AA14:AF15"/>
    <mergeCell ref="C15:H15"/>
    <mergeCell ref="I15:M15"/>
    <mergeCell ref="N15:R15"/>
    <mergeCell ref="C16:H16"/>
    <mergeCell ref="I16:M16"/>
    <mergeCell ref="N16:R16"/>
    <mergeCell ref="Z17:AC17"/>
    <mergeCell ref="AD17:AF17"/>
    <mergeCell ref="C18:H18"/>
    <mergeCell ref="I18:M18"/>
    <mergeCell ref="N18:R18"/>
    <mergeCell ref="AA18:AC18"/>
    <mergeCell ref="AD18:AF18"/>
    <mergeCell ref="C19:H19"/>
    <mergeCell ref="AA19:AC19"/>
    <mergeCell ref="AD19:AF19"/>
    <mergeCell ref="B26:B28"/>
    <mergeCell ref="S26:S28"/>
    <mergeCell ref="C27:H27"/>
    <mergeCell ref="I27:M27"/>
    <mergeCell ref="N27:R27"/>
    <mergeCell ref="C28:H28"/>
    <mergeCell ref="I28:M28"/>
    <mergeCell ref="N28:R28"/>
    <mergeCell ref="S23:S25"/>
    <mergeCell ref="C24:H24"/>
    <mergeCell ref="I24:M24"/>
    <mergeCell ref="N24:R24"/>
    <mergeCell ref="C25:H25"/>
    <mergeCell ref="I25:M25"/>
    <mergeCell ref="N25:R25"/>
    <mergeCell ref="S20:S22"/>
    <mergeCell ref="AA20:AC20"/>
    <mergeCell ref="AD20:AF20"/>
    <mergeCell ref="C21:H21"/>
    <mergeCell ref="I21:M21"/>
    <mergeCell ref="N21:R21"/>
    <mergeCell ref="S17:S19"/>
    <mergeCell ref="S32:S34"/>
    <mergeCell ref="C33:H33"/>
    <mergeCell ref="I33:M33"/>
    <mergeCell ref="N33:R33"/>
    <mergeCell ref="C34:H34"/>
    <mergeCell ref="I34:M34"/>
    <mergeCell ref="N34:R34"/>
    <mergeCell ref="B29:B31"/>
    <mergeCell ref="S29:S31"/>
    <mergeCell ref="C30:H30"/>
    <mergeCell ref="I30:M30"/>
    <mergeCell ref="N30:R30"/>
    <mergeCell ref="C31:H31"/>
    <mergeCell ref="I31:M31"/>
    <mergeCell ref="N31:R31"/>
    <mergeCell ref="S38:S40"/>
    <mergeCell ref="C39:H39"/>
    <mergeCell ref="I39:M39"/>
    <mergeCell ref="N39:R39"/>
    <mergeCell ref="C40:H40"/>
    <mergeCell ref="I40:M40"/>
    <mergeCell ref="N40:R40"/>
    <mergeCell ref="B35:B37"/>
    <mergeCell ref="S35:S37"/>
    <mergeCell ref="C36:H36"/>
    <mergeCell ref="I36:M36"/>
    <mergeCell ref="N36:R36"/>
    <mergeCell ref="C37:H37"/>
    <mergeCell ref="I37:M37"/>
    <mergeCell ref="N37:R37"/>
    <mergeCell ref="A42:A73"/>
    <mergeCell ref="B42:B43"/>
    <mergeCell ref="C42:C43"/>
    <mergeCell ref="D42:D43"/>
    <mergeCell ref="E42:E43"/>
    <mergeCell ref="F42:F43"/>
    <mergeCell ref="B44:B46"/>
    <mergeCell ref="B50:B52"/>
    <mergeCell ref="B56:B58"/>
    <mergeCell ref="B59:B61"/>
    <mergeCell ref="B47:B49"/>
    <mergeCell ref="B65:B67"/>
    <mergeCell ref="B71:B73"/>
    <mergeCell ref="N42:R42"/>
    <mergeCell ref="S42:S43"/>
    <mergeCell ref="Z42:AC42"/>
    <mergeCell ref="AD42:AF42"/>
    <mergeCell ref="Z43:AC43"/>
    <mergeCell ref="AD43:AF43"/>
    <mergeCell ref="G42:G43"/>
    <mergeCell ref="H42:H43"/>
    <mergeCell ref="I42:I43"/>
    <mergeCell ref="J42:J43"/>
    <mergeCell ref="K42:K43"/>
    <mergeCell ref="L42:M42"/>
    <mergeCell ref="S44:S46"/>
    <mergeCell ref="B53:B55"/>
    <mergeCell ref="S53:S55"/>
    <mergeCell ref="C55:H55"/>
    <mergeCell ref="I55:M55"/>
    <mergeCell ref="N55:R55"/>
    <mergeCell ref="Z44:AC44"/>
    <mergeCell ref="AD44:AF44"/>
    <mergeCell ref="C45:H45"/>
    <mergeCell ref="I45:M45"/>
    <mergeCell ref="N45:R45"/>
    <mergeCell ref="Z45:AC45"/>
    <mergeCell ref="AD45:AF45"/>
    <mergeCell ref="C46:H46"/>
    <mergeCell ref="I46:M46"/>
    <mergeCell ref="N46:R46"/>
    <mergeCell ref="AA54:AC54"/>
    <mergeCell ref="AD54:AF54"/>
    <mergeCell ref="S47:S49"/>
    <mergeCell ref="C48:H48"/>
    <mergeCell ref="I48:M48"/>
    <mergeCell ref="N48:R48"/>
    <mergeCell ref="C49:H49"/>
    <mergeCell ref="I49:M49"/>
    <mergeCell ref="N49:R49"/>
    <mergeCell ref="S50:S52"/>
    <mergeCell ref="Z50:AC50"/>
    <mergeCell ref="AD50:AF50"/>
    <mergeCell ref="C51:H51"/>
    <mergeCell ref="I51:M51"/>
    <mergeCell ref="N51:R51"/>
    <mergeCell ref="AA51:AC51"/>
    <mergeCell ref="AD51:AF51"/>
    <mergeCell ref="C52:H52"/>
    <mergeCell ref="I52:M52"/>
    <mergeCell ref="AA55:AC55"/>
    <mergeCell ref="AD55:AF55"/>
    <mergeCell ref="N52:R52"/>
    <mergeCell ref="AA52:AC52"/>
    <mergeCell ref="AD52:AF52"/>
    <mergeCell ref="S59:S61"/>
    <mergeCell ref="C60:H60"/>
    <mergeCell ref="I60:M60"/>
    <mergeCell ref="N60:R60"/>
    <mergeCell ref="C61:H61"/>
    <mergeCell ref="I61:M61"/>
    <mergeCell ref="N61:R61"/>
    <mergeCell ref="S56:S58"/>
    <mergeCell ref="C57:H57"/>
    <mergeCell ref="I57:M57"/>
    <mergeCell ref="N57:R57"/>
    <mergeCell ref="C58:H58"/>
    <mergeCell ref="I58:M58"/>
    <mergeCell ref="N58:R58"/>
    <mergeCell ref="AA53:AC53"/>
    <mergeCell ref="AD53:AF53"/>
    <mergeCell ref="C54:H54"/>
    <mergeCell ref="I54:M54"/>
    <mergeCell ref="N54:R54"/>
    <mergeCell ref="S65:S67"/>
    <mergeCell ref="C66:H66"/>
    <mergeCell ref="I66:M66"/>
    <mergeCell ref="N66:R66"/>
    <mergeCell ref="C67:H67"/>
    <mergeCell ref="I67:M67"/>
    <mergeCell ref="N67:R67"/>
    <mergeCell ref="B62:B64"/>
    <mergeCell ref="S62:S64"/>
    <mergeCell ref="C63:H63"/>
    <mergeCell ref="I63:M63"/>
    <mergeCell ref="N63:R63"/>
    <mergeCell ref="C64:H64"/>
    <mergeCell ref="I64:M64"/>
    <mergeCell ref="N64:R64"/>
    <mergeCell ref="S71:S73"/>
    <mergeCell ref="C72:H72"/>
    <mergeCell ref="I72:M72"/>
    <mergeCell ref="N72:R72"/>
    <mergeCell ref="C73:H73"/>
    <mergeCell ref="I73:M73"/>
    <mergeCell ref="N73:R73"/>
    <mergeCell ref="B68:B70"/>
    <mergeCell ref="S68:S70"/>
    <mergeCell ref="C69:H69"/>
    <mergeCell ref="I69:M69"/>
    <mergeCell ref="N69:R69"/>
    <mergeCell ref="C70:H70"/>
    <mergeCell ref="I70:M70"/>
    <mergeCell ref="N70:R70"/>
    <mergeCell ref="A75:A106"/>
    <mergeCell ref="B75:B76"/>
    <mergeCell ref="C75:C76"/>
    <mergeCell ref="D75:D76"/>
    <mergeCell ref="E75:E76"/>
    <mergeCell ref="F75:F76"/>
    <mergeCell ref="B77:B79"/>
    <mergeCell ref="B83:B85"/>
    <mergeCell ref="B89:B91"/>
    <mergeCell ref="B92:B94"/>
    <mergeCell ref="B80:B82"/>
    <mergeCell ref="B98:B100"/>
    <mergeCell ref="B104:B106"/>
    <mergeCell ref="N75:R75"/>
    <mergeCell ref="S75:S76"/>
    <mergeCell ref="Z75:AC75"/>
    <mergeCell ref="AD75:AF75"/>
    <mergeCell ref="Z76:AC76"/>
    <mergeCell ref="AD76:AF76"/>
    <mergeCell ref="G75:G76"/>
    <mergeCell ref="H75:H76"/>
    <mergeCell ref="I75:I76"/>
    <mergeCell ref="J75:J76"/>
    <mergeCell ref="K75:K76"/>
    <mergeCell ref="L75:M75"/>
    <mergeCell ref="S77:S79"/>
    <mergeCell ref="B86:B88"/>
    <mergeCell ref="S86:S88"/>
    <mergeCell ref="C88:H88"/>
    <mergeCell ref="I88:M88"/>
    <mergeCell ref="N88:R88"/>
    <mergeCell ref="Z77:AC77"/>
    <mergeCell ref="AD77:AF77"/>
    <mergeCell ref="C78:H78"/>
    <mergeCell ref="I78:M78"/>
    <mergeCell ref="N78:R78"/>
    <mergeCell ref="Z78:AC78"/>
    <mergeCell ref="AD78:AF78"/>
    <mergeCell ref="C79:H79"/>
    <mergeCell ref="I79:M79"/>
    <mergeCell ref="N79:R79"/>
    <mergeCell ref="AA87:AC87"/>
    <mergeCell ref="AD87:AF87"/>
    <mergeCell ref="S80:S82"/>
    <mergeCell ref="C81:H81"/>
    <mergeCell ref="I81:M81"/>
    <mergeCell ref="N81:R81"/>
    <mergeCell ref="C82:H82"/>
    <mergeCell ref="I82:M82"/>
    <mergeCell ref="N82:R82"/>
    <mergeCell ref="S83:S85"/>
    <mergeCell ref="Z83:AC83"/>
    <mergeCell ref="AD83:AF83"/>
    <mergeCell ref="C84:H84"/>
    <mergeCell ref="I84:M84"/>
    <mergeCell ref="N84:R84"/>
    <mergeCell ref="AA84:AC84"/>
    <mergeCell ref="AD84:AF84"/>
    <mergeCell ref="C85:H85"/>
    <mergeCell ref="I85:M85"/>
    <mergeCell ref="AA88:AC88"/>
    <mergeCell ref="AD88:AF88"/>
    <mergeCell ref="N85:R85"/>
    <mergeCell ref="AA85:AC85"/>
    <mergeCell ref="AD85:AF85"/>
    <mergeCell ref="S92:S94"/>
    <mergeCell ref="C93:H93"/>
    <mergeCell ref="I93:M93"/>
    <mergeCell ref="N93:R93"/>
    <mergeCell ref="C94:H94"/>
    <mergeCell ref="I94:M94"/>
    <mergeCell ref="N94:R94"/>
    <mergeCell ref="S89:S91"/>
    <mergeCell ref="C90:H90"/>
    <mergeCell ref="I90:M90"/>
    <mergeCell ref="N90:R90"/>
    <mergeCell ref="C91:H91"/>
    <mergeCell ref="I91:M91"/>
    <mergeCell ref="N91:R91"/>
    <mergeCell ref="AA86:AC86"/>
    <mergeCell ref="AD86:AF86"/>
    <mergeCell ref="C87:H87"/>
    <mergeCell ref="I87:M87"/>
    <mergeCell ref="N87:R87"/>
    <mergeCell ref="S98:S100"/>
    <mergeCell ref="C99:H99"/>
    <mergeCell ref="I99:M99"/>
    <mergeCell ref="N99:R99"/>
    <mergeCell ref="C100:H100"/>
    <mergeCell ref="I100:M100"/>
    <mergeCell ref="N100:R100"/>
    <mergeCell ref="B95:B97"/>
    <mergeCell ref="S95:S97"/>
    <mergeCell ref="C96:H96"/>
    <mergeCell ref="I96:M96"/>
    <mergeCell ref="N96:R96"/>
    <mergeCell ref="C97:H97"/>
    <mergeCell ref="I97:M97"/>
    <mergeCell ref="N97:R97"/>
    <mergeCell ref="S104:S106"/>
    <mergeCell ref="C105:H105"/>
    <mergeCell ref="I105:M105"/>
    <mergeCell ref="N105:R105"/>
    <mergeCell ref="C106:H106"/>
    <mergeCell ref="I106:M106"/>
    <mergeCell ref="N106:R106"/>
    <mergeCell ref="B101:B103"/>
    <mergeCell ref="S101:S103"/>
    <mergeCell ref="C102:H102"/>
    <mergeCell ref="I102:M102"/>
    <mergeCell ref="N102:R102"/>
    <mergeCell ref="C103:H103"/>
    <mergeCell ref="I103:M103"/>
    <mergeCell ref="N103:R103"/>
    <mergeCell ref="A108:A139"/>
    <mergeCell ref="B108:B109"/>
    <mergeCell ref="C108:C109"/>
    <mergeCell ref="D108:D109"/>
    <mergeCell ref="E108:E109"/>
    <mergeCell ref="F108:F109"/>
    <mergeCell ref="B110:B112"/>
    <mergeCell ref="B116:B118"/>
    <mergeCell ref="B122:B124"/>
    <mergeCell ref="B125:B127"/>
    <mergeCell ref="B113:B115"/>
    <mergeCell ref="B131:B133"/>
    <mergeCell ref="B137:B139"/>
    <mergeCell ref="N108:R108"/>
    <mergeCell ref="S108:S109"/>
    <mergeCell ref="Z108:AC108"/>
    <mergeCell ref="AD108:AF108"/>
    <mergeCell ref="Z109:AC109"/>
    <mergeCell ref="AD109:AF109"/>
    <mergeCell ref="G108:G109"/>
    <mergeCell ref="H108:H109"/>
    <mergeCell ref="I108:I109"/>
    <mergeCell ref="J108:J109"/>
    <mergeCell ref="K108:K109"/>
    <mergeCell ref="L108:M108"/>
    <mergeCell ref="S110:S112"/>
    <mergeCell ref="B119:B121"/>
    <mergeCell ref="S119:S121"/>
    <mergeCell ref="C121:H121"/>
    <mergeCell ref="I121:M121"/>
    <mergeCell ref="N121:R121"/>
    <mergeCell ref="Z110:AC110"/>
    <mergeCell ref="AD110:AF110"/>
    <mergeCell ref="C111:H111"/>
    <mergeCell ref="I111:M111"/>
    <mergeCell ref="N111:R111"/>
    <mergeCell ref="Z111:AC111"/>
    <mergeCell ref="AD111:AF111"/>
    <mergeCell ref="C112:H112"/>
    <mergeCell ref="I112:M112"/>
    <mergeCell ref="N112:R112"/>
    <mergeCell ref="AA120:AC120"/>
    <mergeCell ref="AD120:AF120"/>
    <mergeCell ref="S113:S115"/>
    <mergeCell ref="C114:H114"/>
    <mergeCell ref="I114:M114"/>
    <mergeCell ref="N114:R114"/>
    <mergeCell ref="C115:H115"/>
    <mergeCell ref="I115:M115"/>
    <mergeCell ref="N115:R115"/>
    <mergeCell ref="S116:S118"/>
    <mergeCell ref="Z116:AC116"/>
    <mergeCell ref="AD116:AF116"/>
    <mergeCell ref="C117:H117"/>
    <mergeCell ref="I117:M117"/>
    <mergeCell ref="N117:R117"/>
    <mergeCell ref="AA117:AC117"/>
    <mergeCell ref="AD117:AF117"/>
    <mergeCell ref="C118:H118"/>
    <mergeCell ref="I118:M118"/>
    <mergeCell ref="AA121:AC121"/>
    <mergeCell ref="AD121:AF121"/>
    <mergeCell ref="N118:R118"/>
    <mergeCell ref="AA118:AC118"/>
    <mergeCell ref="AD118:AF118"/>
    <mergeCell ref="S125:S127"/>
    <mergeCell ref="C126:H126"/>
    <mergeCell ref="I126:M126"/>
    <mergeCell ref="N126:R126"/>
    <mergeCell ref="C127:H127"/>
    <mergeCell ref="I127:M127"/>
    <mergeCell ref="N127:R127"/>
    <mergeCell ref="S122:S124"/>
    <mergeCell ref="C123:H123"/>
    <mergeCell ref="I123:M123"/>
    <mergeCell ref="N123:R123"/>
    <mergeCell ref="C124:H124"/>
    <mergeCell ref="I124:M124"/>
    <mergeCell ref="N124:R124"/>
    <mergeCell ref="AA119:AC119"/>
    <mergeCell ref="AD119:AF119"/>
    <mergeCell ref="C120:H120"/>
    <mergeCell ref="I120:M120"/>
    <mergeCell ref="N120:R120"/>
    <mergeCell ref="S131:S133"/>
    <mergeCell ref="C132:H132"/>
    <mergeCell ref="I132:M132"/>
    <mergeCell ref="N132:R132"/>
    <mergeCell ref="C133:H133"/>
    <mergeCell ref="I133:M133"/>
    <mergeCell ref="N133:R133"/>
    <mergeCell ref="B128:B130"/>
    <mergeCell ref="S128:S130"/>
    <mergeCell ref="C129:H129"/>
    <mergeCell ref="I129:M129"/>
    <mergeCell ref="N129:R129"/>
    <mergeCell ref="C130:H130"/>
    <mergeCell ref="I130:M130"/>
    <mergeCell ref="N130:R130"/>
    <mergeCell ref="S137:S139"/>
    <mergeCell ref="C138:H138"/>
    <mergeCell ref="I138:M138"/>
    <mergeCell ref="N138:R138"/>
    <mergeCell ref="C139:H139"/>
    <mergeCell ref="I139:M139"/>
    <mergeCell ref="N139:R139"/>
    <mergeCell ref="B134:B136"/>
    <mergeCell ref="S134:S136"/>
    <mergeCell ref="C135:H135"/>
    <mergeCell ref="I135:M135"/>
    <mergeCell ref="N135:R135"/>
    <mergeCell ref="C136:H136"/>
    <mergeCell ref="I136:M136"/>
    <mergeCell ref="N136:R136"/>
    <mergeCell ref="A141:A172"/>
    <mergeCell ref="B141:B142"/>
    <mergeCell ref="C141:C142"/>
    <mergeCell ref="D141:D142"/>
    <mergeCell ref="E141:E142"/>
    <mergeCell ref="F141:F142"/>
    <mergeCell ref="B143:B145"/>
    <mergeCell ref="B149:B151"/>
    <mergeCell ref="B155:B157"/>
    <mergeCell ref="B158:B160"/>
    <mergeCell ref="B152:B154"/>
    <mergeCell ref="B164:B166"/>
    <mergeCell ref="B170:B172"/>
    <mergeCell ref="C145:H145"/>
    <mergeCell ref="C154:H154"/>
    <mergeCell ref="C150:H150"/>
    <mergeCell ref="N141:R141"/>
    <mergeCell ref="S141:S142"/>
    <mergeCell ref="Z141:AC141"/>
    <mergeCell ref="AD141:AF141"/>
    <mergeCell ref="Z142:AC142"/>
    <mergeCell ref="AD142:AF142"/>
    <mergeCell ref="G141:G142"/>
    <mergeCell ref="H141:H142"/>
    <mergeCell ref="I141:I142"/>
    <mergeCell ref="J141:J142"/>
    <mergeCell ref="K141:K142"/>
    <mergeCell ref="L141:M141"/>
    <mergeCell ref="N145:R145"/>
    <mergeCell ref="B146:B148"/>
    <mergeCell ref="S146:S148"/>
    <mergeCell ref="AA146:AF147"/>
    <mergeCell ref="C147:H147"/>
    <mergeCell ref="I147:M147"/>
    <mergeCell ref="N147:R147"/>
    <mergeCell ref="C148:H148"/>
    <mergeCell ref="I148:M148"/>
    <mergeCell ref="N148:R148"/>
    <mergeCell ref="S143:S145"/>
    <mergeCell ref="Z143:AC143"/>
    <mergeCell ref="AD143:AF143"/>
    <mergeCell ref="C144:H144"/>
    <mergeCell ref="I144:M144"/>
    <mergeCell ref="N144:R144"/>
    <mergeCell ref="Z144:AC144"/>
    <mergeCell ref="AD144:AF144"/>
    <mergeCell ref="I145:M145"/>
    <mergeCell ref="I150:M150"/>
    <mergeCell ref="N150:R150"/>
    <mergeCell ref="AA150:AC150"/>
    <mergeCell ref="AD150:AF150"/>
    <mergeCell ref="C151:H151"/>
    <mergeCell ref="I151:M151"/>
    <mergeCell ref="AA153:AC153"/>
    <mergeCell ref="AD153:AF153"/>
    <mergeCell ref="AA151:AC151"/>
    <mergeCell ref="AD151:AF151"/>
    <mergeCell ref="S152:S154"/>
    <mergeCell ref="AA152:AC152"/>
    <mergeCell ref="AD152:AF152"/>
    <mergeCell ref="C153:H153"/>
    <mergeCell ref="I153:M153"/>
    <mergeCell ref="N153:R153"/>
    <mergeCell ref="S149:S151"/>
    <mergeCell ref="Z149:AC149"/>
    <mergeCell ref="I154:M154"/>
    <mergeCell ref="N154:R154"/>
    <mergeCell ref="AA154:AC154"/>
    <mergeCell ref="AD154:AF154"/>
    <mergeCell ref="N151:R151"/>
    <mergeCell ref="AD149:AF149"/>
    <mergeCell ref="S158:S160"/>
    <mergeCell ref="C159:H159"/>
    <mergeCell ref="I159:M159"/>
    <mergeCell ref="N159:R159"/>
    <mergeCell ref="C160:H160"/>
    <mergeCell ref="I160:M160"/>
    <mergeCell ref="N160:R160"/>
    <mergeCell ref="S155:S157"/>
    <mergeCell ref="C156:H156"/>
    <mergeCell ref="I156:M156"/>
    <mergeCell ref="N156:R156"/>
    <mergeCell ref="C157:H157"/>
    <mergeCell ref="I157:M157"/>
    <mergeCell ref="N157:R157"/>
    <mergeCell ref="S164:S166"/>
    <mergeCell ref="C165:H165"/>
    <mergeCell ref="I165:M165"/>
    <mergeCell ref="N165:R165"/>
    <mergeCell ref="C166:H166"/>
    <mergeCell ref="I166:M166"/>
    <mergeCell ref="N166:R166"/>
    <mergeCell ref="B161:B163"/>
    <mergeCell ref="S161:S163"/>
    <mergeCell ref="C162:H162"/>
    <mergeCell ref="I162:M162"/>
    <mergeCell ref="N162:R162"/>
    <mergeCell ref="C163:H163"/>
    <mergeCell ref="I163:M163"/>
    <mergeCell ref="N163:R163"/>
    <mergeCell ref="S170:S172"/>
    <mergeCell ref="C171:H171"/>
    <mergeCell ref="I171:M171"/>
    <mergeCell ref="N171:R171"/>
    <mergeCell ref="C172:H172"/>
    <mergeCell ref="I172:M172"/>
    <mergeCell ref="N172:R172"/>
    <mergeCell ref="B167:B169"/>
    <mergeCell ref="S167:S169"/>
    <mergeCell ref="C168:H168"/>
    <mergeCell ref="I168:M168"/>
    <mergeCell ref="N168:R168"/>
    <mergeCell ref="C169:H169"/>
    <mergeCell ref="I169:M169"/>
    <mergeCell ref="N169:R169"/>
    <mergeCell ref="A174:A205"/>
    <mergeCell ref="B174:B175"/>
    <mergeCell ref="C174:C175"/>
    <mergeCell ref="D174:D175"/>
    <mergeCell ref="E174:E175"/>
    <mergeCell ref="F174:F175"/>
    <mergeCell ref="B176:B178"/>
    <mergeCell ref="B182:B184"/>
    <mergeCell ref="B188:B190"/>
    <mergeCell ref="B191:B193"/>
    <mergeCell ref="B179:B181"/>
    <mergeCell ref="B197:B199"/>
    <mergeCell ref="B203:B205"/>
    <mergeCell ref="N174:R174"/>
    <mergeCell ref="S174:S175"/>
    <mergeCell ref="Z174:AC174"/>
    <mergeCell ref="AD174:AF174"/>
    <mergeCell ref="Z175:AC175"/>
    <mergeCell ref="AD175:AF175"/>
    <mergeCell ref="G174:G175"/>
    <mergeCell ref="H174:H175"/>
    <mergeCell ref="I174:I175"/>
    <mergeCell ref="J174:J175"/>
    <mergeCell ref="K174:K175"/>
    <mergeCell ref="L174:M174"/>
    <mergeCell ref="S176:S178"/>
    <mergeCell ref="B185:B187"/>
    <mergeCell ref="S185:S187"/>
    <mergeCell ref="C187:H187"/>
    <mergeCell ref="I187:M187"/>
    <mergeCell ref="N187:R187"/>
    <mergeCell ref="Z176:AC176"/>
    <mergeCell ref="AD176:AF176"/>
    <mergeCell ref="C177:H177"/>
    <mergeCell ref="I177:M177"/>
    <mergeCell ref="N177:R177"/>
    <mergeCell ref="Z177:AC177"/>
    <mergeCell ref="AD177:AF177"/>
    <mergeCell ref="C178:H178"/>
    <mergeCell ref="I178:M178"/>
    <mergeCell ref="N178:R178"/>
    <mergeCell ref="AA186:AC186"/>
    <mergeCell ref="AD186:AF186"/>
    <mergeCell ref="S179:S181"/>
    <mergeCell ref="C180:H180"/>
    <mergeCell ref="I180:M180"/>
    <mergeCell ref="N180:R180"/>
    <mergeCell ref="C181:H181"/>
    <mergeCell ref="I181:M181"/>
    <mergeCell ref="N181:R181"/>
    <mergeCell ref="S182:S184"/>
    <mergeCell ref="Z182:AC182"/>
    <mergeCell ref="AD182:AF182"/>
    <mergeCell ref="C183:H183"/>
    <mergeCell ref="I183:M183"/>
    <mergeCell ref="N183:R183"/>
    <mergeCell ref="AA183:AC183"/>
    <mergeCell ref="AD183:AF183"/>
    <mergeCell ref="C184:H184"/>
    <mergeCell ref="I184:M184"/>
    <mergeCell ref="AA187:AC187"/>
    <mergeCell ref="AD187:AF187"/>
    <mergeCell ref="N184:R184"/>
    <mergeCell ref="AA184:AC184"/>
    <mergeCell ref="AD184:AF184"/>
    <mergeCell ref="S191:S193"/>
    <mergeCell ref="C192:H192"/>
    <mergeCell ref="I192:M192"/>
    <mergeCell ref="N192:R192"/>
    <mergeCell ref="C193:H193"/>
    <mergeCell ref="I193:M193"/>
    <mergeCell ref="N193:R193"/>
    <mergeCell ref="S188:S190"/>
    <mergeCell ref="C189:H189"/>
    <mergeCell ref="I189:M189"/>
    <mergeCell ref="N189:R189"/>
    <mergeCell ref="C190:H190"/>
    <mergeCell ref="I190:M190"/>
    <mergeCell ref="N190:R190"/>
    <mergeCell ref="AA185:AC185"/>
    <mergeCell ref="AD185:AF185"/>
    <mergeCell ref="C186:H186"/>
    <mergeCell ref="I186:M186"/>
    <mergeCell ref="N186:R186"/>
    <mergeCell ref="S197:S199"/>
    <mergeCell ref="C198:H198"/>
    <mergeCell ref="I198:M198"/>
    <mergeCell ref="N198:R198"/>
    <mergeCell ref="C199:H199"/>
    <mergeCell ref="I199:M199"/>
    <mergeCell ref="N199:R199"/>
    <mergeCell ref="B194:B196"/>
    <mergeCell ref="S194:S196"/>
    <mergeCell ref="C195:H195"/>
    <mergeCell ref="I195:M195"/>
    <mergeCell ref="N195:R195"/>
    <mergeCell ref="C196:H196"/>
    <mergeCell ref="I196:M196"/>
    <mergeCell ref="N196:R196"/>
    <mergeCell ref="S203:S205"/>
    <mergeCell ref="C204:H204"/>
    <mergeCell ref="I204:M204"/>
    <mergeCell ref="N204:R204"/>
    <mergeCell ref="C205:H205"/>
    <mergeCell ref="I205:M205"/>
    <mergeCell ref="N205:R205"/>
    <mergeCell ref="B200:B202"/>
    <mergeCell ref="S200:S202"/>
    <mergeCell ref="C201:H201"/>
    <mergeCell ref="I201:M201"/>
    <mergeCell ref="N201:R201"/>
    <mergeCell ref="C202:H202"/>
    <mergeCell ref="I202:M202"/>
    <mergeCell ref="N202:R202"/>
    <mergeCell ref="A207:A238"/>
    <mergeCell ref="B207:B208"/>
    <mergeCell ref="C207:C208"/>
    <mergeCell ref="D207:D208"/>
    <mergeCell ref="E207:E208"/>
    <mergeCell ref="F207:F208"/>
    <mergeCell ref="B209:B211"/>
    <mergeCell ref="B215:B217"/>
    <mergeCell ref="B221:B223"/>
    <mergeCell ref="B224:B226"/>
    <mergeCell ref="B212:B214"/>
    <mergeCell ref="B230:B232"/>
    <mergeCell ref="B236:B238"/>
    <mergeCell ref="N207:R207"/>
    <mergeCell ref="S207:S208"/>
    <mergeCell ref="Z207:AC207"/>
    <mergeCell ref="AD207:AF207"/>
    <mergeCell ref="Z208:AC208"/>
    <mergeCell ref="AD208:AF208"/>
    <mergeCell ref="G207:G208"/>
    <mergeCell ref="H207:H208"/>
    <mergeCell ref="I207:I208"/>
    <mergeCell ref="J207:J208"/>
    <mergeCell ref="K207:K208"/>
    <mergeCell ref="L207:M207"/>
    <mergeCell ref="S209:S211"/>
    <mergeCell ref="B218:B220"/>
    <mergeCell ref="S218:S220"/>
    <mergeCell ref="C220:H220"/>
    <mergeCell ref="I220:M220"/>
    <mergeCell ref="N220:R220"/>
    <mergeCell ref="Z209:AC209"/>
    <mergeCell ref="AD209:AF209"/>
    <mergeCell ref="C210:H210"/>
    <mergeCell ref="I210:M210"/>
    <mergeCell ref="N210:R210"/>
    <mergeCell ref="Z210:AC210"/>
    <mergeCell ref="AD210:AF210"/>
    <mergeCell ref="C211:H211"/>
    <mergeCell ref="I211:M211"/>
    <mergeCell ref="N211:R211"/>
    <mergeCell ref="AA219:AC219"/>
    <mergeCell ref="AD219:AF219"/>
    <mergeCell ref="S212:S214"/>
    <mergeCell ref="C213:H213"/>
    <mergeCell ref="I213:M213"/>
    <mergeCell ref="N213:R213"/>
    <mergeCell ref="C214:H214"/>
    <mergeCell ref="I214:M214"/>
    <mergeCell ref="N214:R214"/>
    <mergeCell ref="S215:S217"/>
    <mergeCell ref="Z215:AC215"/>
    <mergeCell ref="AD215:AF215"/>
    <mergeCell ref="C216:H216"/>
    <mergeCell ref="I216:M216"/>
    <mergeCell ref="N216:R216"/>
    <mergeCell ref="AA216:AC216"/>
    <mergeCell ref="AD216:AF216"/>
    <mergeCell ref="C217:H217"/>
    <mergeCell ref="I217:M217"/>
    <mergeCell ref="AA220:AC220"/>
    <mergeCell ref="AD220:AF220"/>
    <mergeCell ref="N217:R217"/>
    <mergeCell ref="AA217:AC217"/>
    <mergeCell ref="AD217:AF217"/>
    <mergeCell ref="S224:S226"/>
    <mergeCell ref="C225:H225"/>
    <mergeCell ref="I225:M225"/>
    <mergeCell ref="N225:R225"/>
    <mergeCell ref="C226:H226"/>
    <mergeCell ref="I226:M226"/>
    <mergeCell ref="N226:R226"/>
    <mergeCell ref="S221:S223"/>
    <mergeCell ref="C222:H222"/>
    <mergeCell ref="I222:M222"/>
    <mergeCell ref="N222:R222"/>
    <mergeCell ref="C223:H223"/>
    <mergeCell ref="I223:M223"/>
    <mergeCell ref="N223:R223"/>
    <mergeCell ref="AA218:AC218"/>
    <mergeCell ref="AD218:AF218"/>
    <mergeCell ref="C219:H219"/>
    <mergeCell ref="I219:M219"/>
    <mergeCell ref="N219:R219"/>
    <mergeCell ref="S230:S232"/>
    <mergeCell ref="C231:H231"/>
    <mergeCell ref="I231:M231"/>
    <mergeCell ref="N231:R231"/>
    <mergeCell ref="C232:H232"/>
    <mergeCell ref="I232:M232"/>
    <mergeCell ref="N232:R232"/>
    <mergeCell ref="B227:B229"/>
    <mergeCell ref="S227:S229"/>
    <mergeCell ref="C228:H228"/>
    <mergeCell ref="I228:M228"/>
    <mergeCell ref="N228:R228"/>
    <mergeCell ref="C229:H229"/>
    <mergeCell ref="I229:M229"/>
    <mergeCell ref="N229:R229"/>
    <mergeCell ref="S236:S238"/>
    <mergeCell ref="C237:H237"/>
    <mergeCell ref="I237:M237"/>
    <mergeCell ref="N237:R237"/>
    <mergeCell ref="C238:H238"/>
    <mergeCell ref="I238:M238"/>
    <mergeCell ref="N238:R238"/>
    <mergeCell ref="B233:B235"/>
    <mergeCell ref="S233:S235"/>
    <mergeCell ref="C234:H234"/>
    <mergeCell ref="I234:M234"/>
    <mergeCell ref="N234:R234"/>
    <mergeCell ref="C235:H235"/>
    <mergeCell ref="I235:M235"/>
    <mergeCell ref="N235:R235"/>
    <mergeCell ref="A240:A271"/>
    <mergeCell ref="B240:B241"/>
    <mergeCell ref="C240:C241"/>
    <mergeCell ref="D240:D241"/>
    <mergeCell ref="E240:E241"/>
    <mergeCell ref="F240:F241"/>
    <mergeCell ref="B242:B244"/>
    <mergeCell ref="B248:B250"/>
    <mergeCell ref="B254:B256"/>
    <mergeCell ref="B257:B259"/>
    <mergeCell ref="B245:B247"/>
    <mergeCell ref="B263:B265"/>
    <mergeCell ref="B269:B271"/>
    <mergeCell ref="N240:R240"/>
    <mergeCell ref="S240:S241"/>
    <mergeCell ref="Z240:AC240"/>
    <mergeCell ref="AD240:AF240"/>
    <mergeCell ref="Z241:AC241"/>
    <mergeCell ref="AD241:AF241"/>
    <mergeCell ref="G240:G241"/>
    <mergeCell ref="H240:H241"/>
    <mergeCell ref="I240:I241"/>
    <mergeCell ref="J240:J241"/>
    <mergeCell ref="K240:K241"/>
    <mergeCell ref="L240:M240"/>
    <mergeCell ref="S242:S244"/>
    <mergeCell ref="B251:B253"/>
    <mergeCell ref="S251:S253"/>
    <mergeCell ref="C253:H253"/>
    <mergeCell ref="I253:M253"/>
    <mergeCell ref="N253:R253"/>
    <mergeCell ref="Z242:AC242"/>
    <mergeCell ref="AD242:AF242"/>
    <mergeCell ref="C243:H243"/>
    <mergeCell ref="I243:M243"/>
    <mergeCell ref="N243:R243"/>
    <mergeCell ref="Z243:AC243"/>
    <mergeCell ref="AD243:AF243"/>
    <mergeCell ref="C244:H244"/>
    <mergeCell ref="I244:M244"/>
    <mergeCell ref="N244:R244"/>
    <mergeCell ref="AA252:AC252"/>
    <mergeCell ref="AD252:AF252"/>
    <mergeCell ref="S245:S247"/>
    <mergeCell ref="C246:H246"/>
    <mergeCell ref="I246:M246"/>
    <mergeCell ref="N246:R246"/>
    <mergeCell ref="C247:H247"/>
    <mergeCell ref="I247:M247"/>
    <mergeCell ref="N247:R247"/>
    <mergeCell ref="S248:S250"/>
    <mergeCell ref="Z248:AC248"/>
    <mergeCell ref="AD248:AF248"/>
    <mergeCell ref="C249:H249"/>
    <mergeCell ref="I249:M249"/>
    <mergeCell ref="N249:R249"/>
    <mergeCell ref="AA249:AC249"/>
    <mergeCell ref="AD249:AF249"/>
    <mergeCell ref="C250:H250"/>
    <mergeCell ref="I250:M250"/>
    <mergeCell ref="AA253:AC253"/>
    <mergeCell ref="AD253:AF253"/>
    <mergeCell ref="N250:R250"/>
    <mergeCell ref="AA250:AC250"/>
    <mergeCell ref="AD250:AF250"/>
    <mergeCell ref="S257:S259"/>
    <mergeCell ref="C258:H258"/>
    <mergeCell ref="I258:M258"/>
    <mergeCell ref="N258:R258"/>
    <mergeCell ref="C259:H259"/>
    <mergeCell ref="I259:M259"/>
    <mergeCell ref="N259:R259"/>
    <mergeCell ref="S254:S256"/>
    <mergeCell ref="C255:H255"/>
    <mergeCell ref="I255:M255"/>
    <mergeCell ref="N255:R255"/>
    <mergeCell ref="C256:H256"/>
    <mergeCell ref="I256:M256"/>
    <mergeCell ref="N256:R256"/>
    <mergeCell ref="AA251:AC251"/>
    <mergeCell ref="AD251:AF251"/>
    <mergeCell ref="C252:H252"/>
    <mergeCell ref="I252:M252"/>
    <mergeCell ref="N252:R252"/>
    <mergeCell ref="S263:S265"/>
    <mergeCell ref="C264:H264"/>
    <mergeCell ref="I264:M264"/>
    <mergeCell ref="N264:R264"/>
    <mergeCell ref="C265:H265"/>
    <mergeCell ref="I265:M265"/>
    <mergeCell ref="N265:R265"/>
    <mergeCell ref="B260:B262"/>
    <mergeCell ref="S260:S262"/>
    <mergeCell ref="C261:H261"/>
    <mergeCell ref="I261:M261"/>
    <mergeCell ref="N261:R261"/>
    <mergeCell ref="C262:H262"/>
    <mergeCell ref="I262:M262"/>
    <mergeCell ref="N262:R262"/>
    <mergeCell ref="S269:S271"/>
    <mergeCell ref="C270:H270"/>
    <mergeCell ref="I270:M270"/>
    <mergeCell ref="N270:R270"/>
    <mergeCell ref="C271:H271"/>
    <mergeCell ref="I271:M271"/>
    <mergeCell ref="N271:R271"/>
    <mergeCell ref="B266:B268"/>
    <mergeCell ref="S266:S268"/>
    <mergeCell ref="C267:H267"/>
    <mergeCell ref="I267:M267"/>
    <mergeCell ref="N267:R267"/>
    <mergeCell ref="C268:H268"/>
    <mergeCell ref="I268:M268"/>
    <mergeCell ref="N268:R268"/>
  </mergeCells>
  <conditionalFormatting sqref="P11:R11 Q14:R14">
    <cfRule type="cellIs" dxfId="390" priority="338" operator="lessThan">
      <formula>5</formula>
    </cfRule>
  </conditionalFormatting>
  <conditionalFormatting sqref="F11:G11 F14:G14">
    <cfRule type="containsBlanks" dxfId="389" priority="337" stopIfTrue="1">
      <formula>LEN(TRIM(F11))=0</formula>
    </cfRule>
  </conditionalFormatting>
  <conditionalFormatting sqref="P14">
    <cfRule type="cellIs" dxfId="388" priority="336" operator="lessThan">
      <formula>5</formula>
    </cfRule>
  </conditionalFormatting>
  <conditionalFormatting sqref="AA53:AC55">
    <cfRule type="cellIs" dxfId="387" priority="321" operator="equal">
      <formula>0</formula>
    </cfRule>
  </conditionalFormatting>
  <conditionalFormatting sqref="AD18:AF18">
    <cfRule type="cellIs" dxfId="386" priority="335" operator="equal">
      <formula>0</formula>
    </cfRule>
  </conditionalFormatting>
  <conditionalFormatting sqref="AA84:AC84">
    <cfRule type="cellIs" dxfId="385" priority="319" operator="equal">
      <formula>0</formula>
    </cfRule>
  </conditionalFormatting>
  <conditionalFormatting sqref="AD20:AF22">
    <cfRule type="cellIs" dxfId="384" priority="334" operator="equal">
      <formula>0</formula>
    </cfRule>
  </conditionalFormatting>
  <conditionalFormatting sqref="AA85:AC85">
    <cfRule type="cellIs" dxfId="383" priority="317" operator="equal">
      <formula>0</formula>
    </cfRule>
  </conditionalFormatting>
  <conditionalFormatting sqref="AD19:AF19">
    <cfRule type="cellIs" dxfId="382" priority="333" operator="equal">
      <formula>0</formula>
    </cfRule>
  </conditionalFormatting>
  <conditionalFormatting sqref="AA86:AC88">
    <cfRule type="cellIs" dxfId="381" priority="318" operator="equal">
      <formula>0</formula>
    </cfRule>
  </conditionalFormatting>
  <conditionalFormatting sqref="AD51:AF55">
    <cfRule type="cellIs" dxfId="380" priority="332" operator="equal">
      <formula>0</formula>
    </cfRule>
  </conditionalFormatting>
  <conditionalFormatting sqref="AD84:AF88">
    <cfRule type="cellIs" dxfId="379" priority="331" operator="equal">
      <formula>0</formula>
    </cfRule>
  </conditionalFormatting>
  <conditionalFormatting sqref="AA52:AC52">
    <cfRule type="cellIs" dxfId="378" priority="320" operator="equal">
      <formula>0</formula>
    </cfRule>
  </conditionalFormatting>
  <conditionalFormatting sqref="AD117:AF121">
    <cfRule type="cellIs" dxfId="377" priority="330" operator="equal">
      <formula>0</formula>
    </cfRule>
  </conditionalFormatting>
  <conditionalFormatting sqref="AD150:AF154">
    <cfRule type="cellIs" dxfId="376" priority="329" operator="equal">
      <formula>0</formula>
    </cfRule>
  </conditionalFormatting>
  <conditionalFormatting sqref="AA51:AC51">
    <cfRule type="cellIs" dxfId="375" priority="322" operator="equal">
      <formula>0</formula>
    </cfRule>
  </conditionalFormatting>
  <conditionalFormatting sqref="AD183:AF187">
    <cfRule type="cellIs" dxfId="374" priority="328" operator="equal">
      <formula>0</formula>
    </cfRule>
  </conditionalFormatting>
  <conditionalFormatting sqref="AA19:AC19">
    <cfRule type="cellIs" dxfId="373" priority="323" operator="equal">
      <formula>0</formula>
    </cfRule>
  </conditionalFormatting>
  <conditionalFormatting sqref="AD216:AF220">
    <cfRule type="cellIs" dxfId="372" priority="327" operator="equal">
      <formula>0</formula>
    </cfRule>
  </conditionalFormatting>
  <conditionalFormatting sqref="AA20:AC22">
    <cfRule type="cellIs" dxfId="371" priority="324" operator="equal">
      <formula>0</formula>
    </cfRule>
  </conditionalFormatting>
  <conditionalFormatting sqref="AD249:AF253">
    <cfRule type="cellIs" dxfId="370" priority="326" operator="equal">
      <formula>0</formula>
    </cfRule>
  </conditionalFormatting>
  <conditionalFormatting sqref="AA18:AC18">
    <cfRule type="cellIs" dxfId="369" priority="325" operator="equal">
      <formula>0</formula>
    </cfRule>
  </conditionalFormatting>
  <conditionalFormatting sqref="AA117:AC117">
    <cfRule type="cellIs" dxfId="368" priority="316" operator="equal">
      <formula>0</formula>
    </cfRule>
  </conditionalFormatting>
  <conditionalFormatting sqref="AA119:AC121">
    <cfRule type="cellIs" dxfId="367" priority="315" operator="equal">
      <formula>0</formula>
    </cfRule>
  </conditionalFormatting>
  <conditionalFormatting sqref="AA118:AC118">
    <cfRule type="cellIs" dxfId="366" priority="314" operator="equal">
      <formula>0</formula>
    </cfRule>
  </conditionalFormatting>
  <conditionalFormatting sqref="AA150:AC150">
    <cfRule type="cellIs" dxfId="365" priority="313" operator="equal">
      <formula>0</formula>
    </cfRule>
  </conditionalFormatting>
  <conditionalFormatting sqref="AA152:AC154">
    <cfRule type="cellIs" dxfId="364" priority="312" operator="equal">
      <formula>0</formula>
    </cfRule>
  </conditionalFormatting>
  <conditionalFormatting sqref="AA151:AC151">
    <cfRule type="cellIs" dxfId="363" priority="311" operator="equal">
      <formula>0</formula>
    </cfRule>
  </conditionalFormatting>
  <conditionalFormatting sqref="AA183:AC183">
    <cfRule type="cellIs" dxfId="362" priority="310" operator="equal">
      <formula>0</formula>
    </cfRule>
  </conditionalFormatting>
  <conditionalFormatting sqref="AA185:AC187">
    <cfRule type="cellIs" dxfId="361" priority="309" operator="equal">
      <formula>0</formula>
    </cfRule>
  </conditionalFormatting>
  <conditionalFormatting sqref="AA184:AC184">
    <cfRule type="cellIs" dxfId="360" priority="308" operator="equal">
      <formula>0</formula>
    </cfRule>
  </conditionalFormatting>
  <conditionalFormatting sqref="AA216:AC216">
    <cfRule type="cellIs" dxfId="359" priority="307" operator="equal">
      <formula>0</formula>
    </cfRule>
  </conditionalFormatting>
  <conditionalFormatting sqref="AA218:AC220">
    <cfRule type="cellIs" dxfId="358" priority="306" operator="equal">
      <formula>0</formula>
    </cfRule>
  </conditionalFormatting>
  <conditionalFormatting sqref="AA217:AC217">
    <cfRule type="cellIs" dxfId="357" priority="305" operator="equal">
      <formula>0</formula>
    </cfRule>
  </conditionalFormatting>
  <conditionalFormatting sqref="AA249:AC249">
    <cfRule type="cellIs" dxfId="356" priority="304" operator="equal">
      <formula>0</formula>
    </cfRule>
  </conditionalFormatting>
  <conditionalFormatting sqref="AA251:AC253">
    <cfRule type="cellIs" dxfId="355" priority="303" operator="equal">
      <formula>0</formula>
    </cfRule>
  </conditionalFormatting>
  <conditionalFormatting sqref="AA250:AC250">
    <cfRule type="cellIs" dxfId="354" priority="302" operator="equal">
      <formula>0</formula>
    </cfRule>
  </conditionalFormatting>
  <conditionalFormatting sqref="Q17:R17">
    <cfRule type="cellIs" dxfId="353" priority="301" operator="lessThan">
      <formula>5</formula>
    </cfRule>
  </conditionalFormatting>
  <conditionalFormatting sqref="G17">
    <cfRule type="containsBlanks" dxfId="352" priority="300" stopIfTrue="1">
      <formula>LEN(TRIM(G17))=0</formula>
    </cfRule>
  </conditionalFormatting>
  <conditionalFormatting sqref="Q20:R20">
    <cfRule type="cellIs" dxfId="351" priority="299" operator="lessThan">
      <formula>5</formula>
    </cfRule>
  </conditionalFormatting>
  <conditionalFormatting sqref="G20">
    <cfRule type="containsBlanks" dxfId="350" priority="298" stopIfTrue="1">
      <formula>LEN(TRIM(G20))=0</formula>
    </cfRule>
  </conditionalFormatting>
  <conditionalFormatting sqref="Q23:R23">
    <cfRule type="cellIs" dxfId="349" priority="297" operator="lessThan">
      <formula>5</formula>
    </cfRule>
  </conditionalFormatting>
  <conditionalFormatting sqref="G23">
    <cfRule type="containsBlanks" dxfId="348" priority="296" stopIfTrue="1">
      <formula>LEN(TRIM(G23))=0</formula>
    </cfRule>
  </conditionalFormatting>
  <conditionalFormatting sqref="Q26:R26">
    <cfRule type="cellIs" dxfId="347" priority="295" operator="lessThan">
      <formula>5</formula>
    </cfRule>
  </conditionalFormatting>
  <conditionalFormatting sqref="G26">
    <cfRule type="containsBlanks" dxfId="346" priority="294" stopIfTrue="1">
      <formula>LEN(TRIM(G26))=0</formula>
    </cfRule>
  </conditionalFormatting>
  <conditionalFormatting sqref="Q29:R29">
    <cfRule type="cellIs" dxfId="345" priority="293" operator="lessThan">
      <formula>5</formula>
    </cfRule>
  </conditionalFormatting>
  <conditionalFormatting sqref="G29">
    <cfRule type="containsBlanks" dxfId="344" priority="292" stopIfTrue="1">
      <formula>LEN(TRIM(G29))=0</formula>
    </cfRule>
  </conditionalFormatting>
  <conditionalFormatting sqref="Q35:R35">
    <cfRule type="cellIs" dxfId="343" priority="291" operator="lessThan">
      <formula>5</formula>
    </cfRule>
  </conditionalFormatting>
  <conditionalFormatting sqref="G35">
    <cfRule type="containsBlanks" dxfId="342" priority="290" stopIfTrue="1">
      <formula>LEN(TRIM(G35))=0</formula>
    </cfRule>
  </conditionalFormatting>
  <conditionalFormatting sqref="Q38:R38">
    <cfRule type="cellIs" dxfId="341" priority="289" operator="lessThan">
      <formula>5</formula>
    </cfRule>
  </conditionalFormatting>
  <conditionalFormatting sqref="G38">
    <cfRule type="containsBlanks" dxfId="340" priority="288" stopIfTrue="1">
      <formula>LEN(TRIM(G38))=0</formula>
    </cfRule>
  </conditionalFormatting>
  <conditionalFormatting sqref="P44:R44 Q47:R47">
    <cfRule type="cellIs" dxfId="339" priority="287" operator="lessThan">
      <formula>5</formula>
    </cfRule>
  </conditionalFormatting>
  <conditionalFormatting sqref="F44:G44 G47">
    <cfRule type="containsBlanks" dxfId="338" priority="286" stopIfTrue="1">
      <formula>LEN(TRIM(F44))=0</formula>
    </cfRule>
  </conditionalFormatting>
  <conditionalFormatting sqref="Q50:R50">
    <cfRule type="cellIs" dxfId="337" priority="285" operator="lessThan">
      <formula>5</formula>
    </cfRule>
  </conditionalFormatting>
  <conditionalFormatting sqref="G50">
    <cfRule type="containsBlanks" dxfId="336" priority="284" stopIfTrue="1">
      <formula>LEN(TRIM(G50))=0</formula>
    </cfRule>
  </conditionalFormatting>
  <conditionalFormatting sqref="Q56:R56">
    <cfRule type="cellIs" dxfId="335" priority="283" operator="lessThan">
      <formula>5</formula>
    </cfRule>
  </conditionalFormatting>
  <conditionalFormatting sqref="Q59:R59">
    <cfRule type="cellIs" dxfId="334" priority="282" operator="lessThan">
      <formula>5</formula>
    </cfRule>
  </conditionalFormatting>
  <conditionalFormatting sqref="Q62:R62">
    <cfRule type="cellIs" dxfId="333" priority="281" operator="lessThan">
      <formula>5</formula>
    </cfRule>
  </conditionalFormatting>
  <conditionalFormatting sqref="Q65:R65">
    <cfRule type="cellIs" dxfId="332" priority="280" operator="lessThan">
      <formula>5</formula>
    </cfRule>
  </conditionalFormatting>
  <conditionalFormatting sqref="Q68:R68">
    <cfRule type="cellIs" dxfId="331" priority="279" operator="lessThan">
      <formula>5</formula>
    </cfRule>
  </conditionalFormatting>
  <conditionalFormatting sqref="Q71:R71">
    <cfRule type="cellIs" dxfId="330" priority="278" operator="lessThan">
      <formula>5</formula>
    </cfRule>
  </conditionalFormatting>
  <conditionalFormatting sqref="P77:R77 Q80:R80">
    <cfRule type="cellIs" dxfId="329" priority="277" operator="lessThan">
      <formula>5</formula>
    </cfRule>
  </conditionalFormatting>
  <conditionalFormatting sqref="F77:G77 G80">
    <cfRule type="containsBlanks" dxfId="328" priority="276" stopIfTrue="1">
      <formula>LEN(TRIM(F77))=0</formula>
    </cfRule>
  </conditionalFormatting>
  <conditionalFormatting sqref="Q83:R83">
    <cfRule type="cellIs" dxfId="327" priority="275" operator="lessThan">
      <formula>5</formula>
    </cfRule>
  </conditionalFormatting>
  <conditionalFormatting sqref="G83">
    <cfRule type="containsBlanks" dxfId="326" priority="274" stopIfTrue="1">
      <formula>LEN(TRIM(G83))=0</formula>
    </cfRule>
  </conditionalFormatting>
  <conditionalFormatting sqref="Q86:R86">
    <cfRule type="cellIs" dxfId="325" priority="273" operator="lessThan">
      <formula>5</formula>
    </cfRule>
  </conditionalFormatting>
  <conditionalFormatting sqref="Q89:R89">
    <cfRule type="cellIs" dxfId="324" priority="272" operator="lessThan">
      <formula>5</formula>
    </cfRule>
  </conditionalFormatting>
  <conditionalFormatting sqref="Q92:R92">
    <cfRule type="cellIs" dxfId="323" priority="271" operator="lessThan">
      <formula>5</formula>
    </cfRule>
  </conditionalFormatting>
  <conditionalFormatting sqref="Q95:R95">
    <cfRule type="cellIs" dxfId="322" priority="270" operator="lessThan">
      <formula>5</formula>
    </cfRule>
  </conditionalFormatting>
  <conditionalFormatting sqref="Q98:R98">
    <cfRule type="cellIs" dxfId="321" priority="269" operator="lessThan">
      <formula>5</formula>
    </cfRule>
  </conditionalFormatting>
  <conditionalFormatting sqref="Q113:R113">
    <cfRule type="cellIs" dxfId="320" priority="268" operator="lessThan">
      <formula>5</formula>
    </cfRule>
  </conditionalFormatting>
  <conditionalFormatting sqref="F110 G113">
    <cfRule type="containsBlanks" dxfId="319" priority="267" stopIfTrue="1">
      <formula>LEN(TRIM(F110))=0</formula>
    </cfRule>
  </conditionalFormatting>
  <conditionalFormatting sqref="Q116:R116">
    <cfRule type="cellIs" dxfId="318" priority="266" operator="lessThan">
      <formula>5</formula>
    </cfRule>
  </conditionalFormatting>
  <conditionalFormatting sqref="G116">
    <cfRule type="containsBlanks" dxfId="317" priority="265" stopIfTrue="1">
      <formula>LEN(TRIM(G116))=0</formula>
    </cfRule>
  </conditionalFormatting>
  <conditionalFormatting sqref="Q119:R119">
    <cfRule type="cellIs" dxfId="316" priority="264" operator="lessThan">
      <formula>5</formula>
    </cfRule>
  </conditionalFormatting>
  <conditionalFormatting sqref="Q122:R122">
    <cfRule type="cellIs" dxfId="315" priority="263" operator="lessThan">
      <formula>5</formula>
    </cfRule>
  </conditionalFormatting>
  <conditionalFormatting sqref="Q125:R125">
    <cfRule type="cellIs" dxfId="314" priority="262" operator="lessThan">
      <formula>5</formula>
    </cfRule>
  </conditionalFormatting>
  <conditionalFormatting sqref="Q128:R128">
    <cfRule type="cellIs" dxfId="313" priority="261" operator="lessThan">
      <formula>5</formula>
    </cfRule>
  </conditionalFormatting>
  <conditionalFormatting sqref="Q131:R131">
    <cfRule type="cellIs" dxfId="312" priority="260" operator="lessThan">
      <formula>5</formula>
    </cfRule>
  </conditionalFormatting>
  <conditionalFormatting sqref="Q134:R134">
    <cfRule type="cellIs" dxfId="311" priority="259" operator="lessThan">
      <formula>5</formula>
    </cfRule>
  </conditionalFormatting>
  <conditionalFormatting sqref="Q137:R137">
    <cfRule type="cellIs" dxfId="310" priority="258" operator="lessThan">
      <formula>5</formula>
    </cfRule>
  </conditionalFormatting>
  <conditionalFormatting sqref="P143:R143 Q146:R146">
    <cfRule type="cellIs" dxfId="309" priority="257" operator="lessThan">
      <formula>5</formula>
    </cfRule>
  </conditionalFormatting>
  <conditionalFormatting sqref="F143:G143 F146:G146">
    <cfRule type="containsBlanks" dxfId="308" priority="256" stopIfTrue="1">
      <formula>LEN(TRIM(F143))=0</formula>
    </cfRule>
  </conditionalFormatting>
  <conditionalFormatting sqref="Q149:R149">
    <cfRule type="cellIs" dxfId="307" priority="255" operator="lessThan">
      <formula>5</formula>
    </cfRule>
  </conditionalFormatting>
  <conditionalFormatting sqref="G149">
    <cfRule type="containsBlanks" dxfId="306" priority="254" stopIfTrue="1">
      <formula>LEN(TRIM(G149))=0</formula>
    </cfRule>
  </conditionalFormatting>
  <conditionalFormatting sqref="Q152:R152">
    <cfRule type="cellIs" dxfId="305" priority="253" operator="lessThan">
      <formula>5</formula>
    </cfRule>
  </conditionalFormatting>
  <conditionalFormatting sqref="Q155:R155">
    <cfRule type="cellIs" dxfId="304" priority="252" operator="lessThan">
      <formula>5</formula>
    </cfRule>
  </conditionalFormatting>
  <conditionalFormatting sqref="Q158:R158">
    <cfRule type="cellIs" dxfId="303" priority="251" operator="lessThan">
      <formula>5</formula>
    </cfRule>
  </conditionalFormatting>
  <conditionalFormatting sqref="Q161:R161">
    <cfRule type="cellIs" dxfId="302" priority="250" operator="lessThan">
      <formula>5</formula>
    </cfRule>
  </conditionalFormatting>
  <conditionalFormatting sqref="Q164:R164">
    <cfRule type="cellIs" dxfId="301" priority="249" operator="lessThan">
      <formula>5</formula>
    </cfRule>
  </conditionalFormatting>
  <conditionalFormatting sqref="Q167:R167">
    <cfRule type="cellIs" dxfId="300" priority="248" operator="lessThan">
      <formula>5</formula>
    </cfRule>
  </conditionalFormatting>
  <conditionalFormatting sqref="Q170:R170">
    <cfRule type="cellIs" dxfId="299" priority="247" operator="lessThan">
      <formula>5</formula>
    </cfRule>
  </conditionalFormatting>
  <conditionalFormatting sqref="P176:R176 Q179:R179">
    <cfRule type="cellIs" dxfId="298" priority="246" operator="lessThan">
      <formula>5</formula>
    </cfRule>
  </conditionalFormatting>
  <conditionalFormatting sqref="F176:G176 G179">
    <cfRule type="containsBlanks" dxfId="297" priority="245" stopIfTrue="1">
      <formula>LEN(TRIM(F176))=0</formula>
    </cfRule>
  </conditionalFormatting>
  <conditionalFormatting sqref="Q182:R182">
    <cfRule type="cellIs" dxfId="296" priority="244" operator="lessThan">
      <formula>5</formula>
    </cfRule>
  </conditionalFormatting>
  <conditionalFormatting sqref="G182">
    <cfRule type="containsBlanks" dxfId="295" priority="243" stopIfTrue="1">
      <formula>LEN(TRIM(G182))=0</formula>
    </cfRule>
  </conditionalFormatting>
  <conditionalFormatting sqref="Q185:R185">
    <cfRule type="cellIs" dxfId="294" priority="242" operator="lessThan">
      <formula>5</formula>
    </cfRule>
  </conditionalFormatting>
  <conditionalFormatting sqref="Q188:R188">
    <cfRule type="cellIs" dxfId="293" priority="241" operator="lessThan">
      <formula>5</formula>
    </cfRule>
  </conditionalFormatting>
  <conditionalFormatting sqref="Q191:R191">
    <cfRule type="cellIs" dxfId="292" priority="240" operator="lessThan">
      <formula>5</formula>
    </cfRule>
  </conditionalFormatting>
  <conditionalFormatting sqref="Q194:R194">
    <cfRule type="cellIs" dxfId="291" priority="239" operator="lessThan">
      <formula>5</formula>
    </cfRule>
  </conditionalFormatting>
  <conditionalFormatting sqref="Q197:R197">
    <cfRule type="cellIs" dxfId="290" priority="238" operator="lessThan">
      <formula>5</formula>
    </cfRule>
  </conditionalFormatting>
  <conditionalFormatting sqref="Q200:R200">
    <cfRule type="cellIs" dxfId="289" priority="237" operator="lessThan">
      <formula>5</formula>
    </cfRule>
  </conditionalFormatting>
  <conditionalFormatting sqref="Q203:R203">
    <cfRule type="cellIs" dxfId="288" priority="236" operator="lessThan">
      <formula>5</formula>
    </cfRule>
  </conditionalFormatting>
  <conditionalFormatting sqref="P209:R209 Q212:R212">
    <cfRule type="cellIs" dxfId="287" priority="235" operator="lessThan">
      <formula>5</formula>
    </cfRule>
  </conditionalFormatting>
  <conditionalFormatting sqref="F209:G209 G212">
    <cfRule type="containsBlanks" dxfId="286" priority="234" stopIfTrue="1">
      <formula>LEN(TRIM(F209))=0</formula>
    </cfRule>
  </conditionalFormatting>
  <conditionalFormatting sqref="Q215:R215">
    <cfRule type="cellIs" dxfId="285" priority="233" operator="lessThan">
      <formula>5</formula>
    </cfRule>
  </conditionalFormatting>
  <conditionalFormatting sqref="G215">
    <cfRule type="containsBlanks" dxfId="284" priority="232" stopIfTrue="1">
      <formula>LEN(TRIM(G215))=0</formula>
    </cfRule>
  </conditionalFormatting>
  <conditionalFormatting sqref="Q218:R218">
    <cfRule type="cellIs" dxfId="283" priority="231" operator="lessThan">
      <formula>5</formula>
    </cfRule>
  </conditionalFormatting>
  <conditionalFormatting sqref="Q221:R221">
    <cfRule type="cellIs" dxfId="282" priority="230" operator="lessThan">
      <formula>5</formula>
    </cfRule>
  </conditionalFormatting>
  <conditionalFormatting sqref="Q224:R224">
    <cfRule type="cellIs" dxfId="281" priority="229" operator="lessThan">
      <formula>5</formula>
    </cfRule>
  </conditionalFormatting>
  <conditionalFormatting sqref="Q227:R227">
    <cfRule type="cellIs" dxfId="280" priority="228" operator="lessThan">
      <formula>5</formula>
    </cfRule>
  </conditionalFormatting>
  <conditionalFormatting sqref="Q230:R230">
    <cfRule type="cellIs" dxfId="279" priority="227" operator="lessThan">
      <formula>5</formula>
    </cfRule>
  </conditionalFormatting>
  <conditionalFormatting sqref="Q233:R233">
    <cfRule type="cellIs" dxfId="278" priority="226" operator="lessThan">
      <formula>5</formula>
    </cfRule>
  </conditionalFormatting>
  <conditionalFormatting sqref="Q236:R236">
    <cfRule type="cellIs" dxfId="277" priority="225" operator="lessThan">
      <formula>5</formula>
    </cfRule>
  </conditionalFormatting>
  <conditionalFormatting sqref="P242:R242 Q245:R245">
    <cfRule type="cellIs" dxfId="276" priority="224" operator="lessThan">
      <formula>5</formula>
    </cfRule>
  </conditionalFormatting>
  <conditionalFormatting sqref="F242:G242 F245:G245">
    <cfRule type="containsBlanks" dxfId="275" priority="223" stopIfTrue="1">
      <formula>LEN(TRIM(F242))=0</formula>
    </cfRule>
  </conditionalFormatting>
  <conditionalFormatting sqref="Q248:R248">
    <cfRule type="cellIs" dxfId="274" priority="222" operator="lessThan">
      <formula>5</formula>
    </cfRule>
  </conditionalFormatting>
  <conditionalFormatting sqref="G248">
    <cfRule type="containsBlanks" dxfId="273" priority="221" stopIfTrue="1">
      <formula>LEN(TRIM(G248))=0</formula>
    </cfRule>
  </conditionalFormatting>
  <conditionalFormatting sqref="Q251:R251">
    <cfRule type="cellIs" dxfId="272" priority="220" operator="lessThan">
      <formula>5</formula>
    </cfRule>
  </conditionalFormatting>
  <conditionalFormatting sqref="Q254:R254">
    <cfRule type="cellIs" dxfId="271" priority="219" operator="lessThan">
      <formula>5</formula>
    </cfRule>
  </conditionalFormatting>
  <conditionalFormatting sqref="Q257:R257">
    <cfRule type="cellIs" dxfId="270" priority="218" operator="lessThan">
      <formula>5</formula>
    </cfRule>
  </conditionalFormatting>
  <conditionalFormatting sqref="Q260:R260">
    <cfRule type="cellIs" dxfId="269" priority="217" operator="lessThan">
      <formula>5</formula>
    </cfRule>
  </conditionalFormatting>
  <conditionalFormatting sqref="Q263:R263">
    <cfRule type="cellIs" dxfId="268" priority="216" operator="lessThan">
      <formula>5</formula>
    </cfRule>
  </conditionalFormatting>
  <conditionalFormatting sqref="Q266:R266">
    <cfRule type="cellIs" dxfId="267" priority="215" operator="lessThan">
      <formula>5</formula>
    </cfRule>
  </conditionalFormatting>
  <conditionalFormatting sqref="Q269:R269">
    <cfRule type="cellIs" dxfId="266" priority="214" operator="lessThan">
      <formula>5</formula>
    </cfRule>
  </conditionalFormatting>
  <conditionalFormatting sqref="C14 C17 C20 C23 C26 C29 C35 C38 C44 C47 C50 C56 C59 C62 C65 C68 C71 C77 C80 C83 C86 C89 C92 C95 C98 C101 C104 C110 C113 C116 C119 C122 C125 C128 C131 C134 C143 C146 C149 C152 C155 C158 C161 C164 C167 C170 C176 C179 C182 C185 C188 C191 C194 C197 C200 C203 C209 C212 C215 C218 C221 C224 C227 C230 C233 C236 C242 C245 C248 C251 C254 C257 C260 C263 C266 C269 C137">
    <cfRule type="cellIs" priority="213" stopIfTrue="1" operator="equal">
      <formula>""</formula>
    </cfRule>
  </conditionalFormatting>
  <conditionalFormatting sqref="F17">
    <cfRule type="containsBlanks" dxfId="265" priority="212" stopIfTrue="1">
      <formula>LEN(TRIM(F17))=0</formula>
    </cfRule>
  </conditionalFormatting>
  <conditionalFormatting sqref="F20">
    <cfRule type="containsBlanks" dxfId="264" priority="211" stopIfTrue="1">
      <formula>LEN(TRIM(F20))=0</formula>
    </cfRule>
  </conditionalFormatting>
  <conditionalFormatting sqref="F23">
    <cfRule type="containsBlanks" dxfId="263" priority="210" stopIfTrue="1">
      <formula>LEN(TRIM(F23))=0</formula>
    </cfRule>
  </conditionalFormatting>
  <conditionalFormatting sqref="F26">
    <cfRule type="containsBlanks" dxfId="262" priority="209" stopIfTrue="1">
      <formula>LEN(TRIM(F26))=0</formula>
    </cfRule>
  </conditionalFormatting>
  <conditionalFormatting sqref="F29">
    <cfRule type="containsBlanks" dxfId="261" priority="208" stopIfTrue="1">
      <formula>LEN(TRIM(F29))=0</formula>
    </cfRule>
  </conditionalFormatting>
  <conditionalFormatting sqref="F35">
    <cfRule type="containsBlanks" dxfId="260" priority="207" stopIfTrue="1">
      <formula>LEN(TRIM(F35))=0</formula>
    </cfRule>
  </conditionalFormatting>
  <conditionalFormatting sqref="F38">
    <cfRule type="containsBlanks" dxfId="259" priority="206" stopIfTrue="1">
      <formula>LEN(TRIM(F38))=0</formula>
    </cfRule>
  </conditionalFormatting>
  <conditionalFormatting sqref="F47">
    <cfRule type="containsBlanks" dxfId="258" priority="205" stopIfTrue="1">
      <formula>LEN(TRIM(F47))=0</formula>
    </cfRule>
  </conditionalFormatting>
  <conditionalFormatting sqref="F50">
    <cfRule type="containsBlanks" dxfId="257" priority="204" stopIfTrue="1">
      <formula>LEN(TRIM(F50))=0</formula>
    </cfRule>
  </conditionalFormatting>
  <conditionalFormatting sqref="F56">
    <cfRule type="containsBlanks" dxfId="256" priority="203" stopIfTrue="1">
      <formula>LEN(TRIM(F56))=0</formula>
    </cfRule>
  </conditionalFormatting>
  <conditionalFormatting sqref="F59">
    <cfRule type="containsBlanks" dxfId="255" priority="202" stopIfTrue="1">
      <formula>LEN(TRIM(F59))=0</formula>
    </cfRule>
  </conditionalFormatting>
  <conditionalFormatting sqref="F62">
    <cfRule type="containsBlanks" dxfId="254" priority="201" stopIfTrue="1">
      <formula>LEN(TRIM(F62))=0</formula>
    </cfRule>
  </conditionalFormatting>
  <conditionalFormatting sqref="F65">
    <cfRule type="containsBlanks" dxfId="253" priority="200" stopIfTrue="1">
      <formula>LEN(TRIM(F65))=0</formula>
    </cfRule>
  </conditionalFormatting>
  <conditionalFormatting sqref="F68">
    <cfRule type="containsBlanks" dxfId="252" priority="199" stopIfTrue="1">
      <formula>LEN(TRIM(F68))=0</formula>
    </cfRule>
  </conditionalFormatting>
  <conditionalFormatting sqref="F71">
    <cfRule type="containsBlanks" dxfId="251" priority="198" stopIfTrue="1">
      <formula>LEN(TRIM(F71))=0</formula>
    </cfRule>
  </conditionalFormatting>
  <conditionalFormatting sqref="F80">
    <cfRule type="containsBlanks" dxfId="250" priority="197" stopIfTrue="1">
      <formula>LEN(TRIM(F80))=0</formula>
    </cfRule>
  </conditionalFormatting>
  <conditionalFormatting sqref="F83">
    <cfRule type="containsBlanks" dxfId="249" priority="196" stopIfTrue="1">
      <formula>LEN(TRIM(F83))=0</formula>
    </cfRule>
  </conditionalFormatting>
  <conditionalFormatting sqref="F86">
    <cfRule type="containsBlanks" dxfId="248" priority="195" stopIfTrue="1">
      <formula>LEN(TRIM(F86))=0</formula>
    </cfRule>
  </conditionalFormatting>
  <conditionalFormatting sqref="F89">
    <cfRule type="containsBlanks" dxfId="247" priority="194" stopIfTrue="1">
      <formula>LEN(TRIM(F89))=0</formula>
    </cfRule>
  </conditionalFormatting>
  <conditionalFormatting sqref="F92">
    <cfRule type="containsBlanks" dxfId="246" priority="193" stopIfTrue="1">
      <formula>LEN(TRIM(F92))=0</formula>
    </cfRule>
  </conditionalFormatting>
  <conditionalFormatting sqref="F95">
    <cfRule type="containsBlanks" dxfId="245" priority="192" stopIfTrue="1">
      <formula>LEN(TRIM(F95))=0</formula>
    </cfRule>
  </conditionalFormatting>
  <conditionalFormatting sqref="F98">
    <cfRule type="containsBlanks" dxfId="244" priority="191" stopIfTrue="1">
      <formula>LEN(TRIM(F98))=0</formula>
    </cfRule>
  </conditionalFormatting>
  <conditionalFormatting sqref="F101">
    <cfRule type="containsBlanks" dxfId="243" priority="190" stopIfTrue="1">
      <formula>LEN(TRIM(F101))=0</formula>
    </cfRule>
  </conditionalFormatting>
  <conditionalFormatting sqref="F113">
    <cfRule type="containsBlanks" dxfId="242" priority="189" stopIfTrue="1">
      <formula>LEN(TRIM(F113))=0</formula>
    </cfRule>
  </conditionalFormatting>
  <conditionalFormatting sqref="F116">
    <cfRule type="containsBlanks" dxfId="241" priority="188" stopIfTrue="1">
      <formula>LEN(TRIM(F116))=0</formula>
    </cfRule>
  </conditionalFormatting>
  <conditionalFormatting sqref="F119">
    <cfRule type="containsBlanks" dxfId="240" priority="187" stopIfTrue="1">
      <formula>LEN(TRIM(F119))=0</formula>
    </cfRule>
  </conditionalFormatting>
  <conditionalFormatting sqref="F122">
    <cfRule type="containsBlanks" dxfId="239" priority="186" stopIfTrue="1">
      <formula>LEN(TRIM(F122))=0</formula>
    </cfRule>
  </conditionalFormatting>
  <conditionalFormatting sqref="F125">
    <cfRule type="containsBlanks" dxfId="238" priority="185" stopIfTrue="1">
      <formula>LEN(TRIM(F125))=0</formula>
    </cfRule>
  </conditionalFormatting>
  <conditionalFormatting sqref="F128">
    <cfRule type="containsBlanks" dxfId="237" priority="184" stopIfTrue="1">
      <formula>LEN(TRIM(F128))=0</formula>
    </cfRule>
  </conditionalFormatting>
  <conditionalFormatting sqref="F131">
    <cfRule type="containsBlanks" dxfId="236" priority="183" stopIfTrue="1">
      <formula>LEN(TRIM(F131))=0</formula>
    </cfRule>
  </conditionalFormatting>
  <conditionalFormatting sqref="F134">
    <cfRule type="containsBlanks" dxfId="235" priority="182" stopIfTrue="1">
      <formula>LEN(TRIM(F134))=0</formula>
    </cfRule>
  </conditionalFormatting>
  <conditionalFormatting sqref="F137">
    <cfRule type="containsBlanks" dxfId="234" priority="181" stopIfTrue="1">
      <formula>LEN(TRIM(F137))=0</formula>
    </cfRule>
  </conditionalFormatting>
  <conditionalFormatting sqref="F149">
    <cfRule type="containsBlanks" dxfId="233" priority="180" stopIfTrue="1">
      <formula>LEN(TRIM(F149))=0</formula>
    </cfRule>
  </conditionalFormatting>
  <conditionalFormatting sqref="F179">
    <cfRule type="containsBlanks" dxfId="232" priority="179" stopIfTrue="1">
      <formula>LEN(TRIM(F179))=0</formula>
    </cfRule>
  </conditionalFormatting>
  <conditionalFormatting sqref="F182">
    <cfRule type="containsBlanks" dxfId="231" priority="178" stopIfTrue="1">
      <formula>LEN(TRIM(F182))=0</formula>
    </cfRule>
  </conditionalFormatting>
  <conditionalFormatting sqref="F212">
    <cfRule type="containsBlanks" dxfId="230" priority="177" stopIfTrue="1">
      <formula>LEN(TRIM(F212))=0</formula>
    </cfRule>
  </conditionalFormatting>
  <conditionalFormatting sqref="F215">
    <cfRule type="containsBlanks" dxfId="229" priority="176" stopIfTrue="1">
      <formula>LEN(TRIM(F215))=0</formula>
    </cfRule>
  </conditionalFormatting>
  <conditionalFormatting sqref="F248">
    <cfRule type="containsBlanks" dxfId="228" priority="175" stopIfTrue="1">
      <formula>LEN(TRIM(F248))=0</formula>
    </cfRule>
  </conditionalFormatting>
  <conditionalFormatting sqref="G56">
    <cfRule type="containsBlanks" dxfId="227" priority="174" stopIfTrue="1">
      <formula>LEN(TRIM(G56))=0</formula>
    </cfRule>
  </conditionalFormatting>
  <conditionalFormatting sqref="G59">
    <cfRule type="containsBlanks" dxfId="226" priority="173" stopIfTrue="1">
      <formula>LEN(TRIM(G59))=0</formula>
    </cfRule>
  </conditionalFormatting>
  <conditionalFormatting sqref="G62">
    <cfRule type="containsBlanks" dxfId="225" priority="172" stopIfTrue="1">
      <formula>LEN(TRIM(G62))=0</formula>
    </cfRule>
  </conditionalFormatting>
  <conditionalFormatting sqref="G65">
    <cfRule type="containsBlanks" dxfId="224" priority="171" stopIfTrue="1">
      <formula>LEN(TRIM(G65))=0</formula>
    </cfRule>
  </conditionalFormatting>
  <conditionalFormatting sqref="G68">
    <cfRule type="containsBlanks" dxfId="223" priority="170" stopIfTrue="1">
      <formula>LEN(TRIM(G68))=0</formula>
    </cfRule>
  </conditionalFormatting>
  <conditionalFormatting sqref="G71">
    <cfRule type="containsBlanks" dxfId="222" priority="169" stopIfTrue="1">
      <formula>LEN(TRIM(G71))=0</formula>
    </cfRule>
  </conditionalFormatting>
  <conditionalFormatting sqref="G86">
    <cfRule type="containsBlanks" dxfId="221" priority="168" stopIfTrue="1">
      <formula>LEN(TRIM(G86))=0</formula>
    </cfRule>
  </conditionalFormatting>
  <conditionalFormatting sqref="G89">
    <cfRule type="containsBlanks" dxfId="220" priority="167" stopIfTrue="1">
      <formula>LEN(TRIM(G89))=0</formula>
    </cfRule>
  </conditionalFormatting>
  <conditionalFormatting sqref="G92">
    <cfRule type="containsBlanks" dxfId="219" priority="166" stopIfTrue="1">
      <formula>LEN(TRIM(G92))=0</formula>
    </cfRule>
  </conditionalFormatting>
  <conditionalFormatting sqref="G95">
    <cfRule type="containsBlanks" dxfId="218" priority="165" stopIfTrue="1">
      <formula>LEN(TRIM(G95))=0</formula>
    </cfRule>
  </conditionalFormatting>
  <conditionalFormatting sqref="G98">
    <cfRule type="containsBlanks" dxfId="217" priority="164" stopIfTrue="1">
      <formula>LEN(TRIM(G98))=0</formula>
    </cfRule>
  </conditionalFormatting>
  <conditionalFormatting sqref="G101">
    <cfRule type="containsBlanks" dxfId="216" priority="163" stopIfTrue="1">
      <formula>LEN(TRIM(G101))=0</formula>
    </cfRule>
  </conditionalFormatting>
  <conditionalFormatting sqref="G119">
    <cfRule type="containsBlanks" dxfId="215" priority="162" stopIfTrue="1">
      <formula>LEN(TRIM(G119))=0</formula>
    </cfRule>
  </conditionalFormatting>
  <conditionalFormatting sqref="G122">
    <cfRule type="containsBlanks" dxfId="214" priority="161" stopIfTrue="1">
      <formula>LEN(TRIM(G122))=0</formula>
    </cfRule>
  </conditionalFormatting>
  <conditionalFormatting sqref="G125">
    <cfRule type="containsBlanks" dxfId="213" priority="160" stopIfTrue="1">
      <formula>LEN(TRIM(G125))=0</formula>
    </cfRule>
  </conditionalFormatting>
  <conditionalFormatting sqref="G128">
    <cfRule type="containsBlanks" dxfId="212" priority="159" stopIfTrue="1">
      <formula>LEN(TRIM(G128))=0</formula>
    </cfRule>
  </conditionalFormatting>
  <conditionalFormatting sqref="G131">
    <cfRule type="containsBlanks" dxfId="211" priority="158" stopIfTrue="1">
      <formula>LEN(TRIM(G131))=0</formula>
    </cfRule>
  </conditionalFormatting>
  <conditionalFormatting sqref="G134">
    <cfRule type="containsBlanks" dxfId="210" priority="157" stopIfTrue="1">
      <formula>LEN(TRIM(G134))=0</formula>
    </cfRule>
  </conditionalFormatting>
  <conditionalFormatting sqref="G137">
    <cfRule type="containsBlanks" dxfId="209" priority="156" stopIfTrue="1">
      <formula>LEN(TRIM(G137))=0</formula>
    </cfRule>
  </conditionalFormatting>
  <conditionalFormatting sqref="F152">
    <cfRule type="containsBlanks" dxfId="208" priority="155" stopIfTrue="1">
      <formula>LEN(TRIM(F152))=0</formula>
    </cfRule>
  </conditionalFormatting>
  <conditionalFormatting sqref="F155">
    <cfRule type="containsBlanks" dxfId="207" priority="154" stopIfTrue="1">
      <formula>LEN(TRIM(F155))=0</formula>
    </cfRule>
  </conditionalFormatting>
  <conditionalFormatting sqref="F158">
    <cfRule type="containsBlanks" dxfId="206" priority="153" stopIfTrue="1">
      <formula>LEN(TRIM(F158))=0</formula>
    </cfRule>
  </conditionalFormatting>
  <conditionalFormatting sqref="F161">
    <cfRule type="containsBlanks" dxfId="205" priority="152" stopIfTrue="1">
      <formula>LEN(TRIM(F161))=0</formula>
    </cfRule>
  </conditionalFormatting>
  <conditionalFormatting sqref="F164">
    <cfRule type="containsBlanks" dxfId="204" priority="151" stopIfTrue="1">
      <formula>LEN(TRIM(F164))=0</formula>
    </cfRule>
  </conditionalFormatting>
  <conditionalFormatting sqref="F167">
    <cfRule type="containsBlanks" dxfId="203" priority="150" stopIfTrue="1">
      <formula>LEN(TRIM(F167))=0</formula>
    </cfRule>
  </conditionalFormatting>
  <conditionalFormatting sqref="F170">
    <cfRule type="containsBlanks" dxfId="202" priority="149" stopIfTrue="1">
      <formula>LEN(TRIM(F170))=0</formula>
    </cfRule>
  </conditionalFormatting>
  <conditionalFormatting sqref="G152">
    <cfRule type="containsBlanks" dxfId="201" priority="148" stopIfTrue="1">
      <formula>LEN(TRIM(G152))=0</formula>
    </cfRule>
  </conditionalFormatting>
  <conditionalFormatting sqref="G155">
    <cfRule type="containsBlanks" dxfId="200" priority="147" stopIfTrue="1">
      <formula>LEN(TRIM(G155))=0</formula>
    </cfRule>
  </conditionalFormatting>
  <conditionalFormatting sqref="G158">
    <cfRule type="containsBlanks" dxfId="199" priority="146" stopIfTrue="1">
      <formula>LEN(TRIM(G158))=0</formula>
    </cfRule>
  </conditionalFormatting>
  <conditionalFormatting sqref="G161">
    <cfRule type="containsBlanks" dxfId="198" priority="145" stopIfTrue="1">
      <formula>LEN(TRIM(G161))=0</formula>
    </cfRule>
  </conditionalFormatting>
  <conditionalFormatting sqref="G164">
    <cfRule type="containsBlanks" dxfId="197" priority="144" stopIfTrue="1">
      <formula>LEN(TRIM(G164))=0</formula>
    </cfRule>
  </conditionalFormatting>
  <conditionalFormatting sqref="G167">
    <cfRule type="containsBlanks" dxfId="196" priority="143" stopIfTrue="1">
      <formula>LEN(TRIM(G167))=0</formula>
    </cfRule>
  </conditionalFormatting>
  <conditionalFormatting sqref="G170">
    <cfRule type="containsBlanks" dxfId="195" priority="142" stopIfTrue="1">
      <formula>LEN(TRIM(G170))=0</formula>
    </cfRule>
  </conditionalFormatting>
  <conditionalFormatting sqref="F185">
    <cfRule type="containsBlanks" dxfId="194" priority="141" stopIfTrue="1">
      <formula>LEN(TRIM(F185))=0</formula>
    </cfRule>
  </conditionalFormatting>
  <conditionalFormatting sqref="F188">
    <cfRule type="containsBlanks" dxfId="193" priority="140" stopIfTrue="1">
      <formula>LEN(TRIM(F188))=0</formula>
    </cfRule>
  </conditionalFormatting>
  <conditionalFormatting sqref="F191">
    <cfRule type="containsBlanks" dxfId="192" priority="139" stopIfTrue="1">
      <formula>LEN(TRIM(F191))=0</formula>
    </cfRule>
  </conditionalFormatting>
  <conditionalFormatting sqref="F194">
    <cfRule type="containsBlanks" dxfId="191" priority="138" stopIfTrue="1">
      <formula>LEN(TRIM(F194))=0</formula>
    </cfRule>
  </conditionalFormatting>
  <conditionalFormatting sqref="F197">
    <cfRule type="containsBlanks" dxfId="190" priority="137" stopIfTrue="1">
      <formula>LEN(TRIM(F197))=0</formula>
    </cfRule>
  </conditionalFormatting>
  <conditionalFormatting sqref="F200">
    <cfRule type="containsBlanks" dxfId="189" priority="136" stopIfTrue="1">
      <formula>LEN(TRIM(F200))=0</formula>
    </cfRule>
  </conditionalFormatting>
  <conditionalFormatting sqref="F203">
    <cfRule type="containsBlanks" dxfId="188" priority="135" stopIfTrue="1">
      <formula>LEN(TRIM(F203))=0</formula>
    </cfRule>
  </conditionalFormatting>
  <conditionalFormatting sqref="G185">
    <cfRule type="containsBlanks" dxfId="187" priority="134" stopIfTrue="1">
      <formula>LEN(TRIM(G185))=0</formula>
    </cfRule>
  </conditionalFormatting>
  <conditionalFormatting sqref="G188">
    <cfRule type="containsBlanks" dxfId="186" priority="133" stopIfTrue="1">
      <formula>LEN(TRIM(G188))=0</formula>
    </cfRule>
  </conditionalFormatting>
  <conditionalFormatting sqref="G191">
    <cfRule type="containsBlanks" dxfId="185" priority="132" stopIfTrue="1">
      <formula>LEN(TRIM(G191))=0</formula>
    </cfRule>
  </conditionalFormatting>
  <conditionalFormatting sqref="G194">
    <cfRule type="containsBlanks" dxfId="184" priority="131" stopIfTrue="1">
      <formula>LEN(TRIM(G194))=0</formula>
    </cfRule>
  </conditionalFormatting>
  <conditionalFormatting sqref="G197">
    <cfRule type="containsBlanks" dxfId="183" priority="130" stopIfTrue="1">
      <formula>LEN(TRIM(G197))=0</formula>
    </cfRule>
  </conditionalFormatting>
  <conditionalFormatting sqref="G200">
    <cfRule type="containsBlanks" dxfId="182" priority="129" stopIfTrue="1">
      <formula>LEN(TRIM(G200))=0</formula>
    </cfRule>
  </conditionalFormatting>
  <conditionalFormatting sqref="G203">
    <cfRule type="containsBlanks" dxfId="181" priority="128" stopIfTrue="1">
      <formula>LEN(TRIM(G203))=0</formula>
    </cfRule>
  </conditionalFormatting>
  <conditionalFormatting sqref="F218">
    <cfRule type="containsBlanks" dxfId="180" priority="127" stopIfTrue="1">
      <formula>LEN(TRIM(F218))=0</formula>
    </cfRule>
  </conditionalFormatting>
  <conditionalFormatting sqref="F221">
    <cfRule type="containsBlanks" dxfId="179" priority="126" stopIfTrue="1">
      <formula>LEN(TRIM(F221))=0</formula>
    </cfRule>
  </conditionalFormatting>
  <conditionalFormatting sqref="F224">
    <cfRule type="containsBlanks" dxfId="178" priority="125" stopIfTrue="1">
      <formula>LEN(TRIM(F224))=0</formula>
    </cfRule>
  </conditionalFormatting>
  <conditionalFormatting sqref="F227">
    <cfRule type="containsBlanks" dxfId="177" priority="124" stopIfTrue="1">
      <formula>LEN(TRIM(F227))=0</formula>
    </cfRule>
  </conditionalFormatting>
  <conditionalFormatting sqref="F230">
    <cfRule type="containsBlanks" dxfId="176" priority="123" stopIfTrue="1">
      <formula>LEN(TRIM(F230))=0</formula>
    </cfRule>
  </conditionalFormatting>
  <conditionalFormatting sqref="F233">
    <cfRule type="containsBlanks" dxfId="175" priority="122" stopIfTrue="1">
      <formula>LEN(TRIM(F233))=0</formula>
    </cfRule>
  </conditionalFormatting>
  <conditionalFormatting sqref="F236">
    <cfRule type="containsBlanks" dxfId="174" priority="121" stopIfTrue="1">
      <formula>LEN(TRIM(F236))=0</formula>
    </cfRule>
  </conditionalFormatting>
  <conditionalFormatting sqref="G218">
    <cfRule type="containsBlanks" dxfId="173" priority="120" stopIfTrue="1">
      <formula>LEN(TRIM(G218))=0</formula>
    </cfRule>
  </conditionalFormatting>
  <conditionalFormatting sqref="G221">
    <cfRule type="containsBlanks" dxfId="172" priority="119" stopIfTrue="1">
      <formula>LEN(TRIM(G221))=0</formula>
    </cfRule>
  </conditionalFormatting>
  <conditionalFormatting sqref="G224">
    <cfRule type="containsBlanks" dxfId="171" priority="118" stopIfTrue="1">
      <formula>LEN(TRIM(G224))=0</formula>
    </cfRule>
  </conditionalFormatting>
  <conditionalFormatting sqref="G227">
    <cfRule type="containsBlanks" dxfId="170" priority="117" stopIfTrue="1">
      <formula>LEN(TRIM(G227))=0</formula>
    </cfRule>
  </conditionalFormatting>
  <conditionalFormatting sqref="G230">
    <cfRule type="containsBlanks" dxfId="169" priority="116" stopIfTrue="1">
      <formula>LEN(TRIM(G230))=0</formula>
    </cfRule>
  </conditionalFormatting>
  <conditionalFormatting sqref="G233">
    <cfRule type="containsBlanks" dxfId="168" priority="115" stopIfTrue="1">
      <formula>LEN(TRIM(G233))=0</formula>
    </cfRule>
  </conditionalFormatting>
  <conditionalFormatting sqref="G236">
    <cfRule type="containsBlanks" dxfId="167" priority="114" stopIfTrue="1">
      <formula>LEN(TRIM(G236))=0</formula>
    </cfRule>
  </conditionalFormatting>
  <conditionalFormatting sqref="F251">
    <cfRule type="containsBlanks" dxfId="166" priority="113" stopIfTrue="1">
      <formula>LEN(TRIM(F251))=0</formula>
    </cfRule>
  </conditionalFormatting>
  <conditionalFormatting sqref="F254">
    <cfRule type="containsBlanks" dxfId="165" priority="112" stopIfTrue="1">
      <formula>LEN(TRIM(F254))=0</formula>
    </cfRule>
  </conditionalFormatting>
  <conditionalFormatting sqref="F257">
    <cfRule type="containsBlanks" dxfId="164" priority="111" stopIfTrue="1">
      <formula>LEN(TRIM(F257))=0</formula>
    </cfRule>
  </conditionalFormatting>
  <conditionalFormatting sqref="F260">
    <cfRule type="containsBlanks" dxfId="163" priority="110" stopIfTrue="1">
      <formula>LEN(TRIM(F260))=0</formula>
    </cfRule>
  </conditionalFormatting>
  <conditionalFormatting sqref="F263">
    <cfRule type="containsBlanks" dxfId="162" priority="109" stopIfTrue="1">
      <formula>LEN(TRIM(F263))=0</formula>
    </cfRule>
  </conditionalFormatting>
  <conditionalFormatting sqref="F266">
    <cfRule type="containsBlanks" dxfId="161" priority="108" stopIfTrue="1">
      <formula>LEN(TRIM(F266))=0</formula>
    </cfRule>
  </conditionalFormatting>
  <conditionalFormatting sqref="F269">
    <cfRule type="containsBlanks" dxfId="160" priority="107" stopIfTrue="1">
      <formula>LEN(TRIM(F269))=0</formula>
    </cfRule>
  </conditionalFormatting>
  <conditionalFormatting sqref="G251">
    <cfRule type="containsBlanks" dxfId="159" priority="106" stopIfTrue="1">
      <formula>LEN(TRIM(G251))=0</formula>
    </cfRule>
  </conditionalFormatting>
  <conditionalFormatting sqref="G254">
    <cfRule type="containsBlanks" dxfId="158" priority="105" stopIfTrue="1">
      <formula>LEN(TRIM(G254))=0</formula>
    </cfRule>
  </conditionalFormatting>
  <conditionalFormatting sqref="G257">
    <cfRule type="containsBlanks" dxfId="157" priority="104" stopIfTrue="1">
      <formula>LEN(TRIM(G257))=0</formula>
    </cfRule>
  </conditionalFormatting>
  <conditionalFormatting sqref="G260">
    <cfRule type="containsBlanks" dxfId="156" priority="103" stopIfTrue="1">
      <formula>LEN(TRIM(G260))=0</formula>
    </cfRule>
  </conditionalFormatting>
  <conditionalFormatting sqref="G263">
    <cfRule type="containsBlanks" dxfId="155" priority="102" stopIfTrue="1">
      <formula>LEN(TRIM(G263))=0</formula>
    </cfRule>
  </conditionalFormatting>
  <conditionalFormatting sqref="G266">
    <cfRule type="containsBlanks" dxfId="154" priority="101" stopIfTrue="1">
      <formula>LEN(TRIM(G266))=0</formula>
    </cfRule>
  </conditionalFormatting>
  <conditionalFormatting sqref="G269">
    <cfRule type="containsBlanks" dxfId="153" priority="100" stopIfTrue="1">
      <formula>LEN(TRIM(G269))=0</formula>
    </cfRule>
  </conditionalFormatting>
  <conditionalFormatting sqref="P17">
    <cfRule type="cellIs" dxfId="152" priority="99" operator="lessThan">
      <formula>5</formula>
    </cfRule>
  </conditionalFormatting>
  <conditionalFormatting sqref="P20">
    <cfRule type="cellIs" dxfId="151" priority="98" operator="lessThan">
      <formula>5</formula>
    </cfRule>
  </conditionalFormatting>
  <conditionalFormatting sqref="P23">
    <cfRule type="cellIs" dxfId="150" priority="97" operator="lessThan">
      <formula>5</formula>
    </cfRule>
  </conditionalFormatting>
  <conditionalFormatting sqref="P26">
    <cfRule type="cellIs" dxfId="149" priority="96" operator="lessThan">
      <formula>5</formula>
    </cfRule>
  </conditionalFormatting>
  <conditionalFormatting sqref="P29">
    <cfRule type="cellIs" dxfId="148" priority="95" operator="lessThan">
      <formula>5</formula>
    </cfRule>
  </conditionalFormatting>
  <conditionalFormatting sqref="P86">
    <cfRule type="cellIs" dxfId="147" priority="83" operator="lessThan">
      <formula>5</formula>
    </cfRule>
  </conditionalFormatting>
  <conditionalFormatting sqref="P35">
    <cfRule type="cellIs" dxfId="146" priority="94" operator="lessThan">
      <formula>5</formula>
    </cfRule>
  </conditionalFormatting>
  <conditionalFormatting sqref="P38">
    <cfRule type="cellIs" dxfId="145" priority="93" operator="lessThan">
      <formula>5</formula>
    </cfRule>
  </conditionalFormatting>
  <conditionalFormatting sqref="P47">
    <cfRule type="cellIs" dxfId="144" priority="92" operator="lessThan">
      <formula>5</formula>
    </cfRule>
  </conditionalFormatting>
  <conditionalFormatting sqref="P50">
    <cfRule type="cellIs" dxfId="143" priority="91" operator="lessThan">
      <formula>5</formula>
    </cfRule>
  </conditionalFormatting>
  <conditionalFormatting sqref="P59">
    <cfRule type="cellIs" dxfId="142" priority="90" operator="lessThan">
      <formula>5</formula>
    </cfRule>
  </conditionalFormatting>
  <conditionalFormatting sqref="P62">
    <cfRule type="cellIs" dxfId="141" priority="89" operator="lessThan">
      <formula>5</formula>
    </cfRule>
  </conditionalFormatting>
  <conditionalFormatting sqref="P65">
    <cfRule type="cellIs" dxfId="140" priority="88" operator="lessThan">
      <formula>5</formula>
    </cfRule>
  </conditionalFormatting>
  <conditionalFormatting sqref="P68">
    <cfRule type="cellIs" dxfId="139" priority="87" operator="lessThan">
      <formula>5</formula>
    </cfRule>
  </conditionalFormatting>
  <conditionalFormatting sqref="P71">
    <cfRule type="cellIs" dxfId="138" priority="86" operator="lessThan">
      <formula>5</formula>
    </cfRule>
  </conditionalFormatting>
  <conditionalFormatting sqref="P80">
    <cfRule type="cellIs" dxfId="137" priority="85" operator="lessThan">
      <formula>5</formula>
    </cfRule>
  </conditionalFormatting>
  <conditionalFormatting sqref="P83">
    <cfRule type="cellIs" dxfId="136" priority="84" operator="lessThan">
      <formula>5</formula>
    </cfRule>
  </conditionalFormatting>
  <conditionalFormatting sqref="P89">
    <cfRule type="cellIs" dxfId="135" priority="82" operator="lessThan">
      <formula>5</formula>
    </cfRule>
  </conditionalFormatting>
  <conditionalFormatting sqref="P92">
    <cfRule type="cellIs" dxfId="134" priority="81" operator="lessThan">
      <formula>5</formula>
    </cfRule>
  </conditionalFormatting>
  <conditionalFormatting sqref="P95">
    <cfRule type="cellIs" dxfId="133" priority="80" operator="lessThan">
      <formula>5</formula>
    </cfRule>
  </conditionalFormatting>
  <conditionalFormatting sqref="P98">
    <cfRule type="cellIs" dxfId="132" priority="79" operator="lessThan">
      <formula>5</formula>
    </cfRule>
  </conditionalFormatting>
  <conditionalFormatting sqref="P101">
    <cfRule type="cellIs" dxfId="131" priority="78" operator="lessThan">
      <formula>5</formula>
    </cfRule>
  </conditionalFormatting>
  <conditionalFormatting sqref="P104">
    <cfRule type="cellIs" dxfId="130" priority="77" operator="lessThan">
      <formula>5</formula>
    </cfRule>
  </conditionalFormatting>
  <conditionalFormatting sqref="P113">
    <cfRule type="cellIs" dxfId="129" priority="76" operator="lessThan">
      <formula>5</formula>
    </cfRule>
  </conditionalFormatting>
  <conditionalFormatting sqref="P116">
    <cfRule type="cellIs" dxfId="128" priority="75" operator="lessThan">
      <formula>5</formula>
    </cfRule>
  </conditionalFormatting>
  <conditionalFormatting sqref="P119">
    <cfRule type="cellIs" dxfId="127" priority="74" operator="lessThan">
      <formula>5</formula>
    </cfRule>
  </conditionalFormatting>
  <conditionalFormatting sqref="P122">
    <cfRule type="cellIs" dxfId="126" priority="73" operator="lessThan">
      <formula>5</formula>
    </cfRule>
  </conditionalFormatting>
  <conditionalFormatting sqref="P125">
    <cfRule type="cellIs" dxfId="125" priority="72" operator="lessThan">
      <formula>5</formula>
    </cfRule>
  </conditionalFormatting>
  <conditionalFormatting sqref="P128">
    <cfRule type="cellIs" dxfId="124" priority="71" operator="lessThan">
      <formula>5</formula>
    </cfRule>
  </conditionalFormatting>
  <conditionalFormatting sqref="P131">
    <cfRule type="cellIs" dxfId="123" priority="70" operator="lessThan">
      <formula>5</formula>
    </cfRule>
  </conditionalFormatting>
  <conditionalFormatting sqref="P134">
    <cfRule type="cellIs" dxfId="122" priority="69" operator="lessThan">
      <formula>5</formula>
    </cfRule>
  </conditionalFormatting>
  <conditionalFormatting sqref="P137">
    <cfRule type="cellIs" dxfId="121" priority="68" operator="lessThan">
      <formula>5</formula>
    </cfRule>
  </conditionalFormatting>
  <conditionalFormatting sqref="P146">
    <cfRule type="cellIs" dxfId="120" priority="67" operator="lessThan">
      <formula>5</formula>
    </cfRule>
  </conditionalFormatting>
  <conditionalFormatting sqref="P149">
    <cfRule type="cellIs" dxfId="119" priority="66" operator="lessThan">
      <formula>5</formula>
    </cfRule>
  </conditionalFormatting>
  <conditionalFormatting sqref="P152">
    <cfRule type="cellIs" dxfId="118" priority="65" operator="lessThan">
      <formula>5</formula>
    </cfRule>
  </conditionalFormatting>
  <conditionalFormatting sqref="P155">
    <cfRule type="cellIs" dxfId="117" priority="64" operator="lessThan">
      <formula>5</formula>
    </cfRule>
  </conditionalFormatting>
  <conditionalFormatting sqref="P158">
    <cfRule type="cellIs" dxfId="116" priority="63" operator="lessThan">
      <formula>5</formula>
    </cfRule>
  </conditionalFormatting>
  <conditionalFormatting sqref="P161">
    <cfRule type="cellIs" dxfId="115" priority="62" operator="lessThan">
      <formula>5</formula>
    </cfRule>
  </conditionalFormatting>
  <conditionalFormatting sqref="P164">
    <cfRule type="cellIs" dxfId="114" priority="61" operator="lessThan">
      <formula>5</formula>
    </cfRule>
  </conditionalFormatting>
  <conditionalFormatting sqref="P167">
    <cfRule type="cellIs" dxfId="113" priority="60" operator="lessThan">
      <formula>5</formula>
    </cfRule>
  </conditionalFormatting>
  <conditionalFormatting sqref="P170">
    <cfRule type="cellIs" dxfId="112" priority="59" operator="lessThan">
      <formula>5</formula>
    </cfRule>
  </conditionalFormatting>
  <conditionalFormatting sqref="P179">
    <cfRule type="cellIs" dxfId="111" priority="58" operator="lessThan">
      <formula>5</formula>
    </cfRule>
  </conditionalFormatting>
  <conditionalFormatting sqref="P182">
    <cfRule type="cellIs" dxfId="110" priority="57" operator="lessThan">
      <formula>5</formula>
    </cfRule>
  </conditionalFormatting>
  <conditionalFormatting sqref="P185">
    <cfRule type="cellIs" dxfId="109" priority="56" operator="lessThan">
      <formula>5</formula>
    </cfRule>
  </conditionalFormatting>
  <conditionalFormatting sqref="P188">
    <cfRule type="cellIs" dxfId="108" priority="55" operator="lessThan">
      <formula>5</formula>
    </cfRule>
  </conditionalFormatting>
  <conditionalFormatting sqref="P191">
    <cfRule type="cellIs" dxfId="107" priority="54" operator="lessThan">
      <formula>5</formula>
    </cfRule>
  </conditionalFormatting>
  <conditionalFormatting sqref="P194">
    <cfRule type="cellIs" dxfId="106" priority="53" operator="lessThan">
      <formula>5</formula>
    </cfRule>
  </conditionalFormatting>
  <conditionalFormatting sqref="P197">
    <cfRule type="cellIs" dxfId="105" priority="52" operator="lessThan">
      <formula>5</formula>
    </cfRule>
  </conditionalFormatting>
  <conditionalFormatting sqref="P200">
    <cfRule type="cellIs" dxfId="104" priority="51" operator="lessThan">
      <formula>5</formula>
    </cfRule>
  </conditionalFormatting>
  <conditionalFormatting sqref="P203">
    <cfRule type="cellIs" dxfId="103" priority="50" operator="lessThan">
      <formula>5</formula>
    </cfRule>
  </conditionalFormatting>
  <conditionalFormatting sqref="P212">
    <cfRule type="cellIs" dxfId="102" priority="49" operator="lessThan">
      <formula>5</formula>
    </cfRule>
  </conditionalFormatting>
  <conditionalFormatting sqref="P215">
    <cfRule type="cellIs" dxfId="101" priority="48" operator="lessThan">
      <formula>5</formula>
    </cfRule>
  </conditionalFormatting>
  <conditionalFormatting sqref="P218">
    <cfRule type="cellIs" dxfId="100" priority="47" operator="lessThan">
      <formula>5</formula>
    </cfRule>
  </conditionalFormatting>
  <conditionalFormatting sqref="P221">
    <cfRule type="cellIs" dxfId="99" priority="46" operator="lessThan">
      <formula>5</formula>
    </cfRule>
  </conditionalFormatting>
  <conditionalFormatting sqref="P224">
    <cfRule type="cellIs" dxfId="98" priority="45" operator="lessThan">
      <formula>5</formula>
    </cfRule>
  </conditionalFormatting>
  <conditionalFormatting sqref="P227">
    <cfRule type="cellIs" dxfId="97" priority="44" operator="lessThan">
      <formula>5</formula>
    </cfRule>
  </conditionalFormatting>
  <conditionalFormatting sqref="P230">
    <cfRule type="cellIs" dxfId="96" priority="43" operator="lessThan">
      <formula>5</formula>
    </cfRule>
  </conditionalFormatting>
  <conditionalFormatting sqref="P233">
    <cfRule type="cellIs" dxfId="95" priority="42" operator="lessThan">
      <formula>5</formula>
    </cfRule>
  </conditionalFormatting>
  <conditionalFormatting sqref="P236">
    <cfRule type="cellIs" dxfId="94" priority="41" operator="lessThan">
      <formula>5</formula>
    </cfRule>
  </conditionalFormatting>
  <conditionalFormatting sqref="P245">
    <cfRule type="cellIs" dxfId="93" priority="40" operator="lessThan">
      <formula>5</formula>
    </cfRule>
  </conditionalFormatting>
  <conditionalFormatting sqref="P248">
    <cfRule type="cellIs" dxfId="92" priority="39" operator="lessThan">
      <formula>5</formula>
    </cfRule>
  </conditionalFormatting>
  <conditionalFormatting sqref="P251">
    <cfRule type="cellIs" dxfId="91" priority="38" operator="lessThan">
      <formula>5</formula>
    </cfRule>
  </conditionalFormatting>
  <conditionalFormatting sqref="P254">
    <cfRule type="cellIs" dxfId="90" priority="37" operator="lessThan">
      <formula>5</formula>
    </cfRule>
  </conditionalFormatting>
  <conditionalFormatting sqref="P257">
    <cfRule type="cellIs" dxfId="89" priority="36" operator="lessThan">
      <formula>5</formula>
    </cfRule>
  </conditionalFormatting>
  <conditionalFormatting sqref="P260">
    <cfRule type="cellIs" dxfId="88" priority="35" operator="lessThan">
      <formula>5</formula>
    </cfRule>
  </conditionalFormatting>
  <conditionalFormatting sqref="P263">
    <cfRule type="cellIs" dxfId="87" priority="34" operator="lessThan">
      <formula>5</formula>
    </cfRule>
  </conditionalFormatting>
  <conditionalFormatting sqref="P266">
    <cfRule type="cellIs" dxfId="86" priority="33" operator="lessThan">
      <formula>5</formula>
    </cfRule>
  </conditionalFormatting>
  <conditionalFormatting sqref="P269">
    <cfRule type="cellIs" dxfId="85" priority="32" operator="lessThan">
      <formula>5</formula>
    </cfRule>
  </conditionalFormatting>
  <conditionalFormatting sqref="Q32:R32">
    <cfRule type="cellIs" dxfId="84" priority="31" operator="lessThan">
      <formula>5</formula>
    </cfRule>
  </conditionalFormatting>
  <conditionalFormatting sqref="G32">
    <cfRule type="containsBlanks" dxfId="83" priority="30" stopIfTrue="1">
      <formula>LEN(TRIM(G32))=0</formula>
    </cfRule>
  </conditionalFormatting>
  <conditionalFormatting sqref="C32">
    <cfRule type="cellIs" priority="29" stopIfTrue="1" operator="equal">
      <formula>""</formula>
    </cfRule>
  </conditionalFormatting>
  <conditionalFormatting sqref="F32">
    <cfRule type="containsBlanks" dxfId="82" priority="28" stopIfTrue="1">
      <formula>LEN(TRIM(F32))=0</formula>
    </cfRule>
  </conditionalFormatting>
  <conditionalFormatting sqref="P32">
    <cfRule type="cellIs" dxfId="81" priority="27" operator="lessThan">
      <formula>5</formula>
    </cfRule>
  </conditionalFormatting>
  <conditionalFormatting sqref="Q53:R53">
    <cfRule type="cellIs" dxfId="80" priority="26" operator="lessThan">
      <formula>5</formula>
    </cfRule>
  </conditionalFormatting>
  <conditionalFormatting sqref="G53">
    <cfRule type="containsBlanks" dxfId="79" priority="25" stopIfTrue="1">
      <formula>LEN(TRIM(G53))=0</formula>
    </cfRule>
  </conditionalFormatting>
  <conditionalFormatting sqref="C53">
    <cfRule type="cellIs" priority="24" stopIfTrue="1" operator="equal">
      <formula>""</formula>
    </cfRule>
  </conditionalFormatting>
  <conditionalFormatting sqref="F53">
    <cfRule type="containsBlanks" dxfId="78" priority="23" stopIfTrue="1">
      <formula>LEN(TRIM(F53))=0</formula>
    </cfRule>
  </conditionalFormatting>
  <conditionalFormatting sqref="P53">
    <cfRule type="cellIs" dxfId="77" priority="22" operator="lessThan">
      <formula>5</formula>
    </cfRule>
  </conditionalFormatting>
  <conditionalFormatting sqref="F104">
    <cfRule type="containsBlanks" dxfId="76" priority="21" stopIfTrue="1">
      <formula>LEN(TRIM(F104))=0</formula>
    </cfRule>
  </conditionalFormatting>
  <conditionalFormatting sqref="G104">
    <cfRule type="containsBlanks" dxfId="75" priority="20" stopIfTrue="1">
      <formula>LEN(TRIM(G104))=0</formula>
    </cfRule>
  </conditionalFormatting>
  <conditionalFormatting sqref="R101">
    <cfRule type="cellIs" dxfId="74" priority="19" operator="lessThan">
      <formula>5</formula>
    </cfRule>
  </conditionalFormatting>
  <conditionalFormatting sqref="Q101">
    <cfRule type="cellIs" dxfId="73" priority="18" operator="lessThan">
      <formula>5</formula>
    </cfRule>
  </conditionalFormatting>
  <conditionalFormatting sqref="Q104">
    <cfRule type="cellIs" dxfId="72" priority="17" operator="lessThan">
      <formula>5</formula>
    </cfRule>
  </conditionalFormatting>
  <conditionalFormatting sqref="R104">
    <cfRule type="cellIs" dxfId="71" priority="16" operator="lessThan">
      <formula>5</formula>
    </cfRule>
  </conditionalFormatting>
  <conditionalFormatting sqref="G110">
    <cfRule type="containsBlanks" dxfId="70" priority="15" stopIfTrue="1">
      <formula>LEN(TRIM(G110))=0</formula>
    </cfRule>
  </conditionalFormatting>
  <conditionalFormatting sqref="P110:R110">
    <cfRule type="cellIs" dxfId="69" priority="14" operator="lessThan">
      <formula>5</formula>
    </cfRule>
  </conditionalFormatting>
  <conditionalFormatting sqref="C11 C14 C17 C20 C23 C26 C29 C32 C35 C74 C77 C80 C83 C86 C89 C92 C95 C98 C101 C107 C110 C113 C116 C119 C122 C125 C128 C131 C134 C140 C143 C146 C149 C152 C155 C158 C161 C164 C167 C173 C176 C179 C182 C185 C188 C191 C194 C197 C200 C206 C209 C212 C215 C218 C221 C224 C227 C230 C233 C239 C242 C245 C248 C251 C254 C257 C260 C263 C266 C272 C275 C278 C281 C284 C287 C290 C293 C296 C299 C38 C44 C47 C50 C53 C56 C59 C62 C65 C68 C71 C104 C170 C203 C236 C269">
    <cfRule type="cellIs" priority="8" stopIfTrue="1" operator="equal">
      <formula>""</formula>
    </cfRule>
    <cfRule type="cellIs" dxfId="68" priority="9" operator="equal">
      <formula>$E$7</formula>
    </cfRule>
    <cfRule type="cellIs" dxfId="67" priority="10" operator="equal">
      <formula>$E$6</formula>
    </cfRule>
    <cfRule type="cellIs" dxfId="66" priority="11" operator="equal">
      <formula>$E$5</formula>
    </cfRule>
    <cfRule type="cellIs" dxfId="65" priority="12" operator="equal">
      <formula>$E$4</formula>
    </cfRule>
    <cfRule type="cellIs" dxfId="64" priority="13" operator="equal">
      <formula>$E$3</formula>
    </cfRule>
  </conditionalFormatting>
  <conditionalFormatting sqref="P56">
    <cfRule type="cellIs" dxfId="63" priority="7" operator="lessThan">
      <formula>5</formula>
    </cfRule>
  </conditionalFormatting>
  <conditionalFormatting sqref="C137">
    <cfRule type="cellIs" priority="1" stopIfTrue="1" operator="equal">
      <formula>""</formula>
    </cfRule>
    <cfRule type="cellIs" dxfId="62" priority="2" operator="equal">
      <formula>$E$7</formula>
    </cfRule>
    <cfRule type="cellIs" dxfId="61" priority="3" operator="equal">
      <formula>$E$6</formula>
    </cfRule>
    <cfRule type="cellIs" dxfId="60" priority="4" operator="equal">
      <formula>$E$5</formula>
    </cfRule>
    <cfRule type="cellIs" dxfId="59" priority="5" operator="equal">
      <formula>$E$4</formula>
    </cfRule>
    <cfRule type="cellIs" dxfId="58" priority="6" operator="equal">
      <formula>$E$3</formula>
    </cfRule>
  </conditionalFormatting>
  <pageMargins left="0.51181102362204722" right="0.51181102362204722" top="0.51181102362204722" bottom="0.31496062992125984" header="0.31496062992125984" footer="0.31496062992125984"/>
  <pageSetup paperSize="9" scale="46" fitToHeight="0" orientation="portrait" r:id="rId1"/>
  <rowBreaks count="1" manualBreakCount="1">
    <brk id="74" max="3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9DDA9-C822-4858-AE5C-920B82A72DF2}">
  <dimension ref="B3:T89"/>
  <sheetViews>
    <sheetView zoomScale="80" zoomScaleNormal="80" workbookViewId="0">
      <selection activeCell="D56" sqref="D56"/>
    </sheetView>
  </sheetViews>
  <sheetFormatPr defaultColWidth="11.42578125" defaultRowHeight="15" x14ac:dyDescent="0.25"/>
  <cols>
    <col min="2" max="2" width="14" customWidth="1"/>
    <col min="5" max="5" width="13.28515625" customWidth="1"/>
    <col min="6" max="6" width="14.42578125" customWidth="1"/>
    <col min="7" max="7" width="2.5703125" customWidth="1"/>
    <col min="9" max="9" width="12" customWidth="1"/>
    <col min="12" max="12" width="12.5703125" customWidth="1"/>
    <col min="13" max="13" width="41.42578125" customWidth="1"/>
    <col min="14" max="14" width="5.140625" customWidth="1"/>
    <col min="15" max="15" width="35.85546875" customWidth="1"/>
  </cols>
  <sheetData>
    <row r="3" spans="2:13" x14ac:dyDescent="0.25">
      <c r="B3" t="s">
        <v>169</v>
      </c>
      <c r="C3">
        <v>4921</v>
      </c>
      <c r="D3" t="s">
        <v>47</v>
      </c>
      <c r="H3" s="295" t="s">
        <v>351</v>
      </c>
      <c r="I3" s="296" t="s">
        <v>352</v>
      </c>
    </row>
    <row r="4" spans="2:13" x14ac:dyDescent="0.25">
      <c r="B4" t="s">
        <v>156</v>
      </c>
      <c r="C4" s="221">
        <v>83.284999999999997</v>
      </c>
      <c r="D4" t="s">
        <v>353</v>
      </c>
      <c r="H4" s="295" t="s">
        <v>354</v>
      </c>
      <c r="I4" s="296" t="s">
        <v>355</v>
      </c>
    </row>
    <row r="5" spans="2:13" x14ac:dyDescent="0.25">
      <c r="B5" t="s">
        <v>356</v>
      </c>
      <c r="C5" s="222">
        <f>C3/C4*3.6</f>
        <v>212.71057213183647</v>
      </c>
      <c r="D5" t="s">
        <v>357</v>
      </c>
      <c r="M5" t="s">
        <v>358</v>
      </c>
    </row>
    <row r="6" spans="2:13" x14ac:dyDescent="0.25">
      <c r="B6" t="s">
        <v>359</v>
      </c>
      <c r="C6" s="222">
        <v>30</v>
      </c>
      <c r="D6" t="s">
        <v>360</v>
      </c>
    </row>
    <row r="7" spans="2:13" x14ac:dyDescent="0.25">
      <c r="B7" t="s">
        <v>169</v>
      </c>
      <c r="C7" s="297">
        <f>C5*C6</f>
        <v>6381.3171639550937</v>
      </c>
      <c r="D7" t="s">
        <v>361</v>
      </c>
    </row>
    <row r="8" spans="2:13" x14ac:dyDescent="0.25">
      <c r="B8" t="s">
        <v>362</v>
      </c>
      <c r="C8" s="221">
        <v>0.6</v>
      </c>
      <c r="D8" t="s">
        <v>363</v>
      </c>
    </row>
    <row r="9" spans="2:13" x14ac:dyDescent="0.25">
      <c r="B9" t="s">
        <v>364</v>
      </c>
      <c r="C9" s="298">
        <f>C8*C7</f>
        <v>3828.790298373056</v>
      </c>
      <c r="D9" s="299" t="s">
        <v>365</v>
      </c>
    </row>
    <row r="11" spans="2:13" x14ac:dyDescent="0.25">
      <c r="H11" s="827" t="s">
        <v>175</v>
      </c>
      <c r="I11" s="827"/>
      <c r="J11" s="827"/>
      <c r="K11" s="827"/>
      <c r="M11" s="300" t="s">
        <v>366</v>
      </c>
    </row>
    <row r="12" spans="2:13" ht="15" customHeight="1" x14ac:dyDescent="0.25">
      <c r="B12" s="300" t="s">
        <v>367</v>
      </c>
      <c r="C12" s="301">
        <v>104</v>
      </c>
      <c r="D12" s="302" t="s">
        <v>245</v>
      </c>
      <c r="H12" s="828" t="s">
        <v>368</v>
      </c>
      <c r="I12" s="829"/>
      <c r="J12" s="303" t="s">
        <v>235</v>
      </c>
      <c r="M12" s="830" t="s">
        <v>369</v>
      </c>
    </row>
    <row r="13" spans="2:13" x14ac:dyDescent="0.25">
      <c r="B13" s="300" t="s">
        <v>370</v>
      </c>
      <c r="C13" s="304">
        <f>C12/C8</f>
        <v>173.33333333333334</v>
      </c>
      <c r="D13" s="302" t="s">
        <v>53</v>
      </c>
      <c r="H13" s="833" t="s">
        <v>371</v>
      </c>
      <c r="I13" s="834"/>
      <c r="J13" s="305" t="s">
        <v>308</v>
      </c>
      <c r="M13" s="831"/>
    </row>
    <row r="14" spans="2:13" x14ac:dyDescent="0.25">
      <c r="B14" s="300" t="s">
        <v>372</v>
      </c>
      <c r="C14" s="304">
        <f>C7/C13</f>
        <v>36.815291330510156</v>
      </c>
      <c r="D14" s="302" t="s">
        <v>373</v>
      </c>
      <c r="H14" s="833" t="s">
        <v>374</v>
      </c>
      <c r="I14" s="834"/>
      <c r="J14" s="306" t="s">
        <v>306</v>
      </c>
      <c r="M14" s="831"/>
    </row>
    <row r="15" spans="2:13" x14ac:dyDescent="0.25">
      <c r="B15" s="300" t="s">
        <v>375</v>
      </c>
      <c r="C15" s="307">
        <f>INT(C13/C3*1000)+1</f>
        <v>36</v>
      </c>
      <c r="D15" s="302" t="s">
        <v>194</v>
      </c>
      <c r="H15" s="833" t="s">
        <v>376</v>
      </c>
      <c r="I15" s="834"/>
      <c r="J15" s="308" t="s">
        <v>377</v>
      </c>
      <c r="M15" s="831"/>
    </row>
    <row r="16" spans="2:13" x14ac:dyDescent="0.25">
      <c r="B16" s="300" t="s">
        <v>256</v>
      </c>
      <c r="C16" s="309">
        <f>TIME(0,0,C15*(C4+0))</f>
        <v>3.4699074074074077E-2</v>
      </c>
      <c r="D16" s="302"/>
      <c r="H16" s="833" t="s">
        <v>378</v>
      </c>
      <c r="I16" s="834"/>
      <c r="J16" s="310" t="s">
        <v>307</v>
      </c>
      <c r="M16" s="831"/>
    </row>
    <row r="17" spans="2:15" x14ac:dyDescent="0.25">
      <c r="B17" s="300" t="s">
        <v>372</v>
      </c>
      <c r="C17" s="307">
        <f>C6*3600/((C4+0)*C15)</f>
        <v>36.020892117428112</v>
      </c>
      <c r="D17" s="302" t="s">
        <v>194</v>
      </c>
      <c r="H17" s="835" t="s">
        <v>379</v>
      </c>
      <c r="I17" s="836"/>
      <c r="J17" s="311" t="s">
        <v>380</v>
      </c>
      <c r="K17" s="220"/>
      <c r="M17" s="831"/>
    </row>
    <row r="18" spans="2:15" x14ac:dyDescent="0.25">
      <c r="E18" s="839" t="s">
        <v>257</v>
      </c>
      <c r="F18" s="840"/>
      <c r="H18" s="836"/>
      <c r="I18" s="841"/>
      <c r="J18" s="841"/>
      <c r="K18" s="842"/>
      <c r="L18" s="212"/>
      <c r="M18" s="831"/>
    </row>
    <row r="19" spans="2:15" ht="15" customHeight="1" x14ac:dyDescent="0.25">
      <c r="B19" s="843" t="s">
        <v>381</v>
      </c>
      <c r="C19" s="312">
        <v>0.375</v>
      </c>
      <c r="D19" s="302" t="s">
        <v>382</v>
      </c>
      <c r="M19" s="832"/>
    </row>
    <row r="20" spans="2:15" x14ac:dyDescent="0.25">
      <c r="B20" s="844"/>
      <c r="C20" s="312">
        <v>0.25</v>
      </c>
      <c r="D20" s="302" t="s">
        <v>383</v>
      </c>
    </row>
    <row r="21" spans="2:15" x14ac:dyDescent="0.25">
      <c r="B21" s="300" t="s">
        <v>384</v>
      </c>
      <c r="C21" s="301">
        <f>24-9+18</f>
        <v>33</v>
      </c>
      <c r="D21" s="313" t="s">
        <v>360</v>
      </c>
      <c r="I21" s="839" t="s">
        <v>54</v>
      </c>
      <c r="J21" s="845"/>
      <c r="K21" s="845"/>
      <c r="L21" s="845"/>
      <c r="M21" s="840"/>
    </row>
    <row r="22" spans="2:15" x14ac:dyDescent="0.25">
      <c r="B22" s="300" t="s">
        <v>385</v>
      </c>
      <c r="C22" s="314" t="s">
        <v>386</v>
      </c>
      <c r="D22" s="315" t="s">
        <v>387</v>
      </c>
      <c r="E22" s="833" t="s">
        <v>388</v>
      </c>
      <c r="F22" s="834"/>
      <c r="G22" s="220"/>
      <c r="H22" s="316" t="s">
        <v>389</v>
      </c>
      <c r="I22" s="846" t="s">
        <v>390</v>
      </c>
      <c r="J22" s="847"/>
      <c r="K22" s="847"/>
      <c r="L22" s="847"/>
      <c r="M22" s="848"/>
    </row>
    <row r="23" spans="2:15" x14ac:dyDescent="0.25">
      <c r="B23" s="300" t="s">
        <v>391</v>
      </c>
      <c r="C23" s="315" t="s">
        <v>392</v>
      </c>
      <c r="D23" s="315" t="s">
        <v>393</v>
      </c>
      <c r="F23" s="317" t="s">
        <v>394</v>
      </c>
      <c r="I23" s="849" t="s">
        <v>395</v>
      </c>
      <c r="J23" s="850"/>
      <c r="K23" s="850"/>
      <c r="L23" s="850"/>
      <c r="M23" s="851"/>
    </row>
    <row r="24" spans="2:15" x14ac:dyDescent="0.25">
      <c r="I24" s="852"/>
      <c r="J24" s="853"/>
      <c r="K24" s="853"/>
      <c r="L24" s="853"/>
      <c r="M24" s="854"/>
    </row>
    <row r="25" spans="2:15" x14ac:dyDescent="0.25">
      <c r="K25" s="318">
        <f>TIME(1,0,0)</f>
        <v>4.1666666666666664E-2</v>
      </c>
      <c r="L25" s="318"/>
    </row>
    <row r="26" spans="2:15" x14ac:dyDescent="0.25">
      <c r="C26" s="319" t="s">
        <v>396</v>
      </c>
      <c r="D26" s="319" t="s">
        <v>397</v>
      </c>
      <c r="E26" s="855" t="s">
        <v>398</v>
      </c>
      <c r="F26" s="855"/>
      <c r="H26" s="308" t="s">
        <v>399</v>
      </c>
      <c r="I26" s="308" t="s">
        <v>248</v>
      </c>
      <c r="J26" s="308" t="s">
        <v>400</v>
      </c>
      <c r="K26" s="308" t="s">
        <v>401</v>
      </c>
      <c r="L26" s="308" t="s">
        <v>381</v>
      </c>
      <c r="M26" s="308" t="s">
        <v>54</v>
      </c>
      <c r="O26" s="308" t="s">
        <v>402</v>
      </c>
    </row>
    <row r="27" spans="2:15" x14ac:dyDescent="0.25">
      <c r="B27" s="300" t="s">
        <v>249</v>
      </c>
      <c r="C27" s="314">
        <v>0.65625</v>
      </c>
      <c r="D27" s="314">
        <f>C27+C$16</f>
        <v>0.69094907407407402</v>
      </c>
      <c r="E27" s="315">
        <v>8208</v>
      </c>
      <c r="F27" s="315" t="s">
        <v>87</v>
      </c>
      <c r="H27" s="317" t="s">
        <v>235</v>
      </c>
      <c r="I27" s="317"/>
      <c r="J27" s="317"/>
      <c r="K27" s="314">
        <f>C27-K$25</f>
        <v>0.61458333333333337</v>
      </c>
      <c r="L27" s="314">
        <f>D27-C$27</f>
        <v>3.4699074074074021E-2</v>
      </c>
      <c r="M27" s="315"/>
      <c r="O27" s="320" t="s">
        <v>403</v>
      </c>
    </row>
    <row r="28" spans="2:15" x14ac:dyDescent="0.25">
      <c r="B28" s="300" t="s">
        <v>250</v>
      </c>
      <c r="C28" s="314">
        <f>D27+TIME(0,2,0)</f>
        <v>0.69233796296296291</v>
      </c>
      <c r="D28" s="314">
        <f>C28+C$16</f>
        <v>0.72703703703703693</v>
      </c>
      <c r="E28" s="315"/>
      <c r="F28" s="315"/>
      <c r="H28" s="317" t="s">
        <v>235</v>
      </c>
      <c r="I28" s="321">
        <f>IF(H28=H27,D28-C27," ")</f>
        <v>7.0787037037036926E-2</v>
      </c>
      <c r="J28" s="317"/>
      <c r="K28" s="315"/>
      <c r="L28" s="314">
        <f t="shared" ref="L28:L53" si="0">D28-C$27</f>
        <v>7.0787037037036926E-2</v>
      </c>
      <c r="M28" s="315"/>
      <c r="O28" s="216" t="s">
        <v>404</v>
      </c>
    </row>
    <row r="29" spans="2:15" x14ac:dyDescent="0.25">
      <c r="B29" s="300" t="s">
        <v>251</v>
      </c>
      <c r="C29" s="314">
        <f t="shared" ref="C29:C66" si="1">D28+TIME(0,2,0)</f>
        <v>0.72842592592592581</v>
      </c>
      <c r="D29" s="314">
        <f t="shared" ref="D29:D66" si="2">C29+C$16</f>
        <v>0.76312499999999983</v>
      </c>
      <c r="E29" s="315">
        <v>8209</v>
      </c>
      <c r="F29" s="315" t="s">
        <v>87</v>
      </c>
      <c r="H29" s="317" t="s">
        <v>380</v>
      </c>
      <c r="I29" s="321" t="str">
        <f>IF(H29=H28,IF(H29=H27,D29-C27,D29-C28)," ")</f>
        <v xml:space="preserve"> </v>
      </c>
      <c r="J29" s="317"/>
      <c r="K29" s="314">
        <f>IF(H29&lt;&gt;H28,C29-K$25," ")</f>
        <v>0.68675925925925918</v>
      </c>
      <c r="L29" s="314">
        <f t="shared" si="0"/>
        <v>0.10687499999999983</v>
      </c>
      <c r="M29" s="315" t="s">
        <v>405</v>
      </c>
      <c r="O29" s="216" t="s">
        <v>406</v>
      </c>
    </row>
    <row r="30" spans="2:15" ht="15" customHeight="1" x14ac:dyDescent="0.25">
      <c r="B30" s="300" t="s">
        <v>252</v>
      </c>
      <c r="C30" s="314">
        <f t="shared" si="1"/>
        <v>0.76451388888888872</v>
      </c>
      <c r="D30" s="314">
        <f t="shared" si="2"/>
        <v>0.79921296296296274</v>
      </c>
      <c r="E30" s="315"/>
      <c r="F30" s="315"/>
      <c r="H30" s="317" t="s">
        <v>380</v>
      </c>
      <c r="I30" s="321">
        <f t="shared" ref="I30:I66" si="3">IF(H30=H29,IF(H30=H28,D30-C28,D30-C29)," ")</f>
        <v>7.0787037037036926E-2</v>
      </c>
      <c r="J30" s="317"/>
      <c r="K30" s="314" t="str">
        <f t="shared" ref="K30:K65" si="4">IF(H30&lt;&gt;H29,C30-K$25," ")</f>
        <v xml:space="preserve"> </v>
      </c>
      <c r="L30" s="314">
        <f t="shared" si="0"/>
        <v>0.14296296296296274</v>
      </c>
      <c r="M30" s="315"/>
      <c r="O30" s="216" t="s">
        <v>407</v>
      </c>
    </row>
    <row r="31" spans="2:15" x14ac:dyDescent="0.25">
      <c r="B31" s="300" t="s">
        <v>253</v>
      </c>
      <c r="C31" s="314">
        <f t="shared" si="1"/>
        <v>0.80060185185185162</v>
      </c>
      <c r="D31" s="314">
        <f t="shared" si="2"/>
        <v>0.83530092592592564</v>
      </c>
      <c r="E31" s="315">
        <v>8501</v>
      </c>
      <c r="F31" s="315" t="s">
        <v>302</v>
      </c>
      <c r="H31" s="317" t="s">
        <v>377</v>
      </c>
      <c r="I31" s="321" t="str">
        <f t="shared" si="3"/>
        <v xml:space="preserve"> </v>
      </c>
      <c r="J31" s="317"/>
      <c r="K31" s="314">
        <f t="shared" si="4"/>
        <v>0.75893518518518499</v>
      </c>
      <c r="L31" s="314">
        <f t="shared" si="0"/>
        <v>0.17905092592592564</v>
      </c>
      <c r="M31" s="315" t="s">
        <v>405</v>
      </c>
      <c r="O31" s="216" t="s">
        <v>408</v>
      </c>
    </row>
    <row r="32" spans="2:15" x14ac:dyDescent="0.25">
      <c r="B32" s="300" t="s">
        <v>254</v>
      </c>
      <c r="C32" s="314">
        <f t="shared" si="1"/>
        <v>0.83668981481481453</v>
      </c>
      <c r="D32" s="314">
        <f t="shared" si="2"/>
        <v>0.87138888888888855</v>
      </c>
      <c r="E32" s="315"/>
      <c r="F32" s="315"/>
      <c r="H32" s="317" t="s">
        <v>377</v>
      </c>
      <c r="I32" s="321">
        <f t="shared" si="3"/>
        <v>7.0787037037036926E-2</v>
      </c>
      <c r="J32" s="317"/>
      <c r="K32" s="314" t="str">
        <f t="shared" si="4"/>
        <v xml:space="preserve"> </v>
      </c>
      <c r="L32" s="314">
        <f t="shared" si="0"/>
        <v>0.21513888888888855</v>
      </c>
      <c r="M32" s="315"/>
      <c r="O32" s="216" t="s">
        <v>409</v>
      </c>
    </row>
    <row r="33" spans="2:15" x14ac:dyDescent="0.25">
      <c r="B33" s="300" t="s">
        <v>255</v>
      </c>
      <c r="C33" s="314">
        <f t="shared" si="1"/>
        <v>0.87277777777777743</v>
      </c>
      <c r="D33" s="314">
        <f t="shared" si="2"/>
        <v>0.90747685185185145</v>
      </c>
      <c r="E33" s="315">
        <v>8302</v>
      </c>
      <c r="F33" s="315" t="s">
        <v>300</v>
      </c>
      <c r="H33" s="317" t="s">
        <v>307</v>
      </c>
      <c r="I33" s="321" t="str">
        <f t="shared" si="3"/>
        <v xml:space="preserve"> </v>
      </c>
      <c r="J33" s="317"/>
      <c r="K33" s="314">
        <f t="shared" si="4"/>
        <v>0.8311111111111108</v>
      </c>
      <c r="L33" s="314">
        <f t="shared" si="0"/>
        <v>0.25122685185185145</v>
      </c>
      <c r="M33" s="322" t="s">
        <v>410</v>
      </c>
      <c r="O33" s="216" t="s">
        <v>411</v>
      </c>
    </row>
    <row r="34" spans="2:15" x14ac:dyDescent="0.25">
      <c r="B34" s="300" t="s">
        <v>412</v>
      </c>
      <c r="C34" s="314">
        <f>D33+TIME(0,2,0)</f>
        <v>0.90886574074074034</v>
      </c>
      <c r="D34" s="314">
        <f t="shared" si="2"/>
        <v>0.94356481481481436</v>
      </c>
      <c r="E34" s="315"/>
      <c r="F34" s="315"/>
      <c r="H34" s="317" t="s">
        <v>307</v>
      </c>
      <c r="I34" s="321">
        <f t="shared" si="3"/>
        <v>7.0787037037036926E-2</v>
      </c>
      <c r="J34" s="317"/>
      <c r="K34" s="314" t="str">
        <f t="shared" si="4"/>
        <v xml:space="preserve"> </v>
      </c>
      <c r="L34" s="314">
        <f t="shared" si="0"/>
        <v>0.28731481481481436</v>
      </c>
      <c r="M34" s="315"/>
      <c r="O34" s="323" t="s">
        <v>413</v>
      </c>
    </row>
    <row r="35" spans="2:15" x14ac:dyDescent="0.25">
      <c r="B35" s="300" t="s">
        <v>414</v>
      </c>
      <c r="C35" s="314">
        <f t="shared" si="1"/>
        <v>0.94495370370370324</v>
      </c>
      <c r="D35" s="314">
        <f t="shared" si="2"/>
        <v>0.97965277777777726</v>
      </c>
      <c r="E35" s="315">
        <v>8303</v>
      </c>
      <c r="F35" s="315" t="s">
        <v>300</v>
      </c>
      <c r="H35" s="317" t="s">
        <v>306</v>
      </c>
      <c r="I35" s="321" t="str">
        <f t="shared" si="3"/>
        <v xml:space="preserve"> </v>
      </c>
      <c r="J35" s="317"/>
      <c r="K35" s="314">
        <f t="shared" si="4"/>
        <v>0.90328703703703661</v>
      </c>
      <c r="L35" s="314">
        <f t="shared" si="0"/>
        <v>0.32340277777777726</v>
      </c>
      <c r="M35" s="315" t="s">
        <v>405</v>
      </c>
      <c r="O35" s="216" t="s">
        <v>415</v>
      </c>
    </row>
    <row r="36" spans="2:15" ht="15" customHeight="1" x14ac:dyDescent="0.25">
      <c r="B36" s="300" t="s">
        <v>416</v>
      </c>
      <c r="C36" s="314">
        <f t="shared" si="1"/>
        <v>0.98104166666666615</v>
      </c>
      <c r="D36" s="314">
        <f t="shared" si="2"/>
        <v>1.0157407407407402</v>
      </c>
      <c r="E36" s="315"/>
      <c r="F36" s="315"/>
      <c r="H36" s="317" t="s">
        <v>306</v>
      </c>
      <c r="I36" s="321">
        <f t="shared" si="3"/>
        <v>7.0787037037036926E-2</v>
      </c>
      <c r="J36" s="317"/>
      <c r="K36" s="314" t="str">
        <f t="shared" si="4"/>
        <v xml:space="preserve"> </v>
      </c>
      <c r="L36" s="314">
        <f t="shared" si="0"/>
        <v>0.35949074074074017</v>
      </c>
      <c r="M36" s="315"/>
      <c r="O36" s="216"/>
    </row>
    <row r="37" spans="2:15" x14ac:dyDescent="0.25">
      <c r="B37" s="300" t="s">
        <v>417</v>
      </c>
      <c r="C37" s="314">
        <f t="shared" si="1"/>
        <v>1.0171296296296291</v>
      </c>
      <c r="D37" s="314">
        <f t="shared" si="2"/>
        <v>1.0518287037037031</v>
      </c>
      <c r="E37" s="315">
        <v>8502</v>
      </c>
      <c r="F37" s="315" t="s">
        <v>302</v>
      </c>
      <c r="H37" s="317" t="s">
        <v>308</v>
      </c>
      <c r="I37" s="321" t="str">
        <f t="shared" si="3"/>
        <v xml:space="preserve"> </v>
      </c>
      <c r="J37" s="317"/>
      <c r="K37" s="314">
        <f t="shared" si="4"/>
        <v>0.97546296296296242</v>
      </c>
      <c r="L37" s="314">
        <f t="shared" si="0"/>
        <v>0.39557870370370307</v>
      </c>
      <c r="M37" s="315" t="s">
        <v>405</v>
      </c>
      <c r="O37" s="216" t="s">
        <v>418</v>
      </c>
    </row>
    <row r="38" spans="2:15" ht="15" customHeight="1" x14ac:dyDescent="0.25">
      <c r="B38" s="300" t="s">
        <v>419</v>
      </c>
      <c r="C38" s="314">
        <f t="shared" si="1"/>
        <v>1.053217592592592</v>
      </c>
      <c r="D38" s="314">
        <f t="shared" si="2"/>
        <v>1.087916666666666</v>
      </c>
      <c r="E38" s="315"/>
      <c r="F38" s="315"/>
      <c r="H38" s="317" t="s">
        <v>308</v>
      </c>
      <c r="I38" s="321">
        <f t="shared" si="3"/>
        <v>7.0787037037036926E-2</v>
      </c>
      <c r="J38" s="317"/>
      <c r="K38" s="314" t="str">
        <f t="shared" si="4"/>
        <v xml:space="preserve"> </v>
      </c>
      <c r="L38" s="314">
        <f t="shared" si="0"/>
        <v>0.43166666666666598</v>
      </c>
      <c r="M38" s="315"/>
      <c r="O38" s="216" t="s">
        <v>420</v>
      </c>
    </row>
    <row r="39" spans="2:15" x14ac:dyDescent="0.25">
      <c r="B39" s="300" t="s">
        <v>421</v>
      </c>
      <c r="C39" s="314">
        <f t="shared" si="1"/>
        <v>1.0893055555555549</v>
      </c>
      <c r="D39" s="314">
        <f t="shared" si="2"/>
        <v>1.1240046296296289</v>
      </c>
      <c r="E39" s="324">
        <v>8210</v>
      </c>
      <c r="F39" s="324" t="s">
        <v>87</v>
      </c>
      <c r="H39" s="317" t="s">
        <v>235</v>
      </c>
      <c r="I39" s="321" t="str">
        <f t="shared" si="3"/>
        <v xml:space="preserve"> </v>
      </c>
      <c r="J39" s="321">
        <f>C39-D28</f>
        <v>0.36226851851851793</v>
      </c>
      <c r="K39" s="314">
        <f t="shared" si="4"/>
        <v>1.0476388888888881</v>
      </c>
      <c r="L39" s="314">
        <f t="shared" si="0"/>
        <v>0.46775462962962888</v>
      </c>
      <c r="M39" s="322" t="s">
        <v>410</v>
      </c>
      <c r="O39" s="216" t="s">
        <v>422</v>
      </c>
    </row>
    <row r="40" spans="2:15" x14ac:dyDescent="0.25">
      <c r="B40" s="300" t="s">
        <v>423</v>
      </c>
      <c r="C40" s="314">
        <f t="shared" si="1"/>
        <v>1.1253935185185178</v>
      </c>
      <c r="D40" s="314">
        <f t="shared" si="2"/>
        <v>1.1600925925925918</v>
      </c>
      <c r="E40" s="324">
        <v>8801</v>
      </c>
      <c r="F40" s="324" t="s">
        <v>424</v>
      </c>
      <c r="H40" s="317" t="s">
        <v>235</v>
      </c>
      <c r="I40" s="321">
        <f t="shared" si="3"/>
        <v>7.0787037037036926E-2</v>
      </c>
      <c r="J40" s="317"/>
      <c r="K40" s="314" t="str">
        <f t="shared" si="4"/>
        <v xml:space="preserve"> </v>
      </c>
      <c r="L40" s="314">
        <f t="shared" si="0"/>
        <v>0.50384259259259179</v>
      </c>
      <c r="M40" s="315"/>
      <c r="O40" s="216"/>
    </row>
    <row r="41" spans="2:15" x14ac:dyDescent="0.25">
      <c r="B41" s="300" t="s">
        <v>425</v>
      </c>
      <c r="C41" s="314">
        <f t="shared" si="1"/>
        <v>1.1614814814814807</v>
      </c>
      <c r="D41" s="314">
        <f t="shared" si="2"/>
        <v>1.1961805555555547</v>
      </c>
      <c r="E41" s="324">
        <v>8901</v>
      </c>
      <c r="F41" s="324" t="s">
        <v>426</v>
      </c>
      <c r="H41" s="317" t="s">
        <v>377</v>
      </c>
      <c r="I41" s="321" t="str">
        <f t="shared" si="3"/>
        <v xml:space="preserve"> </v>
      </c>
      <c r="J41" s="321">
        <f>C41-D32</f>
        <v>0.29009259259259212</v>
      </c>
      <c r="K41" s="314">
        <f t="shared" si="4"/>
        <v>1.1198148148148139</v>
      </c>
      <c r="L41" s="314">
        <f t="shared" si="0"/>
        <v>0.53993055555555469</v>
      </c>
      <c r="M41" s="315" t="s">
        <v>405</v>
      </c>
      <c r="O41" s="308" t="s">
        <v>427</v>
      </c>
    </row>
    <row r="42" spans="2:15" x14ac:dyDescent="0.25">
      <c r="B42" s="300" t="s">
        <v>428</v>
      </c>
      <c r="C42" s="314">
        <f t="shared" si="1"/>
        <v>1.1975694444444436</v>
      </c>
      <c r="D42" s="314">
        <f t="shared" si="2"/>
        <v>1.2322685185185176</v>
      </c>
      <c r="E42" s="324">
        <v>8211</v>
      </c>
      <c r="F42" s="324" t="s">
        <v>87</v>
      </c>
      <c r="H42" s="317" t="s">
        <v>377</v>
      </c>
      <c r="I42" s="321">
        <f t="shared" si="3"/>
        <v>7.0787037037036926E-2</v>
      </c>
      <c r="J42" s="321"/>
      <c r="K42" s="314" t="str">
        <f t="shared" si="4"/>
        <v xml:space="preserve"> </v>
      </c>
      <c r="L42" s="314">
        <f t="shared" si="0"/>
        <v>0.5760185185185176</v>
      </c>
      <c r="M42" s="315"/>
      <c r="O42" s="216" t="s">
        <v>429</v>
      </c>
    </row>
    <row r="43" spans="2:15" x14ac:dyDescent="0.25">
      <c r="B43" s="300" t="s">
        <v>430</v>
      </c>
      <c r="C43" s="314">
        <f t="shared" si="1"/>
        <v>1.2336574074074065</v>
      </c>
      <c r="D43" s="314">
        <f t="shared" si="2"/>
        <v>1.2683564814814805</v>
      </c>
      <c r="E43" s="315">
        <v>8212</v>
      </c>
      <c r="F43" s="315" t="s">
        <v>87</v>
      </c>
      <c r="H43" s="317" t="s">
        <v>380</v>
      </c>
      <c r="I43" s="321" t="str">
        <f t="shared" si="3"/>
        <v xml:space="preserve"> </v>
      </c>
      <c r="J43" s="321">
        <f>C43-D30</f>
        <v>0.43444444444444374</v>
      </c>
      <c r="K43" s="314">
        <f t="shared" si="4"/>
        <v>1.1919907407407397</v>
      </c>
      <c r="L43" s="314">
        <f t="shared" si="0"/>
        <v>0.6121064814814805</v>
      </c>
      <c r="M43" s="315" t="s">
        <v>405</v>
      </c>
      <c r="O43" s="216" t="s">
        <v>431</v>
      </c>
    </row>
    <row r="44" spans="2:15" ht="15" customHeight="1" x14ac:dyDescent="0.25">
      <c r="B44" s="300" t="s">
        <v>432</v>
      </c>
      <c r="C44" s="314">
        <f t="shared" si="1"/>
        <v>1.2697453703703694</v>
      </c>
      <c r="D44" s="314">
        <f t="shared" si="2"/>
        <v>1.3044444444444434</v>
      </c>
      <c r="E44" s="315"/>
      <c r="F44" s="315"/>
      <c r="H44" s="317" t="s">
        <v>380</v>
      </c>
      <c r="I44" s="321">
        <f t="shared" si="3"/>
        <v>7.0787037037036926E-2</v>
      </c>
      <c r="J44" s="321"/>
      <c r="K44" s="314" t="str">
        <f t="shared" si="4"/>
        <v xml:space="preserve"> </v>
      </c>
      <c r="L44" s="314">
        <f t="shared" si="0"/>
        <v>0.64819444444444341</v>
      </c>
      <c r="M44" s="315"/>
      <c r="O44" s="216" t="s">
        <v>433</v>
      </c>
    </row>
    <row r="45" spans="2:15" x14ac:dyDescent="0.25">
      <c r="B45" s="300" t="s">
        <v>434</v>
      </c>
      <c r="C45" s="314">
        <f t="shared" si="1"/>
        <v>1.3058333333333323</v>
      </c>
      <c r="D45" s="314">
        <f t="shared" si="2"/>
        <v>1.3405324074074063</v>
      </c>
      <c r="E45" s="315">
        <v>8401</v>
      </c>
      <c r="F45" s="315" t="s">
        <v>301</v>
      </c>
      <c r="H45" s="317" t="s">
        <v>307</v>
      </c>
      <c r="I45" s="321" t="str">
        <f t="shared" si="3"/>
        <v xml:space="preserve"> </v>
      </c>
      <c r="J45" s="321">
        <f>C45-D34</f>
        <v>0.36226851851851793</v>
      </c>
      <c r="K45" s="314">
        <f t="shared" si="4"/>
        <v>1.2641666666666656</v>
      </c>
      <c r="L45" s="314">
        <f t="shared" si="0"/>
        <v>0.68428240740740631</v>
      </c>
      <c r="M45" s="322" t="s">
        <v>410</v>
      </c>
      <c r="O45" s="216" t="s">
        <v>435</v>
      </c>
    </row>
    <row r="46" spans="2:15" x14ac:dyDescent="0.25">
      <c r="B46" s="300" t="s">
        <v>436</v>
      </c>
      <c r="C46" s="314">
        <f t="shared" si="1"/>
        <v>1.3419212962962952</v>
      </c>
      <c r="D46" s="314">
        <f t="shared" si="2"/>
        <v>1.3766203703703692</v>
      </c>
      <c r="E46" s="315"/>
      <c r="F46" s="315"/>
      <c r="H46" s="317" t="s">
        <v>307</v>
      </c>
      <c r="I46" s="321">
        <f t="shared" si="3"/>
        <v>7.0787037037036926E-2</v>
      </c>
      <c r="J46" s="321"/>
      <c r="K46" s="314" t="str">
        <f t="shared" si="4"/>
        <v xml:space="preserve"> </v>
      </c>
      <c r="L46" s="314">
        <f t="shared" si="0"/>
        <v>0.72037037037036922</v>
      </c>
      <c r="M46" s="315"/>
      <c r="O46" s="216" t="s">
        <v>437</v>
      </c>
    </row>
    <row r="47" spans="2:15" x14ac:dyDescent="0.25">
      <c r="B47" s="300" t="s">
        <v>438</v>
      </c>
      <c r="C47" s="314">
        <f t="shared" si="1"/>
        <v>1.3780092592592581</v>
      </c>
      <c r="D47" s="314">
        <f t="shared" si="2"/>
        <v>1.4127083333333321</v>
      </c>
      <c r="E47" s="315">
        <v>8106</v>
      </c>
      <c r="F47" s="315" t="s">
        <v>292</v>
      </c>
      <c r="H47" s="317" t="s">
        <v>308</v>
      </c>
      <c r="I47" s="321" t="str">
        <f t="shared" si="3"/>
        <v xml:space="preserve"> </v>
      </c>
      <c r="J47" s="321">
        <f>C47-D38</f>
        <v>0.29009259259259212</v>
      </c>
      <c r="K47" s="314">
        <f t="shared" si="4"/>
        <v>1.3363425925925914</v>
      </c>
      <c r="L47" s="314">
        <f t="shared" si="0"/>
        <v>0.75645833333333212</v>
      </c>
      <c r="M47" s="315" t="s">
        <v>405</v>
      </c>
      <c r="O47" s="216" t="s">
        <v>439</v>
      </c>
    </row>
    <row r="48" spans="2:15" x14ac:dyDescent="0.25">
      <c r="B48" s="300" t="s">
        <v>440</v>
      </c>
      <c r="C48" s="314">
        <f t="shared" si="1"/>
        <v>1.414097222222221</v>
      </c>
      <c r="D48" s="314">
        <f t="shared" si="2"/>
        <v>1.448796296296295</v>
      </c>
      <c r="E48" s="315"/>
      <c r="F48" s="315"/>
      <c r="H48" s="317" t="s">
        <v>308</v>
      </c>
      <c r="I48" s="321">
        <f t="shared" si="3"/>
        <v>7.0787037037036926E-2</v>
      </c>
      <c r="J48" s="321"/>
      <c r="K48" s="314" t="str">
        <f t="shared" si="4"/>
        <v xml:space="preserve"> </v>
      </c>
      <c r="L48" s="314">
        <f t="shared" si="0"/>
        <v>0.79254629629629503</v>
      </c>
      <c r="M48" s="315"/>
      <c r="O48" s="216" t="s">
        <v>441</v>
      </c>
    </row>
    <row r="49" spans="2:15" x14ac:dyDescent="0.25">
      <c r="B49" s="300" t="s">
        <v>442</v>
      </c>
      <c r="C49" s="314">
        <f t="shared" si="1"/>
        <v>1.4501851851851839</v>
      </c>
      <c r="D49" s="314">
        <f t="shared" si="2"/>
        <v>1.4848842592592579</v>
      </c>
      <c r="E49" s="315">
        <v>8107</v>
      </c>
      <c r="F49" s="315" t="s">
        <v>292</v>
      </c>
      <c r="H49" s="317" t="s">
        <v>306</v>
      </c>
      <c r="I49" s="321" t="str">
        <f t="shared" si="3"/>
        <v xml:space="preserve"> </v>
      </c>
      <c r="J49" s="321">
        <f>C49-D36</f>
        <v>0.43444444444444374</v>
      </c>
      <c r="K49" s="314">
        <f t="shared" si="4"/>
        <v>1.4085185185185172</v>
      </c>
      <c r="L49" s="314">
        <f t="shared" si="0"/>
        <v>0.82863425925925793</v>
      </c>
      <c r="M49" s="315" t="s">
        <v>405</v>
      </c>
      <c r="O49" s="216"/>
    </row>
    <row r="50" spans="2:15" x14ac:dyDescent="0.25">
      <c r="B50" s="300" t="s">
        <v>443</v>
      </c>
      <c r="C50" s="314">
        <f t="shared" si="1"/>
        <v>1.4862731481481468</v>
      </c>
      <c r="D50" s="314">
        <f t="shared" si="2"/>
        <v>1.5209722222222208</v>
      </c>
      <c r="E50" s="315"/>
      <c r="F50" s="315"/>
      <c r="H50" s="317" t="s">
        <v>306</v>
      </c>
      <c r="I50" s="321">
        <f t="shared" si="3"/>
        <v>7.0787037037036926E-2</v>
      </c>
      <c r="J50" s="321"/>
      <c r="K50" s="314" t="str">
        <f t="shared" si="4"/>
        <v xml:space="preserve"> </v>
      </c>
      <c r="L50" s="314">
        <f t="shared" si="0"/>
        <v>0.86472222222222084</v>
      </c>
      <c r="M50" s="315"/>
      <c r="O50" s="216" t="s">
        <v>444</v>
      </c>
    </row>
    <row r="51" spans="2:15" x14ac:dyDescent="0.25">
      <c r="B51" s="300" t="s">
        <v>445</v>
      </c>
      <c r="C51" s="314">
        <f t="shared" si="1"/>
        <v>1.5223611111111097</v>
      </c>
      <c r="D51" s="314">
        <f t="shared" si="2"/>
        <v>1.5570601851851837</v>
      </c>
      <c r="E51" s="315">
        <v>8402</v>
      </c>
      <c r="F51" s="315" t="s">
        <v>301</v>
      </c>
      <c r="H51" s="317" t="s">
        <v>380</v>
      </c>
      <c r="I51" s="321" t="str">
        <f t="shared" si="3"/>
        <v xml:space="preserve"> </v>
      </c>
      <c r="J51" s="321">
        <f>C51-D44</f>
        <v>0.21791666666666631</v>
      </c>
      <c r="K51" s="314">
        <f t="shared" si="4"/>
        <v>1.480694444444443</v>
      </c>
      <c r="L51" s="314">
        <f t="shared" si="0"/>
        <v>0.90081018518518374</v>
      </c>
      <c r="M51" s="322" t="s">
        <v>410</v>
      </c>
      <c r="O51" s="216" t="s">
        <v>446</v>
      </c>
    </row>
    <row r="52" spans="2:15" x14ac:dyDescent="0.25">
      <c r="B52" s="300" t="s">
        <v>447</v>
      </c>
      <c r="C52" s="314">
        <f t="shared" si="1"/>
        <v>1.5584490740740726</v>
      </c>
      <c r="D52" s="314">
        <f t="shared" si="2"/>
        <v>1.5931481481481466</v>
      </c>
      <c r="E52" s="315"/>
      <c r="F52" s="315"/>
      <c r="H52" s="317" t="s">
        <v>380</v>
      </c>
      <c r="I52" s="321">
        <f t="shared" si="3"/>
        <v>7.0787037037036926E-2</v>
      </c>
      <c r="J52" s="321"/>
      <c r="K52" s="314" t="str">
        <f t="shared" si="4"/>
        <v xml:space="preserve"> </v>
      </c>
      <c r="L52" s="314">
        <f t="shared" si="0"/>
        <v>0.93689814814814665</v>
      </c>
      <c r="M52" s="315"/>
      <c r="O52" s="216" t="s">
        <v>448</v>
      </c>
    </row>
    <row r="53" spans="2:15" x14ac:dyDescent="0.25">
      <c r="B53" s="300" t="s">
        <v>449</v>
      </c>
      <c r="C53" s="314">
        <f t="shared" si="1"/>
        <v>1.5945370370370355</v>
      </c>
      <c r="D53" s="314">
        <f t="shared" si="2"/>
        <v>1.6292361111111096</v>
      </c>
      <c r="E53" s="325">
        <v>8210</v>
      </c>
      <c r="F53" s="325" t="s">
        <v>450</v>
      </c>
      <c r="H53" s="317" t="s">
        <v>235</v>
      </c>
      <c r="I53" s="321" t="str">
        <f t="shared" si="3"/>
        <v xml:space="preserve"> </v>
      </c>
      <c r="J53" s="321">
        <f>C53-D40</f>
        <v>0.43444444444444374</v>
      </c>
      <c r="K53" s="314">
        <f t="shared" si="4"/>
        <v>1.5528703703703688</v>
      </c>
      <c r="L53" s="314">
        <f t="shared" si="0"/>
        <v>0.97298611111110955</v>
      </c>
      <c r="M53" s="315" t="s">
        <v>405</v>
      </c>
      <c r="O53" s="216"/>
    </row>
    <row r="54" spans="2:15" x14ac:dyDescent="0.25">
      <c r="B54" s="300" t="s">
        <v>451</v>
      </c>
      <c r="C54" s="314">
        <f t="shared" si="1"/>
        <v>1.6306249999999984</v>
      </c>
      <c r="D54" s="314">
        <f t="shared" si="2"/>
        <v>1.6653240740740725</v>
      </c>
      <c r="E54" s="325">
        <v>8801</v>
      </c>
      <c r="F54" s="325" t="s">
        <v>452</v>
      </c>
      <c r="H54" s="317" t="s">
        <v>235</v>
      </c>
      <c r="I54" s="321">
        <f t="shared" si="3"/>
        <v>7.0787037037036926E-2</v>
      </c>
      <c r="J54" s="321"/>
      <c r="K54" s="314" t="str">
        <f t="shared" si="4"/>
        <v xml:space="preserve"> </v>
      </c>
      <c r="L54" s="314">
        <f>D54-C54+L53</f>
        <v>1.0076851851851836</v>
      </c>
      <c r="M54" s="315"/>
      <c r="O54" s="216" t="s">
        <v>453</v>
      </c>
    </row>
    <row r="55" spans="2:15" x14ac:dyDescent="0.25">
      <c r="B55" s="300" t="s">
        <v>454</v>
      </c>
      <c r="C55" s="314">
        <f t="shared" si="1"/>
        <v>1.6667129629629613</v>
      </c>
      <c r="D55" s="314">
        <f t="shared" si="2"/>
        <v>1.7014120370370354</v>
      </c>
      <c r="E55" s="325">
        <v>8901</v>
      </c>
      <c r="F55" s="325" t="s">
        <v>455</v>
      </c>
      <c r="H55" s="317" t="s">
        <v>377</v>
      </c>
      <c r="I55" s="321" t="str">
        <f t="shared" si="3"/>
        <v xml:space="preserve"> </v>
      </c>
      <c r="J55" s="321">
        <f>C55-D42</f>
        <v>0.43444444444444374</v>
      </c>
      <c r="K55" s="314">
        <f t="shared" si="4"/>
        <v>1.6250462962962946</v>
      </c>
      <c r="L55" s="314">
        <f t="shared" ref="L55:L66" si="5">D55-C55+L54</f>
        <v>1.0423842592592576</v>
      </c>
      <c r="M55" s="315" t="s">
        <v>405</v>
      </c>
      <c r="O55" s="216" t="s">
        <v>456</v>
      </c>
    </row>
    <row r="56" spans="2:15" x14ac:dyDescent="0.25">
      <c r="B56" s="300" t="s">
        <v>457</v>
      </c>
      <c r="C56" s="314">
        <f t="shared" si="1"/>
        <v>1.7028009259259242</v>
      </c>
      <c r="D56" s="361">
        <f t="shared" si="2"/>
        <v>1.7374999999999983</v>
      </c>
      <c r="E56" s="325">
        <v>8211</v>
      </c>
      <c r="F56" s="325" t="s">
        <v>450</v>
      </c>
      <c r="H56" s="317" t="s">
        <v>377</v>
      </c>
      <c r="I56" s="321">
        <f t="shared" si="3"/>
        <v>7.0787037037036926E-2</v>
      </c>
      <c r="J56" s="317"/>
      <c r="K56" s="314" t="str">
        <f t="shared" si="4"/>
        <v xml:space="preserve"> </v>
      </c>
      <c r="L56" s="314">
        <f t="shared" si="5"/>
        <v>1.0770833333333316</v>
      </c>
      <c r="M56" s="315"/>
      <c r="O56" s="216" t="s">
        <v>458</v>
      </c>
    </row>
    <row r="57" spans="2:15" x14ac:dyDescent="0.25">
      <c r="B57" s="300" t="s">
        <v>459</v>
      </c>
      <c r="C57" s="314">
        <f t="shared" si="1"/>
        <v>1.7388888888888872</v>
      </c>
      <c r="D57" s="314">
        <f t="shared" si="2"/>
        <v>1.7735879629629612</v>
      </c>
      <c r="E57" s="315">
        <v>8213</v>
      </c>
      <c r="F57" s="315" t="s">
        <v>87</v>
      </c>
      <c r="H57" s="317" t="s">
        <v>306</v>
      </c>
      <c r="I57" s="321" t="str">
        <f t="shared" si="3"/>
        <v xml:space="preserve"> </v>
      </c>
      <c r="J57" s="321">
        <f>C57-D50</f>
        <v>0.21791666666666631</v>
      </c>
      <c r="K57" s="314">
        <f t="shared" si="4"/>
        <v>1.6972222222222204</v>
      </c>
      <c r="L57" s="314">
        <f t="shared" si="5"/>
        <v>1.1117824074074056</v>
      </c>
      <c r="M57" s="322" t="s">
        <v>410</v>
      </c>
      <c r="O57" s="216"/>
    </row>
    <row r="58" spans="2:15" x14ac:dyDescent="0.25">
      <c r="B58" s="300" t="s">
        <v>460</v>
      </c>
      <c r="C58" s="314">
        <f t="shared" si="1"/>
        <v>1.7749768518518501</v>
      </c>
      <c r="D58" s="314">
        <f t="shared" si="2"/>
        <v>1.8096759259259241</v>
      </c>
      <c r="E58" s="315"/>
      <c r="F58" s="315"/>
      <c r="H58" s="317" t="s">
        <v>306</v>
      </c>
      <c r="I58" s="321">
        <f t="shared" si="3"/>
        <v>7.0787037037036926E-2</v>
      </c>
      <c r="J58" s="317"/>
      <c r="K58" s="314" t="str">
        <f t="shared" si="4"/>
        <v xml:space="preserve"> </v>
      </c>
      <c r="L58" s="314">
        <f t="shared" si="5"/>
        <v>1.1464814814814797</v>
      </c>
      <c r="M58" s="315"/>
      <c r="O58" s="326" t="s">
        <v>461</v>
      </c>
    </row>
    <row r="59" spans="2:15" x14ac:dyDescent="0.25">
      <c r="B59" s="300" t="s">
        <v>462</v>
      </c>
      <c r="C59" s="314">
        <f t="shared" si="1"/>
        <v>1.811064814814813</v>
      </c>
      <c r="D59" s="314">
        <f t="shared" si="2"/>
        <v>1.845763888888887</v>
      </c>
      <c r="E59" s="315">
        <v>8503</v>
      </c>
      <c r="F59" s="315" t="s">
        <v>302</v>
      </c>
      <c r="H59" s="317" t="s">
        <v>307</v>
      </c>
      <c r="I59" s="321" t="str">
        <f t="shared" si="3"/>
        <v xml:space="preserve"> </v>
      </c>
      <c r="J59" s="321">
        <f>C59-D46</f>
        <v>0.43444444444444374</v>
      </c>
      <c r="K59" s="314">
        <f t="shared" si="4"/>
        <v>1.7693981481481462</v>
      </c>
      <c r="L59" s="314">
        <f t="shared" si="5"/>
        <v>1.1811805555555537</v>
      </c>
      <c r="M59" s="315" t="s">
        <v>405</v>
      </c>
      <c r="O59" s="216"/>
    </row>
    <row r="60" spans="2:15" x14ac:dyDescent="0.25">
      <c r="B60" s="300" t="s">
        <v>463</v>
      </c>
      <c r="C60" s="314">
        <f t="shared" si="1"/>
        <v>1.8471527777777759</v>
      </c>
      <c r="D60" s="314">
        <f t="shared" si="2"/>
        <v>1.8818518518518499</v>
      </c>
      <c r="E60" s="315"/>
      <c r="F60" s="315"/>
      <c r="H60" s="317" t="s">
        <v>307</v>
      </c>
      <c r="I60" s="321">
        <f t="shared" si="3"/>
        <v>7.0787037037036926E-2</v>
      </c>
      <c r="J60" s="317"/>
      <c r="K60" s="314" t="str">
        <f t="shared" si="4"/>
        <v xml:space="preserve"> </v>
      </c>
      <c r="L60" s="314">
        <f t="shared" si="5"/>
        <v>1.2158796296296277</v>
      </c>
      <c r="M60" s="315"/>
      <c r="O60" s="216"/>
    </row>
    <row r="61" spans="2:15" x14ac:dyDescent="0.25">
      <c r="B61" s="300" t="s">
        <v>464</v>
      </c>
      <c r="C61" s="314">
        <f t="shared" si="1"/>
        <v>1.8832407407407388</v>
      </c>
      <c r="D61" s="314">
        <f t="shared" si="2"/>
        <v>1.9179398148148128</v>
      </c>
      <c r="E61" s="315">
        <v>8304</v>
      </c>
      <c r="F61" s="315" t="s">
        <v>300</v>
      </c>
      <c r="H61" s="317" t="s">
        <v>308</v>
      </c>
      <c r="I61" s="321" t="str">
        <f t="shared" si="3"/>
        <v xml:space="preserve"> </v>
      </c>
      <c r="J61" s="321">
        <f>C61-D48</f>
        <v>0.43444444444444374</v>
      </c>
      <c r="K61" s="314">
        <f t="shared" si="4"/>
        <v>1.841574074074072</v>
      </c>
      <c r="L61" s="314">
        <f t="shared" si="5"/>
        <v>1.2505787037037017</v>
      </c>
      <c r="M61" s="315" t="s">
        <v>405</v>
      </c>
      <c r="O61" s="216"/>
    </row>
    <row r="62" spans="2:15" x14ac:dyDescent="0.25">
      <c r="B62" s="300" t="s">
        <v>465</v>
      </c>
      <c r="C62" s="314">
        <f t="shared" si="1"/>
        <v>1.9193287037037017</v>
      </c>
      <c r="D62" s="314">
        <f t="shared" si="2"/>
        <v>1.9540277777777757</v>
      </c>
      <c r="E62" s="315"/>
      <c r="F62" s="315"/>
      <c r="H62" s="317" t="s">
        <v>308</v>
      </c>
      <c r="I62" s="321">
        <f t="shared" si="3"/>
        <v>7.0787037037036926E-2</v>
      </c>
      <c r="J62" s="321"/>
      <c r="K62" s="314"/>
      <c r="L62" s="314">
        <f t="shared" si="5"/>
        <v>1.2852777777777757</v>
      </c>
      <c r="M62" s="315"/>
      <c r="O62" s="216"/>
    </row>
    <row r="63" spans="2:15" x14ac:dyDescent="0.25">
      <c r="B63" s="300" t="s">
        <v>466</v>
      </c>
      <c r="C63" s="314">
        <f t="shared" si="1"/>
        <v>1.9554166666666646</v>
      </c>
      <c r="D63" s="314">
        <f t="shared" si="2"/>
        <v>1.9901157407407386</v>
      </c>
      <c r="E63" s="315"/>
      <c r="F63" s="315"/>
      <c r="H63" s="317" t="s">
        <v>377</v>
      </c>
      <c r="I63" s="321"/>
      <c r="J63" s="321">
        <f>C63-D56</f>
        <v>0.21791666666666631</v>
      </c>
      <c r="K63" s="314">
        <f t="shared" si="4"/>
        <v>1.9137499999999978</v>
      </c>
      <c r="L63" s="314">
        <f t="shared" si="5"/>
        <v>1.3199768518518498</v>
      </c>
      <c r="M63" s="322" t="s">
        <v>410</v>
      </c>
      <c r="O63" s="216"/>
    </row>
    <row r="64" spans="2:15" x14ac:dyDescent="0.25">
      <c r="B64" s="300" t="s">
        <v>467</v>
      </c>
      <c r="C64" s="314">
        <f t="shared" si="1"/>
        <v>1.9915046296296275</v>
      </c>
      <c r="D64" s="314">
        <f t="shared" si="2"/>
        <v>2.0262037037037017</v>
      </c>
      <c r="E64" s="315"/>
      <c r="F64" s="315"/>
      <c r="H64" s="317" t="s">
        <v>377</v>
      </c>
      <c r="I64" s="321">
        <f t="shared" si="3"/>
        <v>7.0787037037037148E-2</v>
      </c>
      <c r="J64" s="321"/>
      <c r="K64" s="314"/>
      <c r="L64" s="314">
        <f t="shared" si="5"/>
        <v>1.354675925925924</v>
      </c>
      <c r="M64" s="315"/>
      <c r="O64" s="216"/>
    </row>
    <row r="65" spans="2:20" x14ac:dyDescent="0.25">
      <c r="B65" s="300" t="s">
        <v>468</v>
      </c>
      <c r="C65" s="314">
        <f t="shared" si="1"/>
        <v>2.0275925925925908</v>
      </c>
      <c r="D65" s="314">
        <f t="shared" si="2"/>
        <v>2.0622916666666651</v>
      </c>
      <c r="E65" s="315"/>
      <c r="F65" s="315"/>
      <c r="H65" s="317" t="s">
        <v>235</v>
      </c>
      <c r="I65" s="321"/>
      <c r="J65" s="321">
        <f>C65-D54</f>
        <v>0.36226851851851838</v>
      </c>
      <c r="K65" s="314">
        <f t="shared" si="4"/>
        <v>1.9859259259259241</v>
      </c>
      <c r="L65" s="314">
        <f t="shared" si="5"/>
        <v>1.3893749999999983</v>
      </c>
      <c r="M65" s="315" t="s">
        <v>405</v>
      </c>
      <c r="O65" s="216"/>
    </row>
    <row r="66" spans="2:20" x14ac:dyDescent="0.25">
      <c r="B66" s="300" t="s">
        <v>469</v>
      </c>
      <c r="C66" s="314">
        <f t="shared" si="1"/>
        <v>2.0636805555555542</v>
      </c>
      <c r="D66" s="314">
        <f t="shared" si="2"/>
        <v>2.0983796296296284</v>
      </c>
      <c r="E66" s="315"/>
      <c r="F66" s="315"/>
      <c r="H66" s="317" t="s">
        <v>235</v>
      </c>
      <c r="I66" s="321">
        <f t="shared" si="3"/>
        <v>7.0787037037037592E-2</v>
      </c>
      <c r="J66" s="321"/>
      <c r="K66" s="314"/>
      <c r="L66" s="314">
        <f t="shared" si="5"/>
        <v>1.4240740740740725</v>
      </c>
      <c r="M66" s="315"/>
      <c r="O66" s="216"/>
    </row>
    <row r="67" spans="2:20" x14ac:dyDescent="0.25">
      <c r="B67" s="300"/>
      <c r="C67" s="314"/>
      <c r="D67" s="314"/>
      <c r="E67" s="315"/>
      <c r="F67" s="315"/>
      <c r="H67" s="317"/>
      <c r="I67" s="321" t="str">
        <f>IF(H67=H61,IF(H67=H60,D67-C60,D67-C61)," ")</f>
        <v xml:space="preserve"> </v>
      </c>
      <c r="J67" s="321"/>
      <c r="K67" s="314"/>
      <c r="L67" s="314"/>
      <c r="M67" s="315"/>
      <c r="O67" s="219"/>
    </row>
    <row r="68" spans="2:20" ht="15.75" thickBot="1" x14ac:dyDescent="0.3">
      <c r="C68" s="327"/>
      <c r="D68" s="327"/>
      <c r="E68" s="215"/>
      <c r="F68" s="215"/>
      <c r="H68" s="328"/>
      <c r="I68" s="329"/>
      <c r="J68" s="327"/>
    </row>
    <row r="69" spans="2:20" x14ac:dyDescent="0.25">
      <c r="E69" s="839" t="s">
        <v>470</v>
      </c>
      <c r="F69" s="840"/>
      <c r="H69" s="856" t="s">
        <v>471</v>
      </c>
      <c r="I69" s="856"/>
      <c r="P69" s="857" t="s">
        <v>472</v>
      </c>
      <c r="Q69" s="858"/>
      <c r="R69" s="858"/>
      <c r="S69" s="858"/>
      <c r="T69" s="859"/>
    </row>
    <row r="70" spans="2:20" ht="15.75" thickBot="1" x14ac:dyDescent="0.3">
      <c r="E70" s="315">
        <f>COUNTIFS(F$27:F$67,F70)</f>
        <v>2</v>
      </c>
      <c r="F70" s="315" t="s">
        <v>292</v>
      </c>
      <c r="H70" s="317" t="s">
        <v>235</v>
      </c>
      <c r="I70" s="314">
        <f ca="1">SUMIF($H$27:$I$67,H70,$I$27:$I$67)</f>
        <v>0.28314814814814837</v>
      </c>
      <c r="P70" s="330" t="s">
        <v>257</v>
      </c>
      <c r="Q70" s="331" t="s">
        <v>188</v>
      </c>
      <c r="R70" s="332" t="s">
        <v>473</v>
      </c>
      <c r="S70" s="837" t="s">
        <v>54</v>
      </c>
      <c r="T70" s="838"/>
    </row>
    <row r="71" spans="2:20" x14ac:dyDescent="0.25">
      <c r="E71" s="315">
        <f t="shared" ref="E71:E76" si="6">COUNTIFS(F$27:F$67,F71)</f>
        <v>6</v>
      </c>
      <c r="F71" s="315" t="s">
        <v>87</v>
      </c>
      <c r="H71" s="317" t="s">
        <v>308</v>
      </c>
      <c r="I71" s="314">
        <f t="shared" ref="I71:I75" ca="1" si="7">SUMIF($H$27:$I$67,H71,$I$27:$I$67)</f>
        <v>0.21236111111111078</v>
      </c>
      <c r="P71" s="333">
        <v>8252</v>
      </c>
      <c r="Q71" s="219" t="s">
        <v>87</v>
      </c>
      <c r="R71" s="219">
        <v>133</v>
      </c>
      <c r="S71" s="219"/>
      <c r="T71" s="334"/>
    </row>
    <row r="72" spans="2:20" x14ac:dyDescent="0.25">
      <c r="E72" s="315">
        <f t="shared" si="6"/>
        <v>3</v>
      </c>
      <c r="F72" s="315" t="s">
        <v>300</v>
      </c>
      <c r="H72" s="317" t="s">
        <v>306</v>
      </c>
      <c r="I72" s="314">
        <f t="shared" ca="1" si="7"/>
        <v>0.21236111111111078</v>
      </c>
      <c r="P72" s="335">
        <v>8256</v>
      </c>
      <c r="Q72" s="315" t="s">
        <v>87</v>
      </c>
      <c r="R72" s="315">
        <v>110</v>
      </c>
      <c r="S72" s="315" t="s">
        <v>474</v>
      </c>
      <c r="T72" s="336"/>
    </row>
    <row r="73" spans="2:20" x14ac:dyDescent="0.25">
      <c r="E73" s="315">
        <f t="shared" si="6"/>
        <v>2</v>
      </c>
      <c r="F73" s="315" t="s">
        <v>301</v>
      </c>
      <c r="H73" s="317" t="s">
        <v>377</v>
      </c>
      <c r="I73" s="314">
        <f t="shared" ca="1" si="7"/>
        <v>0.28314814814814793</v>
      </c>
      <c r="P73" s="335">
        <v>8257</v>
      </c>
      <c r="Q73" s="315" t="s">
        <v>87</v>
      </c>
      <c r="R73" s="315">
        <v>131</v>
      </c>
      <c r="S73" s="315"/>
      <c r="T73" s="336"/>
    </row>
    <row r="74" spans="2:20" x14ac:dyDescent="0.25">
      <c r="E74" s="315">
        <f t="shared" si="6"/>
        <v>3</v>
      </c>
      <c r="F74" s="315" t="s">
        <v>302</v>
      </c>
      <c r="H74" s="317" t="s">
        <v>307</v>
      </c>
      <c r="I74" s="314">
        <f t="shared" ca="1" si="7"/>
        <v>0.21236111111111078</v>
      </c>
      <c r="P74" s="335">
        <v>8301</v>
      </c>
      <c r="Q74" s="315" t="s">
        <v>300</v>
      </c>
      <c r="R74" s="315">
        <v>29</v>
      </c>
      <c r="S74" s="315" t="s">
        <v>475</v>
      </c>
      <c r="T74" s="336"/>
    </row>
    <row r="75" spans="2:20" ht="15.75" thickBot="1" x14ac:dyDescent="0.3">
      <c r="E75" s="315">
        <f t="shared" si="6"/>
        <v>1</v>
      </c>
      <c r="F75" s="315" t="s">
        <v>424</v>
      </c>
      <c r="H75" s="317" t="s">
        <v>380</v>
      </c>
      <c r="I75" s="314">
        <f t="shared" ca="1" si="7"/>
        <v>0.21236111111111078</v>
      </c>
      <c r="P75" s="337">
        <v>8451</v>
      </c>
      <c r="Q75" s="338" t="s">
        <v>301</v>
      </c>
      <c r="R75" s="338">
        <v>159</v>
      </c>
      <c r="S75" s="338" t="s">
        <v>476</v>
      </c>
      <c r="T75" s="339"/>
    </row>
    <row r="76" spans="2:20" x14ac:dyDescent="0.25">
      <c r="E76" s="315">
        <f t="shared" si="6"/>
        <v>1</v>
      </c>
      <c r="F76" s="315" t="s">
        <v>426</v>
      </c>
    </row>
    <row r="78" spans="2:20" ht="15.75" thickBot="1" x14ac:dyDescent="0.3">
      <c r="E78" s="301">
        <f>SUM(E70:E77)</f>
        <v>18</v>
      </c>
      <c r="F78" s="302" t="s">
        <v>477</v>
      </c>
    </row>
    <row r="79" spans="2:20" ht="15.75" thickBot="1" x14ac:dyDescent="0.3">
      <c r="P79" s="860" t="s">
        <v>478</v>
      </c>
      <c r="Q79" s="861"/>
      <c r="R79" s="862"/>
      <c r="S79" s="863" t="s">
        <v>54</v>
      </c>
      <c r="T79" s="864"/>
    </row>
    <row r="80" spans="2:20" x14ac:dyDescent="0.25">
      <c r="D80" s="857" t="s">
        <v>479</v>
      </c>
      <c r="E80" s="858"/>
      <c r="F80" s="859"/>
      <c r="H80" s="340" t="s">
        <v>480</v>
      </c>
      <c r="P80" s="333">
        <v>8105</v>
      </c>
      <c r="Q80" s="219" t="s">
        <v>292</v>
      </c>
      <c r="R80" s="219" t="s">
        <v>481</v>
      </c>
      <c r="S80" s="865" t="s">
        <v>482</v>
      </c>
      <c r="T80" s="866"/>
    </row>
    <row r="81" spans="4:20" ht="15.75" thickBot="1" x14ac:dyDescent="0.3">
      <c r="D81" s="341" t="s">
        <v>188</v>
      </c>
      <c r="E81" s="331" t="s">
        <v>483</v>
      </c>
      <c r="F81" s="342" t="s">
        <v>484</v>
      </c>
      <c r="H81" s="343" t="s">
        <v>485</v>
      </c>
      <c r="I81" s="344"/>
      <c r="J81" s="345"/>
      <c r="P81" s="335">
        <v>8208</v>
      </c>
      <c r="Q81" s="315" t="s">
        <v>87</v>
      </c>
      <c r="R81" s="315" t="s">
        <v>481</v>
      </c>
      <c r="S81" s="867"/>
      <c r="T81" s="868"/>
    </row>
    <row r="82" spans="4:20" x14ac:dyDescent="0.25">
      <c r="D82" s="346" t="s">
        <v>292</v>
      </c>
      <c r="E82" s="347">
        <f>E70*2+E73*2+2</f>
        <v>10</v>
      </c>
      <c r="F82" s="348">
        <f>E70*2+2</f>
        <v>6</v>
      </c>
      <c r="H82" s="220" t="s">
        <v>486</v>
      </c>
      <c r="J82" s="213"/>
      <c r="P82" s="335">
        <v>8302</v>
      </c>
      <c r="Q82" s="315" t="s">
        <v>300</v>
      </c>
      <c r="R82" s="315" t="s">
        <v>481</v>
      </c>
      <c r="S82" s="867"/>
      <c r="T82" s="868"/>
    </row>
    <row r="83" spans="4:20" x14ac:dyDescent="0.25">
      <c r="D83" s="349" t="s">
        <v>87</v>
      </c>
      <c r="E83" s="350">
        <f>E71*2+E74*2</f>
        <v>18</v>
      </c>
      <c r="F83" s="351">
        <f>E71*2+E73*2</f>
        <v>16</v>
      </c>
      <c r="H83" s="220"/>
      <c r="J83" s="213"/>
      <c r="P83" s="335">
        <v>8402</v>
      </c>
      <c r="Q83" s="315" t="s">
        <v>301</v>
      </c>
      <c r="R83" s="315" t="s">
        <v>481</v>
      </c>
      <c r="S83" s="867"/>
      <c r="T83" s="868"/>
    </row>
    <row r="84" spans="4:20" x14ac:dyDescent="0.25">
      <c r="D84" s="349" t="s">
        <v>300</v>
      </c>
      <c r="E84" s="350">
        <f>E72*2</f>
        <v>6</v>
      </c>
      <c r="F84" s="351">
        <f>E72*2+E74*2</f>
        <v>12</v>
      </c>
      <c r="H84" s="352"/>
      <c r="I84" s="218"/>
      <c r="J84" s="217"/>
      <c r="P84" s="335">
        <v>8501</v>
      </c>
      <c r="Q84" s="315" t="s">
        <v>302</v>
      </c>
      <c r="R84" s="315" t="s">
        <v>481</v>
      </c>
      <c r="S84" s="869"/>
      <c r="T84" s="870"/>
    </row>
    <row r="85" spans="4:20" x14ac:dyDescent="0.25">
      <c r="D85" s="349" t="s">
        <v>424</v>
      </c>
      <c r="E85" s="350">
        <f>E75*2</f>
        <v>2</v>
      </c>
      <c r="F85" s="351">
        <f>E75*2</f>
        <v>2</v>
      </c>
      <c r="P85" s="353"/>
      <c r="Q85" s="214"/>
      <c r="R85" s="214"/>
      <c r="S85" s="214"/>
      <c r="T85" s="354"/>
    </row>
    <row r="86" spans="4:20" ht="15.75" thickBot="1" x14ac:dyDescent="0.3">
      <c r="D86" s="355" t="s">
        <v>426</v>
      </c>
      <c r="E86" s="356">
        <f>E76*2</f>
        <v>2</v>
      </c>
      <c r="F86" s="357">
        <f>E76*2</f>
        <v>2</v>
      </c>
      <c r="P86" s="335">
        <v>8801</v>
      </c>
      <c r="Q86" s="315" t="s">
        <v>424</v>
      </c>
      <c r="R86" s="315" t="s">
        <v>487</v>
      </c>
      <c r="S86" s="871" t="s">
        <v>488</v>
      </c>
      <c r="T86" s="872"/>
    </row>
    <row r="87" spans="4:20" x14ac:dyDescent="0.25">
      <c r="P87" s="335">
        <v>8802</v>
      </c>
      <c r="Q87" s="315" t="s">
        <v>424</v>
      </c>
      <c r="R87" s="315" t="s">
        <v>487</v>
      </c>
      <c r="S87" s="867"/>
      <c r="T87" s="868"/>
    </row>
    <row r="88" spans="4:20" x14ac:dyDescent="0.25">
      <c r="P88" s="335">
        <v>8901</v>
      </c>
      <c r="Q88" s="315" t="s">
        <v>426</v>
      </c>
      <c r="R88" s="315" t="s">
        <v>487</v>
      </c>
      <c r="S88" s="867"/>
      <c r="T88" s="868"/>
    </row>
    <row r="89" spans="4:20" ht="15.75" thickBot="1" x14ac:dyDescent="0.3">
      <c r="P89" s="337">
        <v>8902</v>
      </c>
      <c r="Q89" s="338" t="s">
        <v>426</v>
      </c>
      <c r="R89" s="338" t="s">
        <v>487</v>
      </c>
      <c r="S89" s="873"/>
      <c r="T89" s="874"/>
    </row>
  </sheetData>
  <mergeCells count="25">
    <mergeCell ref="P79:R79"/>
    <mergeCell ref="S79:T79"/>
    <mergeCell ref="D80:F80"/>
    <mergeCell ref="S80:T84"/>
    <mergeCell ref="S86:T89"/>
    <mergeCell ref="S70:T70"/>
    <mergeCell ref="E18:F18"/>
    <mergeCell ref="H18:K18"/>
    <mergeCell ref="B19:B20"/>
    <mergeCell ref="I21:M21"/>
    <mergeCell ref="E22:F22"/>
    <mergeCell ref="I22:M22"/>
    <mergeCell ref="I23:M24"/>
    <mergeCell ref="E26:F26"/>
    <mergeCell ref="E69:F69"/>
    <mergeCell ref="H69:I69"/>
    <mergeCell ref="P69:T69"/>
    <mergeCell ref="H11:K11"/>
    <mergeCell ref="H12:I12"/>
    <mergeCell ref="M12:M19"/>
    <mergeCell ref="H13:I13"/>
    <mergeCell ref="H14:I14"/>
    <mergeCell ref="H15:I15"/>
    <mergeCell ref="H16:I16"/>
    <mergeCell ref="H17:I17"/>
  </mergeCells>
  <conditionalFormatting sqref="H27:H61 H63:H78">
    <cfRule type="cellIs" dxfId="57" priority="8" operator="equal">
      <formula>$J$13</formula>
    </cfRule>
    <cfRule type="cellIs" dxfId="56" priority="9" operator="equal">
      <formula>$J$12</formula>
    </cfRule>
    <cfRule type="cellIs" dxfId="55" priority="10" operator="equal">
      <formula>$J$14</formula>
    </cfRule>
    <cfRule type="cellIs" dxfId="54" priority="11" operator="equal">
      <formula>$J$15</formula>
    </cfRule>
    <cfRule type="cellIs" dxfId="53" priority="12" operator="equal">
      <formula>$J$16</formula>
    </cfRule>
    <cfRule type="cellIs" dxfId="52" priority="13" operator="equal">
      <formula>$J$17</formula>
    </cfRule>
  </conditionalFormatting>
  <conditionalFormatting sqref="J39:J67">
    <cfRule type="colorScale" priority="7">
      <colorScale>
        <cfvo type="min"/>
        <cfvo type="percentile" val="50"/>
        <cfvo type="max"/>
        <color rgb="FFF8696B"/>
        <color rgb="FFFFEB84"/>
        <color rgb="FF63BE7B"/>
      </colorScale>
    </cfRule>
  </conditionalFormatting>
  <conditionalFormatting sqref="H62">
    <cfRule type="cellIs" dxfId="51" priority="1" operator="equal">
      <formula>$J$13</formula>
    </cfRule>
    <cfRule type="cellIs" dxfId="50" priority="2" operator="equal">
      <formula>$J$12</formula>
    </cfRule>
    <cfRule type="cellIs" dxfId="49" priority="3" operator="equal">
      <formula>$J$14</formula>
    </cfRule>
    <cfRule type="cellIs" dxfId="48" priority="4" operator="equal">
      <formula>$J$15</formula>
    </cfRule>
    <cfRule type="cellIs" dxfId="47" priority="5" operator="equal">
      <formula>$J$16</formula>
    </cfRule>
    <cfRule type="cellIs" dxfId="46" priority="6" operator="equal">
      <formula>$J$17</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3A35F-6A3D-4FDC-B050-7094A378AE4A}">
  <dimension ref="A1:Q46"/>
  <sheetViews>
    <sheetView topLeftCell="A7" workbookViewId="0">
      <selection activeCell="C9" sqref="C9:Q9"/>
    </sheetView>
  </sheetViews>
  <sheetFormatPr defaultRowHeight="15" x14ac:dyDescent="0.25"/>
  <cols>
    <col min="1" max="2" width="9.140625" style="212"/>
  </cols>
  <sheetData>
    <row r="1" spans="1:17" x14ac:dyDescent="0.25">
      <c r="A1" s="876" t="s">
        <v>552</v>
      </c>
      <c r="B1" s="876"/>
      <c r="C1" s="876"/>
      <c r="D1" s="876"/>
      <c r="E1" s="876"/>
      <c r="F1" s="876"/>
      <c r="G1" s="876"/>
      <c r="H1" s="876"/>
      <c r="I1" s="876"/>
      <c r="J1" s="876"/>
      <c r="K1" s="876"/>
      <c r="L1" s="876"/>
      <c r="M1" s="876"/>
      <c r="N1" s="876"/>
      <c r="O1" s="876"/>
      <c r="P1" s="876"/>
      <c r="Q1" s="876"/>
    </row>
    <row r="2" spans="1:17" x14ac:dyDescent="0.25">
      <c r="A2" s="317" t="s">
        <v>491</v>
      </c>
      <c r="B2" s="317" t="s">
        <v>137</v>
      </c>
      <c r="C2" s="877" t="s">
        <v>492</v>
      </c>
      <c r="D2" s="877"/>
      <c r="E2" s="877"/>
      <c r="F2" s="877"/>
      <c r="G2" s="877"/>
      <c r="H2" s="877"/>
      <c r="I2" s="877"/>
      <c r="J2" s="877"/>
      <c r="K2" s="877"/>
      <c r="L2" s="877"/>
      <c r="M2" s="877"/>
      <c r="N2" s="877"/>
      <c r="O2" s="877"/>
      <c r="P2" s="877"/>
      <c r="Q2" s="877"/>
    </row>
    <row r="3" spans="1:17" ht="78" customHeight="1" x14ac:dyDescent="0.25">
      <c r="A3" s="358">
        <v>1</v>
      </c>
      <c r="B3" s="358" t="s">
        <v>235</v>
      </c>
      <c r="C3" s="875" t="s">
        <v>554</v>
      </c>
      <c r="D3" s="875"/>
      <c r="E3" s="875"/>
      <c r="F3" s="875"/>
      <c r="G3" s="875"/>
      <c r="H3" s="875"/>
      <c r="I3" s="875"/>
      <c r="J3" s="875"/>
      <c r="K3" s="875"/>
      <c r="L3" s="875"/>
      <c r="M3" s="875"/>
      <c r="N3" s="875"/>
      <c r="O3" s="875"/>
      <c r="P3" s="875"/>
      <c r="Q3" s="875"/>
    </row>
    <row r="4" spans="1:17" ht="70.5" customHeight="1" x14ac:dyDescent="0.25">
      <c r="A4" s="358">
        <v>2</v>
      </c>
      <c r="B4" s="358" t="s">
        <v>235</v>
      </c>
      <c r="C4" s="875" t="s">
        <v>555</v>
      </c>
      <c r="D4" s="875"/>
      <c r="E4" s="875"/>
      <c r="F4" s="875"/>
      <c r="G4" s="875"/>
      <c r="H4" s="875"/>
      <c r="I4" s="875"/>
      <c r="J4" s="875"/>
      <c r="K4" s="875"/>
      <c r="L4" s="875"/>
      <c r="M4" s="875"/>
      <c r="N4" s="875"/>
      <c r="O4" s="875"/>
      <c r="P4" s="875"/>
      <c r="Q4" s="875"/>
    </row>
    <row r="5" spans="1:17" ht="51" customHeight="1" x14ac:dyDescent="0.25">
      <c r="A5" s="358">
        <f>A4+1</f>
        <v>3</v>
      </c>
      <c r="B5" s="358" t="s">
        <v>380</v>
      </c>
      <c r="C5" s="875" t="s">
        <v>556</v>
      </c>
      <c r="D5" s="875"/>
      <c r="E5" s="875"/>
      <c r="F5" s="875"/>
      <c r="G5" s="875"/>
      <c r="H5" s="875"/>
      <c r="I5" s="875"/>
      <c r="J5" s="875"/>
      <c r="K5" s="875"/>
      <c r="L5" s="875"/>
      <c r="M5" s="875"/>
      <c r="N5" s="875"/>
      <c r="O5" s="875"/>
      <c r="P5" s="875"/>
      <c r="Q5" s="875"/>
    </row>
    <row r="6" spans="1:17" ht="52.5" customHeight="1" x14ac:dyDescent="0.25">
      <c r="A6" s="358">
        <f t="shared" ref="A6:A18" si="0">A5+1</f>
        <v>4</v>
      </c>
      <c r="B6" s="358" t="s">
        <v>380</v>
      </c>
      <c r="C6" s="875" t="s">
        <v>557</v>
      </c>
      <c r="D6" s="875"/>
      <c r="E6" s="875"/>
      <c r="F6" s="875"/>
      <c r="G6" s="875"/>
      <c r="H6" s="875"/>
      <c r="I6" s="875"/>
      <c r="J6" s="875"/>
      <c r="K6" s="875"/>
      <c r="L6" s="875"/>
      <c r="M6" s="875"/>
      <c r="N6" s="875"/>
      <c r="O6" s="875"/>
      <c r="P6" s="875"/>
      <c r="Q6" s="875"/>
    </row>
    <row r="7" spans="1:17" ht="51" customHeight="1" x14ac:dyDescent="0.25">
      <c r="A7" s="358">
        <f t="shared" si="0"/>
        <v>5</v>
      </c>
      <c r="B7" s="358" t="s">
        <v>377</v>
      </c>
      <c r="C7" s="875" t="s">
        <v>558</v>
      </c>
      <c r="D7" s="875"/>
      <c r="E7" s="875"/>
      <c r="F7" s="875"/>
      <c r="G7" s="875"/>
      <c r="H7" s="875"/>
      <c r="I7" s="875"/>
      <c r="J7" s="875"/>
      <c r="K7" s="875"/>
      <c r="L7" s="875"/>
      <c r="M7" s="875"/>
      <c r="N7" s="875"/>
      <c r="O7" s="875"/>
      <c r="P7" s="875"/>
      <c r="Q7" s="875"/>
    </row>
    <row r="8" spans="1:17" ht="66" customHeight="1" x14ac:dyDescent="0.25">
      <c r="A8" s="358">
        <f t="shared" si="0"/>
        <v>6</v>
      </c>
      <c r="B8" s="358" t="s">
        <v>377</v>
      </c>
      <c r="C8" s="875" t="s">
        <v>559</v>
      </c>
      <c r="D8" s="875"/>
      <c r="E8" s="875"/>
      <c r="F8" s="875"/>
      <c r="G8" s="875"/>
      <c r="H8" s="875"/>
      <c r="I8" s="875"/>
      <c r="J8" s="875"/>
      <c r="K8" s="875"/>
      <c r="L8" s="875"/>
      <c r="M8" s="875"/>
      <c r="N8" s="875"/>
      <c r="O8" s="875"/>
      <c r="P8" s="875"/>
      <c r="Q8" s="875"/>
    </row>
    <row r="9" spans="1:17" ht="44.25" customHeight="1" x14ac:dyDescent="0.25">
      <c r="A9" s="358">
        <f t="shared" si="0"/>
        <v>7</v>
      </c>
      <c r="B9" s="358" t="s">
        <v>307</v>
      </c>
      <c r="C9" s="875"/>
      <c r="D9" s="875"/>
      <c r="E9" s="875"/>
      <c r="F9" s="875"/>
      <c r="G9" s="875"/>
      <c r="H9" s="875"/>
      <c r="I9" s="875"/>
      <c r="J9" s="875"/>
      <c r="K9" s="875"/>
      <c r="L9" s="875"/>
      <c r="M9" s="875"/>
      <c r="N9" s="875"/>
      <c r="O9" s="875"/>
      <c r="P9" s="875"/>
      <c r="Q9" s="875"/>
    </row>
    <row r="10" spans="1:17" ht="44.25" customHeight="1" x14ac:dyDescent="0.25">
      <c r="A10" s="358">
        <f t="shared" si="0"/>
        <v>8</v>
      </c>
      <c r="B10" s="358" t="s">
        <v>307</v>
      </c>
      <c r="C10" s="875"/>
      <c r="D10" s="875"/>
      <c r="E10" s="875"/>
      <c r="F10" s="875"/>
      <c r="G10" s="875"/>
      <c r="H10" s="875"/>
      <c r="I10" s="875"/>
      <c r="J10" s="875"/>
      <c r="K10" s="875"/>
      <c r="L10" s="875"/>
      <c r="M10" s="875"/>
      <c r="N10" s="875"/>
      <c r="O10" s="875"/>
      <c r="P10" s="875"/>
      <c r="Q10" s="875"/>
    </row>
    <row r="11" spans="1:17" ht="44.25" customHeight="1" x14ac:dyDescent="0.25">
      <c r="A11" s="358">
        <f t="shared" si="0"/>
        <v>9</v>
      </c>
      <c r="B11" s="358"/>
      <c r="C11" s="875"/>
      <c r="D11" s="875"/>
      <c r="E11" s="875"/>
      <c r="F11" s="875"/>
      <c r="G11" s="875"/>
      <c r="H11" s="875"/>
      <c r="I11" s="875"/>
      <c r="J11" s="875"/>
      <c r="K11" s="875"/>
      <c r="L11" s="875"/>
      <c r="M11" s="875"/>
      <c r="N11" s="875"/>
      <c r="O11" s="875"/>
      <c r="P11" s="875"/>
      <c r="Q11" s="875"/>
    </row>
    <row r="12" spans="1:17" ht="44.25" customHeight="1" x14ac:dyDescent="0.25">
      <c r="A12" s="358">
        <f t="shared" si="0"/>
        <v>10</v>
      </c>
      <c r="B12" s="358"/>
      <c r="C12" s="875"/>
      <c r="D12" s="875"/>
      <c r="E12" s="875"/>
      <c r="F12" s="875"/>
      <c r="G12" s="875"/>
      <c r="H12" s="875"/>
      <c r="I12" s="875"/>
      <c r="J12" s="875"/>
      <c r="K12" s="875"/>
      <c r="L12" s="875"/>
      <c r="M12" s="875"/>
      <c r="N12" s="875"/>
      <c r="O12" s="875"/>
      <c r="P12" s="875"/>
      <c r="Q12" s="875"/>
    </row>
    <row r="13" spans="1:17" ht="44.25" customHeight="1" x14ac:dyDescent="0.25">
      <c r="A13" s="358">
        <f t="shared" si="0"/>
        <v>11</v>
      </c>
      <c r="B13" s="358"/>
      <c r="C13" s="875"/>
      <c r="D13" s="875"/>
      <c r="E13" s="875"/>
      <c r="F13" s="875"/>
      <c r="G13" s="875"/>
      <c r="H13" s="875"/>
      <c r="I13" s="875"/>
      <c r="J13" s="875"/>
      <c r="K13" s="875"/>
      <c r="L13" s="875"/>
      <c r="M13" s="875"/>
      <c r="N13" s="875"/>
      <c r="O13" s="875"/>
      <c r="P13" s="875"/>
      <c r="Q13" s="875"/>
    </row>
    <row r="14" spans="1:17" ht="44.25" customHeight="1" x14ac:dyDescent="0.25">
      <c r="A14" s="358">
        <f t="shared" si="0"/>
        <v>12</v>
      </c>
      <c r="B14" s="358"/>
      <c r="C14" s="875"/>
      <c r="D14" s="875"/>
      <c r="E14" s="875"/>
      <c r="F14" s="875"/>
      <c r="G14" s="875"/>
      <c r="H14" s="875"/>
      <c r="I14" s="875"/>
      <c r="J14" s="875"/>
      <c r="K14" s="875"/>
      <c r="L14" s="875"/>
      <c r="M14" s="875"/>
      <c r="N14" s="875"/>
      <c r="O14" s="875"/>
      <c r="P14" s="875"/>
      <c r="Q14" s="875"/>
    </row>
    <row r="15" spans="1:17" ht="44.25" customHeight="1" x14ac:dyDescent="0.25">
      <c r="A15" s="358">
        <f t="shared" si="0"/>
        <v>13</v>
      </c>
      <c r="B15" s="358"/>
      <c r="C15" s="875"/>
      <c r="D15" s="875"/>
      <c r="E15" s="875"/>
      <c r="F15" s="875"/>
      <c r="G15" s="875"/>
      <c r="H15" s="875"/>
      <c r="I15" s="875"/>
      <c r="J15" s="875"/>
      <c r="K15" s="875"/>
      <c r="L15" s="875"/>
      <c r="M15" s="875"/>
      <c r="N15" s="875"/>
      <c r="O15" s="875"/>
      <c r="P15" s="875"/>
      <c r="Q15" s="875"/>
    </row>
    <row r="16" spans="1:17" ht="44.25" customHeight="1" x14ac:dyDescent="0.25">
      <c r="A16" s="358">
        <f t="shared" si="0"/>
        <v>14</v>
      </c>
      <c r="B16" s="358"/>
      <c r="C16" s="875"/>
      <c r="D16" s="875"/>
      <c r="E16" s="875"/>
      <c r="F16" s="875"/>
      <c r="G16" s="875"/>
      <c r="H16" s="875"/>
      <c r="I16" s="875"/>
      <c r="J16" s="875"/>
      <c r="K16" s="875"/>
      <c r="L16" s="875"/>
      <c r="M16" s="875"/>
      <c r="N16" s="875"/>
      <c r="O16" s="875"/>
      <c r="P16" s="875"/>
      <c r="Q16" s="875"/>
    </row>
    <row r="17" spans="1:17" ht="44.25" customHeight="1" x14ac:dyDescent="0.25">
      <c r="A17" s="358">
        <f t="shared" si="0"/>
        <v>15</v>
      </c>
      <c r="B17" s="358"/>
      <c r="C17" s="875"/>
      <c r="D17" s="875"/>
      <c r="E17" s="875"/>
      <c r="F17" s="875"/>
      <c r="G17" s="875"/>
      <c r="H17" s="875"/>
      <c r="I17" s="875"/>
      <c r="J17" s="875"/>
      <c r="K17" s="875"/>
      <c r="L17" s="875"/>
      <c r="M17" s="875"/>
      <c r="N17" s="875"/>
      <c r="O17" s="875"/>
      <c r="P17" s="875"/>
      <c r="Q17" s="875"/>
    </row>
    <row r="18" spans="1:17" ht="44.25" customHeight="1" x14ac:dyDescent="0.25">
      <c r="A18" s="358">
        <f t="shared" si="0"/>
        <v>16</v>
      </c>
      <c r="B18" s="358"/>
      <c r="C18" s="875"/>
      <c r="D18" s="875"/>
      <c r="E18" s="875"/>
      <c r="F18" s="875"/>
      <c r="G18" s="875"/>
      <c r="H18" s="875"/>
      <c r="I18" s="875"/>
      <c r="J18" s="875"/>
      <c r="K18" s="875"/>
      <c r="L18" s="875"/>
      <c r="M18" s="875"/>
      <c r="N18" s="875"/>
      <c r="O18" s="875"/>
      <c r="P18" s="875"/>
      <c r="Q18" s="875"/>
    </row>
    <row r="19" spans="1:17" ht="44.25" customHeight="1" x14ac:dyDescent="0.25">
      <c r="A19" s="358">
        <f>A18+1</f>
        <v>17</v>
      </c>
      <c r="B19" s="358"/>
      <c r="C19" s="875"/>
      <c r="D19" s="875"/>
      <c r="E19" s="875"/>
      <c r="F19" s="875"/>
      <c r="G19" s="875"/>
      <c r="H19" s="875"/>
      <c r="I19" s="875"/>
      <c r="J19" s="875"/>
      <c r="K19" s="875"/>
      <c r="L19" s="875"/>
      <c r="M19" s="875"/>
      <c r="N19" s="875"/>
      <c r="O19" s="875"/>
      <c r="P19" s="875"/>
      <c r="Q19" s="875"/>
    </row>
    <row r="20" spans="1:17" ht="44.25" customHeight="1" x14ac:dyDescent="0.25">
      <c r="A20" s="358">
        <f t="shared" ref="A20:A32" si="1">A19+1</f>
        <v>18</v>
      </c>
      <c r="B20" s="358"/>
      <c r="C20" s="875"/>
      <c r="D20" s="875"/>
      <c r="E20" s="875"/>
      <c r="F20" s="875"/>
      <c r="G20" s="875"/>
      <c r="H20" s="875"/>
      <c r="I20" s="875"/>
      <c r="J20" s="875"/>
      <c r="K20" s="875"/>
      <c r="L20" s="875"/>
      <c r="M20" s="875"/>
      <c r="N20" s="875"/>
      <c r="O20" s="875"/>
      <c r="P20" s="875"/>
      <c r="Q20" s="875"/>
    </row>
    <row r="21" spans="1:17" ht="44.25" customHeight="1" x14ac:dyDescent="0.25">
      <c r="A21" s="358">
        <f t="shared" si="1"/>
        <v>19</v>
      </c>
      <c r="B21" s="358"/>
      <c r="C21" s="875"/>
      <c r="D21" s="875"/>
      <c r="E21" s="875"/>
      <c r="F21" s="875"/>
      <c r="G21" s="875"/>
      <c r="H21" s="875"/>
      <c r="I21" s="875"/>
      <c r="J21" s="875"/>
      <c r="K21" s="875"/>
      <c r="L21" s="875"/>
      <c r="M21" s="875"/>
      <c r="N21" s="875"/>
      <c r="O21" s="875"/>
      <c r="P21" s="875"/>
      <c r="Q21" s="875"/>
    </row>
    <row r="22" spans="1:17" ht="44.25" customHeight="1" x14ac:dyDescent="0.25">
      <c r="A22" s="358">
        <f t="shared" si="1"/>
        <v>20</v>
      </c>
      <c r="B22" s="358"/>
      <c r="C22" s="875"/>
      <c r="D22" s="875"/>
      <c r="E22" s="875"/>
      <c r="F22" s="875"/>
      <c r="G22" s="875"/>
      <c r="H22" s="875"/>
      <c r="I22" s="875"/>
      <c r="J22" s="875"/>
      <c r="K22" s="875"/>
      <c r="L22" s="875"/>
      <c r="M22" s="875"/>
      <c r="N22" s="875"/>
      <c r="O22" s="875"/>
      <c r="P22" s="875"/>
      <c r="Q22" s="875"/>
    </row>
    <row r="23" spans="1:17" ht="44.25" customHeight="1" x14ac:dyDescent="0.25">
      <c r="A23" s="358">
        <f t="shared" si="1"/>
        <v>21</v>
      </c>
      <c r="B23" s="358"/>
      <c r="C23" s="875"/>
      <c r="D23" s="875"/>
      <c r="E23" s="875"/>
      <c r="F23" s="875"/>
      <c r="G23" s="875"/>
      <c r="H23" s="875"/>
      <c r="I23" s="875"/>
      <c r="J23" s="875"/>
      <c r="K23" s="875"/>
      <c r="L23" s="875"/>
      <c r="M23" s="875"/>
      <c r="N23" s="875"/>
      <c r="O23" s="875"/>
      <c r="P23" s="875"/>
      <c r="Q23" s="875"/>
    </row>
    <row r="24" spans="1:17" ht="44.25" customHeight="1" x14ac:dyDescent="0.25">
      <c r="A24" s="358">
        <f t="shared" si="1"/>
        <v>22</v>
      </c>
      <c r="B24" s="358"/>
      <c r="C24" s="875"/>
      <c r="D24" s="875"/>
      <c r="E24" s="875"/>
      <c r="F24" s="875"/>
      <c r="G24" s="875"/>
      <c r="H24" s="875"/>
      <c r="I24" s="875"/>
      <c r="J24" s="875"/>
      <c r="K24" s="875"/>
      <c r="L24" s="875"/>
      <c r="M24" s="875"/>
      <c r="N24" s="875"/>
      <c r="O24" s="875"/>
      <c r="P24" s="875"/>
      <c r="Q24" s="875"/>
    </row>
    <row r="25" spans="1:17" ht="44.25" customHeight="1" x14ac:dyDescent="0.25">
      <c r="A25" s="358">
        <f t="shared" si="1"/>
        <v>23</v>
      </c>
      <c r="B25" s="358"/>
      <c r="C25" s="875"/>
      <c r="D25" s="875"/>
      <c r="E25" s="875"/>
      <c r="F25" s="875"/>
      <c r="G25" s="875"/>
      <c r="H25" s="875"/>
      <c r="I25" s="875"/>
      <c r="J25" s="875"/>
      <c r="K25" s="875"/>
      <c r="L25" s="875"/>
      <c r="M25" s="875"/>
      <c r="N25" s="875"/>
      <c r="O25" s="875"/>
      <c r="P25" s="875"/>
      <c r="Q25" s="875"/>
    </row>
    <row r="26" spans="1:17" ht="44.25" customHeight="1" x14ac:dyDescent="0.25">
      <c r="A26" s="358">
        <f t="shared" si="1"/>
        <v>24</v>
      </c>
      <c r="B26" s="358"/>
      <c r="C26" s="875"/>
      <c r="D26" s="875"/>
      <c r="E26" s="875"/>
      <c r="F26" s="875"/>
      <c r="G26" s="875"/>
      <c r="H26" s="875"/>
      <c r="I26" s="875"/>
      <c r="J26" s="875"/>
      <c r="K26" s="875"/>
      <c r="L26" s="875"/>
      <c r="M26" s="875"/>
      <c r="N26" s="875"/>
      <c r="O26" s="875"/>
      <c r="P26" s="875"/>
      <c r="Q26" s="875"/>
    </row>
    <row r="27" spans="1:17" ht="44.25" customHeight="1" x14ac:dyDescent="0.25">
      <c r="A27" s="358">
        <f t="shared" si="1"/>
        <v>25</v>
      </c>
      <c r="B27" s="358"/>
      <c r="C27" s="875"/>
      <c r="D27" s="875"/>
      <c r="E27" s="875"/>
      <c r="F27" s="875"/>
      <c r="G27" s="875"/>
      <c r="H27" s="875"/>
      <c r="I27" s="875"/>
      <c r="J27" s="875"/>
      <c r="K27" s="875"/>
      <c r="L27" s="875"/>
      <c r="M27" s="875"/>
      <c r="N27" s="875"/>
      <c r="O27" s="875"/>
      <c r="P27" s="875"/>
      <c r="Q27" s="875"/>
    </row>
    <row r="28" spans="1:17" ht="44.25" customHeight="1" x14ac:dyDescent="0.25">
      <c r="A28" s="358">
        <f t="shared" si="1"/>
        <v>26</v>
      </c>
      <c r="B28" s="358"/>
      <c r="C28" s="875"/>
      <c r="D28" s="875"/>
      <c r="E28" s="875"/>
      <c r="F28" s="875"/>
      <c r="G28" s="875"/>
      <c r="H28" s="875"/>
      <c r="I28" s="875"/>
      <c r="J28" s="875"/>
      <c r="K28" s="875"/>
      <c r="L28" s="875"/>
      <c r="M28" s="875"/>
      <c r="N28" s="875"/>
      <c r="O28" s="875"/>
      <c r="P28" s="875"/>
      <c r="Q28" s="875"/>
    </row>
    <row r="29" spans="1:17" ht="44.25" customHeight="1" x14ac:dyDescent="0.25">
      <c r="A29" s="358">
        <f t="shared" si="1"/>
        <v>27</v>
      </c>
      <c r="B29" s="358"/>
      <c r="C29" s="875"/>
      <c r="D29" s="875"/>
      <c r="E29" s="875"/>
      <c r="F29" s="875"/>
      <c r="G29" s="875"/>
      <c r="H29" s="875"/>
      <c r="I29" s="875"/>
      <c r="J29" s="875"/>
      <c r="K29" s="875"/>
      <c r="L29" s="875"/>
      <c r="M29" s="875"/>
      <c r="N29" s="875"/>
      <c r="O29" s="875"/>
      <c r="P29" s="875"/>
      <c r="Q29" s="875"/>
    </row>
    <row r="30" spans="1:17" ht="44.25" customHeight="1" x14ac:dyDescent="0.25">
      <c r="A30" s="358">
        <f t="shared" si="1"/>
        <v>28</v>
      </c>
      <c r="B30" s="358"/>
      <c r="C30" s="875"/>
      <c r="D30" s="875"/>
      <c r="E30" s="875"/>
      <c r="F30" s="875"/>
      <c r="G30" s="875"/>
      <c r="H30" s="875"/>
      <c r="I30" s="875"/>
      <c r="J30" s="875"/>
      <c r="K30" s="875"/>
      <c r="L30" s="875"/>
      <c r="M30" s="875"/>
      <c r="N30" s="875"/>
      <c r="O30" s="875"/>
      <c r="P30" s="875"/>
      <c r="Q30" s="875"/>
    </row>
    <row r="31" spans="1:17" ht="44.25" customHeight="1" x14ac:dyDescent="0.25">
      <c r="A31" s="358">
        <f t="shared" si="1"/>
        <v>29</v>
      </c>
      <c r="B31" s="358"/>
      <c r="C31" s="875"/>
      <c r="D31" s="875"/>
      <c r="E31" s="875"/>
      <c r="F31" s="875"/>
      <c r="G31" s="875"/>
      <c r="H31" s="875"/>
      <c r="I31" s="875"/>
      <c r="J31" s="875"/>
      <c r="K31" s="875"/>
      <c r="L31" s="875"/>
      <c r="M31" s="875"/>
      <c r="N31" s="875"/>
      <c r="O31" s="875"/>
      <c r="P31" s="875"/>
      <c r="Q31" s="875"/>
    </row>
    <row r="32" spans="1:17" ht="44.25" customHeight="1" x14ac:dyDescent="0.25">
      <c r="A32" s="358">
        <f t="shared" si="1"/>
        <v>30</v>
      </c>
      <c r="B32" s="358"/>
      <c r="C32" s="875"/>
      <c r="D32" s="875"/>
      <c r="E32" s="875"/>
      <c r="F32" s="875"/>
      <c r="G32" s="875"/>
      <c r="H32" s="875"/>
      <c r="I32" s="875"/>
      <c r="J32" s="875"/>
      <c r="K32" s="875"/>
      <c r="L32" s="875"/>
      <c r="M32" s="875"/>
      <c r="N32" s="875"/>
      <c r="O32" s="875"/>
      <c r="P32" s="875"/>
      <c r="Q32" s="875"/>
    </row>
    <row r="33" spans="1:17" ht="44.25" customHeight="1" x14ac:dyDescent="0.25">
      <c r="A33" s="358">
        <f>A32+1</f>
        <v>31</v>
      </c>
      <c r="B33" s="358"/>
      <c r="C33" s="875"/>
      <c r="D33" s="875"/>
      <c r="E33" s="875"/>
      <c r="F33" s="875"/>
      <c r="G33" s="875"/>
      <c r="H33" s="875"/>
      <c r="I33" s="875"/>
      <c r="J33" s="875"/>
      <c r="K33" s="875"/>
      <c r="L33" s="875"/>
      <c r="M33" s="875"/>
      <c r="N33" s="875"/>
      <c r="O33" s="875"/>
      <c r="P33" s="875"/>
      <c r="Q33" s="875"/>
    </row>
    <row r="34" spans="1:17" ht="44.25" customHeight="1" x14ac:dyDescent="0.25">
      <c r="A34" s="358">
        <f t="shared" ref="A34:A46" si="2">A33+1</f>
        <v>32</v>
      </c>
      <c r="B34" s="358"/>
      <c r="C34" s="875"/>
      <c r="D34" s="875"/>
      <c r="E34" s="875"/>
      <c r="F34" s="875"/>
      <c r="G34" s="875"/>
      <c r="H34" s="875"/>
      <c r="I34" s="875"/>
      <c r="J34" s="875"/>
      <c r="K34" s="875"/>
      <c r="L34" s="875"/>
      <c r="M34" s="875"/>
      <c r="N34" s="875"/>
      <c r="O34" s="875"/>
      <c r="P34" s="875"/>
      <c r="Q34" s="875"/>
    </row>
    <row r="35" spans="1:17" ht="44.25" customHeight="1" x14ac:dyDescent="0.25">
      <c r="A35" s="358">
        <f t="shared" si="2"/>
        <v>33</v>
      </c>
      <c r="B35" s="358"/>
      <c r="C35" s="875"/>
      <c r="D35" s="875"/>
      <c r="E35" s="875"/>
      <c r="F35" s="875"/>
      <c r="G35" s="875"/>
      <c r="H35" s="875"/>
      <c r="I35" s="875"/>
      <c r="J35" s="875"/>
      <c r="K35" s="875"/>
      <c r="L35" s="875"/>
      <c r="M35" s="875"/>
      <c r="N35" s="875"/>
      <c r="O35" s="875"/>
      <c r="P35" s="875"/>
      <c r="Q35" s="875"/>
    </row>
    <row r="36" spans="1:17" ht="44.25" customHeight="1" x14ac:dyDescent="0.25">
      <c r="A36" s="358">
        <f t="shared" si="2"/>
        <v>34</v>
      </c>
      <c r="B36" s="358"/>
      <c r="C36" s="875"/>
      <c r="D36" s="875"/>
      <c r="E36" s="875"/>
      <c r="F36" s="875"/>
      <c r="G36" s="875"/>
      <c r="H36" s="875"/>
      <c r="I36" s="875"/>
      <c r="J36" s="875"/>
      <c r="K36" s="875"/>
      <c r="L36" s="875"/>
      <c r="M36" s="875"/>
      <c r="N36" s="875"/>
      <c r="O36" s="875"/>
      <c r="P36" s="875"/>
      <c r="Q36" s="875"/>
    </row>
    <row r="37" spans="1:17" ht="44.25" customHeight="1" x14ac:dyDescent="0.25">
      <c r="A37" s="358">
        <f t="shared" si="2"/>
        <v>35</v>
      </c>
      <c r="B37" s="358"/>
      <c r="C37" s="875"/>
      <c r="D37" s="875"/>
      <c r="E37" s="875"/>
      <c r="F37" s="875"/>
      <c r="G37" s="875"/>
      <c r="H37" s="875"/>
      <c r="I37" s="875"/>
      <c r="J37" s="875"/>
      <c r="K37" s="875"/>
      <c r="L37" s="875"/>
      <c r="M37" s="875"/>
      <c r="N37" s="875"/>
      <c r="O37" s="875"/>
      <c r="P37" s="875"/>
      <c r="Q37" s="875"/>
    </row>
    <row r="38" spans="1:17" ht="44.25" customHeight="1" x14ac:dyDescent="0.25">
      <c r="A38" s="358">
        <f t="shared" si="2"/>
        <v>36</v>
      </c>
      <c r="B38" s="358"/>
      <c r="C38" s="875"/>
      <c r="D38" s="875"/>
      <c r="E38" s="875"/>
      <c r="F38" s="875"/>
      <c r="G38" s="875"/>
      <c r="H38" s="875"/>
      <c r="I38" s="875"/>
      <c r="J38" s="875"/>
      <c r="K38" s="875"/>
      <c r="L38" s="875"/>
      <c r="M38" s="875"/>
      <c r="N38" s="875"/>
      <c r="O38" s="875"/>
      <c r="P38" s="875"/>
      <c r="Q38" s="875"/>
    </row>
    <row r="39" spans="1:17" ht="44.25" customHeight="1" x14ac:dyDescent="0.25">
      <c r="A39" s="358">
        <f t="shared" si="2"/>
        <v>37</v>
      </c>
      <c r="B39" s="358"/>
      <c r="C39" s="875"/>
      <c r="D39" s="875"/>
      <c r="E39" s="875"/>
      <c r="F39" s="875"/>
      <c r="G39" s="875"/>
      <c r="H39" s="875"/>
      <c r="I39" s="875"/>
      <c r="J39" s="875"/>
      <c r="K39" s="875"/>
      <c r="L39" s="875"/>
      <c r="M39" s="875"/>
      <c r="N39" s="875"/>
      <c r="O39" s="875"/>
      <c r="P39" s="875"/>
      <c r="Q39" s="875"/>
    </row>
    <row r="40" spans="1:17" ht="44.25" customHeight="1" x14ac:dyDescent="0.25">
      <c r="A40" s="358">
        <f t="shared" si="2"/>
        <v>38</v>
      </c>
      <c r="B40" s="358"/>
      <c r="C40" s="875"/>
      <c r="D40" s="875"/>
      <c r="E40" s="875"/>
      <c r="F40" s="875"/>
      <c r="G40" s="875"/>
      <c r="H40" s="875"/>
      <c r="I40" s="875"/>
      <c r="J40" s="875"/>
      <c r="K40" s="875"/>
      <c r="L40" s="875"/>
      <c r="M40" s="875"/>
      <c r="N40" s="875"/>
      <c r="O40" s="875"/>
      <c r="P40" s="875"/>
      <c r="Q40" s="875"/>
    </row>
    <row r="41" spans="1:17" ht="44.25" customHeight="1" x14ac:dyDescent="0.25">
      <c r="A41" s="358">
        <f t="shared" si="2"/>
        <v>39</v>
      </c>
      <c r="B41" s="358"/>
      <c r="C41" s="875"/>
      <c r="D41" s="875"/>
      <c r="E41" s="875"/>
      <c r="F41" s="875"/>
      <c r="G41" s="875"/>
      <c r="H41" s="875"/>
      <c r="I41" s="875"/>
      <c r="J41" s="875"/>
      <c r="K41" s="875"/>
      <c r="L41" s="875"/>
      <c r="M41" s="875"/>
      <c r="N41" s="875"/>
      <c r="O41" s="875"/>
      <c r="P41" s="875"/>
      <c r="Q41" s="875"/>
    </row>
    <row r="42" spans="1:17" ht="44.25" customHeight="1" x14ac:dyDescent="0.25">
      <c r="A42" s="358">
        <f t="shared" si="2"/>
        <v>40</v>
      </c>
      <c r="B42" s="358"/>
      <c r="C42" s="875"/>
      <c r="D42" s="875"/>
      <c r="E42" s="875"/>
      <c r="F42" s="875"/>
      <c r="G42" s="875"/>
      <c r="H42" s="875"/>
      <c r="I42" s="875"/>
      <c r="J42" s="875"/>
      <c r="K42" s="875"/>
      <c r="L42" s="875"/>
      <c r="M42" s="875"/>
      <c r="N42" s="875"/>
      <c r="O42" s="875"/>
      <c r="P42" s="875"/>
      <c r="Q42" s="875"/>
    </row>
    <row r="43" spans="1:17" ht="44.25" customHeight="1" x14ac:dyDescent="0.25">
      <c r="A43" s="358">
        <f t="shared" si="2"/>
        <v>41</v>
      </c>
      <c r="B43" s="358"/>
      <c r="C43" s="875"/>
      <c r="D43" s="875"/>
      <c r="E43" s="875"/>
      <c r="F43" s="875"/>
      <c r="G43" s="875"/>
      <c r="H43" s="875"/>
      <c r="I43" s="875"/>
      <c r="J43" s="875"/>
      <c r="K43" s="875"/>
      <c r="L43" s="875"/>
      <c r="M43" s="875"/>
      <c r="N43" s="875"/>
      <c r="O43" s="875"/>
      <c r="P43" s="875"/>
      <c r="Q43" s="875"/>
    </row>
    <row r="44" spans="1:17" ht="44.25" customHeight="1" x14ac:dyDescent="0.25">
      <c r="A44" s="358">
        <f t="shared" si="2"/>
        <v>42</v>
      </c>
      <c r="B44" s="358"/>
      <c r="C44" s="875"/>
      <c r="D44" s="875"/>
      <c r="E44" s="875"/>
      <c r="F44" s="875"/>
      <c r="G44" s="875"/>
      <c r="H44" s="875"/>
      <c r="I44" s="875"/>
      <c r="J44" s="875"/>
      <c r="K44" s="875"/>
      <c r="L44" s="875"/>
      <c r="M44" s="875"/>
      <c r="N44" s="875"/>
      <c r="O44" s="875"/>
      <c r="P44" s="875"/>
      <c r="Q44" s="875"/>
    </row>
    <row r="45" spans="1:17" ht="44.25" customHeight="1" x14ac:dyDescent="0.25">
      <c r="A45" s="358">
        <f t="shared" si="2"/>
        <v>43</v>
      </c>
      <c r="B45" s="358"/>
      <c r="C45" s="875"/>
      <c r="D45" s="875"/>
      <c r="E45" s="875"/>
      <c r="F45" s="875"/>
      <c r="G45" s="875"/>
      <c r="H45" s="875"/>
      <c r="I45" s="875"/>
      <c r="J45" s="875"/>
      <c r="K45" s="875"/>
      <c r="L45" s="875"/>
      <c r="M45" s="875"/>
      <c r="N45" s="875"/>
      <c r="O45" s="875"/>
      <c r="P45" s="875"/>
      <c r="Q45" s="875"/>
    </row>
    <row r="46" spans="1:17" ht="44.25" customHeight="1" x14ac:dyDescent="0.25">
      <c r="A46" s="358">
        <f t="shared" si="2"/>
        <v>44</v>
      </c>
      <c r="B46" s="358"/>
      <c r="C46" s="875"/>
      <c r="D46" s="875"/>
      <c r="E46" s="875"/>
      <c r="F46" s="875"/>
      <c r="G46" s="875"/>
      <c r="H46" s="875"/>
      <c r="I46" s="875"/>
      <c r="J46" s="875"/>
      <c r="K46" s="875"/>
      <c r="L46" s="875"/>
      <c r="M46" s="875"/>
      <c r="N46" s="875"/>
      <c r="O46" s="875"/>
      <c r="P46" s="875"/>
      <c r="Q46" s="875"/>
    </row>
  </sheetData>
  <mergeCells count="46">
    <mergeCell ref="C2:Q2"/>
    <mergeCell ref="C3:Q3"/>
    <mergeCell ref="C4:Q4"/>
    <mergeCell ref="C10:Q10"/>
    <mergeCell ref="C11:Q11"/>
    <mergeCell ref="C19:Q19"/>
    <mergeCell ref="C5:Q5"/>
    <mergeCell ref="C6:Q6"/>
    <mergeCell ref="C7:Q7"/>
    <mergeCell ref="C8:Q8"/>
    <mergeCell ref="C9:Q9"/>
    <mergeCell ref="C12:Q12"/>
    <mergeCell ref="C13:Q13"/>
    <mergeCell ref="C14:Q14"/>
    <mergeCell ref="C15:Q15"/>
    <mergeCell ref="C16:Q16"/>
    <mergeCell ref="C17:Q17"/>
    <mergeCell ref="C18:Q18"/>
    <mergeCell ref="C31:Q31"/>
    <mergeCell ref="C20:Q20"/>
    <mergeCell ref="C21:Q21"/>
    <mergeCell ref="C22:Q22"/>
    <mergeCell ref="C23:Q23"/>
    <mergeCell ref="C24:Q24"/>
    <mergeCell ref="C25:Q25"/>
    <mergeCell ref="C26:Q26"/>
    <mergeCell ref="C27:Q27"/>
    <mergeCell ref="C28:Q28"/>
    <mergeCell ref="C29:Q29"/>
    <mergeCell ref="C30:Q30"/>
    <mergeCell ref="C44:Q44"/>
    <mergeCell ref="C45:Q45"/>
    <mergeCell ref="C46:Q46"/>
    <mergeCell ref="A1:Q1"/>
    <mergeCell ref="C38:Q38"/>
    <mergeCell ref="C39:Q39"/>
    <mergeCell ref="C40:Q40"/>
    <mergeCell ref="C41:Q41"/>
    <mergeCell ref="C42:Q42"/>
    <mergeCell ref="C43:Q43"/>
    <mergeCell ref="C32:Q32"/>
    <mergeCell ref="C33:Q33"/>
    <mergeCell ref="C34:Q34"/>
    <mergeCell ref="C35:Q35"/>
    <mergeCell ref="C36:Q36"/>
    <mergeCell ref="C37:Q37"/>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5B097-956E-4F53-9EAF-FF616277AA6F}">
  <sheetPr codeName="Feuil9">
    <tabColor rgb="FFFF7C80"/>
    <pageSetUpPr fitToPage="1"/>
  </sheetPr>
  <dimension ref="A1:FS187"/>
  <sheetViews>
    <sheetView tabSelected="1" zoomScaleNormal="100" workbookViewId="0">
      <pane ySplit="4" topLeftCell="A5" activePane="bottomLeft" state="frozen"/>
      <selection pane="bottomLeft" activeCell="BC2" sqref="BC2"/>
    </sheetView>
  </sheetViews>
  <sheetFormatPr defaultColWidth="2.5703125" defaultRowHeight="13.5" customHeight="1" x14ac:dyDescent="0.25"/>
  <cols>
    <col min="1" max="5" width="2.5703125" style="284"/>
    <col min="6" max="12" width="2.5703125" style="284" customWidth="1"/>
    <col min="13" max="18" width="2.5703125" style="284"/>
    <col min="19" max="20" width="2.42578125" style="284" customWidth="1"/>
    <col min="21" max="25" width="2.5703125" style="284"/>
    <col min="26" max="26" width="2.5703125" style="177" customWidth="1"/>
    <col min="27" max="32" width="2.5703125" style="284"/>
    <col min="33" max="33" width="5" style="284" customWidth="1"/>
    <col min="34" max="49" width="2.5703125" style="284"/>
    <col min="50" max="50" width="2.5703125" style="284" customWidth="1"/>
    <col min="51" max="101" width="2.5703125" style="284"/>
    <col min="102" max="104" width="2.5703125" style="109"/>
    <col min="105" max="105" width="2.5703125" style="109" customWidth="1"/>
    <col min="106" max="136" width="2.5703125" style="109"/>
    <col min="137" max="16384" width="2.5703125" style="284"/>
  </cols>
  <sheetData>
    <row r="1" spans="1:175" ht="13.5" customHeight="1" x14ac:dyDescent="0.25">
      <c r="A1" s="364"/>
      <c r="B1" s="365"/>
      <c r="C1" s="365"/>
      <c r="D1" s="365"/>
      <c r="E1" s="365"/>
      <c r="F1" s="366"/>
      <c r="G1" s="640" t="str">
        <f>IF(Resume!A2&lt;&gt;"",Resume!A2,"")</f>
        <v>SCG007</v>
      </c>
      <c r="H1" s="641"/>
      <c r="I1" s="641"/>
      <c r="J1" s="641"/>
      <c r="K1" s="641"/>
      <c r="L1" s="642"/>
      <c r="M1" s="647">
        <f>IF(Resume!A15&lt;&gt;"",MIN(Resume!A15:D29),"")</f>
        <v>44344</v>
      </c>
      <c r="N1" s="648"/>
      <c r="O1" s="280" t="s">
        <v>184</v>
      </c>
      <c r="P1" s="636">
        <f>IF(Resume!A15&lt;&gt;"",MAX(Resume!A15:D29),"")</f>
        <v>44344</v>
      </c>
      <c r="Q1" s="636"/>
      <c r="R1" s="637"/>
      <c r="S1" s="649" t="str">
        <f>IF(Resume!C12&lt;&gt;"",Resume!C12,"")</f>
        <v>Motorland Dunlop</v>
      </c>
      <c r="T1" s="506"/>
      <c r="U1" s="506"/>
      <c r="V1" s="506"/>
      <c r="W1" s="506"/>
      <c r="X1" s="507"/>
      <c r="Y1" s="657" t="s">
        <v>175</v>
      </c>
      <c r="Z1" s="658"/>
      <c r="AA1" s="499" t="str">
        <f>IF(Resume!O3&lt;&gt;"",Resume!O3,"")</f>
        <v>FM</v>
      </c>
      <c r="AB1" s="499"/>
      <c r="AC1" s="499" t="str">
        <f>IF(Resume!O4&lt;&gt;"",Resume!O4,"")</f>
        <v>OP</v>
      </c>
      <c r="AD1" s="500"/>
      <c r="AE1" s="659" t="s">
        <v>178</v>
      </c>
      <c r="AF1" s="659"/>
      <c r="AG1" s="659"/>
      <c r="AH1" s="1148" t="s">
        <v>1</v>
      </c>
      <c r="AI1" s="1149"/>
      <c r="AJ1" s="1149"/>
      <c r="AK1" s="1149"/>
      <c r="AL1" s="1149" t="s">
        <v>179</v>
      </c>
      <c r="AM1" s="1149"/>
      <c r="AN1" s="1149"/>
      <c r="AO1" s="1149"/>
      <c r="AP1" s="1150" t="s">
        <v>0</v>
      </c>
      <c r="AQ1" s="1151"/>
      <c r="AR1" s="1151"/>
      <c r="AS1" s="1151"/>
      <c r="AT1" s="1151"/>
      <c r="AU1" s="1152"/>
      <c r="AV1" s="1008" t="s">
        <v>196</v>
      </c>
      <c r="AW1" s="1009"/>
      <c r="AX1" s="1010"/>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208"/>
      <c r="CJ1" s="1112" t="s">
        <v>56</v>
      </c>
      <c r="CK1" s="1113"/>
      <c r="CL1" s="1112" t="s">
        <v>57</v>
      </c>
      <c r="CM1" s="1113"/>
      <c r="CN1" s="54">
        <f>IF(MIN(CN3,CP3,CR3,CT3,CV3)&lt;&gt;0,MIN(CN3,CP3,CR3,CT3,CV3),"")</f>
        <v>88.31</v>
      </c>
      <c r="CO1" s="55">
        <f>IF(CN1&lt;&gt;"",INT(CN1/60),"")</f>
        <v>1</v>
      </c>
      <c r="CP1" s="1118" t="s">
        <v>65</v>
      </c>
      <c r="CQ1" s="1118"/>
      <c r="CR1" s="1118"/>
      <c r="CS1" s="1118"/>
      <c r="CT1" s="1118"/>
      <c r="CU1" s="1118"/>
      <c r="CV1" s="52">
        <f>IF(CN1&lt;&gt;"",INT(CN1-CO1*60),"")</f>
        <v>28</v>
      </c>
      <c r="CW1" s="53">
        <f>IF(CN1&lt;&gt;"",(CN1-CO1*60-CV1)*100,"")</f>
        <v>31.000000000000227</v>
      </c>
      <c r="CX1" s="1119" t="s">
        <v>59</v>
      </c>
      <c r="CY1" s="1120"/>
      <c r="CZ1" s="1120"/>
      <c r="DA1" s="1120"/>
      <c r="DB1" s="1120"/>
      <c r="DC1" s="1120"/>
      <c r="DD1" s="1120"/>
      <c r="DE1" s="1120"/>
      <c r="DF1" s="1120"/>
      <c r="DG1" s="1120"/>
      <c r="DH1" s="1120"/>
      <c r="DI1" s="1120"/>
      <c r="DJ1" s="1120"/>
      <c r="DK1" s="1120"/>
      <c r="DL1" s="1120"/>
      <c r="DM1" s="1120"/>
      <c r="DN1" s="1120"/>
      <c r="DO1" s="1120"/>
      <c r="DP1" s="1120"/>
      <c r="DQ1" s="1120"/>
      <c r="DR1" s="1120"/>
      <c r="DS1" s="1120"/>
      <c r="DT1" s="1120"/>
      <c r="DU1" s="1120"/>
      <c r="DV1" s="1120"/>
      <c r="DW1" s="1120"/>
      <c r="DX1" s="1120"/>
      <c r="DY1" s="1120"/>
      <c r="DZ1" s="1120"/>
      <c r="EA1" s="1120"/>
      <c r="EB1" s="1120"/>
      <c r="EC1" s="1120"/>
      <c r="ED1" s="1120"/>
      <c r="EE1" s="1120"/>
      <c r="EF1" s="1121"/>
      <c r="EG1" s="1122" t="s">
        <v>62</v>
      </c>
      <c r="EH1" s="1123"/>
      <c r="EI1" s="1123"/>
      <c r="EJ1" s="1123"/>
      <c r="EK1" s="1123"/>
      <c r="EL1" s="1124"/>
      <c r="EM1" s="1104" t="s">
        <v>64</v>
      </c>
      <c r="EN1" s="1106" t="s">
        <v>60</v>
      </c>
      <c r="EO1" s="1107"/>
      <c r="EP1" s="1107"/>
      <c r="EQ1" s="1107"/>
      <c r="ER1" s="1107"/>
      <c r="ES1" s="1107"/>
      <c r="ET1" s="1107"/>
      <c r="EU1" s="1107"/>
      <c r="EV1" s="1107"/>
      <c r="EW1" s="1107"/>
      <c r="EX1" s="1107"/>
      <c r="EY1" s="1107"/>
      <c r="EZ1" s="1107"/>
      <c r="FA1" s="1107"/>
      <c r="FB1" s="1107"/>
      <c r="FC1" s="1107"/>
      <c r="FD1" s="1107"/>
      <c r="FE1" s="1107"/>
      <c r="FF1" s="1107"/>
      <c r="FG1" s="1107"/>
      <c r="FH1" s="1107"/>
      <c r="FI1" s="1107"/>
      <c r="FJ1" s="1107"/>
      <c r="FK1" s="1107"/>
      <c r="FL1" s="1107"/>
      <c r="FM1" s="1107"/>
      <c r="FN1" s="1107"/>
      <c r="FO1" s="1107"/>
      <c r="FP1" s="1107"/>
      <c r="FQ1" s="1107"/>
      <c r="FR1" s="1107"/>
      <c r="FS1" s="1108"/>
    </row>
    <row r="2" spans="1:175" ht="13.5" customHeight="1" x14ac:dyDescent="0.25">
      <c r="A2" s="367"/>
      <c r="B2" s="368"/>
      <c r="C2" s="368"/>
      <c r="D2" s="368"/>
      <c r="E2" s="368"/>
      <c r="F2" s="369"/>
      <c r="G2" s="643" t="str">
        <f>IF(Resume!L2&lt;&gt;"",Resume!L2,"")</f>
        <v>#02</v>
      </c>
      <c r="H2" s="644"/>
      <c r="I2" s="644"/>
      <c r="J2" s="645">
        <f>IF(Resume!O2&lt;&gt;"",Resume!O2,"")</f>
        <v>709</v>
      </c>
      <c r="K2" s="645"/>
      <c r="L2" s="646"/>
      <c r="M2" s="653" t="s">
        <v>185</v>
      </c>
      <c r="N2" s="654"/>
      <c r="O2" s="654" t="str">
        <f>IF(Resume!O8&lt;&gt;"",Resume!O8,"")</f>
        <v>CB</v>
      </c>
      <c r="P2" s="654"/>
      <c r="Q2" s="654" t="str">
        <f>IF(Resume!O9&lt;&gt;"",Resume!O9,"")</f>
        <v>MP</v>
      </c>
      <c r="R2" s="655"/>
      <c r="S2" s="638" t="str">
        <f>IF(Resume!O12&lt;&gt;"",Resume!O12,"")</f>
        <v>MD</v>
      </c>
      <c r="T2" s="639"/>
      <c r="U2" s="650">
        <f>IF(Resume!K12&lt;&gt;"",Resume!K12,"")</f>
        <v>4.9260000000000002</v>
      </c>
      <c r="V2" s="651"/>
      <c r="W2" s="651"/>
      <c r="X2" s="652"/>
      <c r="Y2" s="656" t="str">
        <f>IF(Resume!O5&lt;&gt;"",Resume!O5,"")</f>
        <v>PD</v>
      </c>
      <c r="Z2" s="472"/>
      <c r="AA2" s="472" t="str">
        <f>IF(Resume!O6&lt;&gt;"",Resume!O6,"")</f>
        <v/>
      </c>
      <c r="AB2" s="472"/>
      <c r="AC2" s="472" t="str">
        <f>IF(Resume!O7&lt;&gt;"",Resume!O7,"")</f>
        <v/>
      </c>
      <c r="AD2" s="473"/>
      <c r="AE2" s="660" t="str">
        <f>IF(Resume!O10&lt;&gt;"",Resume!O10,"")</f>
        <v>SR</v>
      </c>
      <c r="AF2" s="660"/>
      <c r="AG2" s="660"/>
      <c r="AH2" s="1173">
        <v>44344</v>
      </c>
      <c r="AI2" s="1174"/>
      <c r="AJ2" s="1174"/>
      <c r="AK2" s="1174"/>
      <c r="AL2" s="1175">
        <v>0.45833333333333331</v>
      </c>
      <c r="AM2" s="1175"/>
      <c r="AN2" s="1175">
        <v>0.625</v>
      </c>
      <c r="AO2" s="1175"/>
      <c r="AP2" s="468" t="s">
        <v>315</v>
      </c>
      <c r="AQ2" s="469"/>
      <c r="AR2" s="469"/>
      <c r="AS2" s="469"/>
      <c r="AT2" s="469"/>
      <c r="AU2" s="470"/>
      <c r="AV2" s="878">
        <f>IF(Resume!AS5=1,1,Density)</f>
        <v>0.76500000000000001</v>
      </c>
      <c r="AW2" s="1180"/>
      <c r="AX2" s="881"/>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208"/>
      <c r="CJ2" s="1114"/>
      <c r="CK2" s="1115"/>
      <c r="CL2" s="1114"/>
      <c r="CM2" s="1115"/>
      <c r="CN2" s="44">
        <f>IF(CN3&lt;&gt;"",INT(CN3/60),"")</f>
        <v>1</v>
      </c>
      <c r="CO2" s="47">
        <f>IF(CN3&lt;&gt;"",INT(CN3-CN2*60),"")</f>
        <v>28</v>
      </c>
      <c r="CP2" s="47">
        <f>IF(CP3&lt;&gt;"",INT(CP3/60),"")</f>
        <v>1</v>
      </c>
      <c r="CQ2" s="47">
        <f>IF(CP3&lt;&gt;"",INT(CP3-CP2*60),"")</f>
        <v>28</v>
      </c>
      <c r="CR2" s="47">
        <f>IF(CR3&lt;&gt;"",INT(CR3/60),"")</f>
        <v>1</v>
      </c>
      <c r="CS2" s="47">
        <f>IF(CR3&lt;&gt;"",INT(CR3-CR2*60),"")</f>
        <v>29</v>
      </c>
      <c r="CT2" s="47" t="str">
        <f>IF(CT3&lt;&gt;"",INT(CT3/60),"")</f>
        <v/>
      </c>
      <c r="CU2" s="45" t="str">
        <f>IF(CT3&lt;&gt;"",INT(CT3-CT2*60),"")</f>
        <v/>
      </c>
      <c r="CV2" s="45" t="str">
        <f>IF(CV3&lt;&gt;"",INT(CV3/60),"")</f>
        <v/>
      </c>
      <c r="CW2" s="46" t="str">
        <f>IF(CV3&lt;&gt;"",INT(CV3-CV2*60),"")</f>
        <v/>
      </c>
      <c r="CX2" s="100">
        <v>1</v>
      </c>
      <c r="CY2" s="101">
        <v>2</v>
      </c>
      <c r="CZ2" s="101">
        <v>3</v>
      </c>
      <c r="DA2" s="101">
        <v>4</v>
      </c>
      <c r="DB2" s="101">
        <v>5</v>
      </c>
      <c r="DC2" s="101">
        <v>6</v>
      </c>
      <c r="DD2" s="101">
        <v>7</v>
      </c>
      <c r="DE2" s="101">
        <v>8</v>
      </c>
      <c r="DF2" s="101">
        <v>9</v>
      </c>
      <c r="DG2" s="101">
        <v>10</v>
      </c>
      <c r="DH2" s="101">
        <v>11</v>
      </c>
      <c r="DI2" s="101">
        <v>12</v>
      </c>
      <c r="DJ2" s="101">
        <v>13</v>
      </c>
      <c r="DK2" s="101">
        <v>14</v>
      </c>
      <c r="DL2" s="101">
        <v>15</v>
      </c>
      <c r="DM2" s="101">
        <v>16</v>
      </c>
      <c r="DN2" s="101">
        <v>17</v>
      </c>
      <c r="DO2" s="101">
        <v>18</v>
      </c>
      <c r="DP2" s="101">
        <v>19</v>
      </c>
      <c r="DQ2" s="101">
        <v>20</v>
      </c>
      <c r="DR2" s="101">
        <v>21</v>
      </c>
      <c r="DS2" s="101">
        <v>22</v>
      </c>
      <c r="DT2" s="101">
        <v>23</v>
      </c>
      <c r="DU2" s="101">
        <v>24</v>
      </c>
      <c r="DV2" s="101">
        <v>25</v>
      </c>
      <c r="DW2" s="101">
        <v>26</v>
      </c>
      <c r="DX2" s="101">
        <v>27</v>
      </c>
      <c r="DY2" s="101">
        <v>28</v>
      </c>
      <c r="DZ2" s="101">
        <v>29</v>
      </c>
      <c r="EA2" s="101">
        <v>30</v>
      </c>
      <c r="EB2" s="101">
        <v>31</v>
      </c>
      <c r="EC2" s="101">
        <v>32</v>
      </c>
      <c r="ED2" s="101">
        <v>33</v>
      </c>
      <c r="EE2" s="101">
        <v>34</v>
      </c>
      <c r="EF2" s="102">
        <v>35</v>
      </c>
      <c r="EG2" s="41">
        <f t="shared" ref="EG2:EL2" si="0">IF(SUM(EG5:EG1048576)&lt;&gt;0,SUM(EG5:EG1048576),"")</f>
        <v>26</v>
      </c>
      <c r="EH2" s="42">
        <f t="shared" si="0"/>
        <v>10</v>
      </c>
      <c r="EI2" s="42">
        <f t="shared" si="0"/>
        <v>9</v>
      </c>
      <c r="EJ2" s="42">
        <f t="shared" si="0"/>
        <v>7</v>
      </c>
      <c r="EK2" s="42" t="str">
        <f t="shared" si="0"/>
        <v/>
      </c>
      <c r="EL2" s="43" t="str">
        <f t="shared" si="0"/>
        <v/>
      </c>
      <c r="EM2" s="1105"/>
      <c r="EN2" s="1109"/>
      <c r="EO2" s="1110"/>
      <c r="EP2" s="1110"/>
      <c r="EQ2" s="1110"/>
      <c r="ER2" s="1110"/>
      <c r="ES2" s="1110"/>
      <c r="ET2" s="1110"/>
      <c r="EU2" s="1110"/>
      <c r="EV2" s="1110"/>
      <c r="EW2" s="1110"/>
      <c r="EX2" s="1110"/>
      <c r="EY2" s="1110"/>
      <c r="EZ2" s="1110"/>
      <c r="FA2" s="1110"/>
      <c r="FB2" s="1110"/>
      <c r="FC2" s="1110"/>
      <c r="FD2" s="1110"/>
      <c r="FE2" s="1110"/>
      <c r="FF2" s="1110"/>
      <c r="FG2" s="1110"/>
      <c r="FH2" s="1110"/>
      <c r="FI2" s="1110"/>
      <c r="FJ2" s="1110"/>
      <c r="FK2" s="1110"/>
      <c r="FL2" s="1110"/>
      <c r="FM2" s="1110"/>
      <c r="FN2" s="1110"/>
      <c r="FO2" s="1110"/>
      <c r="FP2" s="1110"/>
      <c r="FQ2" s="1110"/>
      <c r="FR2" s="1110"/>
      <c r="FS2" s="1111"/>
    </row>
    <row r="3" spans="1:175" ht="13.5" customHeight="1" thickBot="1" x14ac:dyDescent="0.3">
      <c r="A3" s="382" t="s">
        <v>181</v>
      </c>
      <c r="B3" s="383"/>
      <c r="C3" s="383" t="s">
        <v>44</v>
      </c>
      <c r="D3" s="1086"/>
      <c r="E3" s="1153" t="s">
        <v>167</v>
      </c>
      <c r="F3" s="1154"/>
      <c r="G3" s="1157" t="s">
        <v>198</v>
      </c>
      <c r="H3" s="1158"/>
      <c r="I3" s="1159"/>
      <c r="J3" s="1163" t="s">
        <v>188</v>
      </c>
      <c r="K3" s="1158"/>
      <c r="L3" s="1159"/>
      <c r="M3" s="1165" t="s">
        <v>200</v>
      </c>
      <c r="N3" s="1166"/>
      <c r="O3" s="1167" t="s">
        <v>89</v>
      </c>
      <c r="P3" s="1168"/>
      <c r="Q3" s="1171" t="s">
        <v>201</v>
      </c>
      <c r="R3" s="1172"/>
      <c r="S3" s="1140" t="s">
        <v>155</v>
      </c>
      <c r="T3" s="1141"/>
      <c r="U3" s="1008" t="s">
        <v>50</v>
      </c>
      <c r="V3" s="1009"/>
      <c r="W3" s="1009"/>
      <c r="X3" s="1144" t="s">
        <v>220</v>
      </c>
      <c r="Y3" s="1146" t="s">
        <v>36</v>
      </c>
      <c r="Z3" s="1176" t="s">
        <v>66</v>
      </c>
      <c r="AA3" s="1178" t="s">
        <v>156</v>
      </c>
      <c r="AB3" s="1178"/>
      <c r="AC3" s="1179"/>
      <c r="AD3" s="1125" t="s">
        <v>203</v>
      </c>
      <c r="AE3" s="1126"/>
      <c r="AF3" s="1127" t="s">
        <v>204</v>
      </c>
      <c r="AG3" s="1128"/>
      <c r="AH3" s="1128"/>
      <c r="AI3" s="1129"/>
      <c r="AJ3" s="1130" t="s">
        <v>205</v>
      </c>
      <c r="AK3" s="1131"/>
      <c r="AL3" s="1130" t="s">
        <v>55</v>
      </c>
      <c r="AM3" s="1131"/>
      <c r="AN3" s="1130" t="s">
        <v>54</v>
      </c>
      <c r="AO3" s="1132"/>
      <c r="AP3" s="1131"/>
      <c r="AQ3" s="92"/>
      <c r="AR3" s="92"/>
      <c r="AS3" s="92"/>
      <c r="AT3" s="92"/>
      <c r="AU3" s="92"/>
      <c r="AV3" s="92"/>
      <c r="AW3" s="92"/>
      <c r="AX3" s="9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208"/>
      <c r="CJ3" s="1114"/>
      <c r="CK3" s="1115"/>
      <c r="CL3" s="1114"/>
      <c r="CM3" s="1115"/>
      <c r="CN3" s="44">
        <f>IF(MIN(CN5:CO1048576)=0,"",MIN(CN5:CO1048576))</f>
        <v>88.31</v>
      </c>
      <c r="CO3" s="140">
        <f>IF(CN3&lt;&gt;"",(CN3-CN2*60-CO2)*100,"")</f>
        <v>31.000000000000227</v>
      </c>
      <c r="CP3" s="140">
        <f>IF(MIN(CP5:CQ1048576)=0,"",MIN(CP5:CQ1048576))</f>
        <v>88.71</v>
      </c>
      <c r="CQ3" s="140">
        <f>IF(CP3&lt;&gt;"",(CP3-CP2*60-CQ2)*100,"")</f>
        <v>70.999999999999375</v>
      </c>
      <c r="CR3" s="140">
        <f>IF(MIN(CR5:CS1048576)=0,"",MIN(CR5:CS1048576))</f>
        <v>89.26</v>
      </c>
      <c r="CS3" s="140">
        <f>IF(CR3&lt;&gt;"",(CR3-CR2*60-CS2)*100,"")</f>
        <v>26.000000000000512</v>
      </c>
      <c r="CT3" s="140" t="str">
        <f>IF(MIN(CT5:CU1048576)=0,"",MIN(CT5:CU1048576))</f>
        <v/>
      </c>
      <c r="CU3" s="140" t="str">
        <f>IF(CT3&lt;&gt;"",(CT3-CT2*60-CU2)*100,"")</f>
        <v/>
      </c>
      <c r="CV3" s="140" t="str">
        <f>IF(MIN(CV5:CW1048576)=0,"",MIN(CV5:CW1048576))</f>
        <v/>
      </c>
      <c r="CW3" s="46" t="str">
        <f>IF(CV3&lt;&gt;"",(CV3-CV2*60-CW2)*100,"")</f>
        <v/>
      </c>
      <c r="CX3" s="1135" t="str">
        <f>IF(Tires!$D$6&lt;&gt;"",Tires!$D$6,"")</f>
        <v>8105</v>
      </c>
      <c r="CY3" s="1082" t="str">
        <f>IF(Tires!$D$8&lt;&gt;"",Tires!$D$8,"")</f>
        <v>8106</v>
      </c>
      <c r="CZ3" s="1082" t="str">
        <f>IF(Tires!$D$10&lt;&gt;"",Tires!$D$10,"")</f>
        <v>8107</v>
      </c>
      <c r="DA3" s="1082" t="str">
        <f>IF(Tires!$D$12&lt;&gt;"",Tires!$D$12,"")</f>
        <v>8108</v>
      </c>
      <c r="DB3" s="1082" t="str">
        <f>IF(Tires!$D$14&lt;&gt;"",Tires!$D$14,"")</f>
        <v>8110</v>
      </c>
      <c r="DC3" s="1082" t="str">
        <f>IF(Tires!$D$16&lt;&gt;"",Tires!$D$16,"")</f>
        <v>8207</v>
      </c>
      <c r="DD3" s="1082" t="str">
        <f>IF(Tires!$D$18&lt;&gt;"",Tires!$D$18,"")</f>
        <v>8208</v>
      </c>
      <c r="DE3" s="1082" t="str">
        <f>IF(Tires!$D$20&lt;&gt;"",Tires!$D$20,"")</f>
        <v>8209</v>
      </c>
      <c r="DF3" s="1082" t="str">
        <f>IF(Tires!$D$22&lt;&gt;"",Tires!$D$22,"")</f>
        <v>8210</v>
      </c>
      <c r="DG3" s="1082" t="str">
        <f>IF(Tires!$D$24&lt;&gt;"",Tires!$D$24,"")</f>
        <v>8211</v>
      </c>
      <c r="DH3" s="1082" t="str">
        <f>IF(Tires!$D$26&lt;&gt;"",Tires!$D$26,"")</f>
        <v>8212</v>
      </c>
      <c r="DI3" s="1082" t="str">
        <f>IF(Tires!$D$28&lt;&gt;"",Tires!$D$28,"")</f>
        <v>8213</v>
      </c>
      <c r="DJ3" s="1082" t="str">
        <f>IF(Tires!$D$30&lt;&gt;"",Tires!$D$30,"")</f>
        <v>8252</v>
      </c>
      <c r="DK3" s="1082" t="str">
        <f>IF(Tires!$D$32&lt;&gt;"",Tires!$D$32,"")</f>
        <v>8256</v>
      </c>
      <c r="DL3" s="1082" t="str">
        <f>IF(Tires!$D$34&lt;&gt;"",Tires!$D$34,"")</f>
        <v>8257</v>
      </c>
      <c r="DM3" s="1082" t="str">
        <f>IF(Tires!$D$36&lt;&gt;"",Tires!$D$36,"")</f>
        <v>8301</v>
      </c>
      <c r="DN3" s="1082" t="str">
        <f>IF(Tires!$D$38&lt;&gt;"",Tires!$D$38,"")</f>
        <v>8302</v>
      </c>
      <c r="DO3" s="1082" t="str">
        <f>IF(Tires!$D$40&lt;&gt;"",Tires!$D$40,"")</f>
        <v>8303</v>
      </c>
      <c r="DP3" s="1082" t="str">
        <f>IF(Tires!$D$42&lt;&gt;"",Tires!$D$42,"")</f>
        <v>8304</v>
      </c>
      <c r="DQ3" s="1082" t="str">
        <f>IF(Tires!$D$44&lt;&gt;"",Tires!$D$44,"")</f>
        <v>8305</v>
      </c>
      <c r="DR3" s="1082" t="str">
        <f>IF(Tires!$D$46&lt;&gt;"",Tires!$D$46,"")</f>
        <v>8402</v>
      </c>
      <c r="DS3" s="1082" t="str">
        <f>IF(Tires!$D$48&lt;&gt;"",Tires!$D$48,"")</f>
        <v>8403</v>
      </c>
      <c r="DT3" s="1082" t="str">
        <f>IF(Tires!$D$50&lt;&gt;"",Tires!$D$50,"")</f>
        <v>8451</v>
      </c>
      <c r="DU3" s="1082" t="str">
        <f>IF(Tires!$D$52&lt;&gt;"",Tires!$D$52,"")</f>
        <v>8501</v>
      </c>
      <c r="DV3" s="1082" t="str">
        <f>IF(Tires!$D$54&lt;&gt;"",Tires!$D$54,"")</f>
        <v>8502</v>
      </c>
      <c r="DW3" s="1082" t="str">
        <f>IF(Tires!$D$56&lt;&gt;"",Tires!$D$56,"")</f>
        <v>8503</v>
      </c>
      <c r="DX3" s="1082" t="str">
        <f>IF(Tires!$D$58&lt;&gt;"",Tires!$D$58,"")</f>
        <v>8504</v>
      </c>
      <c r="DY3" s="1082" t="str">
        <f>IF(Tires!$D$60&lt;&gt;"",Tires!$D$60,"")</f>
        <v>8801</v>
      </c>
      <c r="DZ3" s="1082" t="str">
        <f>IF(Tires!$D$62&lt;&gt;"",Tires!$D$62,"")</f>
        <v>8802</v>
      </c>
      <c r="EA3" s="1082" t="str">
        <f>IF(Tires!$D$64&lt;&gt;"",Tires!$D$64,"")</f>
        <v>8901</v>
      </c>
      <c r="EB3" s="1082" t="str">
        <f>IF(Tires!$D$66&lt;&gt;"",Tires!$D$66,"")</f>
        <v>8902</v>
      </c>
      <c r="EC3" s="1082" t="str">
        <f>IF(Tires!$D$68&lt;&gt;"",Tires!$D$68,"")</f>
        <v/>
      </c>
      <c r="ED3" s="1082" t="str">
        <f>IF(Tires!$D$70&lt;&gt;"",Tires!$D$70,"")</f>
        <v/>
      </c>
      <c r="EE3" s="1082" t="str">
        <f>IF(Tires!$D$72&lt;&gt;"",Tires!$D$72,"")</f>
        <v/>
      </c>
      <c r="EF3" s="1084" t="str">
        <f>IF(Tires!$D$74&lt;&gt;"",Tires!$D$74,"")</f>
        <v/>
      </c>
      <c r="EG3" s="1098" t="str">
        <f>IF(Resume!L2&lt;&gt;"",Resume!L2,"")</f>
        <v>#02</v>
      </c>
      <c r="EH3" s="1100" t="str">
        <f>IF(Resume!O3&lt;&gt;"",Resume!O3,"")</f>
        <v>FM</v>
      </c>
      <c r="EI3" s="1100" t="str">
        <f>IF(Resume!O4&lt;&gt;"",Resume!O4,"")</f>
        <v>OP</v>
      </c>
      <c r="EJ3" s="1100" t="str">
        <f>IF(Resume!O5&lt;&gt;"",Resume!O5,"")</f>
        <v>PD</v>
      </c>
      <c r="EK3" s="1100" t="str">
        <f>IF(Resume!O6&lt;&gt;"",Resume!O6,"")</f>
        <v/>
      </c>
      <c r="EL3" s="1102" t="str">
        <f>IF(Resume!O7&lt;&gt;"",Resume!O7,"")</f>
        <v/>
      </c>
      <c r="EM3" s="1105"/>
      <c r="EN3" s="981" t="str">
        <f>Data!$B$9</f>
        <v>Õ</v>
      </c>
      <c r="EO3" s="427"/>
      <c r="EP3" s="383" t="s">
        <v>37</v>
      </c>
      <c r="EQ3" s="383"/>
      <c r="ER3" s="383" t="s">
        <v>44</v>
      </c>
      <c r="ES3" s="383"/>
      <c r="ET3" s="383" t="s">
        <v>76</v>
      </c>
      <c r="EU3" s="1086"/>
      <c r="EV3" s="981" t="str">
        <f>Data!$C$9</f>
        <v>Ö</v>
      </c>
      <c r="EW3" s="427"/>
      <c r="EX3" s="383" t="s">
        <v>37</v>
      </c>
      <c r="EY3" s="383"/>
      <c r="EZ3" s="383" t="s">
        <v>44</v>
      </c>
      <c r="FA3" s="383"/>
      <c r="FB3" s="383" t="s">
        <v>76</v>
      </c>
      <c r="FC3" s="1086"/>
      <c r="FD3" s="981" t="str">
        <f>Data!$D$9</f>
        <v>Ù</v>
      </c>
      <c r="FE3" s="427"/>
      <c r="FF3" s="383" t="s">
        <v>37</v>
      </c>
      <c r="FG3" s="383"/>
      <c r="FH3" s="383" t="s">
        <v>44</v>
      </c>
      <c r="FI3" s="383"/>
      <c r="FJ3" s="383" t="s">
        <v>76</v>
      </c>
      <c r="FK3" s="1086"/>
      <c r="FL3" s="981" t="str">
        <f>Data!$E$9</f>
        <v>Û</v>
      </c>
      <c r="FM3" s="427"/>
      <c r="FN3" s="383" t="s">
        <v>37</v>
      </c>
      <c r="FO3" s="383"/>
      <c r="FP3" s="383" t="s">
        <v>44</v>
      </c>
      <c r="FQ3" s="383"/>
      <c r="FR3" s="383" t="s">
        <v>76</v>
      </c>
      <c r="FS3" s="1086"/>
    </row>
    <row r="4" spans="1:175" ht="13.5" customHeight="1" thickBot="1" x14ac:dyDescent="0.25">
      <c r="A4" s="1056" t="s">
        <v>43</v>
      </c>
      <c r="B4" s="1057"/>
      <c r="C4" s="1088" t="s">
        <v>197</v>
      </c>
      <c r="D4" s="1089"/>
      <c r="E4" s="1155"/>
      <c r="F4" s="1156"/>
      <c r="G4" s="1160"/>
      <c r="H4" s="1161"/>
      <c r="I4" s="1162"/>
      <c r="J4" s="1164"/>
      <c r="K4" s="1161"/>
      <c r="L4" s="1162"/>
      <c r="M4" s="1090" t="s">
        <v>199</v>
      </c>
      <c r="N4" s="1091"/>
      <c r="O4" s="1169"/>
      <c r="P4" s="1170"/>
      <c r="Q4" s="1092" t="s">
        <v>202</v>
      </c>
      <c r="R4" s="1093"/>
      <c r="S4" s="1142"/>
      <c r="T4" s="1143"/>
      <c r="U4" s="1094" t="s">
        <v>49</v>
      </c>
      <c r="V4" s="1095"/>
      <c r="W4" s="1095"/>
      <c r="X4" s="1145"/>
      <c r="Y4" s="1147"/>
      <c r="Z4" s="1177"/>
      <c r="AA4" s="28" t="s">
        <v>47</v>
      </c>
      <c r="AB4" s="28" t="s">
        <v>45</v>
      </c>
      <c r="AC4" s="29" t="s">
        <v>46</v>
      </c>
      <c r="AD4" s="1096" t="str">
        <f>IF(Resume!AS5=1,"kg/lap","L/lap")</f>
        <v>L/lap</v>
      </c>
      <c r="AE4" s="1097"/>
      <c r="AF4" s="1136" t="str">
        <f>IF(Resume!AS5=1,"","L")</f>
        <v>L</v>
      </c>
      <c r="AG4" s="1137"/>
      <c r="AH4" s="1137" t="s">
        <v>48</v>
      </c>
      <c r="AI4" s="1138"/>
      <c r="AJ4" s="1133" t="s">
        <v>199</v>
      </c>
      <c r="AK4" s="1134"/>
      <c r="AL4" s="1106"/>
      <c r="AM4" s="1108"/>
      <c r="AN4" s="1133"/>
      <c r="AO4" s="466"/>
      <c r="AP4" s="1134"/>
      <c r="AQ4" s="107"/>
      <c r="AR4" s="107"/>
      <c r="AS4" s="107"/>
      <c r="AT4" s="107"/>
      <c r="AU4" s="107"/>
      <c r="AV4" s="107"/>
      <c r="AW4" s="107"/>
      <c r="AX4" s="108"/>
      <c r="AY4" s="206"/>
      <c r="AZ4" s="206"/>
      <c r="BA4" s="206"/>
      <c r="BB4" s="206"/>
      <c r="BC4" s="206"/>
      <c r="BD4" s="206"/>
      <c r="BE4" s="206"/>
      <c r="BF4" s="206"/>
      <c r="BG4" s="206"/>
      <c r="BH4" s="206"/>
      <c r="BI4" s="206"/>
      <c r="BJ4" s="206"/>
      <c r="BK4" s="206"/>
      <c r="BL4" s="206"/>
      <c r="BM4" s="206"/>
      <c r="BN4" s="206"/>
      <c r="BO4" s="206"/>
      <c r="BP4" s="206"/>
      <c r="BQ4" s="206"/>
      <c r="BR4" s="206"/>
      <c r="BS4" s="206"/>
      <c r="BT4" s="206"/>
      <c r="BU4" s="206"/>
      <c r="BV4" s="206"/>
      <c r="BW4" s="206"/>
      <c r="BX4" s="206"/>
      <c r="BY4" s="206"/>
      <c r="BZ4" s="206"/>
      <c r="CA4" s="206"/>
      <c r="CB4" s="206"/>
      <c r="CC4" s="206"/>
      <c r="CD4" s="206"/>
      <c r="CE4" s="206"/>
      <c r="CF4" s="206"/>
      <c r="CG4" s="206"/>
      <c r="CH4" s="206"/>
      <c r="CI4" s="209"/>
      <c r="CJ4" s="1116"/>
      <c r="CK4" s="1117"/>
      <c r="CL4" s="1116"/>
      <c r="CM4" s="1117"/>
      <c r="CN4" s="1139" t="str">
        <f>IF(Resume!O3&lt;&gt;"",Resume!O3,"")</f>
        <v>FM</v>
      </c>
      <c r="CO4" s="1080"/>
      <c r="CP4" s="1080" t="str">
        <f>IF(Resume!O4&lt;&gt;"",Resume!O4,"")</f>
        <v>OP</v>
      </c>
      <c r="CQ4" s="1080"/>
      <c r="CR4" s="1080" t="str">
        <f>IF(Resume!O5&lt;&gt;"",Resume!O5,"")</f>
        <v>PD</v>
      </c>
      <c r="CS4" s="1080"/>
      <c r="CT4" s="1080" t="str">
        <f>IF(Resume!O6&lt;&gt;"",Resume!O6,"")</f>
        <v/>
      </c>
      <c r="CU4" s="1080"/>
      <c r="CV4" s="1080" t="str">
        <f>IF(Resume!O7&lt;&gt;"",Resume!O7,"")</f>
        <v/>
      </c>
      <c r="CW4" s="1081"/>
      <c r="CX4" s="979"/>
      <c r="CY4" s="1083"/>
      <c r="CZ4" s="1083"/>
      <c r="DA4" s="1083"/>
      <c r="DB4" s="1083"/>
      <c r="DC4" s="1083"/>
      <c r="DD4" s="1083"/>
      <c r="DE4" s="1083"/>
      <c r="DF4" s="1083"/>
      <c r="DG4" s="1083"/>
      <c r="DH4" s="1083"/>
      <c r="DI4" s="1083"/>
      <c r="DJ4" s="1083"/>
      <c r="DK4" s="1083"/>
      <c r="DL4" s="1083"/>
      <c r="DM4" s="1083"/>
      <c r="DN4" s="1083"/>
      <c r="DO4" s="1083"/>
      <c r="DP4" s="1083"/>
      <c r="DQ4" s="1083"/>
      <c r="DR4" s="1083"/>
      <c r="DS4" s="1083"/>
      <c r="DT4" s="1083"/>
      <c r="DU4" s="1083"/>
      <c r="DV4" s="1083"/>
      <c r="DW4" s="1083"/>
      <c r="DX4" s="1083"/>
      <c r="DY4" s="1083"/>
      <c r="DZ4" s="1083"/>
      <c r="EA4" s="1083"/>
      <c r="EB4" s="1083"/>
      <c r="EC4" s="1083"/>
      <c r="ED4" s="1083"/>
      <c r="EE4" s="1083"/>
      <c r="EF4" s="1085"/>
      <c r="EG4" s="1099"/>
      <c r="EH4" s="1101"/>
      <c r="EI4" s="1101"/>
      <c r="EJ4" s="1101"/>
      <c r="EK4" s="1101"/>
      <c r="EL4" s="1103"/>
      <c r="EM4" s="51">
        <f>IF(MAX(EM5:EM1048576)-1&lt;&gt;0,MAX(EM5:EM1048576)-1,"")</f>
        <v>6</v>
      </c>
      <c r="EN4" s="1056" t="str">
        <f>Data!$B$10</f>
        <v>Dry</v>
      </c>
      <c r="EO4" s="1057"/>
      <c r="EP4" s="1057"/>
      <c r="EQ4" s="1057"/>
      <c r="ER4" s="1057"/>
      <c r="ES4" s="1057"/>
      <c r="ET4" s="1057"/>
      <c r="EU4" s="1087"/>
      <c r="EV4" s="1056" t="str">
        <f>Data!$B$10</f>
        <v>Dry</v>
      </c>
      <c r="EW4" s="1057"/>
      <c r="EX4" s="1057"/>
      <c r="EY4" s="1057"/>
      <c r="EZ4" s="1057"/>
      <c r="FA4" s="1057"/>
      <c r="FB4" s="1057"/>
      <c r="FC4" s="1087"/>
      <c r="FD4" s="1056" t="str">
        <f>Data!$B$10</f>
        <v>Dry</v>
      </c>
      <c r="FE4" s="1057"/>
      <c r="FF4" s="1057"/>
      <c r="FG4" s="1057"/>
      <c r="FH4" s="1057"/>
      <c r="FI4" s="1057"/>
      <c r="FJ4" s="1057"/>
      <c r="FK4" s="1087"/>
      <c r="FL4" s="1056" t="str">
        <f>Data!$D$10</f>
        <v>Wet</v>
      </c>
      <c r="FM4" s="1057"/>
      <c r="FN4" s="1057"/>
      <c r="FO4" s="1057"/>
      <c r="FP4" s="1057"/>
      <c r="FQ4" s="1057"/>
      <c r="FR4" s="1057"/>
      <c r="FS4" s="1087"/>
    </row>
    <row r="5" spans="1:175" ht="13.5" customHeight="1" thickBot="1" x14ac:dyDescent="0.3">
      <c r="A5" s="958" t="s">
        <v>39</v>
      </c>
      <c r="B5" s="959"/>
      <c r="C5" s="1058">
        <v>25</v>
      </c>
      <c r="D5" s="1059"/>
      <c r="E5" s="1060">
        <v>0.51388888888888895</v>
      </c>
      <c r="F5" s="1061"/>
      <c r="G5" s="1064" t="s">
        <v>329</v>
      </c>
      <c r="H5" s="1065"/>
      <c r="I5" s="1066"/>
      <c r="J5" s="1070" t="str">
        <f>IF(G5="","",VLOOKUP(G5,Tires!$D$6:$K$75,4))</f>
        <v>SH</v>
      </c>
      <c r="K5" s="1071"/>
      <c r="L5" s="1072"/>
      <c r="M5" s="994">
        <v>110</v>
      </c>
      <c r="N5" s="995"/>
      <c r="O5" s="998">
        <v>0.6</v>
      </c>
      <c r="P5" s="999"/>
      <c r="Q5" s="1002"/>
      <c r="R5" s="1003"/>
      <c r="S5" s="1076" t="s">
        <v>307</v>
      </c>
      <c r="T5" s="1077"/>
      <c r="U5" s="1047" t="s">
        <v>51</v>
      </c>
      <c r="V5" s="1048"/>
      <c r="W5" s="1049"/>
      <c r="X5" s="56" t="s">
        <v>527</v>
      </c>
      <c r="Y5" s="60">
        <f>IF(X5&lt;&gt;"",1,"")</f>
        <v>1</v>
      </c>
      <c r="Z5" s="30">
        <f>IF(X5&lt;&gt;"",1,"")</f>
        <v>1</v>
      </c>
      <c r="AA5" s="31" t="str">
        <f t="shared" ref="AA5:AA8" si="1">IF(X5&lt;&gt;"",IF(OR(LEFT(X5,1)="O",LEFT(X5,1)="OI",LEFT(X5,1)="o",LEFT(X5,1)="oi"),"O",IF(OR(LEFT(X5,1)="I",X5="i"),"I",IF(OR(LEN(X5)=5,LEN(X5)=8),LEFT(X5,1),""))),"")</f>
        <v>I</v>
      </c>
      <c r="AB5" s="31" t="str">
        <f t="shared" ref="AB5:AB8" si="2">IF(X5&lt;&gt;"",IF(OR(LEFT(X5,2)="OI",LEFT(X5,2)="oi"),"I",IF(OR(LEFT(X5,1)="O",LEFT(X5,1)="o"),"U",IF(OR(LEFT(X5,1)="I",X5="i"),"N",IF(OR(LEN(X5)=5,LEN(X5)=8),MID(X5,2,2),"")))),"")</f>
        <v>N</v>
      </c>
      <c r="AC5" s="32" t="str">
        <f t="shared" ref="AC5:AC8" si="3">IF(X5&lt;&gt;"",IF(OR(LEFT(X5,2)="OI",LEFT(X5,2)="oi",LEFT(X5,1)="I",LEFT(X5,1)="i"),"",IF(OR(LEFT(X5,1)="O",LEFT(X5,1)="o"),"T",IF(OR(LEN(X5)=5,LEN(X5)=8),MID(X5,4,2),""))),"")</f>
        <v/>
      </c>
      <c r="AD5" s="1011">
        <f t="shared" ref="AD5" si="4">IF(LEN(X5)&lt;=2,"",IF(OR(LEFT(X5,1)="O",LEFT(X5,1)="o",LEFT(X5,1)="I",LEFT(X5,1)="i"),RIGHT(X5,3)/100,IF(LEN(X5)&lt;=7,"",RIGHT(X5,3)/100)))</f>
        <v>2.33</v>
      </c>
      <c r="AE5" s="1012"/>
      <c r="AF5" s="1050">
        <f>IF(AND(AD5&lt;&gt;"",U6&lt;&gt;"",$AV$2&lt;&gt;""),IF(OR(U6="Plein",U6="Full",U6="plein",U6="full",U6="F",U6="f",U6="P",U6="p"),Capacity-AD5,IF(U6/$AV$2&gt;Capacity,Capacity,U6/$AV$2)-AD5),"")</f>
        <v>117.93143790849673</v>
      </c>
      <c r="AG5" s="1051"/>
      <c r="AH5" s="1052">
        <f>IF(AF5&lt;&gt;"",AF5*$AV$2,"")</f>
        <v>90.217550000000003</v>
      </c>
      <c r="AI5" s="1053"/>
      <c r="AJ5" s="1054">
        <f>IF(X5&lt;&gt;"",IF(M5&lt;&gt;"",M5,0)+$U$2*Z5,"")</f>
        <v>114.926</v>
      </c>
      <c r="AK5" s="1055"/>
      <c r="AL5" s="1054"/>
      <c r="AM5" s="1055"/>
      <c r="AN5" s="1037" t="s">
        <v>493</v>
      </c>
      <c r="AO5" s="1038"/>
      <c r="AP5" s="1038"/>
      <c r="AQ5" s="1038"/>
      <c r="AR5" s="1038"/>
      <c r="AS5" s="1038"/>
      <c r="AT5" s="1038"/>
      <c r="AU5" s="1038"/>
      <c r="AV5" s="1039">
        <v>1</v>
      </c>
      <c r="AW5" s="1040"/>
      <c r="AX5" s="1041"/>
      <c r="AY5" s="207"/>
      <c r="AZ5" s="207"/>
      <c r="BA5" s="207"/>
      <c r="BB5" s="207"/>
      <c r="BC5" s="207"/>
      <c r="BD5" s="207"/>
      <c r="BE5" s="207"/>
      <c r="BF5" s="207"/>
      <c r="BG5" s="207"/>
      <c r="BH5" s="207"/>
      <c r="BI5" s="207"/>
      <c r="BJ5" s="207"/>
      <c r="BK5" s="207"/>
      <c r="BL5" s="207"/>
      <c r="BM5" s="207"/>
      <c r="BN5" s="207"/>
      <c r="BO5" s="207"/>
      <c r="BP5" s="207"/>
      <c r="BQ5" s="207"/>
      <c r="BR5" s="207"/>
      <c r="BS5" s="207"/>
      <c r="BT5" s="207"/>
      <c r="BU5" s="207"/>
      <c r="BV5" s="207"/>
      <c r="BW5" s="207"/>
      <c r="BX5" s="207"/>
      <c r="BY5" s="207"/>
      <c r="BZ5" s="207"/>
      <c r="CA5" s="207"/>
      <c r="CB5" s="207"/>
      <c r="CC5" s="207"/>
      <c r="CD5" s="207"/>
      <c r="CE5" s="207"/>
      <c r="CF5" s="207"/>
      <c r="CG5" s="207"/>
      <c r="CH5" s="207"/>
      <c r="CI5" s="210"/>
      <c r="CJ5" s="1045" t="str">
        <f>IF(AND(AA5&lt;&gt;"",AB5&lt;&gt;"",AC5&lt;&gt;"",AL5="",AA5&lt;&gt;"O",AA5&lt;&gt;"I"),AA5*60+AB5+AC5/100,"")</f>
        <v/>
      </c>
      <c r="CK5" s="1035"/>
      <c r="CL5" s="1045" t="str">
        <f>IF(AND(AA5&lt;&gt;"",AB5&lt;&gt;"",AC5&lt;&gt;"",AL5="",AA5&lt;&gt;"O",AA5&lt;&gt;"I"),AD5,"")</f>
        <v/>
      </c>
      <c r="CM5" s="1035"/>
      <c r="CN5" s="1046" t="str">
        <f>IF(AND(S5&lt;&gt;"",$X5&lt;&gt;"",$AA5&lt;&gt;"O",$AA5&lt;&gt;"I",S5=CN$4),$AA5*60+$AB5+$AC5/100,"")</f>
        <v/>
      </c>
      <c r="CO5" s="955"/>
      <c r="CP5" s="1033" t="str">
        <f>IF(AND(S5&lt;&gt;"",$X5&lt;&gt;"",$AA5&lt;&gt;"O",$AA5&lt;&gt;"I",S5=CP$4),$AA5*60+$AB5+$AC5/100,"")</f>
        <v/>
      </c>
      <c r="CQ5" s="1034"/>
      <c r="CR5" s="1033" t="str">
        <f>IF(AND(S5&lt;&gt;"",$X5&lt;&gt;"",$AA5&lt;&gt;"O",$AA5&lt;&gt;"I",S5=CR$4),$AA5*60+$AB5+$AC5/100,"")</f>
        <v/>
      </c>
      <c r="CS5" s="1034"/>
      <c r="CT5" s="1033" t="str">
        <f>IF(AND(S5&lt;&gt;"",$X5&lt;&gt;"",$AA5&lt;&gt;"O",$AA5&lt;&gt;"I",S5=CT$4),$AA5*60+$AB5+$AC5/100,"")</f>
        <v/>
      </c>
      <c r="CU5" s="1034"/>
      <c r="CV5" s="1033" t="str">
        <f>IF(AND(S5&lt;&gt;"",$X5&lt;&gt;"",$AA5&lt;&gt;"O",$AA5&lt;&gt;"I",S5=CV$4),$AA5*60+$AB5+$AC5/100,"")</f>
        <v/>
      </c>
      <c r="CW5" s="1035"/>
      <c r="CX5" s="979" t="str">
        <f t="shared" ref="CX5:EF5" si="5">IF(SUM(CX8:CX1048576)&lt;&gt;0,SUM(CX8:CX1048576),"")</f>
        <v/>
      </c>
      <c r="CY5" s="972" t="str">
        <f t="shared" si="5"/>
        <v/>
      </c>
      <c r="CZ5" s="972" t="str">
        <f t="shared" si="5"/>
        <v/>
      </c>
      <c r="DA5" s="972" t="str">
        <f t="shared" si="5"/>
        <v/>
      </c>
      <c r="DB5" s="972" t="str">
        <f t="shared" si="5"/>
        <v/>
      </c>
      <c r="DC5" s="972" t="str">
        <f t="shared" si="5"/>
        <v/>
      </c>
      <c r="DD5" s="972" t="str">
        <f t="shared" si="5"/>
        <v/>
      </c>
      <c r="DE5" s="972" t="str">
        <f t="shared" si="5"/>
        <v/>
      </c>
      <c r="DF5" s="972" t="str">
        <f t="shared" si="5"/>
        <v/>
      </c>
      <c r="DG5" s="972" t="str">
        <f t="shared" si="5"/>
        <v/>
      </c>
      <c r="DH5" s="972" t="str">
        <f t="shared" si="5"/>
        <v/>
      </c>
      <c r="DI5" s="972" t="str">
        <f t="shared" si="5"/>
        <v/>
      </c>
      <c r="DJ5" s="972" t="str">
        <f t="shared" si="5"/>
        <v/>
      </c>
      <c r="DK5" s="972">
        <f t="shared" si="5"/>
        <v>26</v>
      </c>
      <c r="DL5" s="972" t="str">
        <f t="shared" si="5"/>
        <v/>
      </c>
      <c r="DM5" s="972" t="str">
        <f t="shared" si="5"/>
        <v/>
      </c>
      <c r="DN5" s="972" t="str">
        <f t="shared" si="5"/>
        <v/>
      </c>
      <c r="DO5" s="972" t="str">
        <f t="shared" si="5"/>
        <v/>
      </c>
      <c r="DP5" s="972" t="str">
        <f t="shared" si="5"/>
        <v/>
      </c>
      <c r="DQ5" s="972" t="str">
        <f t="shared" si="5"/>
        <v/>
      </c>
      <c r="DR5" s="972" t="str">
        <f t="shared" si="5"/>
        <v/>
      </c>
      <c r="DS5" s="972" t="str">
        <f t="shared" si="5"/>
        <v/>
      </c>
      <c r="DT5" s="972" t="str">
        <f t="shared" si="5"/>
        <v/>
      </c>
      <c r="DU5" s="972" t="str">
        <f t="shared" si="5"/>
        <v/>
      </c>
      <c r="DV5" s="972" t="str">
        <f t="shared" si="5"/>
        <v/>
      </c>
      <c r="DW5" s="972" t="str">
        <f t="shared" si="5"/>
        <v/>
      </c>
      <c r="DX5" s="972" t="str">
        <f t="shared" si="5"/>
        <v/>
      </c>
      <c r="DY5" s="972" t="str">
        <f t="shared" si="5"/>
        <v/>
      </c>
      <c r="DZ5" s="972" t="str">
        <f t="shared" si="5"/>
        <v/>
      </c>
      <c r="EA5" s="972" t="str">
        <f t="shared" si="5"/>
        <v/>
      </c>
      <c r="EB5" s="972" t="str">
        <f t="shared" si="5"/>
        <v/>
      </c>
      <c r="EC5" s="972" t="str">
        <f t="shared" si="5"/>
        <v/>
      </c>
      <c r="ED5" s="972" t="str">
        <f t="shared" si="5"/>
        <v/>
      </c>
      <c r="EE5" s="972" t="str">
        <f t="shared" si="5"/>
        <v/>
      </c>
      <c r="EF5" s="974" t="str">
        <f t="shared" si="5"/>
        <v/>
      </c>
      <c r="EG5" s="970">
        <f>MAX(Z5:Z8)</f>
        <v>1</v>
      </c>
      <c r="EH5" s="972" t="str">
        <f>IF($S5=EH$3,$EG5,"")</f>
        <v/>
      </c>
      <c r="EI5" s="972">
        <f>IF($S5=EI$3,$EG5,"")</f>
        <v>1</v>
      </c>
      <c r="EJ5" s="972" t="str">
        <f>IF($S5=EJ$3,$EG5,"")</f>
        <v/>
      </c>
      <c r="EK5" s="972" t="str">
        <f>IF($S5=EK$3,$EG5,"")</f>
        <v/>
      </c>
      <c r="EL5" s="974" t="str">
        <f>IF($S5=EL$3,$EG5,"")</f>
        <v/>
      </c>
      <c r="EM5" s="50">
        <f>AV5</f>
        <v>1</v>
      </c>
      <c r="EN5" s="958" t="str">
        <f>Data!$B$9</f>
        <v>Õ</v>
      </c>
      <c r="EO5" s="959"/>
      <c r="EP5" s="960">
        <f>IF(AND(A5=EN5,A6=EN6),E5,#N/A)</f>
        <v>0.51388888888888895</v>
      </c>
      <c r="EQ5" s="960"/>
      <c r="ER5" s="955">
        <f>IF(AND(A5=EN5,A6=EN6),C5,#N/A)</f>
        <v>25</v>
      </c>
      <c r="ES5" s="955"/>
      <c r="ET5" s="955">
        <f>IF(AND(A5=EN5,A6=EN6),C6,#N/A)</f>
        <v>35</v>
      </c>
      <c r="EU5" s="956"/>
      <c r="EV5" s="958" t="str">
        <f>Data!$C$9</f>
        <v>Ö</v>
      </c>
      <c r="EW5" s="959"/>
      <c r="EX5" s="960" t="e">
        <f>IF(AND(A5=EV5,A6=EV6),E5,#N/A)</f>
        <v>#N/A</v>
      </c>
      <c r="EY5" s="960"/>
      <c r="EZ5" s="955" t="e">
        <f>IF(AND(A5=EV5,A6=EV6),C5,#N/A)</f>
        <v>#N/A</v>
      </c>
      <c r="FA5" s="955"/>
      <c r="FB5" s="955" t="e">
        <f>IF(AND(A5=EV5,A6=EV6),C6,#N/A)</f>
        <v>#N/A</v>
      </c>
      <c r="FC5" s="956"/>
      <c r="FD5" s="958" t="str">
        <f>Data!$D$9</f>
        <v>Ù</v>
      </c>
      <c r="FE5" s="959"/>
      <c r="FF5" s="960" t="e">
        <f>IF(AND(A5=FD5,A6=FD6),E5,#N/A)</f>
        <v>#N/A</v>
      </c>
      <c r="FG5" s="960"/>
      <c r="FH5" s="955" t="e">
        <f>IF(AND(A5=FD5,A6=FD6),C5,#N/A)</f>
        <v>#N/A</v>
      </c>
      <c r="FI5" s="955"/>
      <c r="FJ5" s="955" t="e">
        <f>IF(AND(A5=FD5,A6=FD6),C6,#N/A)</f>
        <v>#N/A</v>
      </c>
      <c r="FK5" s="956"/>
      <c r="FL5" s="958" t="str">
        <f>Data!$E$9</f>
        <v>Û</v>
      </c>
      <c r="FM5" s="959"/>
      <c r="FN5" s="960" t="e">
        <f>IF(AND(A5=FL5,A6=FL6),E5,#N/A)</f>
        <v>#N/A</v>
      </c>
      <c r="FO5" s="960"/>
      <c r="FP5" s="955" t="e">
        <f>IF(AND(A5=FL5,A6=FL6),C5,#N/A)</f>
        <v>#N/A</v>
      </c>
      <c r="FQ5" s="955"/>
      <c r="FR5" s="955" t="e">
        <f>IF(AND(A5=FL5,A6=FL6),C6,#N/A)</f>
        <v>#N/A</v>
      </c>
      <c r="FS5" s="956"/>
    </row>
    <row r="6" spans="1:175" ht="13.5" customHeight="1" thickBot="1" x14ac:dyDescent="0.3">
      <c r="A6" s="947" t="s">
        <v>221</v>
      </c>
      <c r="B6" s="948"/>
      <c r="C6" s="962">
        <v>35</v>
      </c>
      <c r="D6" s="963"/>
      <c r="E6" s="1062"/>
      <c r="F6" s="1063"/>
      <c r="G6" s="1067"/>
      <c r="H6" s="1068"/>
      <c r="I6" s="1069"/>
      <c r="J6" s="1073"/>
      <c r="K6" s="1074"/>
      <c r="L6" s="1075"/>
      <c r="M6" s="996"/>
      <c r="N6" s="997"/>
      <c r="O6" s="1000"/>
      <c r="P6" s="1001"/>
      <c r="Q6" s="964"/>
      <c r="R6" s="965"/>
      <c r="S6" s="1078"/>
      <c r="T6" s="1079"/>
      <c r="U6" s="916">
        <v>92</v>
      </c>
      <c r="V6" s="917"/>
      <c r="W6" s="918"/>
      <c r="X6" s="57"/>
      <c r="Y6" s="61" t="str">
        <f>IF(AND(X6&lt;&gt;"",Y5&lt;&gt;""),Y5+1,"")</f>
        <v/>
      </c>
      <c r="Z6" s="21" t="str">
        <f t="shared" ref="Z6:Z8" si="6">IF(AND(X6&lt;&gt;"",Z5&lt;&gt;""),Z5+1,"")</f>
        <v/>
      </c>
      <c r="AA6" s="18" t="str">
        <f t="shared" si="1"/>
        <v/>
      </c>
      <c r="AB6" s="18" t="str">
        <f t="shared" si="2"/>
        <v/>
      </c>
      <c r="AC6" s="19" t="str">
        <f t="shared" si="3"/>
        <v/>
      </c>
      <c r="AD6" s="937" t="str">
        <f>IF(X6&lt;&gt;"",IF(AND(LEN(X6)&lt;=2,X6&lt;&gt;""),AD5,IF(OR(LEFT(X6,1)="O",LEFT(X6,1)="o",LEFT(X6,1)="I",LEFT(X6,1)="i"),RIGHT(X6,3)/100,IF(LEN(X6)&lt;=7,AD5,RIGHT(X6,3)/100))),"")</f>
        <v/>
      </c>
      <c r="AE6" s="938"/>
      <c r="AF6" s="939" t="str">
        <f>IF(AD6&lt;&gt;"",AF5-AD6,"")</f>
        <v/>
      </c>
      <c r="AG6" s="940"/>
      <c r="AH6" s="941" t="str">
        <f t="shared" ref="AH6:AH8" si="7">IF(AF6&lt;&gt;"",AF6*$AV$2,"")</f>
        <v/>
      </c>
      <c r="AI6" s="942"/>
      <c r="AJ6" s="943" t="str">
        <f>IF(X6&lt;&gt;"",IF(M5&lt;&gt;"",M5,0)+$U$2*Z6,"")</f>
        <v/>
      </c>
      <c r="AK6" s="944"/>
      <c r="AL6" s="943"/>
      <c r="AM6" s="944"/>
      <c r="AN6" s="893" t="s">
        <v>495</v>
      </c>
      <c r="AO6" s="894"/>
      <c r="AP6" s="894"/>
      <c r="AQ6" s="894"/>
      <c r="AR6" s="894"/>
      <c r="AS6" s="894"/>
      <c r="AT6" s="894"/>
      <c r="AU6" s="894"/>
      <c r="AV6" s="1042"/>
      <c r="AW6" s="1043"/>
      <c r="AX6" s="1044"/>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208"/>
      <c r="CJ6" s="945" t="str">
        <f t="shared" ref="CJ6:CJ8" si="8">IF(AND(AA6&lt;&gt;"",AB6&lt;&gt;"",AC6&lt;&gt;"",AL6="",AA6&lt;&gt;"O",AA6&lt;&gt;"I"),AA6*60+AB6+AC6/100,"")</f>
        <v/>
      </c>
      <c r="CK6" s="946"/>
      <c r="CL6" s="945" t="str">
        <f t="shared" ref="CL6:CL8" si="9">IF(AND(AA6&lt;&gt;"",AB6&lt;&gt;"",AC6&lt;&gt;"",AL6="",AA6&lt;&gt;"O",AA6&lt;&gt;"I"),AD6,"")</f>
        <v/>
      </c>
      <c r="CM6" s="946"/>
      <c r="CN6" s="945" t="str">
        <f>IF(AND(S5&lt;&gt;"",$X6&lt;&gt;"",$AA6&lt;&gt;"O",$AA6&lt;&gt;"I",S5=CN$4),$AA6*60+$AB6+$AC6/100,"")</f>
        <v/>
      </c>
      <c r="CO6" s="537"/>
      <c r="CP6" s="425" t="str">
        <f>IF(AND(S5&lt;&gt;"",$X6&lt;&gt;"",$AA6&lt;&gt;"O",$AA6&lt;&gt;"I",S5=CP$4),$AA6*60+$AB6+$AC6/100,"")</f>
        <v/>
      </c>
      <c r="CQ6" s="537"/>
      <c r="CR6" s="425" t="str">
        <f>IF(AND(S5&lt;&gt;"",$X6&lt;&gt;"",$AA6&lt;&gt;"O",$AA6&lt;&gt;"I",S5=CR$4),$AA6*60+$AB6+$AC6/100,"")</f>
        <v/>
      </c>
      <c r="CS6" s="537"/>
      <c r="CT6" s="425" t="str">
        <f>IF(AND(S5&lt;&gt;"",$X6&lt;&gt;"",$AA6&lt;&gt;"O",$AA6&lt;&gt;"I",S5=CT$4),$AA6*60+$AB6+$AC6/100,"")</f>
        <v/>
      </c>
      <c r="CU6" s="537"/>
      <c r="CV6" s="425" t="str">
        <f>IF(AND(S5&lt;&gt;"",$X6&lt;&gt;"",$AA6&lt;&gt;"O",$AA6&lt;&gt;"I",S5=CV$4),$AA6*60+$AB6+$AC6/100,"")</f>
        <v/>
      </c>
      <c r="CW6" s="946"/>
      <c r="CX6" s="979"/>
      <c r="CY6" s="1031"/>
      <c r="CZ6" s="1031"/>
      <c r="DA6" s="1031"/>
      <c r="DB6" s="1031"/>
      <c r="DC6" s="1031"/>
      <c r="DD6" s="1031"/>
      <c r="DE6" s="1031"/>
      <c r="DF6" s="1031"/>
      <c r="DG6" s="1031"/>
      <c r="DH6" s="1031"/>
      <c r="DI6" s="1031"/>
      <c r="DJ6" s="1031"/>
      <c r="DK6" s="1031"/>
      <c r="DL6" s="1031"/>
      <c r="DM6" s="1031"/>
      <c r="DN6" s="1031"/>
      <c r="DO6" s="1031"/>
      <c r="DP6" s="1031"/>
      <c r="DQ6" s="1031"/>
      <c r="DR6" s="1031"/>
      <c r="DS6" s="1031"/>
      <c r="DT6" s="1031"/>
      <c r="DU6" s="1031"/>
      <c r="DV6" s="1031"/>
      <c r="DW6" s="1031"/>
      <c r="DX6" s="1031"/>
      <c r="DY6" s="1031"/>
      <c r="DZ6" s="1031"/>
      <c r="EA6" s="1031"/>
      <c r="EB6" s="1031"/>
      <c r="EC6" s="1031"/>
      <c r="ED6" s="1031"/>
      <c r="EE6" s="1031"/>
      <c r="EF6" s="1032"/>
      <c r="EG6" s="971"/>
      <c r="EH6" s="973"/>
      <c r="EI6" s="973"/>
      <c r="EJ6" s="973"/>
      <c r="EK6" s="973"/>
      <c r="EL6" s="975"/>
      <c r="EM6" s="49"/>
      <c r="EN6" s="947" t="str">
        <f>Data!$B$10</f>
        <v>Dry</v>
      </c>
      <c r="EO6" s="948"/>
      <c r="EP6" s="961"/>
      <c r="EQ6" s="961"/>
      <c r="ER6" s="948"/>
      <c r="ES6" s="948"/>
      <c r="ET6" s="948"/>
      <c r="EU6" s="957"/>
      <c r="EV6" s="947" t="str">
        <f>Data!$B$10</f>
        <v>Dry</v>
      </c>
      <c r="EW6" s="948"/>
      <c r="EX6" s="961"/>
      <c r="EY6" s="961"/>
      <c r="EZ6" s="948"/>
      <c r="FA6" s="948"/>
      <c r="FB6" s="948"/>
      <c r="FC6" s="957"/>
      <c r="FD6" s="947" t="str">
        <f>Data!$B$10</f>
        <v>Dry</v>
      </c>
      <c r="FE6" s="948"/>
      <c r="FF6" s="961"/>
      <c r="FG6" s="961"/>
      <c r="FH6" s="948"/>
      <c r="FI6" s="948"/>
      <c r="FJ6" s="948"/>
      <c r="FK6" s="957"/>
      <c r="FL6" s="947" t="str">
        <f>Data!$D$10</f>
        <v>Wet</v>
      </c>
      <c r="FM6" s="948"/>
      <c r="FN6" s="961"/>
      <c r="FO6" s="961"/>
      <c r="FP6" s="948"/>
      <c r="FQ6" s="948"/>
      <c r="FR6" s="948"/>
      <c r="FS6" s="957"/>
    </row>
    <row r="7" spans="1:175" ht="13.5" customHeight="1" x14ac:dyDescent="0.25">
      <c r="A7" s="22">
        <f>MIN(CJ5:CK8)</f>
        <v>0</v>
      </c>
      <c r="B7" s="930" t="s">
        <v>90</v>
      </c>
      <c r="C7" s="930"/>
      <c r="D7" s="930"/>
      <c r="E7" s="930"/>
      <c r="F7" s="174" t="str">
        <f>IF(S5&lt;&gt;"",S5,"")</f>
        <v>OP</v>
      </c>
      <c r="G7" s="22" t="str">
        <f>IF(SUM(CJ5:CK8)&lt;&gt;0,AVERAGE(CJ5:CK8),"")</f>
        <v/>
      </c>
      <c r="H7" s="931" t="s">
        <v>91</v>
      </c>
      <c r="I7" s="931"/>
      <c r="J7" s="931"/>
      <c r="K7" s="931"/>
      <c r="L7" s="174" t="str">
        <f>IF(G5&lt;&gt;"",G5,"")</f>
        <v>8256</v>
      </c>
      <c r="M7" s="932" t="s">
        <v>58</v>
      </c>
      <c r="N7" s="933"/>
      <c r="O7" s="933"/>
      <c r="P7" s="934"/>
      <c r="Q7" s="935"/>
      <c r="R7" s="936"/>
      <c r="S7" s="129" t="str">
        <f>G5</f>
        <v>8256</v>
      </c>
      <c r="T7" s="130"/>
      <c r="U7" s="114">
        <f>MAX(Y5:Y8)</f>
        <v>1</v>
      </c>
      <c r="V7" s="113" t="s">
        <v>52</v>
      </c>
      <c r="W7" s="115">
        <f>MIN(AF5:AG8)</f>
        <v>117.93143790849673</v>
      </c>
      <c r="X7" s="58"/>
      <c r="Y7" s="62" t="str">
        <f t="shared" ref="Y7:Y8" si="10">IF(AND(X7&lt;&gt;"",Y6&lt;&gt;""),Y6+1,"")</f>
        <v/>
      </c>
      <c r="Z7" s="21" t="str">
        <f t="shared" si="6"/>
        <v/>
      </c>
      <c r="AA7" s="18" t="str">
        <f t="shared" si="1"/>
        <v/>
      </c>
      <c r="AB7" s="18" t="str">
        <f t="shared" si="2"/>
        <v/>
      </c>
      <c r="AC7" s="19" t="str">
        <f t="shared" si="3"/>
        <v/>
      </c>
      <c r="AD7" s="937" t="str">
        <f t="shared" ref="AD7:AD8" si="11">IF(X7&lt;&gt;"",IF(AND(LEN(X7)&lt;=2,X7&lt;&gt;""),AD6,IF(OR(LEFT(X7,1)="O",LEFT(X7,1)="o",LEFT(X7,1)="I",LEFT(X7,1)="i"),RIGHT(X7,3)/100,IF(LEN(X7)&lt;=7,AD6,RIGHT(X7,3)/100))),"")</f>
        <v/>
      </c>
      <c r="AE7" s="938"/>
      <c r="AF7" s="939" t="str">
        <f t="shared" ref="AF7:AF8" si="12">IF(AD7&lt;&gt;"",AF6-AD7,"")</f>
        <v/>
      </c>
      <c r="AG7" s="940"/>
      <c r="AH7" s="941" t="str">
        <f t="shared" si="7"/>
        <v/>
      </c>
      <c r="AI7" s="942"/>
      <c r="AJ7" s="943" t="str">
        <f>IF(X7&lt;&gt;"",IF(M5&lt;&gt;"",M5,0)+$U$2*Z7,"")</f>
        <v/>
      </c>
      <c r="AK7" s="944"/>
      <c r="AL7" s="943"/>
      <c r="AM7" s="944"/>
      <c r="AN7" s="893" t="s">
        <v>496</v>
      </c>
      <c r="AO7" s="894"/>
      <c r="AP7" s="894"/>
      <c r="AQ7" s="894"/>
      <c r="AR7" s="894"/>
      <c r="AS7" s="894"/>
      <c r="AT7" s="894"/>
      <c r="AU7" s="894"/>
      <c r="AV7" s="949" t="s">
        <v>206</v>
      </c>
      <c r="AW7" s="950"/>
      <c r="AX7" s="951"/>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208"/>
      <c r="CJ7" s="945" t="str">
        <f t="shared" si="8"/>
        <v/>
      </c>
      <c r="CK7" s="946"/>
      <c r="CL7" s="945" t="str">
        <f t="shared" si="9"/>
        <v/>
      </c>
      <c r="CM7" s="946"/>
      <c r="CN7" s="945" t="str">
        <f>IF(AND(S5&lt;&gt;"",$X7&lt;&gt;"",$AA7&lt;&gt;"O",$AA7&lt;&gt;"I",S5=CN$4),$AA7*60+$AB7+$AC7/100,"")</f>
        <v/>
      </c>
      <c r="CO7" s="537"/>
      <c r="CP7" s="425" t="str">
        <f>IF(AND(S5&lt;&gt;"",$X7&lt;&gt;"",$AA7&lt;&gt;"O",$AA7&lt;&gt;"I",S5=CP$4),$AA7*60+$AB7+$AC7/100,"")</f>
        <v/>
      </c>
      <c r="CQ7" s="537"/>
      <c r="CR7" s="425" t="str">
        <f>IF(AND(S5&lt;&gt;"",$X7&lt;&gt;"",$AA7&lt;&gt;"O",$AA7&lt;&gt;"I",S5=CR$4),$AA7*60+$AB7+$AC7/100,"")</f>
        <v/>
      </c>
      <c r="CS7" s="537"/>
      <c r="CT7" s="425" t="str">
        <f>IF(AND(S5&lt;&gt;"",$X7&lt;&gt;"",$AA7&lt;&gt;"O",$AA7&lt;&gt;"I",S5=CT$4),$AA7*60+$AB7+$AC7/100,"")</f>
        <v/>
      </c>
      <c r="CU7" s="537"/>
      <c r="CV7" s="425" t="str">
        <f>IF(AND(S5&lt;&gt;"",$X7&lt;&gt;"",$AA7&lt;&gt;"O",$AA7&lt;&gt;"I",S5=CV$4),$AA7*60+$AB7+$AC7/100,"")</f>
        <v/>
      </c>
      <c r="CW7" s="946"/>
      <c r="CX7" s="1036"/>
      <c r="CY7" s="973"/>
      <c r="CZ7" s="973"/>
      <c r="DA7" s="973"/>
      <c r="DB7" s="973"/>
      <c r="DC7" s="973"/>
      <c r="DD7" s="973"/>
      <c r="DE7" s="973"/>
      <c r="DF7" s="973"/>
      <c r="DG7" s="973"/>
      <c r="DH7" s="973"/>
      <c r="DI7" s="973"/>
      <c r="DJ7" s="973"/>
      <c r="DK7" s="973"/>
      <c r="DL7" s="973"/>
      <c r="DM7" s="973"/>
      <c r="DN7" s="973"/>
      <c r="DO7" s="973"/>
      <c r="DP7" s="973"/>
      <c r="DQ7" s="973"/>
      <c r="DR7" s="973"/>
      <c r="DS7" s="973"/>
      <c r="DT7" s="973"/>
      <c r="DU7" s="973"/>
      <c r="DV7" s="973"/>
      <c r="DW7" s="973"/>
      <c r="DX7" s="973"/>
      <c r="DY7" s="973"/>
      <c r="DZ7" s="973"/>
      <c r="EA7" s="973"/>
      <c r="EB7" s="973"/>
      <c r="EC7" s="973"/>
      <c r="ED7" s="973"/>
      <c r="EE7" s="973"/>
      <c r="EF7" s="975"/>
      <c r="EG7" s="283"/>
      <c r="EH7" s="15"/>
      <c r="EI7" s="15"/>
      <c r="EJ7" s="15"/>
      <c r="EK7" s="15"/>
      <c r="EL7" s="285"/>
      <c r="EM7" s="49"/>
      <c r="EN7" s="95"/>
      <c r="EO7" s="96"/>
      <c r="EP7" s="97"/>
      <c r="EQ7" s="97"/>
      <c r="ER7" s="92"/>
      <c r="ES7" s="92"/>
      <c r="ET7" s="92"/>
      <c r="EU7" s="93"/>
      <c r="EV7" s="283"/>
      <c r="EW7" s="15"/>
      <c r="EX7" s="15"/>
      <c r="EY7" s="15"/>
      <c r="EZ7" s="15"/>
      <c r="FA7" s="15"/>
      <c r="FB7" s="15"/>
      <c r="FC7" s="285"/>
      <c r="FD7" s="283"/>
      <c r="FE7" s="15"/>
      <c r="FF7" s="15"/>
      <c r="FG7" s="15"/>
      <c r="FH7" s="15"/>
      <c r="FI7" s="15"/>
      <c r="FJ7" s="15"/>
      <c r="FK7" s="285"/>
      <c r="FL7" s="283"/>
      <c r="FM7" s="15"/>
      <c r="FN7" s="15"/>
      <c r="FO7" s="15"/>
      <c r="FP7" s="15"/>
      <c r="FQ7" s="15"/>
      <c r="FR7" s="15"/>
      <c r="FS7" s="285"/>
    </row>
    <row r="8" spans="1:175" ht="13.5" customHeight="1" x14ac:dyDescent="0.25">
      <c r="A8" s="903" t="str">
        <f>IF(A7&lt;&gt;0,INT(A7/60),"")</f>
        <v/>
      </c>
      <c r="B8" s="904"/>
      <c r="C8" s="905" t="str">
        <f>IF(A7&lt;&gt;0,INT(A7-A8*60),"")</f>
        <v/>
      </c>
      <c r="D8" s="906"/>
      <c r="E8" s="905" t="str">
        <f>IF(A7&lt;&gt;0,(A7-A8*60-C8)*100,"")</f>
        <v/>
      </c>
      <c r="F8" s="907"/>
      <c r="G8" s="621" t="str">
        <f>IF(G7&lt;&gt;"",INT(G7/60),"")</f>
        <v/>
      </c>
      <c r="H8" s="622"/>
      <c r="I8" s="908" t="str">
        <f>IF(G7&lt;&gt;"",INT(G7-G8*60),"")</f>
        <v/>
      </c>
      <c r="J8" s="909"/>
      <c r="K8" s="908" t="str">
        <f>IF(G7&lt;&gt;"",(G7-G8*60-I8)*100,"")</f>
        <v/>
      </c>
      <c r="L8" s="910"/>
      <c r="M8" s="911" t="str">
        <f>IF(SUM(CL5:CM8)&lt;&gt;0,AVERAGE(CL5:CM8),"")</f>
        <v/>
      </c>
      <c r="N8" s="912"/>
      <c r="O8" s="912"/>
      <c r="P8" s="913"/>
      <c r="Q8" s="914"/>
      <c r="R8" s="915"/>
      <c r="S8" s="127">
        <f>MAX(AJ5:AK8)</f>
        <v>114.926</v>
      </c>
      <c r="T8" s="128"/>
      <c r="U8" s="916"/>
      <c r="V8" s="917"/>
      <c r="W8" s="918"/>
      <c r="X8" s="57"/>
      <c r="Y8" s="61" t="str">
        <f t="shared" si="10"/>
        <v/>
      </c>
      <c r="Z8" s="21" t="str">
        <f t="shared" si="6"/>
        <v/>
      </c>
      <c r="AA8" s="18" t="str">
        <f t="shared" si="1"/>
        <v/>
      </c>
      <c r="AB8" s="18" t="str">
        <f t="shared" si="2"/>
        <v/>
      </c>
      <c r="AC8" s="19" t="str">
        <f t="shared" si="3"/>
        <v/>
      </c>
      <c r="AD8" s="937" t="str">
        <f t="shared" si="11"/>
        <v/>
      </c>
      <c r="AE8" s="938"/>
      <c r="AF8" s="939" t="str">
        <f t="shared" si="12"/>
        <v/>
      </c>
      <c r="AG8" s="940"/>
      <c r="AH8" s="941" t="str">
        <f t="shared" si="7"/>
        <v/>
      </c>
      <c r="AI8" s="942"/>
      <c r="AJ8" s="943" t="str">
        <f>IF(X8&lt;&gt;"",IF(M5&lt;&gt;"",M5,0)+$U$2*Z8,"")</f>
        <v/>
      </c>
      <c r="AK8" s="944"/>
      <c r="AL8" s="943"/>
      <c r="AM8" s="944"/>
      <c r="AN8" s="893" t="s">
        <v>497</v>
      </c>
      <c r="AO8" s="894"/>
      <c r="AP8" s="894"/>
      <c r="AQ8" s="894"/>
      <c r="AR8" s="894"/>
      <c r="AS8" s="894"/>
      <c r="AT8" s="894"/>
      <c r="AU8" s="894"/>
      <c r="AV8" s="952" t="str">
        <f>IF(M8&lt;&gt;"",INT(MIN(AF5:AG8)/M8),"")</f>
        <v/>
      </c>
      <c r="AW8" s="953"/>
      <c r="AX8" s="954"/>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208"/>
      <c r="CJ8" s="945" t="str">
        <f t="shared" si="8"/>
        <v/>
      </c>
      <c r="CK8" s="946"/>
      <c r="CL8" s="945" t="str">
        <f t="shared" si="9"/>
        <v/>
      </c>
      <c r="CM8" s="946"/>
      <c r="CN8" s="945" t="str">
        <f>IF(AND(S5&lt;&gt;"",$X8&lt;&gt;"",$AA8&lt;&gt;"O",$AA8&lt;&gt;"I",S5=CN$4),$AA8*60+$AB8+$AC8/100,"")</f>
        <v/>
      </c>
      <c r="CO8" s="537"/>
      <c r="CP8" s="425" t="str">
        <f>IF(AND(S5&lt;&gt;"",$X8&lt;&gt;"",$AA8&lt;&gt;"O",$AA8&lt;&gt;"I",S5=CP$4),$AA8*60+$AB8+$AC8/100,"")</f>
        <v/>
      </c>
      <c r="CQ8" s="537"/>
      <c r="CR8" s="425" t="str">
        <f>IF(AND(S5&lt;&gt;"",$X8&lt;&gt;"",$AA8&lt;&gt;"O",$AA8&lt;&gt;"I",S5=CR$4),$AA8*60+$AB8+$AC8/100,"")</f>
        <v/>
      </c>
      <c r="CS8" s="537"/>
      <c r="CT8" s="425" t="str">
        <f>IF(AND(S5&lt;&gt;"",$X8&lt;&gt;"",$AA8&lt;&gt;"O",$AA8&lt;&gt;"I",S5=CT$4),$AA8*60+$AB8+$AC8/100,"")</f>
        <v/>
      </c>
      <c r="CU8" s="537"/>
      <c r="CV8" s="425" t="str">
        <f>IF(AND(S5&lt;&gt;"",$X8&lt;&gt;"",$AA8&lt;&gt;"O",$AA8&lt;&gt;"I",S5=CV$4),$AA8*60+$AB8+$AC8/100,"")</f>
        <v/>
      </c>
      <c r="CW8" s="946"/>
      <c r="CX8" s="118" t="str">
        <f t="shared" ref="CX8:EF8" si="13">IF(AND($G5=CX$3,CX$3&lt;&gt;""),MAX($Z5:$Z8),"")</f>
        <v/>
      </c>
      <c r="CY8" s="119" t="str">
        <f t="shared" si="13"/>
        <v/>
      </c>
      <c r="CZ8" s="119" t="str">
        <f t="shared" si="13"/>
        <v/>
      </c>
      <c r="DA8" s="119" t="str">
        <f t="shared" si="13"/>
        <v/>
      </c>
      <c r="DB8" s="119" t="str">
        <f t="shared" si="13"/>
        <v/>
      </c>
      <c r="DC8" s="119" t="str">
        <f t="shared" si="13"/>
        <v/>
      </c>
      <c r="DD8" s="119" t="str">
        <f t="shared" si="13"/>
        <v/>
      </c>
      <c r="DE8" s="119" t="str">
        <f t="shared" si="13"/>
        <v/>
      </c>
      <c r="DF8" s="119" t="str">
        <f t="shared" si="13"/>
        <v/>
      </c>
      <c r="DG8" s="119" t="str">
        <f t="shared" si="13"/>
        <v/>
      </c>
      <c r="DH8" s="119" t="str">
        <f t="shared" si="13"/>
        <v/>
      </c>
      <c r="DI8" s="119" t="str">
        <f t="shared" si="13"/>
        <v/>
      </c>
      <c r="DJ8" s="119" t="str">
        <f t="shared" si="13"/>
        <v/>
      </c>
      <c r="DK8" s="119">
        <f t="shared" si="13"/>
        <v>1</v>
      </c>
      <c r="DL8" s="119" t="str">
        <f t="shared" si="13"/>
        <v/>
      </c>
      <c r="DM8" s="119" t="str">
        <f t="shared" si="13"/>
        <v/>
      </c>
      <c r="DN8" s="119" t="str">
        <f t="shared" si="13"/>
        <v/>
      </c>
      <c r="DO8" s="119" t="str">
        <f t="shared" si="13"/>
        <v/>
      </c>
      <c r="DP8" s="119" t="str">
        <f t="shared" si="13"/>
        <v/>
      </c>
      <c r="DQ8" s="119" t="str">
        <f t="shared" si="13"/>
        <v/>
      </c>
      <c r="DR8" s="119" t="str">
        <f t="shared" si="13"/>
        <v/>
      </c>
      <c r="DS8" s="119" t="str">
        <f t="shared" si="13"/>
        <v/>
      </c>
      <c r="DT8" s="119" t="str">
        <f t="shared" si="13"/>
        <v/>
      </c>
      <c r="DU8" s="119" t="str">
        <f t="shared" si="13"/>
        <v/>
      </c>
      <c r="DV8" s="119" t="str">
        <f t="shared" si="13"/>
        <v/>
      </c>
      <c r="DW8" s="119" t="str">
        <f t="shared" si="13"/>
        <v/>
      </c>
      <c r="DX8" s="119" t="str">
        <f t="shared" si="13"/>
        <v/>
      </c>
      <c r="DY8" s="119" t="str">
        <f t="shared" si="13"/>
        <v/>
      </c>
      <c r="DZ8" s="119" t="str">
        <f t="shared" si="13"/>
        <v/>
      </c>
      <c r="EA8" s="119" t="str">
        <f t="shared" si="13"/>
        <v/>
      </c>
      <c r="EB8" s="119" t="str">
        <f t="shared" si="13"/>
        <v/>
      </c>
      <c r="EC8" s="119" t="str">
        <f t="shared" si="13"/>
        <v/>
      </c>
      <c r="ED8" s="119" t="str">
        <f t="shared" si="13"/>
        <v/>
      </c>
      <c r="EE8" s="119" t="str">
        <f t="shared" si="13"/>
        <v/>
      </c>
      <c r="EF8" s="120" t="str">
        <f t="shared" si="13"/>
        <v/>
      </c>
      <c r="EG8" s="283"/>
      <c r="EH8" s="15"/>
      <c r="EI8" s="15"/>
      <c r="EJ8" s="15"/>
      <c r="EK8" s="15"/>
      <c r="EL8" s="285"/>
      <c r="EM8" s="49"/>
      <c r="EN8" s="98"/>
      <c r="EO8" s="99"/>
      <c r="EP8" s="24"/>
      <c r="EQ8" s="24"/>
      <c r="ER8" s="25"/>
      <c r="ES8" s="25"/>
      <c r="ET8" s="25"/>
      <c r="EU8" s="94"/>
      <c r="EV8" s="283"/>
      <c r="EW8" s="15"/>
      <c r="EX8" s="15"/>
      <c r="EY8" s="15"/>
      <c r="EZ8" s="15"/>
      <c r="FA8" s="15"/>
      <c r="FB8" s="15"/>
      <c r="FC8" s="285"/>
      <c r="FD8" s="283"/>
      <c r="FE8" s="15"/>
      <c r="FF8" s="15"/>
      <c r="FG8" s="15"/>
      <c r="FH8" s="15"/>
      <c r="FI8" s="15"/>
      <c r="FJ8" s="15"/>
      <c r="FK8" s="285"/>
      <c r="FL8" s="283"/>
      <c r="FM8" s="15"/>
      <c r="FN8" s="15"/>
      <c r="FO8" s="15"/>
      <c r="FP8" s="15"/>
      <c r="FQ8" s="15"/>
      <c r="FR8" s="15"/>
      <c r="FS8" s="285"/>
    </row>
    <row r="9" spans="1:175" ht="13.5" customHeight="1" x14ac:dyDescent="0.25">
      <c r="A9" s="882" t="s">
        <v>207</v>
      </c>
      <c r="B9" s="883"/>
      <c r="C9" s="883"/>
      <c r="D9" s="884"/>
      <c r="E9" s="885" t="s">
        <v>208</v>
      </c>
      <c r="F9" s="883"/>
      <c r="G9" s="883"/>
      <c r="H9" s="883"/>
      <c r="I9" s="883"/>
      <c r="J9" s="884"/>
      <c r="K9" s="886" t="s">
        <v>509</v>
      </c>
      <c r="L9" s="887"/>
      <c r="M9" s="887"/>
      <c r="N9" s="887"/>
      <c r="O9" s="887"/>
      <c r="P9" s="887"/>
      <c r="Q9" s="887"/>
      <c r="R9" s="887"/>
      <c r="S9" s="887"/>
      <c r="T9" s="887"/>
      <c r="U9" s="887"/>
      <c r="V9" s="887"/>
      <c r="W9" s="887"/>
      <c r="X9" s="887"/>
      <c r="Y9" s="887" t="s">
        <v>503</v>
      </c>
      <c r="Z9" s="887"/>
      <c r="AA9" s="887"/>
      <c r="AB9" s="887"/>
      <c r="AC9" s="887"/>
      <c r="AD9" s="887"/>
      <c r="AE9" s="887"/>
      <c r="AF9" s="887"/>
      <c r="AG9" s="887"/>
      <c r="AH9" s="887"/>
      <c r="AI9" s="887"/>
      <c r="AJ9" s="887"/>
      <c r="AK9" s="887"/>
      <c r="AL9" s="887"/>
      <c r="AM9" s="887"/>
      <c r="AN9" s="887" t="s">
        <v>506</v>
      </c>
      <c r="AO9" s="887"/>
      <c r="AP9" s="887"/>
      <c r="AQ9" s="887"/>
      <c r="AR9" s="887"/>
      <c r="AS9" s="887"/>
      <c r="AT9" s="887"/>
      <c r="AU9" s="887"/>
      <c r="AV9" s="887"/>
      <c r="AW9" s="887"/>
      <c r="AX9" s="888"/>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208"/>
      <c r="CJ9" s="15"/>
      <c r="CK9" s="15"/>
      <c r="CL9" s="15"/>
      <c r="CM9" s="15"/>
      <c r="CN9" s="15"/>
      <c r="CO9" s="15"/>
      <c r="CP9" s="15"/>
      <c r="CQ9" s="15"/>
      <c r="CR9" s="15"/>
      <c r="CS9" s="15"/>
      <c r="CT9" s="15"/>
      <c r="CU9" s="15"/>
      <c r="CV9" s="15"/>
      <c r="CW9" s="15"/>
      <c r="CX9" s="103"/>
      <c r="CY9" s="103"/>
      <c r="CZ9" s="103"/>
      <c r="DA9" s="103"/>
      <c r="DB9" s="103"/>
      <c r="DC9" s="103"/>
      <c r="DD9" s="103"/>
      <c r="DE9" s="103"/>
      <c r="DF9" s="103"/>
      <c r="DG9" s="103"/>
      <c r="DH9" s="103"/>
      <c r="DI9" s="103"/>
      <c r="DJ9" s="103"/>
      <c r="DK9" s="103"/>
      <c r="DL9" s="103"/>
      <c r="DM9" s="103"/>
      <c r="DN9" s="103"/>
      <c r="DO9" s="103"/>
      <c r="DP9" s="103"/>
      <c r="DQ9" s="103"/>
      <c r="DR9" s="103"/>
      <c r="DS9" s="103"/>
      <c r="DT9" s="103"/>
      <c r="DU9" s="103"/>
      <c r="DV9" s="103"/>
      <c r="DW9" s="103"/>
      <c r="DX9" s="103"/>
      <c r="DY9" s="103"/>
      <c r="DZ9" s="103"/>
      <c r="EA9" s="103"/>
      <c r="EB9" s="103"/>
      <c r="EC9" s="103"/>
      <c r="ED9" s="103"/>
      <c r="EE9" s="103"/>
      <c r="EF9" s="104"/>
      <c r="EG9" s="283"/>
      <c r="EH9" s="15"/>
      <c r="EI9" s="15"/>
      <c r="EJ9" s="15"/>
      <c r="EK9" s="15"/>
      <c r="EL9" s="285"/>
      <c r="EM9" s="49"/>
      <c r="EN9" s="15"/>
      <c r="EO9" s="15"/>
      <c r="EP9" s="15"/>
      <c r="EQ9" s="15"/>
      <c r="ER9" s="15"/>
      <c r="ES9" s="15"/>
      <c r="ET9" s="15"/>
      <c r="EU9" s="285"/>
      <c r="EV9" s="283"/>
      <c r="EW9" s="15"/>
      <c r="EX9" s="15"/>
      <c r="EY9" s="15"/>
      <c r="EZ9" s="15"/>
      <c r="FA9" s="15"/>
      <c r="FB9" s="15"/>
      <c r="FC9" s="285"/>
      <c r="FD9" s="283"/>
      <c r="FE9" s="15"/>
      <c r="FF9" s="15"/>
      <c r="FG9" s="15"/>
      <c r="FH9" s="15"/>
      <c r="FI9" s="15"/>
      <c r="FJ9" s="15"/>
      <c r="FK9" s="285"/>
      <c r="FL9" s="283"/>
      <c r="FM9" s="15"/>
      <c r="FN9" s="15"/>
      <c r="FO9" s="15"/>
      <c r="FP9" s="15"/>
      <c r="FQ9" s="15"/>
      <c r="FR9" s="15"/>
      <c r="FS9" s="285"/>
    </row>
    <row r="10" spans="1:175" ht="13.5" customHeight="1" x14ac:dyDescent="0.25">
      <c r="A10" s="889" t="s">
        <v>499</v>
      </c>
      <c r="B10" s="890"/>
      <c r="C10" s="891" t="s">
        <v>500</v>
      </c>
      <c r="D10" s="892"/>
      <c r="E10" s="141"/>
      <c r="F10" s="142"/>
      <c r="G10" s="143"/>
      <c r="H10" s="142"/>
      <c r="I10" s="142"/>
      <c r="J10" s="144"/>
      <c r="K10" s="893"/>
      <c r="L10" s="894"/>
      <c r="M10" s="894"/>
      <c r="N10" s="894"/>
      <c r="O10" s="894"/>
      <c r="P10" s="894"/>
      <c r="Q10" s="894"/>
      <c r="R10" s="894"/>
      <c r="S10" s="894"/>
      <c r="T10" s="894"/>
      <c r="U10" s="894"/>
      <c r="V10" s="894"/>
      <c r="W10" s="894"/>
      <c r="X10" s="894"/>
      <c r="Y10" s="894" t="s">
        <v>504</v>
      </c>
      <c r="Z10" s="894"/>
      <c r="AA10" s="894"/>
      <c r="AB10" s="894"/>
      <c r="AC10" s="894"/>
      <c r="AD10" s="894"/>
      <c r="AE10" s="894"/>
      <c r="AF10" s="894"/>
      <c r="AG10" s="894"/>
      <c r="AH10" s="894"/>
      <c r="AI10" s="894"/>
      <c r="AJ10" s="894"/>
      <c r="AK10" s="894"/>
      <c r="AL10" s="894"/>
      <c r="AM10" s="894"/>
      <c r="AN10" s="894" t="s">
        <v>507</v>
      </c>
      <c r="AO10" s="894"/>
      <c r="AP10" s="894"/>
      <c r="AQ10" s="894"/>
      <c r="AR10" s="894"/>
      <c r="AS10" s="894"/>
      <c r="AT10" s="894"/>
      <c r="AU10" s="894"/>
      <c r="AV10" s="894"/>
      <c r="AW10" s="894"/>
      <c r="AX10" s="895"/>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208"/>
      <c r="CJ10" s="15"/>
      <c r="CK10" s="15"/>
      <c r="CL10" s="15"/>
      <c r="CM10" s="15"/>
      <c r="CN10" s="15"/>
      <c r="CO10" s="15"/>
      <c r="CP10" s="15"/>
      <c r="CQ10" s="15"/>
      <c r="CR10" s="15"/>
      <c r="CS10" s="15"/>
      <c r="CT10" s="15"/>
      <c r="CU10" s="15"/>
      <c r="CV10" s="15"/>
      <c r="CW10" s="15"/>
      <c r="CX10" s="103"/>
      <c r="CY10" s="103"/>
      <c r="CZ10" s="103"/>
      <c r="DA10" s="103"/>
      <c r="DB10" s="103"/>
      <c r="DC10" s="103"/>
      <c r="DD10" s="103"/>
      <c r="DE10" s="103"/>
      <c r="DF10" s="103"/>
      <c r="DG10" s="103"/>
      <c r="DH10" s="103"/>
      <c r="DI10" s="103"/>
      <c r="DJ10" s="103"/>
      <c r="DK10" s="103"/>
      <c r="DL10" s="103"/>
      <c r="DM10" s="103"/>
      <c r="DN10" s="103"/>
      <c r="DO10" s="103"/>
      <c r="DP10" s="103"/>
      <c r="DQ10" s="103"/>
      <c r="DR10" s="103"/>
      <c r="DS10" s="103"/>
      <c r="DT10" s="103"/>
      <c r="DU10" s="103"/>
      <c r="DV10" s="103"/>
      <c r="DW10" s="103"/>
      <c r="DX10" s="103"/>
      <c r="DY10" s="103"/>
      <c r="DZ10" s="103"/>
      <c r="EA10" s="103"/>
      <c r="EB10" s="103"/>
      <c r="EC10" s="103"/>
      <c r="ED10" s="103"/>
      <c r="EE10" s="103"/>
      <c r="EF10" s="104"/>
      <c r="EG10" s="283"/>
      <c r="EH10" s="15"/>
      <c r="EI10" s="15"/>
      <c r="EJ10" s="15"/>
      <c r="EK10" s="15"/>
      <c r="EL10" s="285"/>
      <c r="EM10" s="49"/>
      <c r="EN10" s="15"/>
      <c r="EO10" s="15"/>
      <c r="EP10" s="15"/>
      <c r="EQ10" s="15"/>
      <c r="ER10" s="15"/>
      <c r="ES10" s="15"/>
      <c r="ET10" s="15"/>
      <c r="EU10" s="285"/>
      <c r="EV10" s="283"/>
      <c r="EW10" s="15"/>
      <c r="EX10" s="15"/>
      <c r="EY10" s="15"/>
      <c r="EZ10" s="15"/>
      <c r="FA10" s="15"/>
      <c r="FB10" s="15"/>
      <c r="FC10" s="285"/>
      <c r="FD10" s="283"/>
      <c r="FE10" s="15"/>
      <c r="FF10" s="15"/>
      <c r="FG10" s="15"/>
      <c r="FH10" s="15"/>
      <c r="FI10" s="15"/>
      <c r="FJ10" s="15"/>
      <c r="FK10" s="285"/>
      <c r="FL10" s="283"/>
      <c r="FM10" s="15"/>
      <c r="FN10" s="15"/>
      <c r="FO10" s="15"/>
      <c r="FP10" s="15"/>
      <c r="FQ10" s="15"/>
      <c r="FR10" s="15"/>
      <c r="FS10" s="285"/>
    </row>
    <row r="11" spans="1:175" ht="13.5" customHeight="1" thickBot="1" x14ac:dyDescent="0.3">
      <c r="A11" s="896" t="s">
        <v>502</v>
      </c>
      <c r="B11" s="897"/>
      <c r="C11" s="898" t="s">
        <v>501</v>
      </c>
      <c r="D11" s="899"/>
      <c r="E11" s="145"/>
      <c r="F11" s="146"/>
      <c r="G11" s="147"/>
      <c r="H11" s="146"/>
      <c r="I11" s="146"/>
      <c r="J11" s="148"/>
      <c r="K11" s="900"/>
      <c r="L11" s="901"/>
      <c r="M11" s="901"/>
      <c r="N11" s="901"/>
      <c r="O11" s="901"/>
      <c r="P11" s="901"/>
      <c r="Q11" s="901"/>
      <c r="R11" s="901"/>
      <c r="S11" s="901"/>
      <c r="T11" s="901"/>
      <c r="U11" s="901"/>
      <c r="V11" s="901"/>
      <c r="W11" s="901"/>
      <c r="X11" s="901"/>
      <c r="Y11" s="901" t="s">
        <v>505</v>
      </c>
      <c r="Z11" s="901"/>
      <c r="AA11" s="901"/>
      <c r="AB11" s="901"/>
      <c r="AC11" s="901"/>
      <c r="AD11" s="901"/>
      <c r="AE11" s="901"/>
      <c r="AF11" s="901"/>
      <c r="AG11" s="901"/>
      <c r="AH11" s="901"/>
      <c r="AI11" s="901"/>
      <c r="AJ11" s="901"/>
      <c r="AK11" s="901"/>
      <c r="AL11" s="901"/>
      <c r="AM11" s="901"/>
      <c r="AN11" s="901" t="s">
        <v>508</v>
      </c>
      <c r="AO11" s="901"/>
      <c r="AP11" s="901"/>
      <c r="AQ11" s="901"/>
      <c r="AR11" s="901"/>
      <c r="AS11" s="901"/>
      <c r="AT11" s="901"/>
      <c r="AU11" s="901"/>
      <c r="AV11" s="901"/>
      <c r="AW11" s="901"/>
      <c r="AX11" s="902"/>
      <c r="AY11" s="206"/>
      <c r="AZ11" s="206"/>
      <c r="BA11" s="206"/>
      <c r="BB11" s="206"/>
      <c r="BC11" s="206"/>
      <c r="BD11" s="206"/>
      <c r="BE11" s="206"/>
      <c r="BF11" s="206"/>
      <c r="BG11" s="206"/>
      <c r="BH11" s="206"/>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9"/>
      <c r="CJ11" s="279"/>
      <c r="CK11" s="279"/>
      <c r="CL11" s="279"/>
      <c r="CM11" s="279"/>
      <c r="CN11" s="279"/>
      <c r="CO11" s="279"/>
      <c r="CP11" s="279"/>
      <c r="CQ11" s="279"/>
      <c r="CR11" s="279"/>
      <c r="CS11" s="279"/>
      <c r="CT11" s="279"/>
      <c r="CU11" s="279"/>
      <c r="CV11" s="279"/>
      <c r="CW11" s="279"/>
      <c r="CX11" s="105"/>
      <c r="CY11" s="105"/>
      <c r="CZ11" s="105"/>
      <c r="DA11" s="105"/>
      <c r="DB11" s="105"/>
      <c r="DC11" s="105"/>
      <c r="DD11" s="105"/>
      <c r="DE11" s="105"/>
      <c r="DF11" s="105"/>
      <c r="DG11" s="105"/>
      <c r="DH11" s="105"/>
      <c r="DI11" s="105"/>
      <c r="DJ11" s="105"/>
      <c r="DK11" s="105"/>
      <c r="DL11" s="105"/>
      <c r="DM11" s="105"/>
      <c r="DN11" s="105"/>
      <c r="DO11" s="105"/>
      <c r="DP11" s="105"/>
      <c r="DQ11" s="105"/>
      <c r="DR11" s="105"/>
      <c r="DS11" s="105"/>
      <c r="DT11" s="105"/>
      <c r="DU11" s="105"/>
      <c r="DV11" s="105"/>
      <c r="DW11" s="105"/>
      <c r="DX11" s="105"/>
      <c r="DY11" s="105"/>
      <c r="DZ11" s="105"/>
      <c r="EA11" s="105"/>
      <c r="EB11" s="105"/>
      <c r="EC11" s="105"/>
      <c r="ED11" s="105"/>
      <c r="EE11" s="105"/>
      <c r="EF11" s="106"/>
      <c r="EG11" s="281"/>
      <c r="EH11" s="279"/>
      <c r="EI11" s="279"/>
      <c r="EJ11" s="279"/>
      <c r="EK11" s="279"/>
      <c r="EL11" s="282"/>
      <c r="EM11" s="48"/>
      <c r="EN11" s="279"/>
      <c r="EO11" s="279"/>
      <c r="EP11" s="279"/>
      <c r="EQ11" s="279"/>
      <c r="ER11" s="279"/>
      <c r="ES11" s="279"/>
      <c r="ET11" s="279"/>
      <c r="EU11" s="282"/>
      <c r="EV11" s="281"/>
      <c r="EW11" s="279"/>
      <c r="EX11" s="279"/>
      <c r="EY11" s="279"/>
      <c r="EZ11" s="279"/>
      <c r="FA11" s="279"/>
      <c r="FB11" s="279"/>
      <c r="FC11" s="282"/>
      <c r="FD11" s="281"/>
      <c r="FE11" s="279"/>
      <c r="FF11" s="279"/>
      <c r="FG11" s="279"/>
      <c r="FH11" s="279"/>
      <c r="FI11" s="279"/>
      <c r="FJ11" s="279"/>
      <c r="FK11" s="282"/>
      <c r="FL11" s="281"/>
      <c r="FM11" s="279"/>
      <c r="FN11" s="279"/>
      <c r="FO11" s="279"/>
      <c r="FP11" s="279"/>
      <c r="FQ11" s="279"/>
      <c r="FR11" s="279"/>
      <c r="FS11" s="282"/>
    </row>
    <row r="12" spans="1:175" ht="13.5" customHeight="1" thickBot="1" x14ac:dyDescent="0.3">
      <c r="A12" s="981" t="s">
        <v>39</v>
      </c>
      <c r="B12" s="427"/>
      <c r="C12" s="982">
        <v>25</v>
      </c>
      <c r="D12" s="983"/>
      <c r="E12" s="984">
        <v>0.52083333333333337</v>
      </c>
      <c r="F12" s="985"/>
      <c r="G12" s="988" t="str">
        <f>IF(L7&lt;&gt;"",L7,"")</f>
        <v>8256</v>
      </c>
      <c r="H12" s="989"/>
      <c r="I12" s="989"/>
      <c r="J12" s="992" t="str">
        <f>IF(G12="","",VLOOKUP(G12,Tires!$D$6:$K$75,4))</f>
        <v>SH</v>
      </c>
      <c r="K12" s="992"/>
      <c r="L12" s="992"/>
      <c r="M12" s="994">
        <f>IF(G12=S7,S8,"")</f>
        <v>114.926</v>
      </c>
      <c r="N12" s="995"/>
      <c r="O12" s="998"/>
      <c r="P12" s="999"/>
      <c r="Q12" s="1002"/>
      <c r="R12" s="1003"/>
      <c r="S12" s="1004" t="str">
        <f>IF(F7&lt;&gt;"",F7,"")</f>
        <v>OP</v>
      </c>
      <c r="T12" s="1005"/>
      <c r="U12" s="1008" t="s">
        <v>51</v>
      </c>
      <c r="V12" s="1009"/>
      <c r="W12" s="1010"/>
      <c r="X12" s="56" t="s">
        <v>528</v>
      </c>
      <c r="Y12" s="60">
        <f>IF(X12&lt;&gt;"",U7+1,"")</f>
        <v>2</v>
      </c>
      <c r="Z12" s="20">
        <f>IF(X12&lt;&gt;"",1,"")</f>
        <v>1</v>
      </c>
      <c r="AA12" s="31" t="str">
        <f t="shared" ref="AA12:AA16" si="14">IF(X12&lt;&gt;"",IF(OR(LEFT(X12,1)="O",LEFT(X12,1)="OI",LEFT(X12,1)="o",LEFT(X12,1)="oi"),"O",IF(OR(LEFT(X12,1)="I",X12="i"),"I",IF(OR(LEN(X12)=5,LEN(X12)=8),LEFT(X12,1),""))),"")</f>
        <v>O</v>
      </c>
      <c r="AB12" s="31" t="str">
        <f t="shared" ref="AB12:AB16" si="15">IF(X12&lt;&gt;"",IF(OR(LEFT(X12,2)="OI",LEFT(X12,2)="oi"),"I",IF(OR(LEFT(X12,1)="O",LEFT(X12,1)="o"),"U",IF(OR(LEFT(X12,1)="I",X12="i"),"N",IF(OR(LEN(X12)=5,LEN(X12)=8),MID(X12,2,2),"")))),"")</f>
        <v>U</v>
      </c>
      <c r="AC12" s="32" t="str">
        <f t="shared" ref="AC12:AC16" si="16">IF(X12&lt;&gt;"",IF(OR(LEFT(X12,2)="OI",LEFT(X12,2)="oi",LEFT(X12,1)="I",LEFT(X12,1)="i"),"",IF(OR(LEFT(X12,1)="O",LEFT(X12,1)="o"),"T",IF(OR(LEN(X12)=5,LEN(X12)=8),MID(X12,4,2),""))),"")</f>
        <v>T</v>
      </c>
      <c r="AD12" s="1011">
        <f>IF(X12&lt;&gt;"",IF(AND(LEN(X12)&lt;=2,X12&lt;&gt;""),M8,IF(OR(LEFT(X12,1)="O",LEFT(X12,1)="o",LEFT(X12,1)="I",LEFT(X12,1)="i"),RIGHT(X12,3)/100,IF(LEN(X12)&lt;=7,M8,RIGHT(X12,3)/100))),"")</f>
        <v>2.31</v>
      </c>
      <c r="AE12" s="1012"/>
      <c r="AF12" s="1013">
        <f>IF(AND(AD12&lt;&gt;"",$AV$2&lt;&gt;""),IF(OR(U13="Plein",U13="Full",U13="plein",U13="full",U13="F",U13="f",U13="P",U13="p"),Capacity-AD12,IF(U13/$AV$2&gt;Capacity,Capacity,W7+(U13-U8)/$AV$2)-AD12),"")</f>
        <v>120.85019607843137</v>
      </c>
      <c r="AG12" s="1014"/>
      <c r="AH12" s="1015">
        <f>IF(AF12&lt;&gt;"",AF12*$AV$2,"")</f>
        <v>92.450400000000002</v>
      </c>
      <c r="AI12" s="1016"/>
      <c r="AJ12" s="1017">
        <f>IF(X12&lt;&gt;"",IF(M12&lt;&gt;"",M12,0)+$U$2*Z12,"")</f>
        <v>119.852</v>
      </c>
      <c r="AK12" s="1018"/>
      <c r="AL12" s="1017"/>
      <c r="AM12" s="1018"/>
      <c r="AN12" s="886" t="s">
        <v>515</v>
      </c>
      <c r="AO12" s="887"/>
      <c r="AP12" s="887"/>
      <c r="AQ12" s="887"/>
      <c r="AR12" s="887"/>
      <c r="AS12" s="887"/>
      <c r="AT12" s="887"/>
      <c r="AU12" s="887"/>
      <c r="AV12" s="1019">
        <v>2</v>
      </c>
      <c r="AW12" s="1020"/>
      <c r="AX12" s="1021"/>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208"/>
      <c r="CJ12" s="976" t="str">
        <f>IF(AND(AA12&lt;&gt;"",AB12&lt;&gt;"",AC12&lt;&gt;"",AL12="",AA12&lt;&gt;"O",AA12&lt;&gt;"I"),AA12*60+AB12+AC12/100,"")</f>
        <v/>
      </c>
      <c r="CK12" s="977"/>
      <c r="CL12" s="976" t="str">
        <f>IF(AND(AA12&lt;&gt;"",AB12&lt;&gt;"",AC12&lt;&gt;"",AL12="",AA12&lt;&gt;"O",AA12&lt;&gt;"I"),AD12,"")</f>
        <v/>
      </c>
      <c r="CM12" s="977"/>
      <c r="CN12" s="382" t="str">
        <f>IF(AND(S12&lt;&gt;"",$X12&lt;&gt;"",$AA12&lt;&gt;"O",$AA12&lt;&gt;"I",S12=CN$4),$AA12*60+$AB12+$AC12/100,"")</f>
        <v/>
      </c>
      <c r="CO12" s="383"/>
      <c r="CP12" s="428" t="str">
        <f>IF(AND(S12&lt;&gt;"",$X12&lt;&gt;"",$AA12&lt;&gt;"O",$AA12&lt;&gt;"I",S12=CP$4),$AA12*60+$AB12+$AC12/100,"")</f>
        <v/>
      </c>
      <c r="CQ12" s="978"/>
      <c r="CR12" s="428" t="str">
        <f>IF(AND(S12&lt;&gt;"",$X12&lt;&gt;"",$AA12&lt;&gt;"O",$AA12&lt;&gt;"I",S12=CR$4),$AA12*60+$AB12+$AC12/100,"")</f>
        <v/>
      </c>
      <c r="CS12" s="978"/>
      <c r="CT12" s="428" t="str">
        <f>IF(AND(S12&lt;&gt;"",$X12&lt;&gt;"",$AA12&lt;&gt;"O",$AA12&lt;&gt;"I",S12=CT$4),$AA12*60+$AB12+$AC12/100,"")</f>
        <v/>
      </c>
      <c r="CU12" s="978"/>
      <c r="CV12" s="428" t="str">
        <f>IF(AND(S12&lt;&gt;"",$X12&lt;&gt;"",$AA12&lt;&gt;"O",$AA12&lt;&gt;"I",S12=CV$4),$AA12*60+$AB12+$AC12/100,"")</f>
        <v/>
      </c>
      <c r="CW12" s="977"/>
      <c r="CX12" s="979"/>
      <c r="CY12" s="966"/>
      <c r="CZ12" s="966"/>
      <c r="DA12" s="966"/>
      <c r="DB12" s="966"/>
      <c r="DC12" s="966"/>
      <c r="DD12" s="966"/>
      <c r="DE12" s="966"/>
      <c r="DF12" s="966"/>
      <c r="DG12" s="966"/>
      <c r="DH12" s="966"/>
      <c r="DI12" s="966"/>
      <c r="DJ12" s="966"/>
      <c r="DK12" s="966"/>
      <c r="DL12" s="966"/>
      <c r="DM12" s="966"/>
      <c r="DN12" s="966"/>
      <c r="DO12" s="966"/>
      <c r="DP12" s="966"/>
      <c r="DQ12" s="966"/>
      <c r="DR12" s="966"/>
      <c r="DS12" s="966"/>
      <c r="DT12" s="966"/>
      <c r="DU12" s="966"/>
      <c r="DV12" s="966"/>
      <c r="DW12" s="966"/>
      <c r="DX12" s="966"/>
      <c r="DY12" s="966"/>
      <c r="DZ12" s="966"/>
      <c r="EA12" s="966"/>
      <c r="EB12" s="966"/>
      <c r="EC12" s="966"/>
      <c r="ED12" s="966"/>
      <c r="EE12" s="966"/>
      <c r="EF12" s="968"/>
      <c r="EG12" s="970">
        <f>MAX(Z12:Z16)</f>
        <v>3</v>
      </c>
      <c r="EH12" s="972" t="str">
        <f>IF($S12=EH$3,$EG12,"")</f>
        <v/>
      </c>
      <c r="EI12" s="972">
        <f>IF($S12=EI$3,$EG12,"")</f>
        <v>3</v>
      </c>
      <c r="EJ12" s="972" t="str">
        <f>IF($S12=EJ$3,$EG12,"")</f>
        <v/>
      </c>
      <c r="EK12" s="972" t="str">
        <f>IF($S12=EK$3,$EG12,"")</f>
        <v/>
      </c>
      <c r="EL12" s="974" t="str">
        <f>IF($S12=EL$3,$EG12,"")</f>
        <v/>
      </c>
      <c r="EM12" s="50">
        <f>AV12</f>
        <v>2</v>
      </c>
      <c r="EN12" s="958" t="str">
        <f>Data!$B$9</f>
        <v>Õ</v>
      </c>
      <c r="EO12" s="959"/>
      <c r="EP12" s="960">
        <f>IF(AND(A12=EN12,A13=EN13),E12,#N/A)</f>
        <v>0.52083333333333337</v>
      </c>
      <c r="EQ12" s="960"/>
      <c r="ER12" s="955">
        <f>IF(AND(A12=EN12,A13=EN13),C12,#N/A)</f>
        <v>25</v>
      </c>
      <c r="ES12" s="955"/>
      <c r="ET12" s="955">
        <f>IF(AND(A12=EN12,A13=EN13),C13,#N/A)</f>
        <v>25</v>
      </c>
      <c r="EU12" s="956"/>
      <c r="EV12" s="958" t="str">
        <f>Data!$C$9</f>
        <v>Ö</v>
      </c>
      <c r="EW12" s="959"/>
      <c r="EX12" s="960" t="e">
        <f>IF(AND(A12=EV12,A13=EV13),E12,#N/A)</f>
        <v>#N/A</v>
      </c>
      <c r="EY12" s="960"/>
      <c r="EZ12" s="955" t="e">
        <f>IF(AND(A12=EV12,A13=EV13),C12,#N/A)</f>
        <v>#N/A</v>
      </c>
      <c r="FA12" s="955"/>
      <c r="FB12" s="955" t="e">
        <f>IF(AND(A12=EV12,A13=EV13),C13,#N/A)</f>
        <v>#N/A</v>
      </c>
      <c r="FC12" s="956"/>
      <c r="FD12" s="958" t="str">
        <f>Data!$D$9</f>
        <v>Ù</v>
      </c>
      <c r="FE12" s="959"/>
      <c r="FF12" s="960" t="e">
        <f>IF(AND(A12=FD12,A13=FD13),E12,#N/A)</f>
        <v>#N/A</v>
      </c>
      <c r="FG12" s="960"/>
      <c r="FH12" s="955" t="e">
        <f>IF(AND(A12=FD12,A13=FD13),C12,#N/A)</f>
        <v>#N/A</v>
      </c>
      <c r="FI12" s="955"/>
      <c r="FJ12" s="955" t="e">
        <f>IF(AND(A12=FD12,A13=FD13),C13,#N/A)</f>
        <v>#N/A</v>
      </c>
      <c r="FK12" s="956"/>
      <c r="FL12" s="958" t="str">
        <f>Data!$E$9</f>
        <v>Û</v>
      </c>
      <c r="FM12" s="959"/>
      <c r="FN12" s="960" t="e">
        <f>IF(AND(A12=FL12,A13=FL13),E12,#N/A)</f>
        <v>#N/A</v>
      </c>
      <c r="FO12" s="960"/>
      <c r="FP12" s="955" t="e">
        <f>IF(AND(A12=FL12,A13=FL13),C12,#N/A)</f>
        <v>#N/A</v>
      </c>
      <c r="FQ12" s="955"/>
      <c r="FR12" s="955" t="e">
        <f>IF(AND(A12=FL12,A13=FL13),C13,#N/A)</f>
        <v>#N/A</v>
      </c>
      <c r="FS12" s="956"/>
    </row>
    <row r="13" spans="1:175" ht="13.5" customHeight="1" thickBot="1" x14ac:dyDescent="0.3">
      <c r="A13" s="947" t="s">
        <v>221</v>
      </c>
      <c r="B13" s="948"/>
      <c r="C13" s="962">
        <v>25</v>
      </c>
      <c r="D13" s="963"/>
      <c r="E13" s="986"/>
      <c r="F13" s="987"/>
      <c r="G13" s="990"/>
      <c r="H13" s="991"/>
      <c r="I13" s="991"/>
      <c r="J13" s="993"/>
      <c r="K13" s="993"/>
      <c r="L13" s="993"/>
      <c r="M13" s="996"/>
      <c r="N13" s="997"/>
      <c r="O13" s="1000"/>
      <c r="P13" s="1001"/>
      <c r="Q13" s="964"/>
      <c r="R13" s="965"/>
      <c r="S13" s="1006"/>
      <c r="T13" s="1007"/>
      <c r="U13" s="916">
        <v>4</v>
      </c>
      <c r="V13" s="917"/>
      <c r="W13" s="918"/>
      <c r="X13" s="57">
        <v>13704176</v>
      </c>
      <c r="Y13" s="61">
        <f>IF(AND(X13&lt;&gt;"",Y12&lt;&gt;""),Y12+1,"")</f>
        <v>3</v>
      </c>
      <c r="Z13" s="21">
        <f t="shared" ref="Z13:Z16" si="17">IF(AND(X13&lt;&gt;"",Z12&lt;&gt;""),Z12+1,"")</f>
        <v>2</v>
      </c>
      <c r="AA13" s="359" t="str">
        <f t="shared" si="14"/>
        <v>1</v>
      </c>
      <c r="AB13" s="359" t="str">
        <f t="shared" si="15"/>
        <v>37</v>
      </c>
      <c r="AC13" s="360" t="str">
        <f t="shared" si="16"/>
        <v>04</v>
      </c>
      <c r="AD13" s="1025">
        <f>IF(X13&lt;&gt;"",IF(AND(LEN(X13)&lt;=2,X13&lt;&gt;""),AD12,IF(OR(LEFT(X13,1)="O",LEFT(X13,1)="o",LEFT(X13,1)="I",LEFT(X13,1)="i"),RIGHT(X13,3)/100,IF(LEN(X13)&lt;=7,AD12,RIGHT(X13,3)/100))),"")</f>
        <v>1.76</v>
      </c>
      <c r="AE13" s="1026"/>
      <c r="AF13" s="939">
        <f>IF(AD13&lt;&gt;"",AF12-AD13,"")</f>
        <v>119.09019607843136</v>
      </c>
      <c r="AG13" s="940"/>
      <c r="AH13" s="941">
        <f t="shared" ref="AH13:AH16" si="18">IF(AF13&lt;&gt;"",AF13*$AV$2,"")</f>
        <v>91.103999999999999</v>
      </c>
      <c r="AI13" s="942"/>
      <c r="AJ13" s="943">
        <f>IF(X13&lt;&gt;"",IF(M12&lt;&gt;"",M12,0)+$U$2*Z13,"")</f>
        <v>124.77800000000001</v>
      </c>
      <c r="AK13" s="944"/>
      <c r="AL13" s="943"/>
      <c r="AM13" s="944"/>
      <c r="AN13" s="893" t="s">
        <v>510</v>
      </c>
      <c r="AO13" s="894"/>
      <c r="AP13" s="894"/>
      <c r="AQ13" s="894"/>
      <c r="AR13" s="894"/>
      <c r="AS13" s="894"/>
      <c r="AT13" s="894"/>
      <c r="AU13" s="894"/>
      <c r="AV13" s="1022"/>
      <c r="AW13" s="1023"/>
      <c r="AX13" s="1024"/>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208"/>
      <c r="CJ13" s="945">
        <f t="shared" ref="CJ13:CJ16" si="19">IF(AND(AA13&lt;&gt;"",AB13&lt;&gt;"",AC13&lt;&gt;"",AL13="",AA13&lt;&gt;"O",AA13&lt;&gt;"I"),AA13*60+AB13+AC13/100,"")</f>
        <v>97.04</v>
      </c>
      <c r="CK13" s="946"/>
      <c r="CL13" s="945">
        <f t="shared" ref="CL13:CL16" si="20">IF(AND(AA13&lt;&gt;"",AB13&lt;&gt;"",AC13&lt;&gt;"",AL13="",AA13&lt;&gt;"O",AA13&lt;&gt;"I"),AD13,"")</f>
        <v>1.76</v>
      </c>
      <c r="CM13" s="946"/>
      <c r="CN13" s="945" t="str">
        <f>IF(AND(S12&lt;&gt;"",$X13&lt;&gt;"",$AA13&lt;&gt;"O",$AA13&lt;&gt;"I",S12=CN$4),$AA13*60+$AB13+$AC13/100,"")</f>
        <v/>
      </c>
      <c r="CO13" s="537"/>
      <c r="CP13" s="425">
        <f>IF(AND(S12&lt;&gt;"",$X13&lt;&gt;"",$AA13&lt;&gt;"O",$AA13&lt;&gt;"I",S12=CP$4),$AA13*60+$AB13+$AC13/100,"")</f>
        <v>97.04</v>
      </c>
      <c r="CQ13" s="537"/>
      <c r="CR13" s="425" t="str">
        <f>IF(AND(S12&lt;&gt;"",$X13&lt;&gt;"",$AA13&lt;&gt;"O",$AA13&lt;&gt;"I",S12=CR$4),$AA13*60+$AB13+$AC13/100,"")</f>
        <v/>
      </c>
      <c r="CS13" s="537"/>
      <c r="CT13" s="425" t="str">
        <f>IF(AND(S12&lt;&gt;"",$X13&lt;&gt;"",$AA13&lt;&gt;"O",$AA13&lt;&gt;"I",S12=CT$4),$AA13*60+$AB13+$AC13/100,"")</f>
        <v/>
      </c>
      <c r="CU13" s="537"/>
      <c r="CV13" s="425" t="str">
        <f>IF(AND(S12&lt;&gt;"",$X13&lt;&gt;"",$AA13&lt;&gt;"O",$AA13&lt;&gt;"I",S12=CV$4),$AA13*60+$AB13+$AC13/100,"")</f>
        <v/>
      </c>
      <c r="CW13" s="946"/>
      <c r="CX13" s="979"/>
      <c r="CY13" s="966"/>
      <c r="CZ13" s="966"/>
      <c r="DA13" s="966"/>
      <c r="DB13" s="966"/>
      <c r="DC13" s="966"/>
      <c r="DD13" s="966"/>
      <c r="DE13" s="966"/>
      <c r="DF13" s="966"/>
      <c r="DG13" s="966"/>
      <c r="DH13" s="966"/>
      <c r="DI13" s="966"/>
      <c r="DJ13" s="966"/>
      <c r="DK13" s="966"/>
      <c r="DL13" s="966"/>
      <c r="DM13" s="966"/>
      <c r="DN13" s="966"/>
      <c r="DO13" s="966"/>
      <c r="DP13" s="966"/>
      <c r="DQ13" s="966"/>
      <c r="DR13" s="966"/>
      <c r="DS13" s="966"/>
      <c r="DT13" s="966"/>
      <c r="DU13" s="966"/>
      <c r="DV13" s="966"/>
      <c r="DW13" s="966"/>
      <c r="DX13" s="966"/>
      <c r="DY13" s="966"/>
      <c r="DZ13" s="966"/>
      <c r="EA13" s="966"/>
      <c r="EB13" s="966"/>
      <c r="EC13" s="966"/>
      <c r="ED13" s="966"/>
      <c r="EE13" s="966"/>
      <c r="EF13" s="968"/>
      <c r="EG13" s="971"/>
      <c r="EH13" s="973"/>
      <c r="EI13" s="973"/>
      <c r="EJ13" s="973"/>
      <c r="EK13" s="973"/>
      <c r="EL13" s="975"/>
      <c r="EM13" s="49"/>
      <c r="EN13" s="947" t="str">
        <f>Data!$B$10</f>
        <v>Dry</v>
      </c>
      <c r="EO13" s="948"/>
      <c r="EP13" s="961"/>
      <c r="EQ13" s="961"/>
      <c r="ER13" s="948"/>
      <c r="ES13" s="948"/>
      <c r="ET13" s="948"/>
      <c r="EU13" s="957"/>
      <c r="EV13" s="947" t="str">
        <f>Data!$B$10</f>
        <v>Dry</v>
      </c>
      <c r="EW13" s="948"/>
      <c r="EX13" s="961"/>
      <c r="EY13" s="961"/>
      <c r="EZ13" s="948"/>
      <c r="FA13" s="948"/>
      <c r="FB13" s="948"/>
      <c r="FC13" s="957"/>
      <c r="FD13" s="947" t="str">
        <f>Data!$B$10</f>
        <v>Dry</v>
      </c>
      <c r="FE13" s="948"/>
      <c r="FF13" s="961"/>
      <c r="FG13" s="961"/>
      <c r="FH13" s="948"/>
      <c r="FI13" s="948"/>
      <c r="FJ13" s="948"/>
      <c r="FK13" s="957"/>
      <c r="FL13" s="947" t="str">
        <f>Data!$D$10</f>
        <v>Wet</v>
      </c>
      <c r="FM13" s="948"/>
      <c r="FN13" s="961"/>
      <c r="FO13" s="961"/>
      <c r="FP13" s="948"/>
      <c r="FQ13" s="948"/>
      <c r="FR13" s="948"/>
      <c r="FS13" s="957"/>
    </row>
    <row r="14" spans="1:175" ht="13.5" customHeight="1" x14ac:dyDescent="0.25">
      <c r="A14" s="283"/>
      <c r="X14" s="57" t="s">
        <v>539</v>
      </c>
      <c r="Y14" s="61">
        <f t="shared" ref="Y14:Y16" si="21">IF(AND(X14&lt;&gt;"",Y13&lt;&gt;""),Y13+1,"")</f>
        <v>4</v>
      </c>
      <c r="Z14" s="21">
        <f t="shared" si="17"/>
        <v>3</v>
      </c>
      <c r="AA14" s="18" t="str">
        <f t="shared" si="14"/>
        <v>I</v>
      </c>
      <c r="AB14" s="18" t="str">
        <f t="shared" si="15"/>
        <v>N</v>
      </c>
      <c r="AC14" s="19" t="str">
        <f t="shared" si="16"/>
        <v/>
      </c>
      <c r="AD14" s="937">
        <f t="shared" ref="AD14:AD16" si="22">IF(X14&lt;&gt;"",IF(AND(LEN(X14)&lt;=2,X14&lt;&gt;""),AD13,IF(OR(LEFT(X14,1)="O",LEFT(X14,1)="o",LEFT(X14,1)="I",LEFT(X14,1)="i"),RIGHT(X14,3)/100,IF(LEN(X14)&lt;=7,AD13,RIGHT(X14,3)/100))),"")</f>
        <v>2.65</v>
      </c>
      <c r="AE14" s="938"/>
      <c r="AF14" s="939">
        <f t="shared" ref="AF14:AF16" si="23">IF(AD14&lt;&gt;"",AF13-AD14,"")</f>
        <v>116.44019607843136</v>
      </c>
      <c r="AG14" s="940"/>
      <c r="AH14" s="941">
        <f t="shared" si="18"/>
        <v>89.07674999999999</v>
      </c>
      <c r="AI14" s="942"/>
      <c r="AJ14" s="943">
        <f>IF(X14&lt;&gt;"",IF(M12&lt;&gt;"",M12,0)+$U$2*Z14,"")</f>
        <v>129.70400000000001</v>
      </c>
      <c r="AK14" s="944"/>
      <c r="AL14" s="943"/>
      <c r="AM14" s="944"/>
      <c r="AN14" s="893" t="s">
        <v>511</v>
      </c>
      <c r="AO14" s="894"/>
      <c r="AP14" s="894"/>
      <c r="AQ14" s="894"/>
      <c r="AR14" s="894"/>
      <c r="AS14" s="894"/>
      <c r="AT14" s="894"/>
      <c r="AU14" s="894"/>
      <c r="AV14" s="949" t="s">
        <v>206</v>
      </c>
      <c r="AW14" s="950"/>
      <c r="AX14" s="951"/>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208"/>
      <c r="CJ14" s="945" t="str">
        <f t="shared" si="19"/>
        <v/>
      </c>
      <c r="CK14" s="946"/>
      <c r="CL14" s="945" t="str">
        <f t="shared" si="20"/>
        <v/>
      </c>
      <c r="CM14" s="946"/>
      <c r="CN14" s="945" t="str">
        <f>IF(AND(S12&lt;&gt;"",$X14&lt;&gt;"",$AA14&lt;&gt;"O",$AA14&lt;&gt;"I",S12=CN$4),$AA14*60+$AB14+$AC14/100,"")</f>
        <v/>
      </c>
      <c r="CO14" s="537"/>
      <c r="CP14" s="425" t="str">
        <f>IF(AND(S12&lt;&gt;"",$X14&lt;&gt;"",$AA14&lt;&gt;"O",$AA14&lt;&gt;"I",S12=CP$4),$AA14*60+$AB14+$AC14/100,"")</f>
        <v/>
      </c>
      <c r="CQ14" s="537"/>
      <c r="CR14" s="425" t="str">
        <f>IF(AND(S12&lt;&gt;"",$X14&lt;&gt;"",$AA14&lt;&gt;"O",$AA14&lt;&gt;"I",S12=CR$4),$AA14*60+$AB14+$AC14/100,"")</f>
        <v/>
      </c>
      <c r="CS14" s="537"/>
      <c r="CT14" s="425" t="str">
        <f>IF(AND(S12&lt;&gt;"",$X14&lt;&gt;"",$AA14&lt;&gt;"O",$AA14&lt;&gt;"I",S12=CT$4),$AA14*60+$AB14+$AC14/100,"")</f>
        <v/>
      </c>
      <c r="CU14" s="537"/>
      <c r="CV14" s="425" t="str">
        <f>IF(AND(S12&lt;&gt;"",$X14&lt;&gt;"",$AA14&lt;&gt;"O",$AA14&lt;&gt;"I",S12=CV$4),$AA14*60+$AB14+$AC14/100,"")</f>
        <v/>
      </c>
      <c r="CW14" s="946"/>
      <c r="CX14" s="980"/>
      <c r="CY14" s="967"/>
      <c r="CZ14" s="967"/>
      <c r="DA14" s="967"/>
      <c r="DB14" s="967"/>
      <c r="DC14" s="967"/>
      <c r="DD14" s="967"/>
      <c r="DE14" s="967"/>
      <c r="DF14" s="967"/>
      <c r="DG14" s="967"/>
      <c r="DH14" s="967"/>
      <c r="DI14" s="967"/>
      <c r="DJ14" s="967"/>
      <c r="DK14" s="967"/>
      <c r="DL14" s="967"/>
      <c r="DM14" s="967"/>
      <c r="DN14" s="967"/>
      <c r="DO14" s="967"/>
      <c r="DP14" s="967"/>
      <c r="DQ14" s="967"/>
      <c r="DR14" s="967"/>
      <c r="DS14" s="967"/>
      <c r="DT14" s="967"/>
      <c r="DU14" s="967"/>
      <c r="DV14" s="967"/>
      <c r="DW14" s="967"/>
      <c r="DX14" s="967"/>
      <c r="DY14" s="967"/>
      <c r="DZ14" s="967"/>
      <c r="EA14" s="967"/>
      <c r="EB14" s="967"/>
      <c r="EC14" s="967"/>
      <c r="ED14" s="967"/>
      <c r="EE14" s="967"/>
      <c r="EF14" s="969"/>
      <c r="EG14" s="283"/>
      <c r="EH14" s="15"/>
      <c r="EI14" s="15"/>
      <c r="EJ14" s="15"/>
      <c r="EK14" s="15"/>
      <c r="EL14" s="285"/>
      <c r="EM14" s="49"/>
      <c r="EN14" s="15"/>
      <c r="EO14" s="15"/>
      <c r="EP14" s="15"/>
      <c r="EQ14" s="15"/>
      <c r="ER14" s="15"/>
      <c r="ES14" s="15"/>
      <c r="ET14" s="15"/>
      <c r="EU14" s="285"/>
      <c r="EV14" s="283"/>
      <c r="EW14" s="15"/>
      <c r="EX14" s="15"/>
      <c r="EY14" s="15"/>
      <c r="EZ14" s="15"/>
      <c r="FA14" s="15"/>
      <c r="FB14" s="15"/>
      <c r="FC14" s="285"/>
      <c r="FD14" s="283"/>
      <c r="FE14" s="15"/>
      <c r="FF14" s="15"/>
      <c r="FG14" s="15"/>
      <c r="FH14" s="15"/>
      <c r="FI14" s="15"/>
      <c r="FJ14" s="15"/>
      <c r="FK14" s="285"/>
      <c r="FL14" s="283"/>
      <c r="FM14" s="15"/>
      <c r="FN14" s="15"/>
      <c r="FO14" s="15"/>
      <c r="FP14" s="15"/>
      <c r="FQ14" s="15"/>
      <c r="FR14" s="15"/>
      <c r="FS14" s="285"/>
    </row>
    <row r="15" spans="1:175" ht="13.5" customHeight="1" x14ac:dyDescent="0.25">
      <c r="A15" s="22">
        <f>MIN(CJ12:CK16)</f>
        <v>97.04</v>
      </c>
      <c r="B15" s="930" t="s">
        <v>90</v>
      </c>
      <c r="C15" s="930"/>
      <c r="D15" s="930"/>
      <c r="E15" s="930"/>
      <c r="F15" s="174" t="str">
        <f>S12</f>
        <v>OP</v>
      </c>
      <c r="G15" s="22">
        <f>IF(SUM(CJ12:CK16)&lt;&gt;0,AVERAGE(CJ12:CK16),"")</f>
        <v>97.04</v>
      </c>
      <c r="H15" s="931" t="s">
        <v>91</v>
      </c>
      <c r="I15" s="931"/>
      <c r="J15" s="931"/>
      <c r="K15" s="931"/>
      <c r="L15" s="174" t="str">
        <f>IF(G12&lt;&gt;"",G12,"")</f>
        <v>8256</v>
      </c>
      <c r="M15" s="932" t="s">
        <v>58</v>
      </c>
      <c r="N15" s="933"/>
      <c r="O15" s="933"/>
      <c r="P15" s="934"/>
      <c r="Q15" s="935"/>
      <c r="R15" s="936"/>
      <c r="S15" s="129" t="str">
        <f>G12</f>
        <v>8256</v>
      </c>
      <c r="T15" s="130"/>
      <c r="U15" s="114">
        <f>MAX(Y12:Y16)</f>
        <v>4</v>
      </c>
      <c r="V15" s="113" t="s">
        <v>52</v>
      </c>
      <c r="W15" s="115">
        <f>MIN(AF12:AG16)</f>
        <v>116.44019607843136</v>
      </c>
      <c r="X15" s="57"/>
      <c r="Y15" s="61" t="str">
        <f t="shared" si="21"/>
        <v/>
      </c>
      <c r="Z15" s="21" t="str">
        <f t="shared" si="17"/>
        <v/>
      </c>
      <c r="AA15" s="18" t="str">
        <f t="shared" si="14"/>
        <v/>
      </c>
      <c r="AB15" s="18" t="str">
        <f t="shared" si="15"/>
        <v/>
      </c>
      <c r="AC15" s="19" t="str">
        <f t="shared" si="16"/>
        <v/>
      </c>
      <c r="AD15" s="937" t="str">
        <f t="shared" si="22"/>
        <v/>
      </c>
      <c r="AE15" s="938"/>
      <c r="AF15" s="939" t="str">
        <f t="shared" si="23"/>
        <v/>
      </c>
      <c r="AG15" s="940"/>
      <c r="AH15" s="941" t="str">
        <f t="shared" si="18"/>
        <v/>
      </c>
      <c r="AI15" s="942"/>
      <c r="AJ15" s="943" t="str">
        <f>IF(X15&lt;&gt;"",IF(M12&lt;&gt;"",M12,0)+$U$2*Z15,"")</f>
        <v/>
      </c>
      <c r="AK15" s="944"/>
      <c r="AL15" s="943"/>
      <c r="AM15" s="944"/>
      <c r="AN15" s="1029" t="s">
        <v>512</v>
      </c>
      <c r="AO15" s="1030"/>
      <c r="AP15" s="1030"/>
      <c r="AQ15" s="1030"/>
      <c r="AR15" s="1030"/>
      <c r="AS15" s="1030"/>
      <c r="AT15" s="1030"/>
      <c r="AU15" s="1030"/>
      <c r="AV15" s="952">
        <f>IF(M16&lt;&gt;"",INT(MIN(AF12:AG16)/M16),"")</f>
        <v>66</v>
      </c>
      <c r="AW15" s="953"/>
      <c r="AX15" s="954"/>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208"/>
      <c r="CJ15" s="945" t="str">
        <f t="shared" si="19"/>
        <v/>
      </c>
      <c r="CK15" s="946"/>
      <c r="CL15" s="945" t="str">
        <f t="shared" si="20"/>
        <v/>
      </c>
      <c r="CM15" s="946"/>
      <c r="CN15" s="945" t="str">
        <f>IF(AND(S12&lt;&gt;"",$X15&lt;&gt;"",$AA15&lt;&gt;"O",$AA15&lt;&gt;"I",S12=CN$4),$AA15*60+$AB15+$AC15/100,"")</f>
        <v/>
      </c>
      <c r="CO15" s="537"/>
      <c r="CP15" s="425" t="str">
        <f>IF(AND(S12&lt;&gt;"",$X15&lt;&gt;"",$AA15&lt;&gt;"O",$AA15&lt;&gt;"I",S12=CP$4),$AA15*60+$AB15+$AC15/100,"")</f>
        <v/>
      </c>
      <c r="CQ15" s="537"/>
      <c r="CR15" s="425" t="str">
        <f>IF(AND(S12&lt;&gt;"",$X15&lt;&gt;"",$AA15&lt;&gt;"O",$AA15&lt;&gt;"I",S12=CR$4),$AA15*60+$AB15+$AC15/100,"")</f>
        <v/>
      </c>
      <c r="CS15" s="537"/>
      <c r="CT15" s="425" t="str">
        <f>IF(AND(S12&lt;&gt;"",$X15&lt;&gt;"",$AA15&lt;&gt;"O",$AA15&lt;&gt;"I",S12=CT$4),$AA15*60+$AB15+$AC15/100,"")</f>
        <v/>
      </c>
      <c r="CU15" s="537"/>
      <c r="CV15" s="425" t="str">
        <f>IF(AND(S12&lt;&gt;"",$X15&lt;&gt;"",$AA15&lt;&gt;"O",$AA15&lt;&gt;"I",S12=CV$4),$AA15*60+$AB15+$AC15/100,"")</f>
        <v/>
      </c>
      <c r="CW15" s="946"/>
      <c r="CX15" s="124" t="str">
        <f t="shared" ref="CX15:EF15" si="24">IF(AND($G12=CX$3,CX$3&lt;&gt;""),MAX($Z12:$Z16),"")</f>
        <v/>
      </c>
      <c r="CY15" s="125" t="str">
        <f t="shared" si="24"/>
        <v/>
      </c>
      <c r="CZ15" s="125" t="str">
        <f t="shared" si="24"/>
        <v/>
      </c>
      <c r="DA15" s="125" t="str">
        <f t="shared" si="24"/>
        <v/>
      </c>
      <c r="DB15" s="125" t="str">
        <f t="shared" si="24"/>
        <v/>
      </c>
      <c r="DC15" s="125" t="str">
        <f t="shared" si="24"/>
        <v/>
      </c>
      <c r="DD15" s="125" t="str">
        <f t="shared" si="24"/>
        <v/>
      </c>
      <c r="DE15" s="125" t="str">
        <f t="shared" si="24"/>
        <v/>
      </c>
      <c r="DF15" s="125" t="str">
        <f t="shared" si="24"/>
        <v/>
      </c>
      <c r="DG15" s="125" t="str">
        <f t="shared" si="24"/>
        <v/>
      </c>
      <c r="DH15" s="125" t="str">
        <f t="shared" si="24"/>
        <v/>
      </c>
      <c r="DI15" s="125" t="str">
        <f t="shared" si="24"/>
        <v/>
      </c>
      <c r="DJ15" s="125" t="str">
        <f t="shared" si="24"/>
        <v/>
      </c>
      <c r="DK15" s="125">
        <f t="shared" si="24"/>
        <v>3</v>
      </c>
      <c r="DL15" s="125" t="str">
        <f t="shared" si="24"/>
        <v/>
      </c>
      <c r="DM15" s="125" t="str">
        <f t="shared" si="24"/>
        <v/>
      </c>
      <c r="DN15" s="125" t="str">
        <f t="shared" si="24"/>
        <v/>
      </c>
      <c r="DO15" s="125" t="str">
        <f t="shared" si="24"/>
        <v/>
      </c>
      <c r="DP15" s="125" t="str">
        <f t="shared" si="24"/>
        <v/>
      </c>
      <c r="DQ15" s="125" t="str">
        <f t="shared" si="24"/>
        <v/>
      </c>
      <c r="DR15" s="125" t="str">
        <f t="shared" si="24"/>
        <v/>
      </c>
      <c r="DS15" s="125" t="str">
        <f t="shared" si="24"/>
        <v/>
      </c>
      <c r="DT15" s="125" t="str">
        <f t="shared" si="24"/>
        <v/>
      </c>
      <c r="DU15" s="125" t="str">
        <f t="shared" si="24"/>
        <v/>
      </c>
      <c r="DV15" s="125" t="str">
        <f t="shared" si="24"/>
        <v/>
      </c>
      <c r="DW15" s="125" t="str">
        <f t="shared" si="24"/>
        <v/>
      </c>
      <c r="DX15" s="125" t="str">
        <f t="shared" si="24"/>
        <v/>
      </c>
      <c r="DY15" s="125" t="str">
        <f t="shared" si="24"/>
        <v/>
      </c>
      <c r="DZ15" s="125" t="str">
        <f t="shared" si="24"/>
        <v/>
      </c>
      <c r="EA15" s="125" t="str">
        <f t="shared" si="24"/>
        <v/>
      </c>
      <c r="EB15" s="125" t="str">
        <f t="shared" si="24"/>
        <v/>
      </c>
      <c r="EC15" s="125" t="str">
        <f t="shared" si="24"/>
        <v/>
      </c>
      <c r="ED15" s="125" t="str">
        <f t="shared" si="24"/>
        <v/>
      </c>
      <c r="EE15" s="125" t="str">
        <f t="shared" si="24"/>
        <v/>
      </c>
      <c r="EF15" s="126" t="str">
        <f t="shared" si="24"/>
        <v/>
      </c>
      <c r="EG15" s="283"/>
      <c r="EH15" s="15"/>
      <c r="EI15" s="15"/>
      <c r="EJ15" s="15"/>
      <c r="EK15" s="15"/>
      <c r="EL15" s="285"/>
      <c r="EM15" s="49"/>
      <c r="EN15" s="15"/>
      <c r="EO15" s="15"/>
      <c r="EP15" s="15"/>
      <c r="EQ15" s="15"/>
      <c r="ER15" s="15"/>
      <c r="ES15" s="15"/>
      <c r="ET15" s="15"/>
      <c r="EU15" s="285"/>
      <c r="EV15" s="283"/>
      <c r="EW15" s="15"/>
      <c r="EX15" s="15"/>
      <c r="EY15" s="15"/>
      <c r="EZ15" s="15"/>
      <c r="FA15" s="15"/>
      <c r="FB15" s="15"/>
      <c r="FC15" s="285"/>
      <c r="FD15" s="283"/>
      <c r="FE15" s="15"/>
      <c r="FF15" s="15"/>
      <c r="FG15" s="15"/>
      <c r="FH15" s="15"/>
      <c r="FI15" s="15"/>
      <c r="FJ15" s="15"/>
      <c r="FK15" s="285"/>
      <c r="FL15" s="283"/>
      <c r="FM15" s="15"/>
      <c r="FN15" s="15"/>
      <c r="FO15" s="15"/>
      <c r="FP15" s="15"/>
      <c r="FQ15" s="15"/>
      <c r="FR15" s="15"/>
      <c r="FS15" s="285"/>
    </row>
    <row r="16" spans="1:175" ht="13.5" customHeight="1" x14ac:dyDescent="0.25">
      <c r="A16" s="903">
        <f>IF(A15&lt;&gt;0,INT(A15/60),"")</f>
        <v>1</v>
      </c>
      <c r="B16" s="904"/>
      <c r="C16" s="905">
        <f>IF(A15&lt;&gt;0,INT(A15-A16*60),"")</f>
        <v>37</v>
      </c>
      <c r="D16" s="906"/>
      <c r="E16" s="905">
        <f>IF(A15&lt;&gt;0,(A15-A16*60-C16)*100,"")</f>
        <v>4.0000000000006253</v>
      </c>
      <c r="F16" s="907"/>
      <c r="G16" s="621">
        <f>IF(G15&lt;&gt;"",INT(G15/60),"")</f>
        <v>1</v>
      </c>
      <c r="H16" s="622"/>
      <c r="I16" s="908">
        <f>IF(G15&lt;&gt;"",INT(G15-G16*60),"")</f>
        <v>37</v>
      </c>
      <c r="J16" s="909"/>
      <c r="K16" s="908">
        <f>IF(G15&lt;&gt;"",(G15-G16*60-I16)*100,"")</f>
        <v>4.0000000000006253</v>
      </c>
      <c r="L16" s="910"/>
      <c r="M16" s="911">
        <f>IF(SUM(CL12:CM16)&lt;&gt;0,AVERAGE(CL12:CM16),"")</f>
        <v>1.76</v>
      </c>
      <c r="N16" s="912"/>
      <c r="O16" s="912"/>
      <c r="P16" s="913"/>
      <c r="Q16" s="914"/>
      <c r="R16" s="915"/>
      <c r="S16" s="127">
        <f>MAX(AJ12:AK16)</f>
        <v>129.70400000000001</v>
      </c>
      <c r="T16" s="128"/>
      <c r="U16" s="916"/>
      <c r="V16" s="917"/>
      <c r="W16" s="918"/>
      <c r="X16" s="57"/>
      <c r="Y16" s="61" t="str">
        <f t="shared" si="21"/>
        <v/>
      </c>
      <c r="Z16" s="21" t="str">
        <f t="shared" si="17"/>
        <v/>
      </c>
      <c r="AA16" s="18" t="str">
        <f t="shared" si="14"/>
        <v/>
      </c>
      <c r="AB16" s="70" t="str">
        <f t="shared" si="15"/>
        <v/>
      </c>
      <c r="AC16" s="71" t="str">
        <f t="shared" si="16"/>
        <v/>
      </c>
      <c r="AD16" s="937" t="str">
        <f t="shared" si="22"/>
        <v/>
      </c>
      <c r="AE16" s="938"/>
      <c r="AF16" s="939" t="str">
        <f t="shared" si="23"/>
        <v/>
      </c>
      <c r="AG16" s="940"/>
      <c r="AH16" s="941" t="str">
        <f t="shared" si="18"/>
        <v/>
      </c>
      <c r="AI16" s="942"/>
      <c r="AJ16" s="943" t="str">
        <f>IF(X16&lt;&gt;"",IF(M12&lt;&gt;"",M12,0)+$U$2*Z16,"")</f>
        <v/>
      </c>
      <c r="AK16" s="944"/>
      <c r="AL16" s="943"/>
      <c r="AM16" s="944"/>
      <c r="AN16" s="893" t="s">
        <v>513</v>
      </c>
      <c r="AO16" s="894"/>
      <c r="AP16" s="894"/>
      <c r="AQ16" s="894"/>
      <c r="AR16" s="894"/>
      <c r="AS16" s="894"/>
      <c r="AT16" s="894"/>
      <c r="AU16" s="894"/>
      <c r="AV16" s="894"/>
      <c r="AW16" s="894"/>
      <c r="AX16" s="895"/>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208"/>
      <c r="CJ16" s="945" t="str">
        <f t="shared" si="19"/>
        <v/>
      </c>
      <c r="CK16" s="946"/>
      <c r="CL16" s="945" t="str">
        <f t="shared" si="20"/>
        <v/>
      </c>
      <c r="CM16" s="946"/>
      <c r="CN16" s="945" t="str">
        <f>IF(AND(S12&lt;&gt;"",$X16&lt;&gt;"",$AA16&lt;&gt;"O",$AA16&lt;&gt;"I",S12=CN$4),$AA16*60+$AB16+$AC16/100,"")</f>
        <v/>
      </c>
      <c r="CO16" s="537"/>
      <c r="CP16" s="425" t="str">
        <f>IF(AND(S12&lt;&gt;"",$X16&lt;&gt;"",$AA16&lt;&gt;"O",$AA16&lt;&gt;"I",S12=CP$4),$AA16*60+$AB16+$AC16/100,"")</f>
        <v/>
      </c>
      <c r="CQ16" s="537"/>
      <c r="CR16" s="425" t="str">
        <f>IF(AND(S12&lt;&gt;"",$X16&lt;&gt;"",$AA16&lt;&gt;"O",$AA16&lt;&gt;"I",S12=CR$4),$AA16*60+$AB16+$AC16/100,"")</f>
        <v/>
      </c>
      <c r="CS16" s="537"/>
      <c r="CT16" s="425" t="str">
        <f>IF(AND(S12&lt;&gt;"",$X16&lt;&gt;"",$AA16&lt;&gt;"O",$AA16&lt;&gt;"I",S12=CT$4),$AA16*60+$AB16+$AC16/100,"")</f>
        <v/>
      </c>
      <c r="CU16" s="537"/>
      <c r="CV16" s="425" t="str">
        <f>IF(AND(S12&lt;&gt;"",$X16&lt;&gt;"",$AA16&lt;&gt;"O",$AA16&lt;&gt;"I",S12=CV$4),$AA16*60+$AB16+$AC16/100,"")</f>
        <v/>
      </c>
      <c r="CW16" s="946"/>
      <c r="CX16" s="121"/>
      <c r="CY16" s="122"/>
      <c r="CZ16" s="122"/>
      <c r="DA16" s="122"/>
      <c r="DB16" s="122"/>
      <c r="DC16" s="122"/>
      <c r="DD16" s="122"/>
      <c r="DE16" s="122"/>
      <c r="DF16" s="122"/>
      <c r="DG16" s="122"/>
      <c r="DH16" s="122"/>
      <c r="DI16" s="122"/>
      <c r="DJ16" s="122"/>
      <c r="DK16" s="122"/>
      <c r="DL16" s="122"/>
      <c r="DM16" s="122"/>
      <c r="DN16" s="122"/>
      <c r="DO16" s="122"/>
      <c r="DP16" s="122"/>
      <c r="DQ16" s="122"/>
      <c r="DR16" s="122"/>
      <c r="DS16" s="122"/>
      <c r="DT16" s="122"/>
      <c r="DU16" s="122"/>
      <c r="DV16" s="122"/>
      <c r="DW16" s="122"/>
      <c r="DX16" s="122"/>
      <c r="DY16" s="122"/>
      <c r="DZ16" s="122"/>
      <c r="EA16" s="122"/>
      <c r="EB16" s="122"/>
      <c r="EC16" s="122"/>
      <c r="ED16" s="122"/>
      <c r="EE16" s="122"/>
      <c r="EF16" s="123"/>
      <c r="EG16" s="283"/>
      <c r="EH16" s="15"/>
      <c r="EI16" s="15"/>
      <c r="EJ16" s="15"/>
      <c r="EK16" s="15"/>
      <c r="EL16" s="285"/>
      <c r="EM16" s="49"/>
      <c r="EN16" s="15"/>
      <c r="EO16" s="15"/>
      <c r="EP16" s="15"/>
      <c r="EQ16" s="15"/>
      <c r="ER16" s="15"/>
      <c r="ES16" s="15"/>
      <c r="ET16" s="15"/>
      <c r="EU16" s="285"/>
      <c r="EV16" s="283"/>
      <c r="EW16" s="15"/>
      <c r="EX16" s="15"/>
      <c r="EY16" s="15"/>
      <c r="EZ16" s="15"/>
      <c r="FA16" s="15"/>
      <c r="FB16" s="15"/>
      <c r="FC16" s="285"/>
      <c r="FD16" s="283"/>
      <c r="FE16" s="15"/>
      <c r="FF16" s="15"/>
      <c r="FG16" s="15"/>
      <c r="FH16" s="15"/>
      <c r="FI16" s="15"/>
      <c r="FJ16" s="15"/>
      <c r="FK16" s="285"/>
      <c r="FL16" s="283"/>
      <c r="FM16" s="15"/>
      <c r="FN16" s="15"/>
      <c r="FO16" s="15"/>
      <c r="FP16" s="15"/>
      <c r="FQ16" s="15"/>
      <c r="FR16" s="15"/>
      <c r="FS16" s="285"/>
    </row>
    <row r="17" spans="1:175" ht="13.5" customHeight="1" x14ac:dyDescent="0.25">
      <c r="A17" s="882" t="s">
        <v>207</v>
      </c>
      <c r="B17" s="883"/>
      <c r="C17" s="883"/>
      <c r="D17" s="884"/>
      <c r="E17" s="885" t="s">
        <v>208</v>
      </c>
      <c r="F17" s="883"/>
      <c r="G17" s="883"/>
      <c r="H17" s="883"/>
      <c r="I17" s="883"/>
      <c r="J17" s="884"/>
      <c r="K17" s="886"/>
      <c r="L17" s="887"/>
      <c r="M17" s="887"/>
      <c r="N17" s="887"/>
      <c r="O17" s="887"/>
      <c r="P17" s="887"/>
      <c r="Q17" s="887"/>
      <c r="R17" s="887"/>
      <c r="S17" s="887"/>
      <c r="T17" s="887"/>
      <c r="U17" s="887"/>
      <c r="V17" s="887"/>
      <c r="W17" s="887"/>
      <c r="X17" s="887"/>
      <c r="Y17" s="887"/>
      <c r="Z17" s="887"/>
      <c r="AA17" s="887"/>
      <c r="AB17" s="887"/>
      <c r="AC17" s="887"/>
      <c r="AD17" s="887"/>
      <c r="AE17" s="887"/>
      <c r="AF17" s="887"/>
      <c r="AG17" s="887"/>
      <c r="AH17" s="887"/>
      <c r="AI17" s="887"/>
      <c r="AJ17" s="887"/>
      <c r="AK17" s="887"/>
      <c r="AL17" s="887"/>
      <c r="AM17" s="887"/>
      <c r="AN17" s="1028" t="s">
        <v>514</v>
      </c>
      <c r="AO17" s="887"/>
      <c r="AP17" s="887"/>
      <c r="AQ17" s="887"/>
      <c r="AR17" s="887"/>
      <c r="AS17" s="887"/>
      <c r="AT17" s="887"/>
      <c r="AU17" s="887"/>
      <c r="AV17" s="887"/>
      <c r="AW17" s="887"/>
      <c r="AX17" s="888"/>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208"/>
      <c r="CJ17" s="15"/>
      <c r="CK17" s="15"/>
      <c r="CL17" s="15"/>
      <c r="CM17" s="15"/>
      <c r="CN17" s="15"/>
      <c r="CO17" s="15"/>
      <c r="CP17" s="15"/>
      <c r="CQ17" s="15"/>
      <c r="CR17" s="15"/>
      <c r="CS17" s="15"/>
      <c r="CT17" s="15"/>
      <c r="CU17" s="15"/>
      <c r="CV17" s="15"/>
      <c r="CW17" s="15"/>
      <c r="CX17" s="103"/>
      <c r="CY17" s="103"/>
      <c r="CZ17" s="103"/>
      <c r="DA17" s="103"/>
      <c r="DB17" s="103"/>
      <c r="DC17" s="103"/>
      <c r="DD17" s="103"/>
      <c r="DE17" s="103"/>
      <c r="DF17" s="103"/>
      <c r="DG17" s="103"/>
      <c r="DH17" s="103"/>
      <c r="DI17" s="103"/>
      <c r="DJ17" s="103"/>
      <c r="DK17" s="103"/>
      <c r="DL17" s="103"/>
      <c r="DM17" s="103"/>
      <c r="DN17" s="103"/>
      <c r="DO17" s="103"/>
      <c r="DP17" s="103"/>
      <c r="DQ17" s="103"/>
      <c r="DR17" s="103"/>
      <c r="DS17" s="103"/>
      <c r="DT17" s="103"/>
      <c r="DU17" s="103"/>
      <c r="DV17" s="103"/>
      <c r="DW17" s="103"/>
      <c r="DX17" s="103"/>
      <c r="DY17" s="103"/>
      <c r="DZ17" s="103"/>
      <c r="EA17" s="103"/>
      <c r="EB17" s="103"/>
      <c r="EC17" s="103"/>
      <c r="ED17" s="103"/>
      <c r="EE17" s="103"/>
      <c r="EF17" s="104"/>
      <c r="EG17" s="283"/>
      <c r="EH17" s="15"/>
      <c r="EI17" s="15"/>
      <c r="EJ17" s="15"/>
      <c r="EK17" s="15"/>
      <c r="EL17" s="285"/>
      <c r="EM17" s="49"/>
      <c r="EN17" s="15"/>
      <c r="EO17" s="15"/>
      <c r="EP17" s="15"/>
      <c r="EQ17" s="15"/>
      <c r="ER17" s="15"/>
      <c r="ES17" s="15"/>
      <c r="ET17" s="15"/>
      <c r="EU17" s="285"/>
      <c r="EV17" s="283"/>
      <c r="EW17" s="15"/>
      <c r="EX17" s="15"/>
      <c r="EY17" s="15"/>
      <c r="EZ17" s="15"/>
      <c r="FA17" s="15"/>
      <c r="FB17" s="15"/>
      <c r="FC17" s="285"/>
      <c r="FD17" s="283"/>
      <c r="FE17" s="15"/>
      <c r="FF17" s="15"/>
      <c r="FG17" s="15"/>
      <c r="FH17" s="15"/>
      <c r="FI17" s="15"/>
      <c r="FJ17" s="15"/>
      <c r="FK17" s="285"/>
      <c r="FL17" s="283"/>
      <c r="FM17" s="15"/>
      <c r="FN17" s="15"/>
      <c r="FO17" s="15"/>
      <c r="FP17" s="15"/>
      <c r="FQ17" s="15"/>
      <c r="FR17" s="15"/>
      <c r="FS17" s="285"/>
    </row>
    <row r="18" spans="1:175" ht="13.5" customHeight="1" x14ac:dyDescent="0.25">
      <c r="A18" s="889"/>
      <c r="B18" s="890"/>
      <c r="C18" s="891"/>
      <c r="D18" s="892"/>
      <c r="E18" s="141"/>
      <c r="F18" s="142"/>
      <c r="G18" s="143"/>
      <c r="H18" s="142"/>
      <c r="I18" s="142"/>
      <c r="J18" s="144"/>
      <c r="K18" s="893"/>
      <c r="L18" s="894"/>
      <c r="M18" s="894"/>
      <c r="N18" s="894"/>
      <c r="O18" s="894"/>
      <c r="P18" s="894"/>
      <c r="Q18" s="894"/>
      <c r="R18" s="894"/>
      <c r="S18" s="894"/>
      <c r="T18" s="894"/>
      <c r="U18" s="894"/>
      <c r="V18" s="894"/>
      <c r="W18" s="894"/>
      <c r="X18" s="894"/>
      <c r="Y18" s="894"/>
      <c r="Z18" s="894"/>
      <c r="AA18" s="894"/>
      <c r="AB18" s="894"/>
      <c r="AC18" s="894"/>
      <c r="AD18" s="894"/>
      <c r="AE18" s="894"/>
      <c r="AF18" s="894"/>
      <c r="AG18" s="894"/>
      <c r="AH18" s="894"/>
      <c r="AI18" s="894"/>
      <c r="AJ18" s="894"/>
      <c r="AK18" s="894"/>
      <c r="AL18" s="894"/>
      <c r="AM18" s="894"/>
      <c r="AN18" s="894" t="s">
        <v>546</v>
      </c>
      <c r="AO18" s="894"/>
      <c r="AP18" s="894"/>
      <c r="AQ18" s="894"/>
      <c r="AR18" s="894"/>
      <c r="AS18" s="894"/>
      <c r="AT18" s="894"/>
      <c r="AU18" s="894"/>
      <c r="AV18" s="894"/>
      <c r="AW18" s="894"/>
      <c r="AX18" s="895"/>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208"/>
      <c r="CJ18" s="15"/>
      <c r="CK18" s="15"/>
      <c r="CL18" s="15"/>
      <c r="CM18" s="15"/>
      <c r="CN18" s="15"/>
      <c r="CO18" s="15"/>
      <c r="CP18" s="15"/>
      <c r="CQ18" s="15"/>
      <c r="CR18" s="15"/>
      <c r="CS18" s="15"/>
      <c r="CT18" s="15"/>
      <c r="CU18" s="15"/>
      <c r="CV18" s="15"/>
      <c r="CW18" s="15"/>
      <c r="CX18" s="103"/>
      <c r="CY18" s="103"/>
      <c r="CZ18" s="103"/>
      <c r="DA18" s="103"/>
      <c r="DB18" s="103"/>
      <c r="DC18" s="103"/>
      <c r="DD18" s="103"/>
      <c r="DE18" s="103"/>
      <c r="DF18" s="103"/>
      <c r="DG18" s="103"/>
      <c r="DH18" s="103"/>
      <c r="DI18" s="103"/>
      <c r="DJ18" s="103"/>
      <c r="DK18" s="103"/>
      <c r="DL18" s="103"/>
      <c r="DM18" s="103"/>
      <c r="DN18" s="103"/>
      <c r="DO18" s="103"/>
      <c r="DP18" s="103"/>
      <c r="DQ18" s="103"/>
      <c r="DR18" s="103"/>
      <c r="DS18" s="103"/>
      <c r="DT18" s="103"/>
      <c r="DU18" s="103"/>
      <c r="DV18" s="103"/>
      <c r="DW18" s="103"/>
      <c r="DX18" s="103"/>
      <c r="DY18" s="103"/>
      <c r="DZ18" s="103"/>
      <c r="EA18" s="103"/>
      <c r="EB18" s="103"/>
      <c r="EC18" s="103"/>
      <c r="ED18" s="103"/>
      <c r="EE18" s="103"/>
      <c r="EF18" s="104"/>
      <c r="EG18" s="283"/>
      <c r="EH18" s="15"/>
      <c r="EI18" s="15"/>
      <c r="EJ18" s="15"/>
      <c r="EK18" s="15"/>
      <c r="EL18" s="285"/>
      <c r="EM18" s="49"/>
      <c r="EN18" s="15"/>
      <c r="EO18" s="15"/>
      <c r="EP18" s="15"/>
      <c r="EQ18" s="15"/>
      <c r="ER18" s="15"/>
      <c r="ES18" s="15"/>
      <c r="ET18" s="15"/>
      <c r="EU18" s="285"/>
      <c r="EV18" s="283"/>
      <c r="EW18" s="15"/>
      <c r="EX18" s="15"/>
      <c r="EY18" s="15"/>
      <c r="EZ18" s="15"/>
      <c r="FA18" s="15"/>
      <c r="FB18" s="15"/>
      <c r="FC18" s="285"/>
      <c r="FD18" s="283"/>
      <c r="FE18" s="15"/>
      <c r="FF18" s="15"/>
      <c r="FG18" s="15"/>
      <c r="FH18" s="15"/>
      <c r="FI18" s="15"/>
      <c r="FJ18" s="15"/>
      <c r="FK18" s="285"/>
      <c r="FL18" s="283"/>
      <c r="FM18" s="15"/>
      <c r="FN18" s="15"/>
      <c r="FO18" s="15"/>
      <c r="FP18" s="15"/>
      <c r="FQ18" s="15"/>
      <c r="FR18" s="15"/>
      <c r="FS18" s="285"/>
    </row>
    <row r="19" spans="1:175" ht="13.5" customHeight="1" thickBot="1" x14ac:dyDescent="0.3">
      <c r="A19" s="896"/>
      <c r="B19" s="897"/>
      <c r="C19" s="898"/>
      <c r="D19" s="899"/>
      <c r="E19" s="145"/>
      <c r="F19" s="146"/>
      <c r="G19" s="147"/>
      <c r="H19" s="146"/>
      <c r="I19" s="146"/>
      <c r="J19" s="148"/>
      <c r="K19" s="900"/>
      <c r="L19" s="901"/>
      <c r="M19" s="901"/>
      <c r="N19" s="901"/>
      <c r="O19" s="901"/>
      <c r="P19" s="901"/>
      <c r="Q19" s="901"/>
      <c r="R19" s="901"/>
      <c r="S19" s="901"/>
      <c r="T19" s="901"/>
      <c r="U19" s="901"/>
      <c r="V19" s="901"/>
      <c r="W19" s="901"/>
      <c r="X19" s="901"/>
      <c r="Y19" s="901"/>
      <c r="Z19" s="901"/>
      <c r="AA19" s="901"/>
      <c r="AB19" s="901"/>
      <c r="AC19" s="901"/>
      <c r="AD19" s="901"/>
      <c r="AE19" s="901"/>
      <c r="AF19" s="901"/>
      <c r="AG19" s="901"/>
      <c r="AH19" s="901"/>
      <c r="AI19" s="901"/>
      <c r="AJ19" s="901"/>
      <c r="AK19" s="901"/>
      <c r="AL19" s="901"/>
      <c r="AM19" s="901"/>
      <c r="AN19" s="901"/>
      <c r="AO19" s="901"/>
      <c r="AP19" s="901"/>
      <c r="AQ19" s="901"/>
      <c r="AR19" s="901"/>
      <c r="AS19" s="901"/>
      <c r="AT19" s="901"/>
      <c r="AU19" s="901"/>
      <c r="AV19" s="901"/>
      <c r="AW19" s="901"/>
      <c r="AX19" s="902"/>
      <c r="AY19" s="206"/>
      <c r="AZ19" s="206"/>
      <c r="BA19" s="206"/>
      <c r="BB19" s="206"/>
      <c r="BC19" s="206"/>
      <c r="BD19" s="206"/>
      <c r="BE19" s="206"/>
      <c r="BF19" s="206"/>
      <c r="BG19" s="206"/>
      <c r="BH19" s="206"/>
      <c r="BI19" s="206"/>
      <c r="BJ19" s="206"/>
      <c r="BK19" s="206"/>
      <c r="BL19" s="206"/>
      <c r="BM19" s="206"/>
      <c r="BN19" s="206"/>
      <c r="BO19" s="206"/>
      <c r="BP19" s="206"/>
      <c r="BQ19" s="206"/>
      <c r="BR19" s="206"/>
      <c r="BS19" s="206"/>
      <c r="BT19" s="206"/>
      <c r="BU19" s="206"/>
      <c r="BV19" s="206"/>
      <c r="BW19" s="206"/>
      <c r="BX19" s="206"/>
      <c r="BY19" s="206"/>
      <c r="BZ19" s="206"/>
      <c r="CA19" s="206"/>
      <c r="CB19" s="206"/>
      <c r="CC19" s="206"/>
      <c r="CD19" s="206"/>
      <c r="CE19" s="206"/>
      <c r="CF19" s="206"/>
      <c r="CG19" s="206"/>
      <c r="CH19" s="206"/>
      <c r="CI19" s="209"/>
      <c r="CJ19" s="279"/>
      <c r="CK19" s="279"/>
      <c r="CL19" s="279"/>
      <c r="CM19" s="279"/>
      <c r="CN19" s="279"/>
      <c r="CO19" s="279"/>
      <c r="CP19" s="279"/>
      <c r="CQ19" s="279"/>
      <c r="CR19" s="279"/>
      <c r="CS19" s="279"/>
      <c r="CT19" s="279"/>
      <c r="CU19" s="279"/>
      <c r="CV19" s="279"/>
      <c r="CW19" s="279"/>
      <c r="CX19" s="105"/>
      <c r="CY19" s="105"/>
      <c r="CZ19" s="105"/>
      <c r="DA19" s="105"/>
      <c r="DB19" s="105"/>
      <c r="DC19" s="105"/>
      <c r="DD19" s="105"/>
      <c r="DE19" s="105"/>
      <c r="DF19" s="105"/>
      <c r="DG19" s="105"/>
      <c r="DH19" s="105"/>
      <c r="DI19" s="105"/>
      <c r="DJ19" s="105"/>
      <c r="DK19" s="105"/>
      <c r="DL19" s="105"/>
      <c r="DM19" s="105"/>
      <c r="DN19" s="105"/>
      <c r="DO19" s="105"/>
      <c r="DP19" s="105"/>
      <c r="DQ19" s="105"/>
      <c r="DR19" s="105"/>
      <c r="DS19" s="105"/>
      <c r="DT19" s="105"/>
      <c r="DU19" s="105"/>
      <c r="DV19" s="105"/>
      <c r="DW19" s="105"/>
      <c r="DX19" s="105"/>
      <c r="DY19" s="105"/>
      <c r="DZ19" s="105"/>
      <c r="EA19" s="105"/>
      <c r="EB19" s="105"/>
      <c r="EC19" s="105"/>
      <c r="ED19" s="105"/>
      <c r="EE19" s="105"/>
      <c r="EF19" s="106"/>
      <c r="EG19" s="281"/>
      <c r="EH19" s="279"/>
      <c r="EI19" s="279"/>
      <c r="EJ19" s="279"/>
      <c r="EK19" s="279"/>
      <c r="EL19" s="282"/>
      <c r="EM19" s="48"/>
      <c r="EN19" s="279"/>
      <c r="EO19" s="279"/>
      <c r="EP19" s="279"/>
      <c r="EQ19" s="279"/>
      <c r="ER19" s="279"/>
      <c r="ES19" s="279"/>
      <c r="ET19" s="279"/>
      <c r="EU19" s="282"/>
      <c r="EV19" s="281"/>
      <c r="EW19" s="279"/>
      <c r="EX19" s="279"/>
      <c r="EY19" s="279"/>
      <c r="EZ19" s="279"/>
      <c r="FA19" s="279"/>
      <c r="FB19" s="279"/>
      <c r="FC19" s="282"/>
      <c r="FD19" s="281"/>
      <c r="FE19" s="279"/>
      <c r="FF19" s="279"/>
      <c r="FG19" s="279"/>
      <c r="FH19" s="279"/>
      <c r="FI19" s="279"/>
      <c r="FJ19" s="279"/>
      <c r="FK19" s="282"/>
      <c r="FL19" s="281"/>
      <c r="FM19" s="279"/>
      <c r="FN19" s="279"/>
      <c r="FO19" s="279"/>
      <c r="FP19" s="279"/>
      <c r="FQ19" s="279"/>
      <c r="FR19" s="279"/>
      <c r="FS19" s="282"/>
    </row>
    <row r="20" spans="1:175" s="293" customFormat="1" ht="13.5" customHeight="1" thickBot="1" x14ac:dyDescent="0.3">
      <c r="A20" s="981" t="s">
        <v>39</v>
      </c>
      <c r="B20" s="427"/>
      <c r="C20" s="982">
        <v>27</v>
      </c>
      <c r="D20" s="983"/>
      <c r="E20" s="984">
        <v>0.54166666666666663</v>
      </c>
      <c r="F20" s="985"/>
      <c r="G20" s="988" t="str">
        <f>IF(L15&lt;&gt;"",L15,"")</f>
        <v>8256</v>
      </c>
      <c r="H20" s="989"/>
      <c r="I20" s="989"/>
      <c r="J20" s="992" t="str">
        <f>IF(G20="","",VLOOKUP(G20,Tires!$D$6:$K$75,4))</f>
        <v>SH</v>
      </c>
      <c r="K20" s="992"/>
      <c r="L20" s="992"/>
      <c r="M20" s="994">
        <f>IF(G20=S15,S16,"")</f>
        <v>129.70400000000001</v>
      </c>
      <c r="N20" s="995"/>
      <c r="O20" s="998"/>
      <c r="P20" s="999"/>
      <c r="Q20" s="1002"/>
      <c r="R20" s="1003"/>
      <c r="S20" s="1004" t="str">
        <f>IF(F15&lt;&gt;"",F15,"")</f>
        <v>OP</v>
      </c>
      <c r="T20" s="1005"/>
      <c r="U20" s="1008" t="s">
        <v>51</v>
      </c>
      <c r="V20" s="1009"/>
      <c r="W20" s="1010"/>
      <c r="X20" s="56" t="s">
        <v>529</v>
      </c>
      <c r="Y20" s="60">
        <f>IF(X20&lt;&gt;"",U15+1,"")</f>
        <v>5</v>
      </c>
      <c r="Z20" s="20">
        <f>IF(X20&lt;&gt;"",1,"")</f>
        <v>1</v>
      </c>
      <c r="AA20" s="31" t="str">
        <f t="shared" ref="AA20:AA26" si="25">IF(X20&lt;&gt;"",IF(OR(LEFT(X20,1)="O",LEFT(X20,1)="OI",LEFT(X20,1)="o",LEFT(X20,1)="oi"),"O",IF(OR(LEFT(X20,1)="I",X20="i"),"I",IF(OR(LEN(X20)=5,LEN(X20)=8),LEFT(X20,1),""))),"")</f>
        <v>O</v>
      </c>
      <c r="AB20" s="31" t="str">
        <f t="shared" ref="AB20:AB26" si="26">IF(X20&lt;&gt;"",IF(OR(LEFT(X20,2)="OI",LEFT(X20,2)="oi"),"I",IF(OR(LEFT(X20,1)="O",LEFT(X20,1)="o"),"U",IF(OR(LEFT(X20,1)="I",X20="i"),"N",IF(OR(LEN(X20)=5,LEN(X20)=8),MID(X20,2,2),"")))),"")</f>
        <v>U</v>
      </c>
      <c r="AC20" s="32" t="str">
        <f t="shared" ref="AC20:AC26" si="27">IF(X20&lt;&gt;"",IF(OR(LEFT(X20,2)="OI",LEFT(X20,2)="oi",LEFT(X20,1)="I",LEFT(X20,1)="i"),"",IF(OR(LEFT(X20,1)="O",LEFT(X20,1)="o"),"T",IF(OR(LEN(X20)=5,LEN(X20)=8),MID(X20,4,2),""))),"")</f>
        <v>T</v>
      </c>
      <c r="AD20" s="1011">
        <f>IF(X20&lt;&gt;"",IF(AND(LEN(X20)&lt;=2,X20&lt;&gt;""),M16,IF(OR(LEFT(X20,1)="O",LEFT(X20,1)="o",LEFT(X20,1)="I",LEFT(X20,1)="i"),RIGHT(X20,3)/100,IF(LEN(X20)&lt;=7,M16,RIGHT(X20,3)/100))),"")</f>
        <v>2.66</v>
      </c>
      <c r="AE20" s="1012"/>
      <c r="AF20" s="1013">
        <f>IF(AND(AD20&lt;&gt;"",$AV$2&lt;&gt;""),IF(OR(U21="Plein",U21="Full",U21="plein",U21="full",U21="F",U21="f",U21="P",U21="p"),Capacity-AD20,IF(U21/$AV$2&gt;Capacity,Capacity,W15+(U21-U16)/$AV$2)-AD20),"")</f>
        <v>113.78019607843136</v>
      </c>
      <c r="AG20" s="1014"/>
      <c r="AH20" s="1015">
        <f>IF(AF20&lt;&gt;"",AF20*$AV$2,"")</f>
        <v>87.041849999999997</v>
      </c>
      <c r="AI20" s="1016"/>
      <c r="AJ20" s="1017">
        <f>IF(X20&lt;&gt;"",IF(M20&lt;&gt;"",M20,0)+$U$2*Z20,"")</f>
        <v>134.63</v>
      </c>
      <c r="AK20" s="1018"/>
      <c r="AL20" s="1017"/>
      <c r="AM20" s="1018"/>
      <c r="AN20" s="886" t="s">
        <v>516</v>
      </c>
      <c r="AO20" s="887"/>
      <c r="AP20" s="887"/>
      <c r="AQ20" s="887"/>
      <c r="AR20" s="887"/>
      <c r="AS20" s="887"/>
      <c r="AT20" s="887"/>
      <c r="AU20" s="887"/>
      <c r="AV20" s="1019">
        <v>3</v>
      </c>
      <c r="AW20" s="1020"/>
      <c r="AX20" s="1021"/>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208"/>
      <c r="CJ20" s="976" t="str">
        <f>IF(AND(AA20&lt;&gt;"",AB20&lt;&gt;"",AC20&lt;&gt;"",AL20="",AA20&lt;&gt;"O",AA20&lt;&gt;"I"),AA20*60+AB20+AC20/100,"")</f>
        <v/>
      </c>
      <c r="CK20" s="977"/>
      <c r="CL20" s="976" t="str">
        <f>IF(AND(AA20&lt;&gt;"",AB20&lt;&gt;"",AC20&lt;&gt;"",AL20="",AA20&lt;&gt;"O",AA20&lt;&gt;"I"),AD20,"")</f>
        <v/>
      </c>
      <c r="CM20" s="977"/>
      <c r="CN20" s="382" t="str">
        <f>IF(AND(S20&lt;&gt;"",$X20&lt;&gt;"",$AA20&lt;&gt;"O",$AA20&lt;&gt;"I",S20=CN$4),$AA20*60+$AB20+$AC20/100,"")</f>
        <v/>
      </c>
      <c r="CO20" s="383"/>
      <c r="CP20" s="428" t="str">
        <f>IF(AND(S20&lt;&gt;"",$X20&lt;&gt;"",$AA20&lt;&gt;"O",$AA20&lt;&gt;"I",S20=CP$4),$AA20*60+$AB20+$AC20/100,"")</f>
        <v/>
      </c>
      <c r="CQ20" s="978"/>
      <c r="CR20" s="428" t="str">
        <f>IF(AND(S20&lt;&gt;"",$X20&lt;&gt;"",$AA20&lt;&gt;"O",$AA20&lt;&gt;"I",S20=CR$4),$AA20*60+$AB20+$AC20/100,"")</f>
        <v/>
      </c>
      <c r="CS20" s="978"/>
      <c r="CT20" s="428" t="str">
        <f>IF(AND(S20&lt;&gt;"",$X20&lt;&gt;"",$AA20&lt;&gt;"O",$AA20&lt;&gt;"I",S20=CT$4),$AA20*60+$AB20+$AC20/100,"")</f>
        <v/>
      </c>
      <c r="CU20" s="978"/>
      <c r="CV20" s="428" t="str">
        <f>IF(AND(S20&lt;&gt;"",$X20&lt;&gt;"",$AA20&lt;&gt;"O",$AA20&lt;&gt;"I",S20=CV$4),$AA20*60+$AB20+$AC20/100,"")</f>
        <v/>
      </c>
      <c r="CW20" s="977"/>
      <c r="CX20" s="979"/>
      <c r="CY20" s="966"/>
      <c r="CZ20" s="966"/>
      <c r="DA20" s="966"/>
      <c r="DB20" s="966"/>
      <c r="DC20" s="966"/>
      <c r="DD20" s="966"/>
      <c r="DE20" s="966"/>
      <c r="DF20" s="966"/>
      <c r="DG20" s="966"/>
      <c r="DH20" s="966"/>
      <c r="DI20" s="966"/>
      <c r="DJ20" s="966"/>
      <c r="DK20" s="966"/>
      <c r="DL20" s="966"/>
      <c r="DM20" s="966"/>
      <c r="DN20" s="966"/>
      <c r="DO20" s="966"/>
      <c r="DP20" s="966"/>
      <c r="DQ20" s="966"/>
      <c r="DR20" s="966"/>
      <c r="DS20" s="966"/>
      <c r="DT20" s="966"/>
      <c r="DU20" s="966"/>
      <c r="DV20" s="966"/>
      <c r="DW20" s="966"/>
      <c r="DX20" s="966"/>
      <c r="DY20" s="966"/>
      <c r="DZ20" s="966"/>
      <c r="EA20" s="966"/>
      <c r="EB20" s="966"/>
      <c r="EC20" s="966"/>
      <c r="ED20" s="966"/>
      <c r="EE20" s="966"/>
      <c r="EF20" s="968"/>
      <c r="EG20" s="970">
        <f>MAX(Z20:Z26)</f>
        <v>5</v>
      </c>
      <c r="EH20" s="972" t="str">
        <f>IF($S20=EH$3,$EG20,"")</f>
        <v/>
      </c>
      <c r="EI20" s="972">
        <f>IF($S20=EI$3,$EG20,"")</f>
        <v>5</v>
      </c>
      <c r="EJ20" s="972" t="str">
        <f>IF($S20=EJ$3,$EG20,"")</f>
        <v/>
      </c>
      <c r="EK20" s="972" t="str">
        <f>IF($S20=EK$3,$EG20,"")</f>
        <v/>
      </c>
      <c r="EL20" s="974" t="str">
        <f>IF($S20=EL$3,$EG20,"")</f>
        <v/>
      </c>
      <c r="EM20" s="50">
        <f>AV20</f>
        <v>3</v>
      </c>
      <c r="EN20" s="958" t="str">
        <f>Data!$B$9</f>
        <v>Õ</v>
      </c>
      <c r="EO20" s="959"/>
      <c r="EP20" s="960">
        <f>IF(AND(A20=EN20,A21=EN21),E20,#N/A)</f>
        <v>0.54166666666666663</v>
      </c>
      <c r="EQ20" s="960"/>
      <c r="ER20" s="955">
        <f>IF(AND(A20=EN20,A21=EN21),C20,#N/A)</f>
        <v>27</v>
      </c>
      <c r="ES20" s="955"/>
      <c r="ET20" s="955">
        <f>IF(AND(A20=EN20,A21=EN21),C21,#N/A)</f>
        <v>39</v>
      </c>
      <c r="EU20" s="956"/>
      <c r="EV20" s="958" t="str">
        <f>Data!$C$9</f>
        <v>Ö</v>
      </c>
      <c r="EW20" s="959"/>
      <c r="EX20" s="960" t="e">
        <f>IF(AND(A20=EV20,A21=EV21),E20,#N/A)</f>
        <v>#N/A</v>
      </c>
      <c r="EY20" s="960"/>
      <c r="EZ20" s="955" t="e">
        <f>IF(AND(A20=EV20,A21=EV21),C20,#N/A)</f>
        <v>#N/A</v>
      </c>
      <c r="FA20" s="955"/>
      <c r="FB20" s="955" t="e">
        <f>IF(AND(A20=EV20,A21=EV21),C21,#N/A)</f>
        <v>#N/A</v>
      </c>
      <c r="FC20" s="956"/>
      <c r="FD20" s="958" t="str">
        <f>Data!$D$9</f>
        <v>Ù</v>
      </c>
      <c r="FE20" s="959"/>
      <c r="FF20" s="960" t="e">
        <f>IF(AND(A20=FD20,A21=FD21),E20,#N/A)</f>
        <v>#N/A</v>
      </c>
      <c r="FG20" s="960"/>
      <c r="FH20" s="955" t="e">
        <f>IF(AND(A20=FD20,A21=FD21),C20,#N/A)</f>
        <v>#N/A</v>
      </c>
      <c r="FI20" s="955"/>
      <c r="FJ20" s="955" t="e">
        <f>IF(AND(A20=FD20,A21=FD21),C21,#N/A)</f>
        <v>#N/A</v>
      </c>
      <c r="FK20" s="956"/>
      <c r="FL20" s="958" t="str">
        <f>Data!$E$9</f>
        <v>Û</v>
      </c>
      <c r="FM20" s="959"/>
      <c r="FN20" s="960" t="e">
        <f>IF(AND(A20=FL20,A21=FL21),E20,#N/A)</f>
        <v>#N/A</v>
      </c>
      <c r="FO20" s="960"/>
      <c r="FP20" s="955" t="e">
        <f>IF(AND(A20=FL20,A21=FL21),C20,#N/A)</f>
        <v>#N/A</v>
      </c>
      <c r="FQ20" s="955"/>
      <c r="FR20" s="955" t="e">
        <f>IF(AND(A20=FL20,A21=FL21),C21,#N/A)</f>
        <v>#N/A</v>
      </c>
      <c r="FS20" s="956"/>
    </row>
    <row r="21" spans="1:175" s="293" customFormat="1" ht="13.5" customHeight="1" thickBot="1" x14ac:dyDescent="0.3">
      <c r="A21" s="947" t="s">
        <v>221</v>
      </c>
      <c r="B21" s="948"/>
      <c r="C21" s="962">
        <v>39</v>
      </c>
      <c r="D21" s="963"/>
      <c r="E21" s="986"/>
      <c r="F21" s="987"/>
      <c r="G21" s="990"/>
      <c r="H21" s="991"/>
      <c r="I21" s="991"/>
      <c r="J21" s="993"/>
      <c r="K21" s="993"/>
      <c r="L21" s="993"/>
      <c r="M21" s="996"/>
      <c r="N21" s="997"/>
      <c r="O21" s="1000"/>
      <c r="P21" s="1001"/>
      <c r="Q21" s="964"/>
      <c r="R21" s="965"/>
      <c r="S21" s="1006"/>
      <c r="T21" s="1007"/>
      <c r="U21" s="916"/>
      <c r="V21" s="917"/>
      <c r="W21" s="918"/>
      <c r="X21" s="57">
        <v>13023273</v>
      </c>
      <c r="Y21" s="61">
        <f>IF(AND(X21&lt;&gt;"",Y20&lt;&gt;""),Y20+1,"")</f>
        <v>6</v>
      </c>
      <c r="Z21" s="21">
        <f t="shared" ref="Z21:Z26" si="28">IF(AND(X21&lt;&gt;"",Z20&lt;&gt;""),Z20+1,"")</f>
        <v>2</v>
      </c>
      <c r="AA21" s="18" t="str">
        <f t="shared" si="25"/>
        <v>1</v>
      </c>
      <c r="AB21" s="18" t="str">
        <f t="shared" si="26"/>
        <v>30</v>
      </c>
      <c r="AC21" s="19" t="str">
        <f t="shared" si="27"/>
        <v>23</v>
      </c>
      <c r="AD21" s="1025">
        <f>IF(X21&lt;&gt;"",IF(AND(LEN(X21)&lt;=2,X21&lt;&gt;""),AD20,IF(OR(LEFT(X21,1)="O",LEFT(X21,1)="o",LEFT(X21,1)="I",LEFT(X21,1)="i"),RIGHT(X21,3)/100,IF(LEN(X21)&lt;=7,AD20,RIGHT(X21,3)/100))),"")</f>
        <v>2.73</v>
      </c>
      <c r="AE21" s="1026"/>
      <c r="AF21" s="939">
        <f>IF(AD21&lt;&gt;"",AF20-AD21,"")</f>
        <v>111.05019607843136</v>
      </c>
      <c r="AG21" s="940"/>
      <c r="AH21" s="941">
        <f t="shared" ref="AH21:AH26" si="29">IF(AF21&lt;&gt;"",AF21*$AV$2,"")</f>
        <v>84.953399999999988</v>
      </c>
      <c r="AI21" s="942"/>
      <c r="AJ21" s="943">
        <f>IF(X21&lt;&gt;"",IF(M20&lt;&gt;"",M20,0)+$U$2*Z21,"")</f>
        <v>139.55600000000001</v>
      </c>
      <c r="AK21" s="944"/>
      <c r="AL21" s="943"/>
      <c r="AM21" s="944"/>
      <c r="AN21" s="893" t="s">
        <v>517</v>
      </c>
      <c r="AO21" s="894"/>
      <c r="AP21" s="894"/>
      <c r="AQ21" s="894"/>
      <c r="AR21" s="894"/>
      <c r="AS21" s="894"/>
      <c r="AT21" s="894"/>
      <c r="AU21" s="894"/>
      <c r="AV21" s="1022"/>
      <c r="AW21" s="1023"/>
      <c r="AX21" s="1024"/>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208"/>
      <c r="CJ21" s="945">
        <f t="shared" ref="CJ21:CJ26" si="30">IF(AND(AA21&lt;&gt;"",AB21&lt;&gt;"",AC21&lt;&gt;"",AL21="",AA21&lt;&gt;"O",AA21&lt;&gt;"I"),AA21*60+AB21+AC21/100,"")</f>
        <v>90.23</v>
      </c>
      <c r="CK21" s="946"/>
      <c r="CL21" s="945">
        <f t="shared" ref="CL21:CL26" si="31">IF(AND(AA21&lt;&gt;"",AB21&lt;&gt;"",AC21&lt;&gt;"",AL21="",AA21&lt;&gt;"O",AA21&lt;&gt;"I"),AD21,"")</f>
        <v>2.73</v>
      </c>
      <c r="CM21" s="946"/>
      <c r="CN21" s="945" t="str">
        <f>IF(AND(S20&lt;&gt;"",$X21&lt;&gt;"",$AA21&lt;&gt;"O",$AA21&lt;&gt;"I",S20=CN$4),$AA21*60+$AB21+$AC21/100,"")</f>
        <v/>
      </c>
      <c r="CO21" s="537"/>
      <c r="CP21" s="425">
        <f>IF(AND(S20&lt;&gt;"",$X21&lt;&gt;"",$AA21&lt;&gt;"O",$AA21&lt;&gt;"I",S20=CP$4),$AA21*60+$AB21+$AC21/100,"")</f>
        <v>90.23</v>
      </c>
      <c r="CQ21" s="537"/>
      <c r="CR21" s="425" t="str">
        <f>IF(AND(S20&lt;&gt;"",$X21&lt;&gt;"",$AA21&lt;&gt;"O",$AA21&lt;&gt;"I",S20=CR$4),$AA21*60+$AB21+$AC21/100,"")</f>
        <v/>
      </c>
      <c r="CS21" s="537"/>
      <c r="CT21" s="425" t="str">
        <f>IF(AND(S20&lt;&gt;"",$X21&lt;&gt;"",$AA21&lt;&gt;"O",$AA21&lt;&gt;"I",S20=CT$4),$AA21*60+$AB21+$AC21/100,"")</f>
        <v/>
      </c>
      <c r="CU21" s="537"/>
      <c r="CV21" s="425" t="str">
        <f>IF(AND(S20&lt;&gt;"",$X21&lt;&gt;"",$AA21&lt;&gt;"O",$AA21&lt;&gt;"I",S20=CV$4),$AA21*60+$AB21+$AC21/100,"")</f>
        <v/>
      </c>
      <c r="CW21" s="946"/>
      <c r="CX21" s="979"/>
      <c r="CY21" s="966"/>
      <c r="CZ21" s="966"/>
      <c r="DA21" s="966"/>
      <c r="DB21" s="966"/>
      <c r="DC21" s="966"/>
      <c r="DD21" s="966"/>
      <c r="DE21" s="966"/>
      <c r="DF21" s="966"/>
      <c r="DG21" s="966"/>
      <c r="DH21" s="966"/>
      <c r="DI21" s="966"/>
      <c r="DJ21" s="966"/>
      <c r="DK21" s="966"/>
      <c r="DL21" s="966"/>
      <c r="DM21" s="966"/>
      <c r="DN21" s="966"/>
      <c r="DO21" s="966"/>
      <c r="DP21" s="966"/>
      <c r="DQ21" s="966"/>
      <c r="DR21" s="966"/>
      <c r="DS21" s="966"/>
      <c r="DT21" s="966"/>
      <c r="DU21" s="966"/>
      <c r="DV21" s="966"/>
      <c r="DW21" s="966"/>
      <c r="DX21" s="966"/>
      <c r="DY21" s="966"/>
      <c r="DZ21" s="966"/>
      <c r="EA21" s="966"/>
      <c r="EB21" s="966"/>
      <c r="EC21" s="966"/>
      <c r="ED21" s="966"/>
      <c r="EE21" s="966"/>
      <c r="EF21" s="968"/>
      <c r="EG21" s="971"/>
      <c r="EH21" s="973"/>
      <c r="EI21" s="973"/>
      <c r="EJ21" s="973"/>
      <c r="EK21" s="973"/>
      <c r="EL21" s="975"/>
      <c r="EM21" s="49"/>
      <c r="EN21" s="947" t="str">
        <f>Data!$B$10</f>
        <v>Dry</v>
      </c>
      <c r="EO21" s="948"/>
      <c r="EP21" s="961"/>
      <c r="EQ21" s="961"/>
      <c r="ER21" s="948"/>
      <c r="ES21" s="948"/>
      <c r="ET21" s="948"/>
      <c r="EU21" s="957"/>
      <c r="EV21" s="947" t="str">
        <f>Data!$B$10</f>
        <v>Dry</v>
      </c>
      <c r="EW21" s="948"/>
      <c r="EX21" s="961"/>
      <c r="EY21" s="961"/>
      <c r="EZ21" s="948"/>
      <c r="FA21" s="948"/>
      <c r="FB21" s="948"/>
      <c r="FC21" s="957"/>
      <c r="FD21" s="947" t="str">
        <f>Data!$B$10</f>
        <v>Dry</v>
      </c>
      <c r="FE21" s="948"/>
      <c r="FF21" s="961"/>
      <c r="FG21" s="961"/>
      <c r="FH21" s="948"/>
      <c r="FI21" s="948"/>
      <c r="FJ21" s="948"/>
      <c r="FK21" s="957"/>
      <c r="FL21" s="947" t="str">
        <f>Data!$D$10</f>
        <v>Wet</v>
      </c>
      <c r="FM21" s="948"/>
      <c r="FN21" s="961"/>
      <c r="FO21" s="961"/>
      <c r="FP21" s="948"/>
      <c r="FQ21" s="948"/>
      <c r="FR21" s="948"/>
      <c r="FS21" s="957"/>
    </row>
    <row r="22" spans="1:175" s="293" customFormat="1" ht="13.5" customHeight="1" x14ac:dyDescent="0.25">
      <c r="A22" s="289"/>
      <c r="X22" s="57">
        <v>12898278</v>
      </c>
      <c r="Y22" s="61">
        <f t="shared" ref="Y22:Y26" si="32">IF(AND(X22&lt;&gt;"",Y21&lt;&gt;""),Y21+1,"")</f>
        <v>7</v>
      </c>
      <c r="Z22" s="21">
        <f t="shared" si="28"/>
        <v>3</v>
      </c>
      <c r="AA22" s="18" t="str">
        <f t="shared" si="25"/>
        <v>1</v>
      </c>
      <c r="AB22" s="18" t="str">
        <f t="shared" si="26"/>
        <v>28</v>
      </c>
      <c r="AC22" s="19" t="str">
        <f t="shared" si="27"/>
        <v>98</v>
      </c>
      <c r="AD22" s="1025">
        <f t="shared" ref="AD22:AD26" si="33">IF(X22&lt;&gt;"",IF(AND(LEN(X22)&lt;=2,X22&lt;&gt;""),AD21,IF(OR(LEFT(X22,1)="O",LEFT(X22,1)="o",LEFT(X22,1)="I",LEFT(X22,1)="i"),RIGHT(X22,3)/100,IF(LEN(X22)&lt;=7,AD21,RIGHT(X22,3)/100))),"")</f>
        <v>2.78</v>
      </c>
      <c r="AE22" s="1026"/>
      <c r="AF22" s="939">
        <f t="shared" ref="AF22:AF26" si="34">IF(AD22&lt;&gt;"",AF21-AD22,"")</f>
        <v>108.27019607843135</v>
      </c>
      <c r="AG22" s="940"/>
      <c r="AH22" s="941">
        <f t="shared" si="29"/>
        <v>82.826699999999988</v>
      </c>
      <c r="AI22" s="942"/>
      <c r="AJ22" s="943">
        <f>IF(X22&lt;&gt;"",IF(M20&lt;&gt;"",M20,0)+$U$2*Z22,"")</f>
        <v>144.482</v>
      </c>
      <c r="AK22" s="944"/>
      <c r="AL22" s="943"/>
      <c r="AM22" s="944"/>
      <c r="AN22" s="893" t="s">
        <v>518</v>
      </c>
      <c r="AO22" s="894"/>
      <c r="AP22" s="894"/>
      <c r="AQ22" s="894"/>
      <c r="AR22" s="894"/>
      <c r="AS22" s="894"/>
      <c r="AT22" s="894"/>
      <c r="AU22" s="894"/>
      <c r="AV22" s="949" t="s">
        <v>206</v>
      </c>
      <c r="AW22" s="950"/>
      <c r="AX22" s="951"/>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208"/>
      <c r="CJ22" s="945">
        <f t="shared" si="30"/>
        <v>88.98</v>
      </c>
      <c r="CK22" s="946"/>
      <c r="CL22" s="945">
        <f t="shared" si="31"/>
        <v>2.78</v>
      </c>
      <c r="CM22" s="946"/>
      <c r="CN22" s="945" t="str">
        <f>IF(AND(S20&lt;&gt;"",$X22&lt;&gt;"",$AA22&lt;&gt;"O",$AA22&lt;&gt;"I",S20=CN$4),$AA22*60+$AB22+$AC22/100,"")</f>
        <v/>
      </c>
      <c r="CO22" s="537"/>
      <c r="CP22" s="425">
        <f>IF(AND(S20&lt;&gt;"",$X22&lt;&gt;"",$AA22&lt;&gt;"O",$AA22&lt;&gt;"I",S20=CP$4),$AA22*60+$AB22+$AC22/100,"")</f>
        <v>88.98</v>
      </c>
      <c r="CQ22" s="537"/>
      <c r="CR22" s="425" t="str">
        <f>IF(AND(S20&lt;&gt;"",$X22&lt;&gt;"",$AA22&lt;&gt;"O",$AA22&lt;&gt;"I",S20=CR$4),$AA22*60+$AB22+$AC22/100,"")</f>
        <v/>
      </c>
      <c r="CS22" s="537"/>
      <c r="CT22" s="425" t="str">
        <f>IF(AND(S20&lt;&gt;"",$X22&lt;&gt;"",$AA22&lt;&gt;"O",$AA22&lt;&gt;"I",S20=CT$4),$AA22*60+$AB22+$AC22/100,"")</f>
        <v/>
      </c>
      <c r="CU22" s="537"/>
      <c r="CV22" s="425" t="str">
        <f>IF(AND(S20&lt;&gt;"",$X22&lt;&gt;"",$AA22&lt;&gt;"O",$AA22&lt;&gt;"I",S20=CV$4),$AA22*60+$AB22+$AC22/100,"")</f>
        <v/>
      </c>
      <c r="CW22" s="946"/>
      <c r="CX22" s="980"/>
      <c r="CY22" s="967"/>
      <c r="CZ22" s="967"/>
      <c r="DA22" s="967"/>
      <c r="DB22" s="967"/>
      <c r="DC22" s="967"/>
      <c r="DD22" s="967"/>
      <c r="DE22" s="967"/>
      <c r="DF22" s="967"/>
      <c r="DG22" s="967"/>
      <c r="DH22" s="967"/>
      <c r="DI22" s="967"/>
      <c r="DJ22" s="967"/>
      <c r="DK22" s="967"/>
      <c r="DL22" s="967"/>
      <c r="DM22" s="967"/>
      <c r="DN22" s="967"/>
      <c r="DO22" s="967"/>
      <c r="DP22" s="967"/>
      <c r="DQ22" s="967"/>
      <c r="DR22" s="967"/>
      <c r="DS22" s="967"/>
      <c r="DT22" s="967"/>
      <c r="DU22" s="967"/>
      <c r="DV22" s="967"/>
      <c r="DW22" s="967"/>
      <c r="DX22" s="967"/>
      <c r="DY22" s="967"/>
      <c r="DZ22" s="967"/>
      <c r="EA22" s="967"/>
      <c r="EB22" s="967"/>
      <c r="EC22" s="967"/>
      <c r="ED22" s="967"/>
      <c r="EE22" s="967"/>
      <c r="EF22" s="969"/>
      <c r="EG22" s="289"/>
      <c r="EH22" s="15"/>
      <c r="EI22" s="15"/>
      <c r="EJ22" s="15"/>
      <c r="EK22" s="15"/>
      <c r="EL22" s="290"/>
      <c r="EM22" s="49"/>
      <c r="EN22" s="15"/>
      <c r="EO22" s="15"/>
      <c r="EP22" s="15"/>
      <c r="EQ22" s="15"/>
      <c r="ER22" s="15"/>
      <c r="ES22" s="15"/>
      <c r="ET22" s="15"/>
      <c r="EU22" s="290"/>
      <c r="EV22" s="289"/>
      <c r="EW22" s="15"/>
      <c r="EX22" s="15"/>
      <c r="EY22" s="15"/>
      <c r="EZ22" s="15"/>
      <c r="FA22" s="15"/>
      <c r="FB22" s="15"/>
      <c r="FC22" s="290"/>
      <c r="FD22" s="289"/>
      <c r="FE22" s="15"/>
      <c r="FF22" s="15"/>
      <c r="FG22" s="15"/>
      <c r="FH22" s="15"/>
      <c r="FI22" s="15"/>
      <c r="FJ22" s="15"/>
      <c r="FK22" s="290"/>
      <c r="FL22" s="289"/>
      <c r="FM22" s="15"/>
      <c r="FN22" s="15"/>
      <c r="FO22" s="15"/>
      <c r="FP22" s="15"/>
      <c r="FQ22" s="15"/>
      <c r="FR22" s="15"/>
      <c r="FS22" s="290"/>
    </row>
    <row r="23" spans="1:175" s="293" customFormat="1" ht="13.5" customHeight="1" x14ac:dyDescent="0.25">
      <c r="A23" s="289"/>
      <c r="X23" s="57">
        <v>12871264</v>
      </c>
      <c r="Y23" s="61">
        <f t="shared" si="32"/>
        <v>8</v>
      </c>
      <c r="Z23" s="21">
        <f t="shared" si="28"/>
        <v>4</v>
      </c>
      <c r="AA23" s="359" t="str">
        <f t="shared" si="25"/>
        <v>1</v>
      </c>
      <c r="AB23" s="359" t="str">
        <f t="shared" si="26"/>
        <v>28</v>
      </c>
      <c r="AC23" s="360" t="str">
        <f t="shared" si="27"/>
        <v>71</v>
      </c>
      <c r="AD23" s="937">
        <f t="shared" si="33"/>
        <v>2.64</v>
      </c>
      <c r="AE23" s="938"/>
      <c r="AF23" s="939">
        <f t="shared" si="34"/>
        <v>105.63019607843135</v>
      </c>
      <c r="AG23" s="940"/>
      <c r="AH23" s="941">
        <f t="shared" si="29"/>
        <v>80.807099999999991</v>
      </c>
      <c r="AI23" s="942"/>
      <c r="AJ23" s="943">
        <f>IF(X23&lt;&gt;"",IF(M20&lt;&gt;"",M20,0)+$U$2*Z23,"")</f>
        <v>149.40800000000002</v>
      </c>
      <c r="AK23" s="944"/>
      <c r="AL23" s="943"/>
      <c r="AM23" s="944"/>
      <c r="AN23" s="893" t="s">
        <v>522</v>
      </c>
      <c r="AO23" s="894"/>
      <c r="AP23" s="894"/>
      <c r="AQ23" s="894"/>
      <c r="AR23" s="894"/>
      <c r="AS23" s="894"/>
      <c r="AT23" s="894"/>
      <c r="AU23" s="894"/>
      <c r="AV23" s="952">
        <f>IF(M26&lt;&gt;"",INT(MIN(AF20:AG26)/M26),"")</f>
        <v>38</v>
      </c>
      <c r="AW23" s="953"/>
      <c r="AX23" s="954"/>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208"/>
      <c r="CJ23" s="945">
        <f t="shared" si="30"/>
        <v>88.71</v>
      </c>
      <c r="CK23" s="946"/>
      <c r="CL23" s="945">
        <f t="shared" si="31"/>
        <v>2.64</v>
      </c>
      <c r="CM23" s="946"/>
      <c r="CN23" s="945" t="str">
        <f>IF(AND(S20&lt;&gt;"",$X23&lt;&gt;"",$AA23&lt;&gt;"O",$AA23&lt;&gt;"I",S20=CN$4),$AA23*60+$AB23+$AC23/100,"")</f>
        <v/>
      </c>
      <c r="CO23" s="537"/>
      <c r="CP23" s="425">
        <f>IF(AND(S20&lt;&gt;"",$X23&lt;&gt;"",$AA23&lt;&gt;"O",$AA23&lt;&gt;"I",S20=CP$4),$AA23*60+$AB23+$AC23/100,"")</f>
        <v>88.71</v>
      </c>
      <c r="CQ23" s="537"/>
      <c r="CR23" s="425" t="str">
        <f>IF(AND(S20&lt;&gt;"",$X23&lt;&gt;"",$AA23&lt;&gt;"O",$AA23&lt;&gt;"I",S20=CR$4),$AA23*60+$AB23+$AC23/100,"")</f>
        <v/>
      </c>
      <c r="CS23" s="537"/>
      <c r="CT23" s="425" t="str">
        <f>IF(AND(S20&lt;&gt;"",$X23&lt;&gt;"",$AA23&lt;&gt;"O",$AA23&lt;&gt;"I",S20=CT$4),$AA23*60+$AB23+$AC23/100,"")</f>
        <v/>
      </c>
      <c r="CU23" s="537"/>
      <c r="CV23" s="425" t="str">
        <f>IF(AND(S20&lt;&gt;"",$X23&lt;&gt;"",$AA23&lt;&gt;"O",$AA23&lt;&gt;"I",S20=CV$4),$AA23*60+$AB23+$AC23/100,"")</f>
        <v/>
      </c>
      <c r="CW23" s="946"/>
      <c r="CX23" s="124" t="str">
        <f t="shared" ref="CX23:EF23" si="35">IF(AND($G20=CX$3,CX$3&lt;&gt;""),MAX($Z20:$Z26),"")</f>
        <v/>
      </c>
      <c r="CY23" s="125" t="str">
        <f t="shared" si="35"/>
        <v/>
      </c>
      <c r="CZ23" s="125" t="str">
        <f t="shared" si="35"/>
        <v/>
      </c>
      <c r="DA23" s="125" t="str">
        <f t="shared" si="35"/>
        <v/>
      </c>
      <c r="DB23" s="125" t="str">
        <f t="shared" si="35"/>
        <v/>
      </c>
      <c r="DC23" s="125" t="str">
        <f t="shared" si="35"/>
        <v/>
      </c>
      <c r="DD23" s="125" t="str">
        <f t="shared" si="35"/>
        <v/>
      </c>
      <c r="DE23" s="125" t="str">
        <f t="shared" si="35"/>
        <v/>
      </c>
      <c r="DF23" s="125" t="str">
        <f t="shared" si="35"/>
        <v/>
      </c>
      <c r="DG23" s="125" t="str">
        <f t="shared" si="35"/>
        <v/>
      </c>
      <c r="DH23" s="125" t="str">
        <f t="shared" si="35"/>
        <v/>
      </c>
      <c r="DI23" s="125" t="str">
        <f t="shared" si="35"/>
        <v/>
      </c>
      <c r="DJ23" s="125" t="str">
        <f t="shared" si="35"/>
        <v/>
      </c>
      <c r="DK23" s="125">
        <f t="shared" si="35"/>
        <v>5</v>
      </c>
      <c r="DL23" s="125" t="str">
        <f t="shared" si="35"/>
        <v/>
      </c>
      <c r="DM23" s="125" t="str">
        <f t="shared" si="35"/>
        <v/>
      </c>
      <c r="DN23" s="125" t="str">
        <f t="shared" si="35"/>
        <v/>
      </c>
      <c r="DO23" s="125" t="str">
        <f t="shared" si="35"/>
        <v/>
      </c>
      <c r="DP23" s="125" t="str">
        <f t="shared" si="35"/>
        <v/>
      </c>
      <c r="DQ23" s="125" t="str">
        <f t="shared" si="35"/>
        <v/>
      </c>
      <c r="DR23" s="125" t="str">
        <f t="shared" si="35"/>
        <v/>
      </c>
      <c r="DS23" s="125" t="str">
        <f t="shared" si="35"/>
        <v/>
      </c>
      <c r="DT23" s="125" t="str">
        <f t="shared" si="35"/>
        <v/>
      </c>
      <c r="DU23" s="125" t="str">
        <f t="shared" si="35"/>
        <v/>
      </c>
      <c r="DV23" s="125" t="str">
        <f t="shared" si="35"/>
        <v/>
      </c>
      <c r="DW23" s="125" t="str">
        <f t="shared" si="35"/>
        <v/>
      </c>
      <c r="DX23" s="125" t="str">
        <f t="shared" si="35"/>
        <v/>
      </c>
      <c r="DY23" s="125" t="str">
        <f t="shared" si="35"/>
        <v/>
      </c>
      <c r="DZ23" s="125" t="str">
        <f t="shared" si="35"/>
        <v/>
      </c>
      <c r="EA23" s="125" t="str">
        <f t="shared" si="35"/>
        <v/>
      </c>
      <c r="EB23" s="125" t="str">
        <f t="shared" si="35"/>
        <v/>
      </c>
      <c r="EC23" s="125" t="str">
        <f t="shared" si="35"/>
        <v/>
      </c>
      <c r="ED23" s="125" t="str">
        <f t="shared" si="35"/>
        <v/>
      </c>
      <c r="EE23" s="125" t="str">
        <f t="shared" si="35"/>
        <v/>
      </c>
      <c r="EF23" s="126" t="str">
        <f t="shared" si="35"/>
        <v/>
      </c>
      <c r="EG23" s="289"/>
      <c r="EH23" s="15"/>
      <c r="EI23" s="15"/>
      <c r="EJ23" s="15"/>
      <c r="EK23" s="15"/>
      <c r="EL23" s="290"/>
      <c r="EM23" s="49"/>
      <c r="EN23" s="15"/>
      <c r="EO23" s="15"/>
      <c r="EP23" s="15"/>
      <c r="EQ23" s="15"/>
      <c r="ER23" s="15"/>
      <c r="ES23" s="15"/>
      <c r="ET23" s="15"/>
      <c r="EU23" s="290"/>
      <c r="EV23" s="289"/>
      <c r="EW23" s="15"/>
      <c r="EX23" s="15"/>
      <c r="EY23" s="15"/>
      <c r="EZ23" s="15"/>
      <c r="FA23" s="15"/>
      <c r="FB23" s="15"/>
      <c r="FC23" s="290"/>
      <c r="FD23" s="289"/>
      <c r="FE23" s="15"/>
      <c r="FF23" s="15"/>
      <c r="FG23" s="15"/>
      <c r="FH23" s="15"/>
      <c r="FI23" s="15"/>
      <c r="FJ23" s="15"/>
      <c r="FK23" s="290"/>
      <c r="FL23" s="289"/>
      <c r="FM23" s="15"/>
      <c r="FN23" s="15"/>
      <c r="FO23" s="15"/>
      <c r="FP23" s="15"/>
      <c r="FQ23" s="15"/>
      <c r="FR23" s="15"/>
      <c r="FS23" s="290"/>
    </row>
    <row r="24" spans="1:175" s="293" customFormat="1" ht="13.5" customHeight="1" x14ac:dyDescent="0.25">
      <c r="A24" s="289"/>
      <c r="X24" s="57" t="s">
        <v>530</v>
      </c>
      <c r="Y24" s="61">
        <f t="shared" si="32"/>
        <v>9</v>
      </c>
      <c r="Z24" s="21">
        <f t="shared" si="28"/>
        <v>5</v>
      </c>
      <c r="AA24" s="18" t="str">
        <f t="shared" si="25"/>
        <v>I</v>
      </c>
      <c r="AB24" s="70" t="str">
        <f t="shared" si="26"/>
        <v>N</v>
      </c>
      <c r="AC24" s="71" t="str">
        <f t="shared" si="27"/>
        <v/>
      </c>
      <c r="AD24" s="937">
        <f t="shared" si="33"/>
        <v>2.34</v>
      </c>
      <c r="AE24" s="938"/>
      <c r="AF24" s="939">
        <f t="shared" si="34"/>
        <v>103.29019607843135</v>
      </c>
      <c r="AG24" s="940"/>
      <c r="AH24" s="941">
        <f t="shared" si="29"/>
        <v>79.016999999999982</v>
      </c>
      <c r="AI24" s="942"/>
      <c r="AJ24" s="943">
        <f>IF(X24&lt;&gt;"",IF(M20&lt;&gt;"",M20,0)+$U$2*Z24,"")</f>
        <v>154.334</v>
      </c>
      <c r="AK24" s="944"/>
      <c r="AL24" s="943"/>
      <c r="AM24" s="944"/>
      <c r="AN24" s="893"/>
      <c r="AO24" s="894"/>
      <c r="AP24" s="894"/>
      <c r="AQ24" s="894"/>
      <c r="AR24" s="894"/>
      <c r="AS24" s="894"/>
      <c r="AT24" s="894"/>
      <c r="AU24" s="894"/>
      <c r="AV24" s="894"/>
      <c r="AW24" s="894"/>
      <c r="AX24" s="895"/>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208"/>
      <c r="CJ24" s="945" t="str">
        <f t="shared" si="30"/>
        <v/>
      </c>
      <c r="CK24" s="946"/>
      <c r="CL24" s="945" t="str">
        <f t="shared" si="31"/>
        <v/>
      </c>
      <c r="CM24" s="946"/>
      <c r="CN24" s="945" t="str">
        <f>IF(AND(S20&lt;&gt;"",$X24&lt;&gt;"",$AA24&lt;&gt;"O",$AA24&lt;&gt;"I",S20=CN$4),$AA24*60+$AB24+$AC24/100,"")</f>
        <v/>
      </c>
      <c r="CO24" s="537"/>
      <c r="CP24" s="425" t="str">
        <f>IF(AND(S20&lt;&gt;"",$X24&lt;&gt;"",$AA24&lt;&gt;"O",$AA24&lt;&gt;"I",S20=CP$4),$AA24*60+$AB24+$AC24/100,"")</f>
        <v/>
      </c>
      <c r="CQ24" s="537"/>
      <c r="CR24" s="425" t="str">
        <f>IF(AND(S20&lt;&gt;"",$X24&lt;&gt;"",$AA24&lt;&gt;"O",$AA24&lt;&gt;"I",S20=CR$4),$AA24*60+$AB24+$AC24/100,"")</f>
        <v/>
      </c>
      <c r="CS24" s="537"/>
      <c r="CT24" s="425" t="str">
        <f>IF(AND(S20&lt;&gt;"",$X24&lt;&gt;"",$AA24&lt;&gt;"O",$AA24&lt;&gt;"I",S20=CT$4),$AA24*60+$AB24+$AC24/100,"")</f>
        <v/>
      </c>
      <c r="CU24" s="537"/>
      <c r="CV24" s="425" t="str">
        <f>IF(AND(S20&lt;&gt;"",$X24&lt;&gt;"",$AA24&lt;&gt;"O",$AA24&lt;&gt;"I",S20=CV$4),$AA24*60+$AB24+$AC24/100,"")</f>
        <v/>
      </c>
      <c r="CW24" s="946"/>
      <c r="CX24" s="121"/>
      <c r="CY24" s="122"/>
      <c r="CZ24" s="122"/>
      <c r="DA24" s="122"/>
      <c r="DB24" s="122"/>
      <c r="DC24" s="122"/>
      <c r="DD24" s="122"/>
      <c r="DE24" s="122"/>
      <c r="DF24" s="122"/>
      <c r="DG24" s="122"/>
      <c r="DH24" s="122"/>
      <c r="DI24" s="122"/>
      <c r="DJ24" s="122"/>
      <c r="DK24" s="122"/>
      <c r="DL24" s="122"/>
      <c r="DM24" s="122"/>
      <c r="DN24" s="122"/>
      <c r="DO24" s="122"/>
      <c r="DP24" s="122"/>
      <c r="DQ24" s="122"/>
      <c r="DR24" s="122"/>
      <c r="DS24" s="122"/>
      <c r="DT24" s="122"/>
      <c r="DU24" s="122"/>
      <c r="DV24" s="122"/>
      <c r="DW24" s="122"/>
      <c r="DX24" s="122"/>
      <c r="DY24" s="122"/>
      <c r="DZ24" s="122"/>
      <c r="EA24" s="122"/>
      <c r="EB24" s="122"/>
      <c r="EC24" s="122"/>
      <c r="ED24" s="122"/>
      <c r="EE24" s="122"/>
      <c r="EF24" s="123"/>
      <c r="EG24" s="289"/>
      <c r="EH24" s="15"/>
      <c r="EI24" s="15"/>
      <c r="EJ24" s="15"/>
      <c r="EK24" s="15"/>
      <c r="EL24" s="290"/>
      <c r="EM24" s="49"/>
      <c r="EN24" s="15"/>
      <c r="EO24" s="15"/>
      <c r="EP24" s="15"/>
      <c r="EQ24" s="15"/>
      <c r="ER24" s="15"/>
      <c r="ES24" s="15"/>
      <c r="ET24" s="15"/>
      <c r="EU24" s="290"/>
      <c r="EV24" s="289"/>
      <c r="EW24" s="15"/>
      <c r="EX24" s="15"/>
      <c r="EY24" s="15"/>
      <c r="EZ24" s="15"/>
      <c r="FA24" s="15"/>
      <c r="FB24" s="15"/>
      <c r="FC24" s="290"/>
      <c r="FD24" s="289"/>
      <c r="FE24" s="15"/>
      <c r="FF24" s="15"/>
      <c r="FG24" s="15"/>
      <c r="FH24" s="15"/>
      <c r="FI24" s="15"/>
      <c r="FJ24" s="15"/>
      <c r="FK24" s="290"/>
      <c r="FL24" s="289"/>
      <c r="FM24" s="15"/>
      <c r="FN24" s="15"/>
      <c r="FO24" s="15"/>
      <c r="FP24" s="15"/>
      <c r="FQ24" s="15"/>
      <c r="FR24" s="15"/>
      <c r="FS24" s="290"/>
    </row>
    <row r="25" spans="1:175" s="293" customFormat="1" ht="13.5" customHeight="1" x14ac:dyDescent="0.25">
      <c r="A25" s="22">
        <f>MIN(CJ20:CK26)</f>
        <v>88.71</v>
      </c>
      <c r="B25" s="930" t="s">
        <v>90</v>
      </c>
      <c r="C25" s="930"/>
      <c r="D25" s="930"/>
      <c r="E25" s="930"/>
      <c r="F25" s="174" t="str">
        <f>S20</f>
        <v>OP</v>
      </c>
      <c r="G25" s="22">
        <f>IF(SUM(CJ20:CK26)&lt;&gt;0,AVERAGE(CJ20:CK26),"")</f>
        <v>89.306666666666672</v>
      </c>
      <c r="H25" s="931" t="s">
        <v>91</v>
      </c>
      <c r="I25" s="931"/>
      <c r="J25" s="931"/>
      <c r="K25" s="931"/>
      <c r="L25" s="174" t="str">
        <f>IF(G20&lt;&gt;"",G20,"")</f>
        <v>8256</v>
      </c>
      <c r="M25" s="932" t="s">
        <v>58</v>
      </c>
      <c r="N25" s="933"/>
      <c r="O25" s="933"/>
      <c r="P25" s="934"/>
      <c r="Q25" s="935"/>
      <c r="R25" s="936"/>
      <c r="S25" s="129" t="str">
        <f>G20</f>
        <v>8256</v>
      </c>
      <c r="T25" s="130"/>
      <c r="U25" s="114">
        <f>MAX(Y20:Y26)</f>
        <v>9</v>
      </c>
      <c r="V25" s="113" t="s">
        <v>52</v>
      </c>
      <c r="W25" s="115">
        <f>MIN(AF20:AG26)</f>
        <v>103.29019607843135</v>
      </c>
      <c r="X25" s="58"/>
      <c r="Y25" s="62" t="str">
        <f t="shared" si="32"/>
        <v/>
      </c>
      <c r="Z25" s="21" t="str">
        <f t="shared" si="28"/>
        <v/>
      </c>
      <c r="AA25" s="18" t="str">
        <f t="shared" si="25"/>
        <v/>
      </c>
      <c r="AB25" s="18" t="str">
        <f t="shared" si="26"/>
        <v/>
      </c>
      <c r="AC25" s="19" t="str">
        <f t="shared" si="27"/>
        <v/>
      </c>
      <c r="AD25" s="937" t="str">
        <f t="shared" si="33"/>
        <v/>
      </c>
      <c r="AE25" s="938"/>
      <c r="AF25" s="939" t="str">
        <f t="shared" si="34"/>
        <v/>
      </c>
      <c r="AG25" s="940"/>
      <c r="AH25" s="941" t="str">
        <f t="shared" si="29"/>
        <v/>
      </c>
      <c r="AI25" s="942"/>
      <c r="AJ25" s="943" t="str">
        <f>IF(X25&lt;&gt;"",IF(M20&lt;&gt;"",M20,0)+$U$2*Z25,"")</f>
        <v/>
      </c>
      <c r="AK25" s="944"/>
      <c r="AL25" s="943"/>
      <c r="AM25" s="944"/>
      <c r="AN25" s="893"/>
      <c r="AO25" s="894"/>
      <c r="AP25" s="894"/>
      <c r="AQ25" s="894"/>
      <c r="AR25" s="894"/>
      <c r="AS25" s="894"/>
      <c r="AT25" s="894"/>
      <c r="AU25" s="894"/>
      <c r="AV25" s="894"/>
      <c r="AW25" s="894"/>
      <c r="AX25" s="895"/>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208"/>
      <c r="CJ25" s="945" t="str">
        <f t="shared" si="30"/>
        <v/>
      </c>
      <c r="CK25" s="946"/>
      <c r="CL25" s="945" t="str">
        <f t="shared" si="31"/>
        <v/>
      </c>
      <c r="CM25" s="946"/>
      <c r="CN25" s="945" t="str">
        <f>IF(AND(S20&lt;&gt;"",$X25&lt;&gt;"",$AA25&lt;&gt;"O",$AA25&lt;&gt;"I",S20=CN$4),$AA25*60+$AB25+$AC25/100,"")</f>
        <v/>
      </c>
      <c r="CO25" s="537"/>
      <c r="CP25" s="425" t="str">
        <f>IF(AND(S20&lt;&gt;"",$X25&lt;&gt;"",$AA25&lt;&gt;"O",$AA25&lt;&gt;"I",S20=CP$4),$AA25*60+$AB25+$AC25/100,"")</f>
        <v/>
      </c>
      <c r="CQ25" s="537"/>
      <c r="CR25" s="425" t="str">
        <f>IF(AND(S20&lt;&gt;"",$X25&lt;&gt;"",$AA25&lt;&gt;"O",$AA25&lt;&gt;"I",S20=CR$4),$AA25*60+$AB25+$AC25/100,"")</f>
        <v/>
      </c>
      <c r="CS25" s="537"/>
      <c r="CT25" s="425" t="str">
        <f>IF(AND(S20&lt;&gt;"",$X25&lt;&gt;"",$AA25&lt;&gt;"O",$AA25&lt;&gt;"I",S20=CT$4),$AA25*60+$AB25+$AC25/100,"")</f>
        <v/>
      </c>
      <c r="CU25" s="537"/>
      <c r="CV25" s="425" t="str">
        <f>IF(AND(S20&lt;&gt;"",$X25&lt;&gt;"",$AA25&lt;&gt;"O",$AA25&lt;&gt;"I",S20=CV$4),$AA25*60+$AB25+$AC25/100,"")</f>
        <v/>
      </c>
      <c r="CW25" s="946"/>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4"/>
      <c r="EG25" s="289"/>
      <c r="EH25" s="15"/>
      <c r="EI25" s="15"/>
      <c r="EJ25" s="15"/>
      <c r="EK25" s="15"/>
      <c r="EL25" s="290"/>
      <c r="EM25" s="49"/>
      <c r="EN25" s="15"/>
      <c r="EO25" s="15"/>
      <c r="EP25" s="15"/>
      <c r="EQ25" s="15"/>
      <c r="ER25" s="15"/>
      <c r="ES25" s="15"/>
      <c r="ET25" s="15"/>
      <c r="EU25" s="290"/>
      <c r="EV25" s="289"/>
      <c r="EW25" s="15"/>
      <c r="EX25" s="15"/>
      <c r="EY25" s="15"/>
      <c r="EZ25" s="15"/>
      <c r="FA25" s="15"/>
      <c r="FB25" s="15"/>
      <c r="FC25" s="290"/>
      <c r="FD25" s="289"/>
      <c r="FE25" s="15"/>
      <c r="FF25" s="15"/>
      <c r="FG25" s="15"/>
      <c r="FH25" s="15"/>
      <c r="FI25" s="15"/>
      <c r="FJ25" s="15"/>
      <c r="FK25" s="290"/>
      <c r="FL25" s="289"/>
      <c r="FM25" s="15"/>
      <c r="FN25" s="15"/>
      <c r="FO25" s="15"/>
      <c r="FP25" s="15"/>
      <c r="FQ25" s="15"/>
      <c r="FR25" s="15"/>
      <c r="FS25" s="290"/>
    </row>
    <row r="26" spans="1:175" s="293" customFormat="1" ht="13.5" customHeight="1" x14ac:dyDescent="0.25">
      <c r="A26" s="903">
        <f>IF(A25&lt;&gt;0,INT(A25/60),"")</f>
        <v>1</v>
      </c>
      <c r="B26" s="904"/>
      <c r="C26" s="905">
        <f>IF(A25&lt;&gt;0,INT(A25-A26*60),"")</f>
        <v>28</v>
      </c>
      <c r="D26" s="906"/>
      <c r="E26" s="905">
        <f>IF(A25&lt;&gt;0,(A25-A26*60-C26)*100,"")</f>
        <v>70.999999999999375</v>
      </c>
      <c r="F26" s="907"/>
      <c r="G26" s="621">
        <f>IF(G25&lt;&gt;"",INT(G25/60),"")</f>
        <v>1</v>
      </c>
      <c r="H26" s="622"/>
      <c r="I26" s="908">
        <f>IF(G25&lt;&gt;"",INT(G25-G26*60),"")</f>
        <v>29</v>
      </c>
      <c r="J26" s="909"/>
      <c r="K26" s="908">
        <f>IF(G25&lt;&gt;"",(G25-G26*60-I26)*100,"")</f>
        <v>30.666666666667197</v>
      </c>
      <c r="L26" s="910"/>
      <c r="M26" s="911">
        <f>IF(SUM(CL20:CM26)&lt;&gt;0,AVERAGE(CL20:CM26),"")</f>
        <v>2.7166666666666668</v>
      </c>
      <c r="N26" s="912"/>
      <c r="O26" s="912"/>
      <c r="P26" s="913"/>
      <c r="Q26" s="914"/>
      <c r="R26" s="915"/>
      <c r="S26" s="127">
        <f>MAX(AJ20:AK26)</f>
        <v>154.334</v>
      </c>
      <c r="T26" s="128"/>
      <c r="U26" s="916"/>
      <c r="V26" s="917"/>
      <c r="W26" s="918"/>
      <c r="X26" s="57"/>
      <c r="Y26" s="61" t="str">
        <f t="shared" si="32"/>
        <v/>
      </c>
      <c r="Z26" s="21" t="str">
        <f t="shared" si="28"/>
        <v/>
      </c>
      <c r="AA26" s="18" t="str">
        <f t="shared" si="25"/>
        <v/>
      </c>
      <c r="AB26" s="18" t="str">
        <f t="shared" si="26"/>
        <v/>
      </c>
      <c r="AC26" s="19" t="str">
        <f t="shared" si="27"/>
        <v/>
      </c>
      <c r="AD26" s="937" t="str">
        <f t="shared" si="33"/>
        <v/>
      </c>
      <c r="AE26" s="938"/>
      <c r="AF26" s="939" t="str">
        <f t="shared" si="34"/>
        <v/>
      </c>
      <c r="AG26" s="940"/>
      <c r="AH26" s="941" t="str">
        <f t="shared" si="29"/>
        <v/>
      </c>
      <c r="AI26" s="942"/>
      <c r="AJ26" s="943" t="str">
        <f>IF(X26&lt;&gt;"",IF(M20&lt;&gt;"",M20,0)+$U$2*Z26,"")</f>
        <v/>
      </c>
      <c r="AK26" s="944"/>
      <c r="AL26" s="943"/>
      <c r="AM26" s="944"/>
      <c r="AN26" s="893"/>
      <c r="AO26" s="894"/>
      <c r="AP26" s="894"/>
      <c r="AQ26" s="894"/>
      <c r="AR26" s="894"/>
      <c r="AS26" s="894"/>
      <c r="AT26" s="894"/>
      <c r="AU26" s="894"/>
      <c r="AV26" s="894"/>
      <c r="AW26" s="894"/>
      <c r="AX26" s="895"/>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208"/>
      <c r="CJ26" s="945" t="str">
        <f t="shared" si="30"/>
        <v/>
      </c>
      <c r="CK26" s="946"/>
      <c r="CL26" s="945" t="str">
        <f t="shared" si="31"/>
        <v/>
      </c>
      <c r="CM26" s="946"/>
      <c r="CN26" s="945" t="str">
        <f>IF(AND(S20&lt;&gt;"",$X26&lt;&gt;"",$AA26&lt;&gt;"O",$AA26&lt;&gt;"I",S20=CN$4),$AA26*60+$AB26+$AC26/100,"")</f>
        <v/>
      </c>
      <c r="CO26" s="537"/>
      <c r="CP26" s="425" t="str">
        <f>IF(AND(S20&lt;&gt;"",$X26&lt;&gt;"",$AA26&lt;&gt;"O",$AA26&lt;&gt;"I",S20=CP$4),$AA26*60+$AB26+$AC26/100,"")</f>
        <v/>
      </c>
      <c r="CQ26" s="537"/>
      <c r="CR26" s="425" t="str">
        <f>IF(AND(S20&lt;&gt;"",$X26&lt;&gt;"",$AA26&lt;&gt;"O",$AA26&lt;&gt;"I",S20=CR$4),$AA26*60+$AB26+$AC26/100,"")</f>
        <v/>
      </c>
      <c r="CS26" s="537"/>
      <c r="CT26" s="425" t="str">
        <f>IF(AND(S20&lt;&gt;"",$X26&lt;&gt;"",$AA26&lt;&gt;"O",$AA26&lt;&gt;"I",S20=CT$4),$AA26*60+$AB26+$AC26/100,"")</f>
        <v/>
      </c>
      <c r="CU26" s="537"/>
      <c r="CV26" s="425" t="str">
        <f>IF(AND(S20&lt;&gt;"",$X26&lt;&gt;"",$AA26&lt;&gt;"O",$AA26&lt;&gt;"I",S20=CV$4),$AA26*60+$AB26+$AC26/100,"")</f>
        <v/>
      </c>
      <c r="CW26" s="946"/>
      <c r="CX26" s="103"/>
      <c r="CY26" s="103"/>
      <c r="CZ26" s="103"/>
      <c r="DA26" s="103"/>
      <c r="DB26" s="103"/>
      <c r="DC26" s="103"/>
      <c r="DD26" s="103"/>
      <c r="DE26" s="103"/>
      <c r="DF26" s="103"/>
      <c r="DG26" s="103"/>
      <c r="DH26" s="103"/>
      <c r="DI26" s="103"/>
      <c r="DJ26" s="103"/>
      <c r="DK26" s="103"/>
      <c r="DL26" s="103"/>
      <c r="DM26" s="103"/>
      <c r="DN26" s="103"/>
      <c r="DO26" s="103"/>
      <c r="DP26" s="103"/>
      <c r="DQ26" s="103"/>
      <c r="DR26" s="103"/>
      <c r="DS26" s="103"/>
      <c r="DT26" s="103"/>
      <c r="DU26" s="103"/>
      <c r="DV26" s="103"/>
      <c r="DW26" s="103"/>
      <c r="DX26" s="103"/>
      <c r="DY26" s="103"/>
      <c r="DZ26" s="103"/>
      <c r="EA26" s="103"/>
      <c r="EB26" s="103"/>
      <c r="EC26" s="103"/>
      <c r="ED26" s="103"/>
      <c r="EE26" s="103"/>
      <c r="EF26" s="104"/>
      <c r="EG26" s="289"/>
      <c r="EH26" s="15"/>
      <c r="EI26" s="15"/>
      <c r="EJ26" s="15"/>
      <c r="EK26" s="15"/>
      <c r="EL26" s="290"/>
      <c r="EM26" s="49"/>
      <c r="EN26" s="15"/>
      <c r="EO26" s="15"/>
      <c r="EP26" s="15"/>
      <c r="EQ26" s="15"/>
      <c r="ER26" s="15"/>
      <c r="ES26" s="15"/>
      <c r="ET26" s="15"/>
      <c r="EU26" s="290"/>
      <c r="EV26" s="289"/>
      <c r="EW26" s="15"/>
      <c r="EX26" s="15"/>
      <c r="EY26" s="15"/>
      <c r="EZ26" s="15"/>
      <c r="FA26" s="15"/>
      <c r="FB26" s="15"/>
      <c r="FC26" s="290"/>
      <c r="FD26" s="289"/>
      <c r="FE26" s="15"/>
      <c r="FF26" s="15"/>
      <c r="FG26" s="15"/>
      <c r="FH26" s="15"/>
      <c r="FI26" s="15"/>
      <c r="FJ26" s="15"/>
      <c r="FK26" s="290"/>
      <c r="FL26" s="289"/>
      <c r="FM26" s="15"/>
      <c r="FN26" s="15"/>
      <c r="FO26" s="15"/>
      <c r="FP26" s="15"/>
      <c r="FQ26" s="15"/>
      <c r="FR26" s="15"/>
      <c r="FS26" s="290"/>
    </row>
    <row r="27" spans="1:175" s="293" customFormat="1" ht="13.5" customHeight="1" x14ac:dyDescent="0.25">
      <c r="A27" s="882" t="s">
        <v>207</v>
      </c>
      <c r="B27" s="883"/>
      <c r="C27" s="883"/>
      <c r="D27" s="884"/>
      <c r="E27" s="885" t="s">
        <v>208</v>
      </c>
      <c r="F27" s="883"/>
      <c r="G27" s="883"/>
      <c r="H27" s="883"/>
      <c r="I27" s="883"/>
      <c r="J27" s="884"/>
      <c r="K27" s="886"/>
      <c r="L27" s="887"/>
      <c r="M27" s="887"/>
      <c r="N27" s="887"/>
      <c r="O27" s="887"/>
      <c r="P27" s="887"/>
      <c r="Q27" s="887"/>
      <c r="R27" s="887"/>
      <c r="S27" s="887"/>
      <c r="T27" s="887"/>
      <c r="U27" s="887"/>
      <c r="V27" s="887"/>
      <c r="W27" s="887"/>
      <c r="X27" s="887"/>
      <c r="Y27" s="887"/>
      <c r="Z27" s="887"/>
      <c r="AA27" s="887"/>
      <c r="AB27" s="887"/>
      <c r="AC27" s="887"/>
      <c r="AD27" s="887"/>
      <c r="AE27" s="887"/>
      <c r="AF27" s="887"/>
      <c r="AG27" s="887"/>
      <c r="AH27" s="887"/>
      <c r="AI27" s="887"/>
      <c r="AJ27" s="887"/>
      <c r="AK27" s="887"/>
      <c r="AL27" s="887"/>
      <c r="AM27" s="887"/>
      <c r="AN27" s="887" t="s">
        <v>521</v>
      </c>
      <c r="AO27" s="887"/>
      <c r="AP27" s="887"/>
      <c r="AQ27" s="887"/>
      <c r="AR27" s="887"/>
      <c r="AS27" s="887"/>
      <c r="AT27" s="887"/>
      <c r="AU27" s="887"/>
      <c r="AV27" s="887"/>
      <c r="AW27" s="887"/>
      <c r="AX27" s="888"/>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208"/>
      <c r="CJ27" s="15"/>
      <c r="CK27" s="15"/>
      <c r="CL27" s="15"/>
      <c r="CM27" s="15"/>
      <c r="CN27" s="15"/>
      <c r="CO27" s="15"/>
      <c r="CP27" s="15"/>
      <c r="CQ27" s="15"/>
      <c r="CR27" s="15"/>
      <c r="CS27" s="15"/>
      <c r="CT27" s="15"/>
      <c r="CU27" s="15"/>
      <c r="CV27" s="15"/>
      <c r="CW27" s="15"/>
      <c r="CX27" s="103"/>
      <c r="CY27" s="103"/>
      <c r="CZ27" s="103"/>
      <c r="DA27" s="103"/>
      <c r="DB27" s="103"/>
      <c r="DC27" s="103"/>
      <c r="DD27" s="103"/>
      <c r="DE27" s="103"/>
      <c r="DF27" s="103"/>
      <c r="DG27" s="103"/>
      <c r="DH27" s="103"/>
      <c r="DI27" s="103"/>
      <c r="DJ27" s="103"/>
      <c r="DK27" s="103"/>
      <c r="DL27" s="103"/>
      <c r="DM27" s="103"/>
      <c r="DN27" s="103"/>
      <c r="DO27" s="103"/>
      <c r="DP27" s="103"/>
      <c r="DQ27" s="103"/>
      <c r="DR27" s="103"/>
      <c r="DS27" s="103"/>
      <c r="DT27" s="103"/>
      <c r="DU27" s="103"/>
      <c r="DV27" s="103"/>
      <c r="DW27" s="103"/>
      <c r="DX27" s="103"/>
      <c r="DY27" s="103"/>
      <c r="DZ27" s="103"/>
      <c r="EA27" s="103"/>
      <c r="EB27" s="103"/>
      <c r="EC27" s="103"/>
      <c r="ED27" s="103"/>
      <c r="EE27" s="103"/>
      <c r="EF27" s="104"/>
      <c r="EG27" s="289"/>
      <c r="EH27" s="15"/>
      <c r="EI27" s="15"/>
      <c r="EJ27" s="15"/>
      <c r="EK27" s="15"/>
      <c r="EL27" s="290"/>
      <c r="EM27" s="49"/>
      <c r="EN27" s="15"/>
      <c r="EO27" s="15"/>
      <c r="EP27" s="15"/>
      <c r="EQ27" s="15"/>
      <c r="ER27" s="15"/>
      <c r="ES27" s="15"/>
      <c r="ET27" s="15"/>
      <c r="EU27" s="290"/>
      <c r="EV27" s="289"/>
      <c r="EW27" s="15"/>
      <c r="EX27" s="15"/>
      <c r="EY27" s="15"/>
      <c r="EZ27" s="15"/>
      <c r="FA27" s="15"/>
      <c r="FB27" s="15"/>
      <c r="FC27" s="290"/>
      <c r="FD27" s="289"/>
      <c r="FE27" s="15"/>
      <c r="FF27" s="15"/>
      <c r="FG27" s="15"/>
      <c r="FH27" s="15"/>
      <c r="FI27" s="15"/>
      <c r="FJ27" s="15"/>
      <c r="FK27" s="290"/>
      <c r="FL27" s="289"/>
      <c r="FM27" s="15"/>
      <c r="FN27" s="15"/>
      <c r="FO27" s="15"/>
      <c r="FP27" s="15"/>
      <c r="FQ27" s="15"/>
      <c r="FR27" s="15"/>
      <c r="FS27" s="290"/>
    </row>
    <row r="28" spans="1:175" s="293" customFormat="1" ht="13.5" customHeight="1" x14ac:dyDescent="0.25">
      <c r="A28" s="889">
        <v>89</v>
      </c>
      <c r="B28" s="890"/>
      <c r="C28" s="891">
        <v>97</v>
      </c>
      <c r="D28" s="892"/>
      <c r="E28" s="141">
        <v>55</v>
      </c>
      <c r="F28" s="142">
        <v>69</v>
      </c>
      <c r="G28" s="143">
        <v>86</v>
      </c>
      <c r="H28" s="142">
        <v>95</v>
      </c>
      <c r="I28" s="142">
        <v>92</v>
      </c>
      <c r="J28" s="144">
        <v>76</v>
      </c>
      <c r="K28" s="893"/>
      <c r="L28" s="894"/>
      <c r="M28" s="894"/>
      <c r="N28" s="894"/>
      <c r="O28" s="894"/>
      <c r="P28" s="894"/>
      <c r="Q28" s="894"/>
      <c r="R28" s="894"/>
      <c r="S28" s="894"/>
      <c r="T28" s="894"/>
      <c r="U28" s="894"/>
      <c r="V28" s="894"/>
      <c r="W28" s="894"/>
      <c r="X28" s="894"/>
      <c r="Y28" s="894"/>
      <c r="Z28" s="894"/>
      <c r="AA28" s="894"/>
      <c r="AB28" s="894"/>
      <c r="AC28" s="894"/>
      <c r="AD28" s="894"/>
      <c r="AE28" s="894"/>
      <c r="AF28" s="894"/>
      <c r="AG28" s="894"/>
      <c r="AH28" s="894"/>
      <c r="AI28" s="894"/>
      <c r="AJ28" s="894"/>
      <c r="AK28" s="894"/>
      <c r="AL28" s="894"/>
      <c r="AM28" s="894"/>
      <c r="AN28" s="894"/>
      <c r="AO28" s="894"/>
      <c r="AP28" s="894"/>
      <c r="AQ28" s="894"/>
      <c r="AR28" s="894"/>
      <c r="AS28" s="894"/>
      <c r="AT28" s="894"/>
      <c r="AU28" s="894"/>
      <c r="AV28" s="894"/>
      <c r="AW28" s="894"/>
      <c r="AX28" s="895"/>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208"/>
      <c r="CJ28" s="15"/>
      <c r="CK28" s="15"/>
      <c r="CL28" s="15"/>
      <c r="CM28" s="15"/>
      <c r="CN28" s="15"/>
      <c r="CO28" s="15"/>
      <c r="CP28" s="15"/>
      <c r="CQ28" s="15"/>
      <c r="CR28" s="15"/>
      <c r="CS28" s="15"/>
      <c r="CT28" s="15"/>
      <c r="CU28" s="15"/>
      <c r="CV28" s="15"/>
      <c r="CW28" s="15"/>
      <c r="CX28" s="103"/>
      <c r="CY28" s="103"/>
      <c r="CZ28" s="103"/>
      <c r="DA28" s="103"/>
      <c r="DB28" s="103"/>
      <c r="DC28" s="103"/>
      <c r="DD28" s="103"/>
      <c r="DE28" s="103"/>
      <c r="DF28" s="103"/>
      <c r="DG28" s="103"/>
      <c r="DH28" s="103"/>
      <c r="DI28" s="103"/>
      <c r="DJ28" s="103"/>
      <c r="DK28" s="103"/>
      <c r="DL28" s="103"/>
      <c r="DM28" s="103"/>
      <c r="DN28" s="103"/>
      <c r="DO28" s="103"/>
      <c r="DP28" s="103"/>
      <c r="DQ28" s="103"/>
      <c r="DR28" s="103"/>
      <c r="DS28" s="103"/>
      <c r="DT28" s="103"/>
      <c r="DU28" s="103"/>
      <c r="DV28" s="103"/>
      <c r="DW28" s="103"/>
      <c r="DX28" s="103"/>
      <c r="DY28" s="103"/>
      <c r="DZ28" s="103"/>
      <c r="EA28" s="103"/>
      <c r="EB28" s="103"/>
      <c r="EC28" s="103"/>
      <c r="ED28" s="103"/>
      <c r="EE28" s="103"/>
      <c r="EF28" s="104"/>
      <c r="EG28" s="289"/>
      <c r="EH28" s="15"/>
      <c r="EI28" s="15"/>
      <c r="EJ28" s="15"/>
      <c r="EK28" s="15"/>
      <c r="EL28" s="290"/>
      <c r="EM28" s="49"/>
      <c r="EN28" s="15"/>
      <c r="EO28" s="15"/>
      <c r="EP28" s="15"/>
      <c r="EQ28" s="15"/>
      <c r="ER28" s="15"/>
      <c r="ES28" s="15"/>
      <c r="ET28" s="15"/>
      <c r="EU28" s="290"/>
      <c r="EV28" s="289"/>
      <c r="EW28" s="15"/>
      <c r="EX28" s="15"/>
      <c r="EY28" s="15"/>
      <c r="EZ28" s="15"/>
      <c r="FA28" s="15"/>
      <c r="FB28" s="15"/>
      <c r="FC28" s="290"/>
      <c r="FD28" s="289"/>
      <c r="FE28" s="15"/>
      <c r="FF28" s="15"/>
      <c r="FG28" s="15"/>
      <c r="FH28" s="15"/>
      <c r="FI28" s="15"/>
      <c r="FJ28" s="15"/>
      <c r="FK28" s="290"/>
      <c r="FL28" s="289"/>
      <c r="FM28" s="15"/>
      <c r="FN28" s="15"/>
      <c r="FO28" s="15"/>
      <c r="FP28" s="15"/>
      <c r="FQ28" s="15"/>
      <c r="FR28" s="15"/>
      <c r="FS28" s="290"/>
    </row>
    <row r="29" spans="1:175" s="293" customFormat="1" ht="13.5" customHeight="1" thickBot="1" x14ac:dyDescent="0.3">
      <c r="A29" s="896">
        <v>83</v>
      </c>
      <c r="B29" s="897"/>
      <c r="C29" s="898">
        <v>81</v>
      </c>
      <c r="D29" s="899"/>
      <c r="E29" s="145">
        <v>83</v>
      </c>
      <c r="F29" s="146">
        <v>92</v>
      </c>
      <c r="G29" s="147">
        <v>99</v>
      </c>
      <c r="H29" s="146">
        <v>86</v>
      </c>
      <c r="I29" s="146">
        <v>77</v>
      </c>
      <c r="J29" s="148">
        <v>64</v>
      </c>
      <c r="K29" s="900"/>
      <c r="L29" s="901"/>
      <c r="M29" s="901"/>
      <c r="N29" s="901"/>
      <c r="O29" s="901"/>
      <c r="P29" s="901"/>
      <c r="Q29" s="901"/>
      <c r="R29" s="901"/>
      <c r="S29" s="901"/>
      <c r="T29" s="901"/>
      <c r="U29" s="901"/>
      <c r="V29" s="901"/>
      <c r="W29" s="901"/>
      <c r="X29" s="901"/>
      <c r="Y29" s="901"/>
      <c r="Z29" s="901"/>
      <c r="AA29" s="901"/>
      <c r="AB29" s="901"/>
      <c r="AC29" s="901"/>
      <c r="AD29" s="901"/>
      <c r="AE29" s="901"/>
      <c r="AF29" s="901"/>
      <c r="AG29" s="901"/>
      <c r="AH29" s="901"/>
      <c r="AI29" s="901"/>
      <c r="AJ29" s="901"/>
      <c r="AK29" s="901"/>
      <c r="AL29" s="901"/>
      <c r="AM29" s="901"/>
      <c r="AN29" s="901"/>
      <c r="AO29" s="901"/>
      <c r="AP29" s="901"/>
      <c r="AQ29" s="901"/>
      <c r="AR29" s="901"/>
      <c r="AS29" s="901"/>
      <c r="AT29" s="901"/>
      <c r="AU29" s="901"/>
      <c r="AV29" s="901"/>
      <c r="AW29" s="901"/>
      <c r="AX29" s="902"/>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9"/>
      <c r="CJ29" s="288"/>
      <c r="CK29" s="288"/>
      <c r="CL29" s="288"/>
      <c r="CM29" s="288"/>
      <c r="CN29" s="288"/>
      <c r="CO29" s="288"/>
      <c r="CP29" s="288"/>
      <c r="CQ29" s="288"/>
      <c r="CR29" s="288"/>
      <c r="CS29" s="288"/>
      <c r="CT29" s="288"/>
      <c r="CU29" s="288"/>
      <c r="CV29" s="288"/>
      <c r="CW29" s="288"/>
      <c r="CX29" s="105"/>
      <c r="CY29" s="105"/>
      <c r="CZ29" s="105"/>
      <c r="DA29" s="105"/>
      <c r="DB29" s="105"/>
      <c r="DC29" s="105"/>
      <c r="DD29" s="105"/>
      <c r="DE29" s="105"/>
      <c r="DF29" s="105"/>
      <c r="DG29" s="105"/>
      <c r="DH29" s="105"/>
      <c r="DI29" s="105"/>
      <c r="DJ29" s="105"/>
      <c r="DK29" s="105"/>
      <c r="DL29" s="105"/>
      <c r="DM29" s="105"/>
      <c r="DN29" s="105"/>
      <c r="DO29" s="105"/>
      <c r="DP29" s="105"/>
      <c r="DQ29" s="105"/>
      <c r="DR29" s="105"/>
      <c r="DS29" s="105"/>
      <c r="DT29" s="105"/>
      <c r="DU29" s="105"/>
      <c r="DV29" s="105"/>
      <c r="DW29" s="105"/>
      <c r="DX29" s="105"/>
      <c r="DY29" s="105"/>
      <c r="DZ29" s="105"/>
      <c r="EA29" s="105"/>
      <c r="EB29" s="105"/>
      <c r="EC29" s="105"/>
      <c r="ED29" s="105"/>
      <c r="EE29" s="105"/>
      <c r="EF29" s="106"/>
      <c r="EG29" s="291"/>
      <c r="EH29" s="288"/>
      <c r="EI29" s="288"/>
      <c r="EJ29" s="288"/>
      <c r="EK29" s="288"/>
      <c r="EL29" s="292"/>
      <c r="EM29" s="48"/>
      <c r="EN29" s="288"/>
      <c r="EO29" s="288"/>
      <c r="EP29" s="288"/>
      <c r="EQ29" s="288"/>
      <c r="ER29" s="288"/>
      <c r="ES29" s="288"/>
      <c r="ET29" s="288"/>
      <c r="EU29" s="292"/>
      <c r="EV29" s="291"/>
      <c r="EW29" s="288"/>
      <c r="EX29" s="288"/>
      <c r="EY29" s="288"/>
      <c r="EZ29" s="288"/>
      <c r="FA29" s="288"/>
      <c r="FB29" s="288"/>
      <c r="FC29" s="292"/>
      <c r="FD29" s="291"/>
      <c r="FE29" s="288"/>
      <c r="FF29" s="288"/>
      <c r="FG29" s="288"/>
      <c r="FH29" s="288"/>
      <c r="FI29" s="288"/>
      <c r="FJ29" s="288"/>
      <c r="FK29" s="292"/>
      <c r="FL29" s="291"/>
      <c r="FM29" s="288"/>
      <c r="FN29" s="288"/>
      <c r="FO29" s="288"/>
      <c r="FP29" s="288"/>
      <c r="FQ29" s="288"/>
      <c r="FR29" s="288"/>
      <c r="FS29" s="292"/>
    </row>
    <row r="30" spans="1:175" s="293" customFormat="1" ht="13.5" customHeight="1" thickBot="1" x14ac:dyDescent="0.3">
      <c r="A30" s="981" t="s">
        <v>39</v>
      </c>
      <c r="B30" s="427"/>
      <c r="C30" s="982">
        <v>27</v>
      </c>
      <c r="D30" s="983"/>
      <c r="E30" s="984">
        <v>0.5625</v>
      </c>
      <c r="F30" s="985"/>
      <c r="G30" s="988" t="str">
        <f>IF(L25&lt;&gt;"",L25,"")</f>
        <v>8256</v>
      </c>
      <c r="H30" s="989"/>
      <c r="I30" s="989"/>
      <c r="J30" s="992" t="str">
        <f>IF(G30="","",VLOOKUP(G30,Tires!$D$6:$K$75,4))</f>
        <v>SH</v>
      </c>
      <c r="K30" s="992"/>
      <c r="L30" s="992"/>
      <c r="M30" s="994">
        <f>IF(G30=S25,S26,"")</f>
        <v>154.334</v>
      </c>
      <c r="N30" s="995"/>
      <c r="O30" s="998"/>
      <c r="P30" s="999"/>
      <c r="Q30" s="1002"/>
      <c r="R30" s="1003"/>
      <c r="S30" s="1004" t="s">
        <v>306</v>
      </c>
      <c r="T30" s="1005"/>
      <c r="U30" s="1008" t="s">
        <v>51</v>
      </c>
      <c r="V30" s="1009"/>
      <c r="W30" s="1010"/>
      <c r="X30" s="56" t="s">
        <v>498</v>
      </c>
      <c r="Y30" s="60">
        <f>IF(X30&lt;&gt;"",U25+1,"")</f>
        <v>10</v>
      </c>
      <c r="Z30" s="20">
        <f>IF(X30&lt;&gt;"",1,"")</f>
        <v>1</v>
      </c>
      <c r="AA30" s="31" t="str">
        <f t="shared" ref="AA30:AA37" si="36">IF(X30&lt;&gt;"",IF(OR(LEFT(X30,1)="O",LEFT(X30,1)="OI",LEFT(X30,1)="o",LEFT(X30,1)="oi"),"O",IF(OR(LEFT(X30,1)="I",X30="i"),"I",IF(OR(LEN(X30)=5,LEN(X30)=8),LEFT(X30,1),""))),"")</f>
        <v>O</v>
      </c>
      <c r="AB30" s="31" t="str">
        <f t="shared" ref="AB30:AB37" si="37">IF(X30&lt;&gt;"",IF(OR(LEFT(X30,2)="OI",LEFT(X30,2)="oi"),"I",IF(OR(LEFT(X30,1)="O",LEFT(X30,1)="o"),"U",IF(OR(LEFT(X30,1)="I",X30="i"),"N",IF(OR(LEN(X30)=5,LEN(X30)=8),MID(X30,2,2),"")))),"")</f>
        <v>U</v>
      </c>
      <c r="AC30" s="32" t="str">
        <f t="shared" ref="AC30:AC37" si="38">IF(X30&lt;&gt;"",IF(OR(LEFT(X30,2)="OI",LEFT(X30,2)="oi",LEFT(X30,1)="I",LEFT(X30,1)="i"),"",IF(OR(LEFT(X30,1)="O",LEFT(X30,1)="o"),"T",IF(OR(LEN(X30)=5,LEN(X30)=8),MID(X30,4,2),""))),"")</f>
        <v>T</v>
      </c>
      <c r="AD30" s="1011">
        <f>IF(X30&lt;&gt;"",IF(AND(LEN(X30)&lt;=2,X30&lt;&gt;""),M26,IF(OR(LEFT(X30,1)="O",LEFT(X30,1)="o",LEFT(X30,1)="I",LEFT(X30,1)="i"),RIGHT(X30,3)/100,IF(LEN(X30)&lt;=7,M26,RIGHT(X30,3)/100))),"")</f>
        <v>2.5</v>
      </c>
      <c r="AE30" s="1012"/>
      <c r="AF30" s="1013">
        <f>IF(AND(AD30&lt;&gt;"",$AV$2&lt;&gt;""),IF(OR(U31="Plein",U31="Full",U31="plein",U31="full",U31="F",U31="f",U31="P",U31="p"),Capacity-AD30,IF(U31/$AV$2&gt;Capacity,Capacity,W25+(U31-U26)/$AV$2)-AD30),"")</f>
        <v>100.79019607843135</v>
      </c>
      <c r="AG30" s="1014"/>
      <c r="AH30" s="1015">
        <f>IF(AF30&lt;&gt;"",AF30*$AV$2,"")</f>
        <v>77.104499999999987</v>
      </c>
      <c r="AI30" s="1016"/>
      <c r="AJ30" s="1017">
        <f>IF(X30&lt;&gt;"",IF(M30&lt;&gt;"",M30,0)+$U$2*Z30,"")</f>
        <v>159.26</v>
      </c>
      <c r="AK30" s="1018"/>
      <c r="AL30" s="1017"/>
      <c r="AM30" s="1018"/>
      <c r="AN30" s="886" t="s">
        <v>519</v>
      </c>
      <c r="AO30" s="887"/>
      <c r="AP30" s="887"/>
      <c r="AQ30" s="887"/>
      <c r="AR30" s="887"/>
      <c r="AS30" s="887"/>
      <c r="AT30" s="887"/>
      <c r="AU30" s="887"/>
      <c r="AV30" s="1019">
        <v>4</v>
      </c>
      <c r="AW30" s="1020"/>
      <c r="AX30" s="1021"/>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208"/>
      <c r="CJ30" s="976" t="str">
        <f>IF(AND(AA30&lt;&gt;"",AB30&lt;&gt;"",AC30&lt;&gt;"",AL30="",AA30&lt;&gt;"O",AA30&lt;&gt;"I"),AA30*60+AB30+AC30/100,"")</f>
        <v/>
      </c>
      <c r="CK30" s="977"/>
      <c r="CL30" s="976" t="str">
        <f>IF(AND(AA30&lt;&gt;"",AB30&lt;&gt;"",AC30&lt;&gt;"",AL30="",AA30&lt;&gt;"O",AA30&lt;&gt;"I"),AD30,"")</f>
        <v/>
      </c>
      <c r="CM30" s="977"/>
      <c r="CN30" s="382" t="str">
        <f>IF(AND(S30&lt;&gt;"",$X30&lt;&gt;"",$AA30&lt;&gt;"O",$AA30&lt;&gt;"I",S30=CN$4),$AA30*60+$AB30+$AC30/100,"")</f>
        <v/>
      </c>
      <c r="CO30" s="383"/>
      <c r="CP30" s="428" t="str">
        <f>IF(AND(S30&lt;&gt;"",$X30&lt;&gt;"",$AA30&lt;&gt;"O",$AA30&lt;&gt;"I",S30=CP$4),$AA30*60+$AB30+$AC30/100,"")</f>
        <v/>
      </c>
      <c r="CQ30" s="978"/>
      <c r="CR30" s="428" t="str">
        <f>IF(AND(S30&lt;&gt;"",$X30&lt;&gt;"",$AA30&lt;&gt;"O",$AA30&lt;&gt;"I",S30=CR$4),$AA30*60+$AB30+$AC30/100,"")</f>
        <v/>
      </c>
      <c r="CS30" s="978"/>
      <c r="CT30" s="428" t="str">
        <f>IF(AND(S30&lt;&gt;"",$X30&lt;&gt;"",$AA30&lt;&gt;"O",$AA30&lt;&gt;"I",S30=CT$4),$AA30*60+$AB30+$AC30/100,"")</f>
        <v/>
      </c>
      <c r="CU30" s="978"/>
      <c r="CV30" s="428" t="str">
        <f>IF(AND(S30&lt;&gt;"",$X30&lt;&gt;"",$AA30&lt;&gt;"O",$AA30&lt;&gt;"I",S30=CV$4),$AA30*60+$AB30+$AC30/100,"")</f>
        <v/>
      </c>
      <c r="CW30" s="977"/>
      <c r="CX30" s="979"/>
      <c r="CY30" s="966"/>
      <c r="CZ30" s="966"/>
      <c r="DA30" s="966"/>
      <c r="DB30" s="966"/>
      <c r="DC30" s="966"/>
      <c r="DD30" s="966"/>
      <c r="DE30" s="966"/>
      <c r="DF30" s="966"/>
      <c r="DG30" s="966"/>
      <c r="DH30" s="966"/>
      <c r="DI30" s="966"/>
      <c r="DJ30" s="966"/>
      <c r="DK30" s="966"/>
      <c r="DL30" s="966"/>
      <c r="DM30" s="966"/>
      <c r="DN30" s="966"/>
      <c r="DO30" s="966"/>
      <c r="DP30" s="966"/>
      <c r="DQ30" s="966"/>
      <c r="DR30" s="966"/>
      <c r="DS30" s="966"/>
      <c r="DT30" s="966"/>
      <c r="DU30" s="966"/>
      <c r="DV30" s="966"/>
      <c r="DW30" s="966"/>
      <c r="DX30" s="966"/>
      <c r="DY30" s="966"/>
      <c r="DZ30" s="966"/>
      <c r="EA30" s="966"/>
      <c r="EB30" s="966"/>
      <c r="EC30" s="966"/>
      <c r="ED30" s="966"/>
      <c r="EE30" s="966"/>
      <c r="EF30" s="968"/>
      <c r="EG30" s="970">
        <f>MAX(Z30:Z37)</f>
        <v>6</v>
      </c>
      <c r="EH30" s="972">
        <f>IF($S30=EH$3,$EG30,"")</f>
        <v>6</v>
      </c>
      <c r="EI30" s="972" t="str">
        <f>IF($S30=EI$3,$EG30,"")</f>
        <v/>
      </c>
      <c r="EJ30" s="972" t="str">
        <f>IF($S30=EJ$3,$EG30,"")</f>
        <v/>
      </c>
      <c r="EK30" s="972" t="str">
        <f>IF($S30=EK$3,$EG30,"")</f>
        <v/>
      </c>
      <c r="EL30" s="974" t="str">
        <f>IF($S30=EL$3,$EG30,"")</f>
        <v/>
      </c>
      <c r="EM30" s="50">
        <f>AV30</f>
        <v>4</v>
      </c>
      <c r="EN30" s="958" t="str">
        <f>Data!$B$9</f>
        <v>Õ</v>
      </c>
      <c r="EO30" s="959"/>
      <c r="EP30" s="960">
        <f>IF(AND(A30=EN30,A31=EN31),E30,#N/A)</f>
        <v>0.5625</v>
      </c>
      <c r="EQ30" s="960"/>
      <c r="ER30" s="955">
        <f>IF(AND(A30=EN30,A31=EN31),C30,#N/A)</f>
        <v>27</v>
      </c>
      <c r="ES30" s="955"/>
      <c r="ET30" s="955">
        <f>IF(AND(A30=EN30,A31=EN31),C31,#N/A)</f>
        <v>39</v>
      </c>
      <c r="EU30" s="956"/>
      <c r="EV30" s="958" t="str">
        <f>Data!$C$9</f>
        <v>Ö</v>
      </c>
      <c r="EW30" s="959"/>
      <c r="EX30" s="960" t="e">
        <f>IF(AND(A30=EV30,A31=EV31),E30,#N/A)</f>
        <v>#N/A</v>
      </c>
      <c r="EY30" s="960"/>
      <c r="EZ30" s="955" t="e">
        <f>IF(AND(A30=EV30,A31=EV31),C30,#N/A)</f>
        <v>#N/A</v>
      </c>
      <c r="FA30" s="955"/>
      <c r="FB30" s="955" t="e">
        <f>IF(AND(A30=EV30,A31=EV31),C31,#N/A)</f>
        <v>#N/A</v>
      </c>
      <c r="FC30" s="956"/>
      <c r="FD30" s="958" t="str">
        <f>Data!$D$9</f>
        <v>Ù</v>
      </c>
      <c r="FE30" s="959"/>
      <c r="FF30" s="960" t="e">
        <f>IF(AND(A30=FD30,A31=FD31),E30,#N/A)</f>
        <v>#N/A</v>
      </c>
      <c r="FG30" s="960"/>
      <c r="FH30" s="955" t="e">
        <f>IF(AND(A30=FD30,A31=FD31),C30,#N/A)</f>
        <v>#N/A</v>
      </c>
      <c r="FI30" s="955"/>
      <c r="FJ30" s="955" t="e">
        <f>IF(AND(A30=FD30,A31=FD31),C31,#N/A)</f>
        <v>#N/A</v>
      </c>
      <c r="FK30" s="956"/>
      <c r="FL30" s="958" t="str">
        <f>Data!$E$9</f>
        <v>Û</v>
      </c>
      <c r="FM30" s="959"/>
      <c r="FN30" s="960" t="e">
        <f>IF(AND(A30=FL30,A31=FL31),E30,#N/A)</f>
        <v>#N/A</v>
      </c>
      <c r="FO30" s="960"/>
      <c r="FP30" s="955" t="e">
        <f>IF(AND(A30=FL30,A31=FL31),C30,#N/A)</f>
        <v>#N/A</v>
      </c>
      <c r="FQ30" s="955"/>
      <c r="FR30" s="955" t="e">
        <f>IF(AND(A30=FL30,A31=FL31),C31,#N/A)</f>
        <v>#N/A</v>
      </c>
      <c r="FS30" s="956"/>
    </row>
    <row r="31" spans="1:175" s="293" customFormat="1" ht="13.5" customHeight="1" thickBot="1" x14ac:dyDescent="0.3">
      <c r="A31" s="947" t="s">
        <v>221</v>
      </c>
      <c r="B31" s="948"/>
      <c r="C31" s="962">
        <v>39</v>
      </c>
      <c r="D31" s="963"/>
      <c r="E31" s="986"/>
      <c r="F31" s="987"/>
      <c r="G31" s="990"/>
      <c r="H31" s="991"/>
      <c r="I31" s="991"/>
      <c r="J31" s="993"/>
      <c r="K31" s="993"/>
      <c r="L31" s="993"/>
      <c r="M31" s="996"/>
      <c r="N31" s="997"/>
      <c r="O31" s="1000"/>
      <c r="P31" s="1001"/>
      <c r="Q31" s="964"/>
      <c r="R31" s="965"/>
      <c r="S31" s="1006"/>
      <c r="T31" s="1007"/>
      <c r="U31" s="916"/>
      <c r="V31" s="917"/>
      <c r="W31" s="918"/>
      <c r="X31" s="57">
        <v>13230271</v>
      </c>
      <c r="Y31" s="61">
        <f>IF(AND(X31&lt;&gt;"",Y30&lt;&gt;""),Y30+1,"")</f>
        <v>11</v>
      </c>
      <c r="Z31" s="21">
        <f t="shared" ref="Z31:Z37" si="39">IF(AND(X31&lt;&gt;"",Z30&lt;&gt;""),Z30+1,"")</f>
        <v>2</v>
      </c>
      <c r="AA31" s="18" t="str">
        <f t="shared" si="36"/>
        <v>1</v>
      </c>
      <c r="AB31" s="18" t="str">
        <f t="shared" si="37"/>
        <v>32</v>
      </c>
      <c r="AC31" s="19" t="str">
        <f t="shared" si="38"/>
        <v>30</v>
      </c>
      <c r="AD31" s="1025">
        <f>IF(X31&lt;&gt;"",IF(AND(LEN(X31)&lt;=2,X31&lt;&gt;""),AD30,IF(OR(LEFT(X31,1)="O",LEFT(X31,1)="o",LEFT(X31,1)="I",LEFT(X31,1)="i"),RIGHT(X31,3)/100,IF(LEN(X31)&lt;=7,AD30,RIGHT(X31,3)/100))),"")</f>
        <v>2.71</v>
      </c>
      <c r="AE31" s="1026"/>
      <c r="AF31" s="939">
        <f>IF(AD31&lt;&gt;"",AF30-AD31,"")</f>
        <v>98.080196078431356</v>
      </c>
      <c r="AG31" s="940"/>
      <c r="AH31" s="941">
        <f t="shared" ref="AH31:AH37" si="40">IF(AF31&lt;&gt;"",AF31*$AV$2,"")</f>
        <v>75.031349999999989</v>
      </c>
      <c r="AI31" s="942"/>
      <c r="AJ31" s="943">
        <f>IF(X31&lt;&gt;"",IF(M30&lt;&gt;"",M30,0)+$U$2*Z31,"")</f>
        <v>164.18600000000001</v>
      </c>
      <c r="AK31" s="944"/>
      <c r="AL31" s="943"/>
      <c r="AM31" s="944"/>
      <c r="AN31" s="893" t="s">
        <v>520</v>
      </c>
      <c r="AO31" s="894"/>
      <c r="AP31" s="894"/>
      <c r="AQ31" s="894"/>
      <c r="AR31" s="894"/>
      <c r="AS31" s="894"/>
      <c r="AT31" s="894"/>
      <c r="AU31" s="894"/>
      <c r="AV31" s="1022"/>
      <c r="AW31" s="1023"/>
      <c r="AX31" s="1024"/>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208"/>
      <c r="CJ31" s="945">
        <f t="shared" ref="CJ31:CJ37" si="41">IF(AND(AA31&lt;&gt;"",AB31&lt;&gt;"",AC31&lt;&gt;"",AL31="",AA31&lt;&gt;"O",AA31&lt;&gt;"I"),AA31*60+AB31+AC31/100,"")</f>
        <v>92.3</v>
      </c>
      <c r="CK31" s="946"/>
      <c r="CL31" s="945">
        <f t="shared" ref="CL31:CL37" si="42">IF(AND(AA31&lt;&gt;"",AB31&lt;&gt;"",AC31&lt;&gt;"",AL31="",AA31&lt;&gt;"O",AA31&lt;&gt;"I"),AD31,"")</f>
        <v>2.71</v>
      </c>
      <c r="CM31" s="946"/>
      <c r="CN31" s="945">
        <f>IF(AND(S30&lt;&gt;"",$X31&lt;&gt;"",$AA31&lt;&gt;"O",$AA31&lt;&gt;"I",S30=CN$4),$AA31*60+$AB31+$AC31/100,"")</f>
        <v>92.3</v>
      </c>
      <c r="CO31" s="537"/>
      <c r="CP31" s="425" t="str">
        <f>IF(AND(S30&lt;&gt;"",$X31&lt;&gt;"",$AA31&lt;&gt;"O",$AA31&lt;&gt;"I",S30=CP$4),$AA31*60+$AB31+$AC31/100,"")</f>
        <v/>
      </c>
      <c r="CQ31" s="537"/>
      <c r="CR31" s="425" t="str">
        <f>IF(AND(S30&lt;&gt;"",$X31&lt;&gt;"",$AA31&lt;&gt;"O",$AA31&lt;&gt;"I",S30=CR$4),$AA31*60+$AB31+$AC31/100,"")</f>
        <v/>
      </c>
      <c r="CS31" s="537"/>
      <c r="CT31" s="425" t="str">
        <f>IF(AND(S30&lt;&gt;"",$X31&lt;&gt;"",$AA31&lt;&gt;"O",$AA31&lt;&gt;"I",S30=CT$4),$AA31*60+$AB31+$AC31/100,"")</f>
        <v/>
      </c>
      <c r="CU31" s="537"/>
      <c r="CV31" s="425" t="str">
        <f>IF(AND(S30&lt;&gt;"",$X31&lt;&gt;"",$AA31&lt;&gt;"O",$AA31&lt;&gt;"I",S30=CV$4),$AA31*60+$AB31+$AC31/100,"")</f>
        <v/>
      </c>
      <c r="CW31" s="946"/>
      <c r="CX31" s="979"/>
      <c r="CY31" s="966"/>
      <c r="CZ31" s="966"/>
      <c r="DA31" s="966"/>
      <c r="DB31" s="966"/>
      <c r="DC31" s="966"/>
      <c r="DD31" s="966"/>
      <c r="DE31" s="966"/>
      <c r="DF31" s="966"/>
      <c r="DG31" s="966"/>
      <c r="DH31" s="966"/>
      <c r="DI31" s="966"/>
      <c r="DJ31" s="966"/>
      <c r="DK31" s="966"/>
      <c r="DL31" s="966"/>
      <c r="DM31" s="966"/>
      <c r="DN31" s="966"/>
      <c r="DO31" s="966"/>
      <c r="DP31" s="966"/>
      <c r="DQ31" s="966"/>
      <c r="DR31" s="966"/>
      <c r="DS31" s="966"/>
      <c r="DT31" s="966"/>
      <c r="DU31" s="966"/>
      <c r="DV31" s="966"/>
      <c r="DW31" s="966"/>
      <c r="DX31" s="966"/>
      <c r="DY31" s="966"/>
      <c r="DZ31" s="966"/>
      <c r="EA31" s="966"/>
      <c r="EB31" s="966"/>
      <c r="EC31" s="966"/>
      <c r="ED31" s="966"/>
      <c r="EE31" s="966"/>
      <c r="EF31" s="968"/>
      <c r="EG31" s="971"/>
      <c r="EH31" s="973"/>
      <c r="EI31" s="973"/>
      <c r="EJ31" s="973"/>
      <c r="EK31" s="973"/>
      <c r="EL31" s="975"/>
      <c r="EM31" s="49"/>
      <c r="EN31" s="947" t="str">
        <f>Data!$B$10</f>
        <v>Dry</v>
      </c>
      <c r="EO31" s="948"/>
      <c r="EP31" s="961"/>
      <c r="EQ31" s="961"/>
      <c r="ER31" s="948"/>
      <c r="ES31" s="948"/>
      <c r="ET31" s="948"/>
      <c r="EU31" s="957"/>
      <c r="EV31" s="947" t="str">
        <f>Data!$B$10</f>
        <v>Dry</v>
      </c>
      <c r="EW31" s="948"/>
      <c r="EX31" s="961"/>
      <c r="EY31" s="961"/>
      <c r="EZ31" s="948"/>
      <c r="FA31" s="948"/>
      <c r="FB31" s="948"/>
      <c r="FC31" s="957"/>
      <c r="FD31" s="947" t="str">
        <f>Data!$B$10</f>
        <v>Dry</v>
      </c>
      <c r="FE31" s="948"/>
      <c r="FF31" s="961"/>
      <c r="FG31" s="961"/>
      <c r="FH31" s="948"/>
      <c r="FI31" s="948"/>
      <c r="FJ31" s="948"/>
      <c r="FK31" s="957"/>
      <c r="FL31" s="947" t="str">
        <f>Data!$D$10</f>
        <v>Wet</v>
      </c>
      <c r="FM31" s="948"/>
      <c r="FN31" s="961"/>
      <c r="FO31" s="961"/>
      <c r="FP31" s="948"/>
      <c r="FQ31" s="948"/>
      <c r="FR31" s="948"/>
      <c r="FS31" s="957"/>
    </row>
    <row r="32" spans="1:175" s="293" customFormat="1" ht="13.5" customHeight="1" x14ac:dyDescent="0.25">
      <c r="A32" s="289"/>
      <c r="X32" s="57">
        <v>13033280</v>
      </c>
      <c r="Y32" s="61">
        <f t="shared" ref="Y32:Y37" si="43">IF(AND(X32&lt;&gt;"",Y31&lt;&gt;""),Y31+1,"")</f>
        <v>12</v>
      </c>
      <c r="Z32" s="21">
        <f t="shared" si="39"/>
        <v>3</v>
      </c>
      <c r="AA32" s="18" t="str">
        <f t="shared" si="36"/>
        <v>1</v>
      </c>
      <c r="AB32" s="18" t="str">
        <f t="shared" si="37"/>
        <v>30</v>
      </c>
      <c r="AC32" s="19" t="str">
        <f t="shared" si="38"/>
        <v>33</v>
      </c>
      <c r="AD32" s="1025">
        <f t="shared" ref="AD32:AD37" si="44">IF(X32&lt;&gt;"",IF(AND(LEN(X32)&lt;=2,X32&lt;&gt;""),AD31,IF(OR(LEFT(X32,1)="O",LEFT(X32,1)="o",LEFT(X32,1)="I",LEFT(X32,1)="i"),RIGHT(X32,3)/100,IF(LEN(X32)&lt;=7,AD31,RIGHT(X32,3)/100))),"")</f>
        <v>2.8</v>
      </c>
      <c r="AE32" s="1026"/>
      <c r="AF32" s="939">
        <f t="shared" ref="AF32:AF37" si="45">IF(AD32&lt;&gt;"",AF31-AD32,"")</f>
        <v>95.280196078431359</v>
      </c>
      <c r="AG32" s="940"/>
      <c r="AH32" s="941">
        <f t="shared" si="40"/>
        <v>72.889349999999993</v>
      </c>
      <c r="AI32" s="942"/>
      <c r="AJ32" s="943">
        <f>IF(X32&lt;&gt;"",IF(M30&lt;&gt;"",M30,0)+$U$2*Z32,"")</f>
        <v>169.11199999999999</v>
      </c>
      <c r="AK32" s="944"/>
      <c r="AL32" s="943"/>
      <c r="AM32" s="944"/>
      <c r="AN32" s="893"/>
      <c r="AO32" s="894"/>
      <c r="AP32" s="894"/>
      <c r="AQ32" s="894"/>
      <c r="AR32" s="894"/>
      <c r="AS32" s="894"/>
      <c r="AT32" s="894"/>
      <c r="AU32" s="894"/>
      <c r="AV32" s="949" t="s">
        <v>206</v>
      </c>
      <c r="AW32" s="950"/>
      <c r="AX32" s="951"/>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208"/>
      <c r="CJ32" s="945">
        <f t="shared" si="41"/>
        <v>90.33</v>
      </c>
      <c r="CK32" s="946"/>
      <c r="CL32" s="945">
        <f t="shared" si="42"/>
        <v>2.8</v>
      </c>
      <c r="CM32" s="946"/>
      <c r="CN32" s="945">
        <f>IF(AND(S30&lt;&gt;"",$X32&lt;&gt;"",$AA32&lt;&gt;"O",$AA32&lt;&gt;"I",S30=CN$4),$AA32*60+$AB32+$AC32/100,"")</f>
        <v>90.33</v>
      </c>
      <c r="CO32" s="537"/>
      <c r="CP32" s="425" t="str">
        <f>IF(AND(S30&lt;&gt;"",$X32&lt;&gt;"",$AA32&lt;&gt;"O",$AA32&lt;&gt;"I",S30=CP$4),$AA32*60+$AB32+$AC32/100,"")</f>
        <v/>
      </c>
      <c r="CQ32" s="537"/>
      <c r="CR32" s="425" t="str">
        <f>IF(AND(S30&lt;&gt;"",$X32&lt;&gt;"",$AA32&lt;&gt;"O",$AA32&lt;&gt;"I",S30=CR$4),$AA32*60+$AB32+$AC32/100,"")</f>
        <v/>
      </c>
      <c r="CS32" s="537"/>
      <c r="CT32" s="425" t="str">
        <f>IF(AND(S30&lt;&gt;"",$X32&lt;&gt;"",$AA32&lt;&gt;"O",$AA32&lt;&gt;"I",S30=CT$4),$AA32*60+$AB32+$AC32/100,"")</f>
        <v/>
      </c>
      <c r="CU32" s="537"/>
      <c r="CV32" s="425" t="str">
        <f>IF(AND(S30&lt;&gt;"",$X32&lt;&gt;"",$AA32&lt;&gt;"O",$AA32&lt;&gt;"I",S30=CV$4),$AA32*60+$AB32+$AC32/100,"")</f>
        <v/>
      </c>
      <c r="CW32" s="946"/>
      <c r="CX32" s="980"/>
      <c r="CY32" s="967"/>
      <c r="CZ32" s="967"/>
      <c r="DA32" s="967"/>
      <c r="DB32" s="967"/>
      <c r="DC32" s="967"/>
      <c r="DD32" s="967"/>
      <c r="DE32" s="967"/>
      <c r="DF32" s="967"/>
      <c r="DG32" s="967"/>
      <c r="DH32" s="967"/>
      <c r="DI32" s="967"/>
      <c r="DJ32" s="967"/>
      <c r="DK32" s="967"/>
      <c r="DL32" s="967"/>
      <c r="DM32" s="967"/>
      <c r="DN32" s="967"/>
      <c r="DO32" s="967"/>
      <c r="DP32" s="967"/>
      <c r="DQ32" s="967"/>
      <c r="DR32" s="967"/>
      <c r="DS32" s="967"/>
      <c r="DT32" s="967"/>
      <c r="DU32" s="967"/>
      <c r="DV32" s="967"/>
      <c r="DW32" s="967"/>
      <c r="DX32" s="967"/>
      <c r="DY32" s="967"/>
      <c r="DZ32" s="967"/>
      <c r="EA32" s="967"/>
      <c r="EB32" s="967"/>
      <c r="EC32" s="967"/>
      <c r="ED32" s="967"/>
      <c r="EE32" s="967"/>
      <c r="EF32" s="969"/>
      <c r="EG32" s="289"/>
      <c r="EH32" s="15"/>
      <c r="EI32" s="15"/>
      <c r="EJ32" s="15"/>
      <c r="EK32" s="15"/>
      <c r="EL32" s="290"/>
      <c r="EM32" s="49"/>
      <c r="EN32" s="15"/>
      <c r="EO32" s="15"/>
      <c r="EP32" s="15"/>
      <c r="EQ32" s="15"/>
      <c r="ER32" s="15"/>
      <c r="ES32" s="15"/>
      <c r="ET32" s="15"/>
      <c r="EU32" s="290"/>
      <c r="EV32" s="289"/>
      <c r="EW32" s="15"/>
      <c r="EX32" s="15"/>
      <c r="EY32" s="15"/>
      <c r="EZ32" s="15"/>
      <c r="FA32" s="15"/>
      <c r="FB32" s="15"/>
      <c r="FC32" s="290"/>
      <c r="FD32" s="289"/>
      <c r="FE32" s="15"/>
      <c r="FF32" s="15"/>
      <c r="FG32" s="15"/>
      <c r="FH32" s="15"/>
      <c r="FI32" s="15"/>
      <c r="FJ32" s="15"/>
      <c r="FK32" s="290"/>
      <c r="FL32" s="289"/>
      <c r="FM32" s="15"/>
      <c r="FN32" s="15"/>
      <c r="FO32" s="15"/>
      <c r="FP32" s="15"/>
      <c r="FQ32" s="15"/>
      <c r="FR32" s="15"/>
      <c r="FS32" s="290"/>
    </row>
    <row r="33" spans="1:175" s="293" customFormat="1" ht="13.5" customHeight="1" x14ac:dyDescent="0.25">
      <c r="A33" s="289"/>
      <c r="X33" s="57">
        <v>12934280</v>
      </c>
      <c r="Y33" s="61">
        <f t="shared" si="43"/>
        <v>13</v>
      </c>
      <c r="Z33" s="21">
        <f t="shared" si="39"/>
        <v>4</v>
      </c>
      <c r="AA33" s="18" t="str">
        <f t="shared" si="36"/>
        <v>1</v>
      </c>
      <c r="AB33" s="18" t="str">
        <f t="shared" si="37"/>
        <v>29</v>
      </c>
      <c r="AC33" s="19" t="str">
        <f t="shared" si="38"/>
        <v>34</v>
      </c>
      <c r="AD33" s="1025">
        <f t="shared" si="44"/>
        <v>2.8</v>
      </c>
      <c r="AE33" s="1026"/>
      <c r="AF33" s="939">
        <f t="shared" si="45"/>
        <v>92.480196078431362</v>
      </c>
      <c r="AG33" s="940"/>
      <c r="AH33" s="941">
        <f t="shared" si="40"/>
        <v>70.747349999999997</v>
      </c>
      <c r="AI33" s="942"/>
      <c r="AJ33" s="943">
        <f>IF(X33&lt;&gt;"",IF(M30&lt;&gt;"",M30,0)+$U$2*Z33,"")</f>
        <v>174.03800000000001</v>
      </c>
      <c r="AK33" s="944"/>
      <c r="AL33" s="943"/>
      <c r="AM33" s="944"/>
      <c r="AN33" s="893" t="s">
        <v>523</v>
      </c>
      <c r="AO33" s="894"/>
      <c r="AP33" s="894"/>
      <c r="AQ33" s="894"/>
      <c r="AR33" s="894"/>
      <c r="AS33" s="894"/>
      <c r="AT33" s="894"/>
      <c r="AU33" s="894"/>
      <c r="AV33" s="952">
        <f>IF(M37&lt;&gt;"",INT(MIN(AF30:AG37)/M37),"")</f>
        <v>31</v>
      </c>
      <c r="AW33" s="953"/>
      <c r="AX33" s="954"/>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208"/>
      <c r="CJ33" s="945">
        <f t="shared" si="41"/>
        <v>89.34</v>
      </c>
      <c r="CK33" s="946"/>
      <c r="CL33" s="945">
        <f t="shared" si="42"/>
        <v>2.8</v>
      </c>
      <c r="CM33" s="946"/>
      <c r="CN33" s="945">
        <f>IF(AND(S30&lt;&gt;"",$X33&lt;&gt;"",$AA33&lt;&gt;"O",$AA33&lt;&gt;"I",S30=CN$4),$AA33*60+$AB33+$AC33/100,"")</f>
        <v>89.34</v>
      </c>
      <c r="CO33" s="537"/>
      <c r="CP33" s="425" t="str">
        <f>IF(AND(S30&lt;&gt;"",$X33&lt;&gt;"",$AA33&lt;&gt;"O",$AA33&lt;&gt;"I",S30=CP$4),$AA33*60+$AB33+$AC33/100,"")</f>
        <v/>
      </c>
      <c r="CQ33" s="537"/>
      <c r="CR33" s="425" t="str">
        <f>IF(AND(S30&lt;&gt;"",$X33&lt;&gt;"",$AA33&lt;&gt;"O",$AA33&lt;&gt;"I",S30=CR$4),$AA33*60+$AB33+$AC33/100,"")</f>
        <v/>
      </c>
      <c r="CS33" s="537"/>
      <c r="CT33" s="425" t="str">
        <f>IF(AND(S30&lt;&gt;"",$X33&lt;&gt;"",$AA33&lt;&gt;"O",$AA33&lt;&gt;"I",S30=CT$4),$AA33*60+$AB33+$AC33/100,"")</f>
        <v/>
      </c>
      <c r="CU33" s="537"/>
      <c r="CV33" s="425" t="str">
        <f>IF(AND(S30&lt;&gt;"",$X33&lt;&gt;"",$AA33&lt;&gt;"O",$AA33&lt;&gt;"I",S30=CV$4),$AA33*60+$AB33+$AC33/100,"")</f>
        <v/>
      </c>
      <c r="CW33" s="946"/>
      <c r="CX33" s="124" t="str">
        <f t="shared" ref="CX33:EF33" si="46">IF(AND($G30=CX$3,CX$3&lt;&gt;""),MAX($Z30:$Z37),"")</f>
        <v/>
      </c>
      <c r="CY33" s="125" t="str">
        <f t="shared" si="46"/>
        <v/>
      </c>
      <c r="CZ33" s="125" t="str">
        <f t="shared" si="46"/>
        <v/>
      </c>
      <c r="DA33" s="125" t="str">
        <f t="shared" si="46"/>
        <v/>
      </c>
      <c r="DB33" s="125" t="str">
        <f t="shared" si="46"/>
        <v/>
      </c>
      <c r="DC33" s="125" t="str">
        <f t="shared" si="46"/>
        <v/>
      </c>
      <c r="DD33" s="125" t="str">
        <f t="shared" si="46"/>
        <v/>
      </c>
      <c r="DE33" s="125" t="str">
        <f t="shared" si="46"/>
        <v/>
      </c>
      <c r="DF33" s="125" t="str">
        <f t="shared" si="46"/>
        <v/>
      </c>
      <c r="DG33" s="125" t="str">
        <f t="shared" si="46"/>
        <v/>
      </c>
      <c r="DH33" s="125" t="str">
        <f t="shared" si="46"/>
        <v/>
      </c>
      <c r="DI33" s="125" t="str">
        <f t="shared" si="46"/>
        <v/>
      </c>
      <c r="DJ33" s="125" t="str">
        <f t="shared" si="46"/>
        <v/>
      </c>
      <c r="DK33" s="125">
        <f t="shared" si="46"/>
        <v>6</v>
      </c>
      <c r="DL33" s="125" t="str">
        <f t="shared" si="46"/>
        <v/>
      </c>
      <c r="DM33" s="125" t="str">
        <f t="shared" si="46"/>
        <v/>
      </c>
      <c r="DN33" s="125" t="str">
        <f t="shared" si="46"/>
        <v/>
      </c>
      <c r="DO33" s="125" t="str">
        <f t="shared" si="46"/>
        <v/>
      </c>
      <c r="DP33" s="125" t="str">
        <f t="shared" si="46"/>
        <v/>
      </c>
      <c r="DQ33" s="125" t="str">
        <f t="shared" si="46"/>
        <v/>
      </c>
      <c r="DR33" s="125" t="str">
        <f t="shared" si="46"/>
        <v/>
      </c>
      <c r="DS33" s="125" t="str">
        <f t="shared" si="46"/>
        <v/>
      </c>
      <c r="DT33" s="125" t="str">
        <f t="shared" si="46"/>
        <v/>
      </c>
      <c r="DU33" s="125" t="str">
        <f t="shared" si="46"/>
        <v/>
      </c>
      <c r="DV33" s="125" t="str">
        <f t="shared" si="46"/>
        <v/>
      </c>
      <c r="DW33" s="125" t="str">
        <f t="shared" si="46"/>
        <v/>
      </c>
      <c r="DX33" s="125" t="str">
        <f t="shared" si="46"/>
        <v/>
      </c>
      <c r="DY33" s="125" t="str">
        <f t="shared" si="46"/>
        <v/>
      </c>
      <c r="DZ33" s="125" t="str">
        <f t="shared" si="46"/>
        <v/>
      </c>
      <c r="EA33" s="125" t="str">
        <f t="shared" si="46"/>
        <v/>
      </c>
      <c r="EB33" s="125" t="str">
        <f t="shared" si="46"/>
        <v/>
      </c>
      <c r="EC33" s="125" t="str">
        <f t="shared" si="46"/>
        <v/>
      </c>
      <c r="ED33" s="125" t="str">
        <f t="shared" si="46"/>
        <v/>
      </c>
      <c r="EE33" s="125" t="str">
        <f t="shared" si="46"/>
        <v/>
      </c>
      <c r="EF33" s="126" t="str">
        <f t="shared" si="46"/>
        <v/>
      </c>
      <c r="EG33" s="289"/>
      <c r="EH33" s="15"/>
      <c r="EI33" s="15"/>
      <c r="EJ33" s="15"/>
      <c r="EK33" s="15"/>
      <c r="EL33" s="290"/>
      <c r="EM33" s="49"/>
      <c r="EN33" s="15"/>
      <c r="EO33" s="15"/>
      <c r="EP33" s="15"/>
      <c r="EQ33" s="15"/>
      <c r="ER33" s="15"/>
      <c r="ES33" s="15"/>
      <c r="ET33" s="15"/>
      <c r="EU33" s="290"/>
      <c r="EV33" s="289"/>
      <c r="EW33" s="15"/>
      <c r="EX33" s="15"/>
      <c r="EY33" s="15"/>
      <c r="EZ33" s="15"/>
      <c r="FA33" s="15"/>
      <c r="FB33" s="15"/>
      <c r="FC33" s="290"/>
      <c r="FD33" s="289"/>
      <c r="FE33" s="15"/>
      <c r="FF33" s="15"/>
      <c r="FG33" s="15"/>
      <c r="FH33" s="15"/>
      <c r="FI33" s="15"/>
      <c r="FJ33" s="15"/>
      <c r="FK33" s="290"/>
      <c r="FL33" s="289"/>
      <c r="FM33" s="15"/>
      <c r="FN33" s="15"/>
      <c r="FO33" s="15"/>
      <c r="FP33" s="15"/>
      <c r="FQ33" s="15"/>
      <c r="FR33" s="15"/>
      <c r="FS33" s="290"/>
    </row>
    <row r="34" spans="1:175" s="293" customFormat="1" ht="13.5" customHeight="1" x14ac:dyDescent="0.25">
      <c r="A34" s="289"/>
      <c r="X34" s="57">
        <v>12874280</v>
      </c>
      <c r="Y34" s="61">
        <f t="shared" si="43"/>
        <v>14</v>
      </c>
      <c r="Z34" s="21">
        <f t="shared" si="39"/>
        <v>5</v>
      </c>
      <c r="AA34" s="359" t="str">
        <f t="shared" si="36"/>
        <v>1</v>
      </c>
      <c r="AB34" s="359" t="str">
        <f t="shared" si="37"/>
        <v>28</v>
      </c>
      <c r="AC34" s="360" t="str">
        <f t="shared" si="38"/>
        <v>74</v>
      </c>
      <c r="AD34" s="1025">
        <f t="shared" si="44"/>
        <v>2.8</v>
      </c>
      <c r="AE34" s="1026"/>
      <c r="AF34" s="939">
        <f t="shared" si="45"/>
        <v>89.680196078431365</v>
      </c>
      <c r="AG34" s="940"/>
      <c r="AH34" s="941">
        <f t="shared" si="40"/>
        <v>68.605350000000001</v>
      </c>
      <c r="AI34" s="942"/>
      <c r="AJ34" s="943">
        <f>IF(X34&lt;&gt;"",IF(M30&lt;&gt;"",M30,0)+$U$2*Z34,"")</f>
        <v>178.964</v>
      </c>
      <c r="AK34" s="944"/>
      <c r="AL34" s="943"/>
      <c r="AM34" s="944"/>
      <c r="AN34" s="893" t="s">
        <v>524</v>
      </c>
      <c r="AO34" s="894"/>
      <c r="AP34" s="894"/>
      <c r="AQ34" s="894"/>
      <c r="AR34" s="894"/>
      <c r="AS34" s="894"/>
      <c r="AT34" s="894"/>
      <c r="AU34" s="894"/>
      <c r="AV34" s="894"/>
      <c r="AW34" s="894"/>
      <c r="AX34" s="895"/>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208"/>
      <c r="CJ34" s="945">
        <f t="shared" si="41"/>
        <v>88.74</v>
      </c>
      <c r="CK34" s="946"/>
      <c r="CL34" s="945">
        <f t="shared" si="42"/>
        <v>2.8</v>
      </c>
      <c r="CM34" s="946"/>
      <c r="CN34" s="945">
        <f>IF(AND(S30&lt;&gt;"",$X34&lt;&gt;"",$AA34&lt;&gt;"O",$AA34&lt;&gt;"I",S30=CN$4),$AA34*60+$AB34+$AC34/100,"")</f>
        <v>88.74</v>
      </c>
      <c r="CO34" s="537"/>
      <c r="CP34" s="425" t="str">
        <f>IF(AND(S30&lt;&gt;"",$X34&lt;&gt;"",$AA34&lt;&gt;"O",$AA34&lt;&gt;"I",S30=CP$4),$AA34*60+$AB34+$AC34/100,"")</f>
        <v/>
      </c>
      <c r="CQ34" s="537"/>
      <c r="CR34" s="425" t="str">
        <f>IF(AND(S30&lt;&gt;"",$X34&lt;&gt;"",$AA34&lt;&gt;"O",$AA34&lt;&gt;"I",S30=CR$4),$AA34*60+$AB34+$AC34/100,"")</f>
        <v/>
      </c>
      <c r="CS34" s="537"/>
      <c r="CT34" s="425" t="str">
        <f>IF(AND(S30&lt;&gt;"",$X34&lt;&gt;"",$AA34&lt;&gt;"O",$AA34&lt;&gt;"I",S30=CT$4),$AA34*60+$AB34+$AC34/100,"")</f>
        <v/>
      </c>
      <c r="CU34" s="537"/>
      <c r="CV34" s="425" t="str">
        <f>IF(AND(S30&lt;&gt;"",$X34&lt;&gt;"",$AA34&lt;&gt;"O",$AA34&lt;&gt;"I",S30=CV$4),$AA34*60+$AB34+$AC34/100,"")</f>
        <v/>
      </c>
      <c r="CW34" s="946"/>
      <c r="CX34" s="121"/>
      <c r="CY34" s="122"/>
      <c r="CZ34" s="122"/>
      <c r="DA34" s="122"/>
      <c r="DB34" s="122"/>
      <c r="DC34" s="122"/>
      <c r="DD34" s="122"/>
      <c r="DE34" s="122"/>
      <c r="DF34" s="122"/>
      <c r="DG34" s="122"/>
      <c r="DH34" s="122"/>
      <c r="DI34" s="122"/>
      <c r="DJ34" s="122"/>
      <c r="DK34" s="122"/>
      <c r="DL34" s="122"/>
      <c r="DM34" s="122"/>
      <c r="DN34" s="122"/>
      <c r="DO34" s="122"/>
      <c r="DP34" s="122"/>
      <c r="DQ34" s="122"/>
      <c r="DR34" s="122"/>
      <c r="DS34" s="122"/>
      <c r="DT34" s="122"/>
      <c r="DU34" s="122"/>
      <c r="DV34" s="122"/>
      <c r="DW34" s="122"/>
      <c r="DX34" s="122"/>
      <c r="DY34" s="122"/>
      <c r="DZ34" s="122"/>
      <c r="EA34" s="122"/>
      <c r="EB34" s="122"/>
      <c r="EC34" s="122"/>
      <c r="ED34" s="122"/>
      <c r="EE34" s="122"/>
      <c r="EF34" s="123"/>
      <c r="EG34" s="289"/>
      <c r="EH34" s="15"/>
      <c r="EI34" s="15"/>
      <c r="EJ34" s="15"/>
      <c r="EK34" s="15"/>
      <c r="EL34" s="290"/>
      <c r="EM34" s="49"/>
      <c r="EN34" s="15"/>
      <c r="EO34" s="15"/>
      <c r="EP34" s="15"/>
      <c r="EQ34" s="15"/>
      <c r="ER34" s="15"/>
      <c r="ES34" s="15"/>
      <c r="ET34" s="15"/>
      <c r="EU34" s="290"/>
      <c r="EV34" s="289"/>
      <c r="EW34" s="15"/>
      <c r="EX34" s="15"/>
      <c r="EY34" s="15"/>
      <c r="EZ34" s="15"/>
      <c r="FA34" s="15"/>
      <c r="FB34" s="15"/>
      <c r="FC34" s="290"/>
      <c r="FD34" s="289"/>
      <c r="FE34" s="15"/>
      <c r="FF34" s="15"/>
      <c r="FG34" s="15"/>
      <c r="FH34" s="15"/>
      <c r="FI34" s="15"/>
      <c r="FJ34" s="15"/>
      <c r="FK34" s="290"/>
      <c r="FL34" s="289"/>
      <c r="FM34" s="15"/>
      <c r="FN34" s="15"/>
      <c r="FO34" s="15"/>
      <c r="FP34" s="15"/>
      <c r="FQ34" s="15"/>
      <c r="FR34" s="15"/>
      <c r="FS34" s="290"/>
    </row>
    <row r="35" spans="1:175" s="293" customFormat="1" ht="13.5" customHeight="1" x14ac:dyDescent="0.25">
      <c r="A35" s="289"/>
      <c r="X35" s="58" t="s">
        <v>494</v>
      </c>
      <c r="Y35" s="62">
        <f t="shared" si="43"/>
        <v>15</v>
      </c>
      <c r="Z35" s="21">
        <f t="shared" si="39"/>
        <v>6</v>
      </c>
      <c r="AA35" s="18" t="str">
        <f t="shared" si="36"/>
        <v>I</v>
      </c>
      <c r="AB35" s="18" t="str">
        <f t="shared" si="37"/>
        <v>N</v>
      </c>
      <c r="AC35" s="19" t="str">
        <f t="shared" si="38"/>
        <v/>
      </c>
      <c r="AD35" s="937">
        <f t="shared" si="44"/>
        <v>2.5</v>
      </c>
      <c r="AE35" s="938"/>
      <c r="AF35" s="939">
        <f t="shared" si="45"/>
        <v>87.180196078431365</v>
      </c>
      <c r="AG35" s="940"/>
      <c r="AH35" s="941">
        <f t="shared" si="40"/>
        <v>66.692849999999993</v>
      </c>
      <c r="AI35" s="942"/>
      <c r="AJ35" s="943">
        <f>IF(X35&lt;&gt;"",IF(M30&lt;&gt;"",M30,0)+$U$2*Z35,"")</f>
        <v>183.89000000000001</v>
      </c>
      <c r="AK35" s="944"/>
      <c r="AL35" s="943"/>
      <c r="AM35" s="944"/>
      <c r="AN35" s="893" t="s">
        <v>525</v>
      </c>
      <c r="AO35" s="894"/>
      <c r="AP35" s="894"/>
      <c r="AQ35" s="894"/>
      <c r="AR35" s="894"/>
      <c r="AS35" s="894"/>
      <c r="AT35" s="894"/>
      <c r="AU35" s="894"/>
      <c r="AV35" s="894"/>
      <c r="AW35" s="894"/>
      <c r="AX35" s="895"/>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208"/>
      <c r="CJ35" s="945" t="str">
        <f t="shared" si="41"/>
        <v/>
      </c>
      <c r="CK35" s="946"/>
      <c r="CL35" s="945" t="str">
        <f t="shared" si="42"/>
        <v/>
      </c>
      <c r="CM35" s="946"/>
      <c r="CN35" s="945" t="str">
        <f>IF(AND(S30&lt;&gt;"",$X35&lt;&gt;"",$AA35&lt;&gt;"O",$AA35&lt;&gt;"I",S30=CN$4),$AA35*60+$AB35+$AC35/100,"")</f>
        <v/>
      </c>
      <c r="CO35" s="537"/>
      <c r="CP35" s="425" t="str">
        <f>IF(AND(S30&lt;&gt;"",$X35&lt;&gt;"",$AA35&lt;&gt;"O",$AA35&lt;&gt;"I",S30=CP$4),$AA35*60+$AB35+$AC35/100,"")</f>
        <v/>
      </c>
      <c r="CQ35" s="537"/>
      <c r="CR35" s="425" t="str">
        <f>IF(AND(S30&lt;&gt;"",$X35&lt;&gt;"",$AA35&lt;&gt;"O",$AA35&lt;&gt;"I",S30=CR$4),$AA35*60+$AB35+$AC35/100,"")</f>
        <v/>
      </c>
      <c r="CS35" s="537"/>
      <c r="CT35" s="425" t="str">
        <f>IF(AND(S30&lt;&gt;"",$X35&lt;&gt;"",$AA35&lt;&gt;"O",$AA35&lt;&gt;"I",S30=CT$4),$AA35*60+$AB35+$AC35/100,"")</f>
        <v/>
      </c>
      <c r="CU35" s="537"/>
      <c r="CV35" s="425" t="str">
        <f>IF(AND(S30&lt;&gt;"",$X35&lt;&gt;"",$AA35&lt;&gt;"O",$AA35&lt;&gt;"I",S30=CV$4),$AA35*60+$AB35+$AC35/100,"")</f>
        <v/>
      </c>
      <c r="CW35" s="946"/>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4"/>
      <c r="EG35" s="289"/>
      <c r="EH35" s="15"/>
      <c r="EI35" s="15"/>
      <c r="EJ35" s="15"/>
      <c r="EK35" s="15"/>
      <c r="EL35" s="290"/>
      <c r="EM35" s="49"/>
      <c r="EN35" s="15"/>
      <c r="EO35" s="15"/>
      <c r="EP35" s="15"/>
      <c r="EQ35" s="15"/>
      <c r="ER35" s="15"/>
      <c r="ES35" s="15"/>
      <c r="ET35" s="15"/>
      <c r="EU35" s="290"/>
      <c r="EV35" s="289"/>
      <c r="EW35" s="15"/>
      <c r="EX35" s="15"/>
      <c r="EY35" s="15"/>
      <c r="EZ35" s="15"/>
      <c r="FA35" s="15"/>
      <c r="FB35" s="15"/>
      <c r="FC35" s="290"/>
      <c r="FD35" s="289"/>
      <c r="FE35" s="15"/>
      <c r="FF35" s="15"/>
      <c r="FG35" s="15"/>
      <c r="FH35" s="15"/>
      <c r="FI35" s="15"/>
      <c r="FJ35" s="15"/>
      <c r="FK35" s="290"/>
      <c r="FL35" s="289"/>
      <c r="FM35" s="15"/>
      <c r="FN35" s="15"/>
      <c r="FO35" s="15"/>
      <c r="FP35" s="15"/>
      <c r="FQ35" s="15"/>
      <c r="FR35" s="15"/>
      <c r="FS35" s="290"/>
    </row>
    <row r="36" spans="1:175" s="293" customFormat="1" ht="13.5" customHeight="1" x14ac:dyDescent="0.25">
      <c r="A36" s="22">
        <f>MIN(CJ30:CK37)</f>
        <v>88.74</v>
      </c>
      <c r="B36" s="930" t="s">
        <v>90</v>
      </c>
      <c r="C36" s="930"/>
      <c r="D36" s="930"/>
      <c r="E36" s="930"/>
      <c r="F36" s="174" t="str">
        <f>S30</f>
        <v>FM</v>
      </c>
      <c r="G36" s="22">
        <f>IF(SUM(CJ30:CK37)&lt;&gt;0,AVERAGE(CJ30:CK37),"")</f>
        <v>90.177500000000009</v>
      </c>
      <c r="H36" s="931" t="s">
        <v>91</v>
      </c>
      <c r="I36" s="931"/>
      <c r="J36" s="931"/>
      <c r="K36" s="931"/>
      <c r="L36" s="174" t="str">
        <f>IF(G30&lt;&gt;"",G30,"")</f>
        <v>8256</v>
      </c>
      <c r="M36" s="932" t="s">
        <v>58</v>
      </c>
      <c r="N36" s="933"/>
      <c r="O36" s="933"/>
      <c r="P36" s="934"/>
      <c r="Q36" s="935"/>
      <c r="R36" s="936"/>
      <c r="S36" s="129" t="str">
        <f>G30</f>
        <v>8256</v>
      </c>
      <c r="T36" s="130"/>
      <c r="U36" s="114">
        <f>MAX(Y30:Y37)</f>
        <v>15</v>
      </c>
      <c r="V36" s="113" t="s">
        <v>52</v>
      </c>
      <c r="W36" s="115">
        <f>MIN(AF30:AG37)</f>
        <v>87.180196078431365</v>
      </c>
      <c r="X36" s="57"/>
      <c r="Y36" s="61" t="str">
        <f t="shared" si="43"/>
        <v/>
      </c>
      <c r="Z36" s="21" t="str">
        <f t="shared" si="39"/>
        <v/>
      </c>
      <c r="AA36" s="18" t="str">
        <f t="shared" si="36"/>
        <v/>
      </c>
      <c r="AB36" s="18" t="str">
        <f t="shared" si="37"/>
        <v/>
      </c>
      <c r="AC36" s="19" t="str">
        <f t="shared" si="38"/>
        <v/>
      </c>
      <c r="AD36" s="937" t="str">
        <f t="shared" si="44"/>
        <v/>
      </c>
      <c r="AE36" s="938"/>
      <c r="AF36" s="939" t="str">
        <f t="shared" si="45"/>
        <v/>
      </c>
      <c r="AG36" s="940"/>
      <c r="AH36" s="941" t="str">
        <f t="shared" si="40"/>
        <v/>
      </c>
      <c r="AI36" s="942"/>
      <c r="AJ36" s="943" t="str">
        <f>IF(X36&lt;&gt;"",IF(M30&lt;&gt;"",M30,0)+$U$2*Z36,"")</f>
        <v/>
      </c>
      <c r="AK36" s="944"/>
      <c r="AL36" s="943"/>
      <c r="AM36" s="944"/>
      <c r="AN36" s="893"/>
      <c r="AO36" s="894"/>
      <c r="AP36" s="894"/>
      <c r="AQ36" s="894"/>
      <c r="AR36" s="894"/>
      <c r="AS36" s="894"/>
      <c r="AT36" s="894"/>
      <c r="AU36" s="894"/>
      <c r="AV36" s="894"/>
      <c r="AW36" s="894"/>
      <c r="AX36" s="895"/>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208"/>
      <c r="CJ36" s="945" t="str">
        <f t="shared" si="41"/>
        <v/>
      </c>
      <c r="CK36" s="946"/>
      <c r="CL36" s="945" t="str">
        <f t="shared" si="42"/>
        <v/>
      </c>
      <c r="CM36" s="946"/>
      <c r="CN36" s="945" t="str">
        <f>IF(AND(S30&lt;&gt;"",$X36&lt;&gt;"",$AA36&lt;&gt;"O",$AA36&lt;&gt;"I",S30=CN$4),$AA36*60+$AB36+$AC36/100,"")</f>
        <v/>
      </c>
      <c r="CO36" s="537"/>
      <c r="CP36" s="425" t="str">
        <f>IF(AND(S30&lt;&gt;"",$X36&lt;&gt;"",$AA36&lt;&gt;"O",$AA36&lt;&gt;"I",S30=CP$4),$AA36*60+$AB36+$AC36/100,"")</f>
        <v/>
      </c>
      <c r="CQ36" s="537"/>
      <c r="CR36" s="425" t="str">
        <f>IF(AND(S30&lt;&gt;"",$X36&lt;&gt;"",$AA36&lt;&gt;"O",$AA36&lt;&gt;"I",S30=CR$4),$AA36*60+$AB36+$AC36/100,"")</f>
        <v/>
      </c>
      <c r="CS36" s="537"/>
      <c r="CT36" s="425" t="str">
        <f>IF(AND(S30&lt;&gt;"",$X36&lt;&gt;"",$AA36&lt;&gt;"O",$AA36&lt;&gt;"I",S30=CT$4),$AA36*60+$AB36+$AC36/100,"")</f>
        <v/>
      </c>
      <c r="CU36" s="537"/>
      <c r="CV36" s="425" t="str">
        <f>IF(AND(S30&lt;&gt;"",$X36&lt;&gt;"",$AA36&lt;&gt;"O",$AA36&lt;&gt;"I",S30=CV$4),$AA36*60+$AB36+$AC36/100,"")</f>
        <v/>
      </c>
      <c r="CW36" s="946"/>
      <c r="CX36" s="103"/>
      <c r="CY36" s="103"/>
      <c r="CZ36" s="103"/>
      <c r="DA36" s="103"/>
      <c r="DB36" s="103"/>
      <c r="DC36" s="103"/>
      <c r="DD36" s="103"/>
      <c r="DE36" s="103"/>
      <c r="DF36" s="103"/>
      <c r="DG36" s="103"/>
      <c r="DH36" s="103"/>
      <c r="DI36" s="103"/>
      <c r="DJ36" s="103"/>
      <c r="DK36" s="103"/>
      <c r="DL36" s="103"/>
      <c r="DM36" s="103"/>
      <c r="DN36" s="103"/>
      <c r="DO36" s="103"/>
      <c r="DP36" s="103"/>
      <c r="DQ36" s="103"/>
      <c r="DR36" s="103"/>
      <c r="DS36" s="103"/>
      <c r="DT36" s="103"/>
      <c r="DU36" s="103"/>
      <c r="DV36" s="103"/>
      <c r="DW36" s="103"/>
      <c r="DX36" s="103"/>
      <c r="DY36" s="103"/>
      <c r="DZ36" s="103"/>
      <c r="EA36" s="103"/>
      <c r="EB36" s="103"/>
      <c r="EC36" s="103"/>
      <c r="ED36" s="103"/>
      <c r="EE36" s="103"/>
      <c r="EF36" s="104"/>
      <c r="EG36" s="289"/>
      <c r="EH36" s="15"/>
      <c r="EI36" s="15"/>
      <c r="EJ36" s="15"/>
      <c r="EK36" s="15"/>
      <c r="EL36" s="290"/>
      <c r="EM36" s="49"/>
      <c r="EN36" s="15"/>
      <c r="EO36" s="15"/>
      <c r="EP36" s="15"/>
      <c r="EQ36" s="15"/>
      <c r="ER36" s="15"/>
      <c r="ES36" s="15"/>
      <c r="ET36" s="15"/>
      <c r="EU36" s="290"/>
      <c r="EV36" s="289"/>
      <c r="EW36" s="15"/>
      <c r="EX36" s="15"/>
      <c r="EY36" s="15"/>
      <c r="EZ36" s="15"/>
      <c r="FA36" s="15"/>
      <c r="FB36" s="15"/>
      <c r="FC36" s="290"/>
      <c r="FD36" s="289"/>
      <c r="FE36" s="15"/>
      <c r="FF36" s="15"/>
      <c r="FG36" s="15"/>
      <c r="FH36" s="15"/>
      <c r="FI36" s="15"/>
      <c r="FJ36" s="15"/>
      <c r="FK36" s="290"/>
      <c r="FL36" s="289"/>
      <c r="FM36" s="15"/>
      <c r="FN36" s="15"/>
      <c r="FO36" s="15"/>
      <c r="FP36" s="15"/>
      <c r="FQ36" s="15"/>
      <c r="FR36" s="15"/>
      <c r="FS36" s="290"/>
    </row>
    <row r="37" spans="1:175" s="293" customFormat="1" ht="13.5" customHeight="1" x14ac:dyDescent="0.25">
      <c r="A37" s="903">
        <f>IF(A36&lt;&gt;0,INT(A36/60),"")</f>
        <v>1</v>
      </c>
      <c r="B37" s="904"/>
      <c r="C37" s="905">
        <f>IF(A36&lt;&gt;0,INT(A36-A37*60),"")</f>
        <v>28</v>
      </c>
      <c r="D37" s="906"/>
      <c r="E37" s="905">
        <f>IF(A36&lt;&gt;0,(A36-A37*60-C37)*100,"")</f>
        <v>73.999999999999488</v>
      </c>
      <c r="F37" s="907"/>
      <c r="G37" s="621">
        <f>IF(G36&lt;&gt;"",INT(G36/60),"")</f>
        <v>1</v>
      </c>
      <c r="H37" s="622"/>
      <c r="I37" s="908">
        <f>IF(G36&lt;&gt;"",INT(G36-G37*60),"")</f>
        <v>30</v>
      </c>
      <c r="J37" s="909"/>
      <c r="K37" s="908">
        <f>IF(G36&lt;&gt;"",(G36-G37*60-I37)*100,"")</f>
        <v>17.750000000000909</v>
      </c>
      <c r="L37" s="910"/>
      <c r="M37" s="911">
        <f>IF(SUM(CL30:CM37)&lt;&gt;0,AVERAGE(CL30:CM37),"")</f>
        <v>2.7774999999999999</v>
      </c>
      <c r="N37" s="912"/>
      <c r="O37" s="912"/>
      <c r="P37" s="913"/>
      <c r="Q37" s="914"/>
      <c r="R37" s="915"/>
      <c r="S37" s="127">
        <f>MAX(AJ30:AK37)</f>
        <v>183.89000000000001</v>
      </c>
      <c r="T37" s="128"/>
      <c r="U37" s="916"/>
      <c r="V37" s="917"/>
      <c r="W37" s="918"/>
      <c r="X37" s="57"/>
      <c r="Y37" s="61" t="str">
        <f t="shared" si="43"/>
        <v/>
      </c>
      <c r="Z37" s="21" t="str">
        <f t="shared" si="39"/>
        <v/>
      </c>
      <c r="AA37" s="18" t="str">
        <f t="shared" si="36"/>
        <v/>
      </c>
      <c r="AB37" s="18" t="str">
        <f t="shared" si="37"/>
        <v/>
      </c>
      <c r="AC37" s="19" t="str">
        <f t="shared" si="38"/>
        <v/>
      </c>
      <c r="AD37" s="937" t="str">
        <f t="shared" si="44"/>
        <v/>
      </c>
      <c r="AE37" s="938"/>
      <c r="AF37" s="939" t="str">
        <f t="shared" si="45"/>
        <v/>
      </c>
      <c r="AG37" s="940"/>
      <c r="AH37" s="941" t="str">
        <f t="shared" si="40"/>
        <v/>
      </c>
      <c r="AI37" s="942"/>
      <c r="AJ37" s="943" t="str">
        <f>IF(X37&lt;&gt;"",IF(M30&lt;&gt;"",M30,0)+$U$2*Z37,"")</f>
        <v/>
      </c>
      <c r="AK37" s="944"/>
      <c r="AL37" s="943"/>
      <c r="AM37" s="944"/>
      <c r="AN37" s="893"/>
      <c r="AO37" s="894"/>
      <c r="AP37" s="894"/>
      <c r="AQ37" s="894"/>
      <c r="AR37" s="894"/>
      <c r="AS37" s="894"/>
      <c r="AT37" s="894"/>
      <c r="AU37" s="894"/>
      <c r="AV37" s="894"/>
      <c r="AW37" s="894"/>
      <c r="AX37" s="895"/>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208"/>
      <c r="CJ37" s="945" t="str">
        <f t="shared" si="41"/>
        <v/>
      </c>
      <c r="CK37" s="946"/>
      <c r="CL37" s="945" t="str">
        <f t="shared" si="42"/>
        <v/>
      </c>
      <c r="CM37" s="946"/>
      <c r="CN37" s="945" t="str">
        <f>IF(AND(S30&lt;&gt;"",$X37&lt;&gt;"",$AA37&lt;&gt;"O",$AA37&lt;&gt;"I",S30=CN$4),$AA37*60+$AB37+$AC37/100,"")</f>
        <v/>
      </c>
      <c r="CO37" s="537"/>
      <c r="CP37" s="425" t="str">
        <f>IF(AND(S30&lt;&gt;"",$X37&lt;&gt;"",$AA37&lt;&gt;"O",$AA37&lt;&gt;"I",S30=CP$4),$AA37*60+$AB37+$AC37/100,"")</f>
        <v/>
      </c>
      <c r="CQ37" s="537"/>
      <c r="CR37" s="425" t="str">
        <f>IF(AND(S30&lt;&gt;"",$X37&lt;&gt;"",$AA37&lt;&gt;"O",$AA37&lt;&gt;"I",S30=CR$4),$AA37*60+$AB37+$AC37/100,"")</f>
        <v/>
      </c>
      <c r="CS37" s="537"/>
      <c r="CT37" s="425" t="str">
        <f>IF(AND(S30&lt;&gt;"",$X37&lt;&gt;"",$AA37&lt;&gt;"O",$AA37&lt;&gt;"I",S30=CT$4),$AA37*60+$AB37+$AC37/100,"")</f>
        <v/>
      </c>
      <c r="CU37" s="537"/>
      <c r="CV37" s="425" t="str">
        <f>IF(AND(S30&lt;&gt;"",$X37&lt;&gt;"",$AA37&lt;&gt;"O",$AA37&lt;&gt;"I",S30=CV$4),$AA37*60+$AB37+$AC37/100,"")</f>
        <v/>
      </c>
      <c r="CW37" s="946"/>
      <c r="CX37" s="103"/>
      <c r="CY37" s="103"/>
      <c r="CZ37" s="103"/>
      <c r="DA37" s="103"/>
      <c r="DB37" s="103"/>
      <c r="DC37" s="103"/>
      <c r="DD37" s="103"/>
      <c r="DE37" s="103"/>
      <c r="DF37" s="103"/>
      <c r="DG37" s="103"/>
      <c r="DH37" s="103"/>
      <c r="DI37" s="103"/>
      <c r="DJ37" s="103"/>
      <c r="DK37" s="103"/>
      <c r="DL37" s="103"/>
      <c r="DM37" s="103"/>
      <c r="DN37" s="103"/>
      <c r="DO37" s="103"/>
      <c r="DP37" s="103"/>
      <c r="DQ37" s="103"/>
      <c r="DR37" s="103"/>
      <c r="DS37" s="103"/>
      <c r="DT37" s="103"/>
      <c r="DU37" s="103"/>
      <c r="DV37" s="103"/>
      <c r="DW37" s="103"/>
      <c r="DX37" s="103"/>
      <c r="DY37" s="103"/>
      <c r="DZ37" s="103"/>
      <c r="EA37" s="103"/>
      <c r="EB37" s="103"/>
      <c r="EC37" s="103"/>
      <c r="ED37" s="103"/>
      <c r="EE37" s="103"/>
      <c r="EF37" s="104"/>
      <c r="EG37" s="289"/>
      <c r="EH37" s="15"/>
      <c r="EI37" s="15"/>
      <c r="EJ37" s="15"/>
      <c r="EK37" s="15"/>
      <c r="EL37" s="290"/>
      <c r="EM37" s="49"/>
      <c r="EN37" s="15"/>
      <c r="EO37" s="15"/>
      <c r="EP37" s="15"/>
      <c r="EQ37" s="15"/>
      <c r="ER37" s="15"/>
      <c r="ES37" s="15"/>
      <c r="ET37" s="15"/>
      <c r="EU37" s="290"/>
      <c r="EV37" s="289"/>
      <c r="EW37" s="15"/>
      <c r="EX37" s="15"/>
      <c r="EY37" s="15"/>
      <c r="EZ37" s="15"/>
      <c r="FA37" s="15"/>
      <c r="FB37" s="15"/>
      <c r="FC37" s="290"/>
      <c r="FD37" s="289"/>
      <c r="FE37" s="15"/>
      <c r="FF37" s="15"/>
      <c r="FG37" s="15"/>
      <c r="FH37" s="15"/>
      <c r="FI37" s="15"/>
      <c r="FJ37" s="15"/>
      <c r="FK37" s="290"/>
      <c r="FL37" s="289"/>
      <c r="FM37" s="15"/>
      <c r="FN37" s="15"/>
      <c r="FO37" s="15"/>
      <c r="FP37" s="15"/>
      <c r="FQ37" s="15"/>
      <c r="FR37" s="15"/>
      <c r="FS37" s="290"/>
    </row>
    <row r="38" spans="1:175" s="293" customFormat="1" ht="13.5" customHeight="1" x14ac:dyDescent="0.25">
      <c r="A38" s="882" t="s">
        <v>207</v>
      </c>
      <c r="B38" s="883"/>
      <c r="C38" s="883"/>
      <c r="D38" s="884"/>
      <c r="E38" s="885" t="s">
        <v>208</v>
      </c>
      <c r="F38" s="883"/>
      <c r="G38" s="883"/>
      <c r="H38" s="883"/>
      <c r="I38" s="883"/>
      <c r="J38" s="884"/>
      <c r="K38" s="886" t="s">
        <v>542</v>
      </c>
      <c r="L38" s="887"/>
      <c r="M38" s="887"/>
      <c r="N38" s="887"/>
      <c r="O38" s="887"/>
      <c r="P38" s="887"/>
      <c r="Q38" s="887"/>
      <c r="R38" s="887"/>
      <c r="S38" s="887"/>
      <c r="T38" s="887"/>
      <c r="U38" s="887"/>
      <c r="V38" s="887"/>
      <c r="W38" s="887"/>
      <c r="X38" s="887"/>
      <c r="Y38" s="887" t="s">
        <v>526</v>
      </c>
      <c r="Z38" s="887"/>
      <c r="AA38" s="887"/>
      <c r="AB38" s="887"/>
      <c r="AC38" s="887"/>
      <c r="AD38" s="887"/>
      <c r="AE38" s="887"/>
      <c r="AF38" s="887"/>
      <c r="AG38" s="887"/>
      <c r="AH38" s="887"/>
      <c r="AI38" s="887"/>
      <c r="AJ38" s="887"/>
      <c r="AK38" s="887"/>
      <c r="AL38" s="887"/>
      <c r="AM38" s="887"/>
      <c r="AN38" s="887"/>
      <c r="AO38" s="887"/>
      <c r="AP38" s="887"/>
      <c r="AQ38" s="887"/>
      <c r="AR38" s="887"/>
      <c r="AS38" s="887"/>
      <c r="AT38" s="887"/>
      <c r="AU38" s="887"/>
      <c r="AV38" s="887"/>
      <c r="AW38" s="887"/>
      <c r="AX38" s="888"/>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208"/>
      <c r="CJ38" s="15"/>
      <c r="CK38" s="15"/>
      <c r="CL38" s="15"/>
      <c r="CM38" s="15"/>
      <c r="CN38" s="15"/>
      <c r="CO38" s="15"/>
      <c r="CP38" s="15"/>
      <c r="CQ38" s="15"/>
      <c r="CR38" s="15"/>
      <c r="CS38" s="15"/>
      <c r="CT38" s="15"/>
      <c r="CU38" s="15"/>
      <c r="CV38" s="15"/>
      <c r="CW38" s="15"/>
      <c r="CX38" s="103"/>
      <c r="CY38" s="103"/>
      <c r="CZ38" s="103"/>
      <c r="DA38" s="103"/>
      <c r="DB38" s="103"/>
      <c r="DC38" s="103"/>
      <c r="DD38" s="103"/>
      <c r="DE38" s="103"/>
      <c r="DF38" s="103"/>
      <c r="DG38" s="103"/>
      <c r="DH38" s="103"/>
      <c r="DI38" s="103"/>
      <c r="DJ38" s="103"/>
      <c r="DK38" s="103"/>
      <c r="DL38" s="103"/>
      <c r="DM38" s="103"/>
      <c r="DN38" s="103"/>
      <c r="DO38" s="103"/>
      <c r="DP38" s="103"/>
      <c r="DQ38" s="103"/>
      <c r="DR38" s="103"/>
      <c r="DS38" s="103"/>
      <c r="DT38" s="103"/>
      <c r="DU38" s="103"/>
      <c r="DV38" s="103"/>
      <c r="DW38" s="103"/>
      <c r="DX38" s="103"/>
      <c r="DY38" s="103"/>
      <c r="DZ38" s="103"/>
      <c r="EA38" s="103"/>
      <c r="EB38" s="103"/>
      <c r="EC38" s="103"/>
      <c r="ED38" s="103"/>
      <c r="EE38" s="103"/>
      <c r="EF38" s="104"/>
      <c r="EG38" s="289"/>
      <c r="EH38" s="15"/>
      <c r="EI38" s="15"/>
      <c r="EJ38" s="15"/>
      <c r="EK38" s="15"/>
      <c r="EL38" s="290"/>
      <c r="EM38" s="49"/>
      <c r="EN38" s="15"/>
      <c r="EO38" s="15"/>
      <c r="EP38" s="15"/>
      <c r="EQ38" s="15"/>
      <c r="ER38" s="15"/>
      <c r="ES38" s="15"/>
      <c r="ET38" s="15"/>
      <c r="EU38" s="290"/>
      <c r="EV38" s="289"/>
      <c r="EW38" s="15"/>
      <c r="EX38" s="15"/>
      <c r="EY38" s="15"/>
      <c r="EZ38" s="15"/>
      <c r="FA38" s="15"/>
      <c r="FB38" s="15"/>
      <c r="FC38" s="290"/>
      <c r="FD38" s="289"/>
      <c r="FE38" s="15"/>
      <c r="FF38" s="15"/>
      <c r="FG38" s="15"/>
      <c r="FH38" s="15"/>
      <c r="FI38" s="15"/>
      <c r="FJ38" s="15"/>
      <c r="FK38" s="290"/>
      <c r="FL38" s="289"/>
      <c r="FM38" s="15"/>
      <c r="FN38" s="15"/>
      <c r="FO38" s="15"/>
      <c r="FP38" s="15"/>
      <c r="FQ38" s="15"/>
      <c r="FR38" s="15"/>
      <c r="FS38" s="290"/>
    </row>
    <row r="39" spans="1:175" s="293" customFormat="1" ht="13.5" customHeight="1" x14ac:dyDescent="0.25">
      <c r="A39" s="889">
        <v>84</v>
      </c>
      <c r="B39" s="890"/>
      <c r="C39" s="891">
        <v>84</v>
      </c>
      <c r="D39" s="892"/>
      <c r="E39" s="141">
        <v>62</v>
      </c>
      <c r="F39" s="142">
        <v>68</v>
      </c>
      <c r="G39" s="143">
        <v>73</v>
      </c>
      <c r="H39" s="142">
        <v>86</v>
      </c>
      <c r="I39" s="142">
        <v>84</v>
      </c>
      <c r="J39" s="144">
        <v>80</v>
      </c>
      <c r="K39" s="893" t="s">
        <v>543</v>
      </c>
      <c r="L39" s="894"/>
      <c r="M39" s="894"/>
      <c r="N39" s="894"/>
      <c r="O39" s="894"/>
      <c r="P39" s="894"/>
      <c r="Q39" s="894"/>
      <c r="R39" s="894"/>
      <c r="S39" s="894"/>
      <c r="T39" s="894"/>
      <c r="U39" s="894"/>
      <c r="V39" s="894"/>
      <c r="W39" s="894"/>
      <c r="X39" s="894"/>
      <c r="Y39" s="894" t="s">
        <v>532</v>
      </c>
      <c r="Z39" s="894"/>
      <c r="AA39" s="894"/>
      <c r="AB39" s="894"/>
      <c r="AC39" s="894"/>
      <c r="AD39" s="894"/>
      <c r="AE39" s="894"/>
      <c r="AF39" s="894"/>
      <c r="AG39" s="894"/>
      <c r="AH39" s="894"/>
      <c r="AI39" s="894"/>
      <c r="AJ39" s="894"/>
      <c r="AK39" s="894"/>
      <c r="AL39" s="894"/>
      <c r="AM39" s="894"/>
      <c r="AN39" s="894"/>
      <c r="AO39" s="894"/>
      <c r="AP39" s="894"/>
      <c r="AQ39" s="894"/>
      <c r="AR39" s="894"/>
      <c r="AS39" s="894"/>
      <c r="AT39" s="894"/>
      <c r="AU39" s="894"/>
      <c r="AV39" s="894"/>
      <c r="AW39" s="894"/>
      <c r="AX39" s="895"/>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208"/>
      <c r="CJ39" s="15"/>
      <c r="CK39" s="15"/>
      <c r="CL39" s="15"/>
      <c r="CM39" s="15"/>
      <c r="CN39" s="15"/>
      <c r="CO39" s="15"/>
      <c r="CP39" s="15"/>
      <c r="CQ39" s="15"/>
      <c r="CR39" s="15"/>
      <c r="CS39" s="15"/>
      <c r="CT39" s="15"/>
      <c r="CU39" s="15"/>
      <c r="CV39" s="15"/>
      <c r="CW39" s="15"/>
      <c r="CX39" s="103"/>
      <c r="CY39" s="103"/>
      <c r="CZ39" s="103"/>
      <c r="DA39" s="103"/>
      <c r="DB39" s="103"/>
      <c r="DC39" s="103"/>
      <c r="DD39" s="103"/>
      <c r="DE39" s="103"/>
      <c r="DF39" s="103"/>
      <c r="DG39" s="103"/>
      <c r="DH39" s="103"/>
      <c r="DI39" s="103"/>
      <c r="DJ39" s="103"/>
      <c r="DK39" s="103"/>
      <c r="DL39" s="103"/>
      <c r="DM39" s="103"/>
      <c r="DN39" s="103"/>
      <c r="DO39" s="103"/>
      <c r="DP39" s="103"/>
      <c r="DQ39" s="103"/>
      <c r="DR39" s="103"/>
      <c r="DS39" s="103"/>
      <c r="DT39" s="103"/>
      <c r="DU39" s="103"/>
      <c r="DV39" s="103"/>
      <c r="DW39" s="103"/>
      <c r="DX39" s="103"/>
      <c r="DY39" s="103"/>
      <c r="DZ39" s="103"/>
      <c r="EA39" s="103"/>
      <c r="EB39" s="103"/>
      <c r="EC39" s="103"/>
      <c r="ED39" s="103"/>
      <c r="EE39" s="103"/>
      <c r="EF39" s="104"/>
      <c r="EG39" s="289"/>
      <c r="EH39" s="15"/>
      <c r="EI39" s="15"/>
      <c r="EJ39" s="15"/>
      <c r="EK39" s="15"/>
      <c r="EL39" s="290"/>
      <c r="EM39" s="49"/>
      <c r="EN39" s="15"/>
      <c r="EO39" s="15"/>
      <c r="EP39" s="15"/>
      <c r="EQ39" s="15"/>
      <c r="ER39" s="15"/>
      <c r="ES39" s="15"/>
      <c r="ET39" s="15"/>
      <c r="EU39" s="290"/>
      <c r="EV39" s="289"/>
      <c r="EW39" s="15"/>
      <c r="EX39" s="15"/>
      <c r="EY39" s="15"/>
      <c r="EZ39" s="15"/>
      <c r="FA39" s="15"/>
      <c r="FB39" s="15"/>
      <c r="FC39" s="290"/>
      <c r="FD39" s="289"/>
      <c r="FE39" s="15"/>
      <c r="FF39" s="15"/>
      <c r="FG39" s="15"/>
      <c r="FH39" s="15"/>
      <c r="FI39" s="15"/>
      <c r="FJ39" s="15"/>
      <c r="FK39" s="290"/>
      <c r="FL39" s="289"/>
      <c r="FM39" s="15"/>
      <c r="FN39" s="15"/>
      <c r="FO39" s="15"/>
      <c r="FP39" s="15"/>
      <c r="FQ39" s="15"/>
      <c r="FR39" s="15"/>
      <c r="FS39" s="290"/>
    </row>
    <row r="40" spans="1:175" s="293" customFormat="1" ht="13.5" customHeight="1" thickBot="1" x14ac:dyDescent="0.3">
      <c r="A40" s="896">
        <v>93</v>
      </c>
      <c r="B40" s="897"/>
      <c r="C40" s="898">
        <v>96</v>
      </c>
      <c r="D40" s="899"/>
      <c r="E40" s="145">
        <v>73</v>
      </c>
      <c r="F40" s="146">
        <v>78</v>
      </c>
      <c r="G40" s="147">
        <v>79</v>
      </c>
      <c r="H40" s="146">
        <v>99</v>
      </c>
      <c r="I40" s="146">
        <v>98</v>
      </c>
      <c r="J40" s="148">
        <v>81</v>
      </c>
      <c r="K40" s="900"/>
      <c r="L40" s="901"/>
      <c r="M40" s="901"/>
      <c r="N40" s="901"/>
      <c r="O40" s="901"/>
      <c r="P40" s="901"/>
      <c r="Q40" s="901"/>
      <c r="R40" s="901"/>
      <c r="S40" s="901"/>
      <c r="T40" s="901"/>
      <c r="U40" s="901"/>
      <c r="V40" s="901"/>
      <c r="W40" s="901"/>
      <c r="X40" s="901"/>
      <c r="Y40" s="901" t="s">
        <v>544</v>
      </c>
      <c r="Z40" s="901"/>
      <c r="AA40" s="901"/>
      <c r="AB40" s="901"/>
      <c r="AC40" s="901"/>
      <c r="AD40" s="901"/>
      <c r="AE40" s="901"/>
      <c r="AF40" s="901"/>
      <c r="AG40" s="901"/>
      <c r="AH40" s="901"/>
      <c r="AI40" s="901"/>
      <c r="AJ40" s="901"/>
      <c r="AK40" s="901"/>
      <c r="AL40" s="901"/>
      <c r="AM40" s="901"/>
      <c r="AN40" s="901"/>
      <c r="AO40" s="901"/>
      <c r="AP40" s="901"/>
      <c r="AQ40" s="901"/>
      <c r="AR40" s="901"/>
      <c r="AS40" s="901"/>
      <c r="AT40" s="901"/>
      <c r="AU40" s="901"/>
      <c r="AV40" s="901"/>
      <c r="AW40" s="901"/>
      <c r="AX40" s="902"/>
      <c r="AY40" s="206"/>
      <c r="AZ40" s="206"/>
      <c r="BA40" s="206"/>
      <c r="BB40" s="206"/>
      <c r="BC40" s="206"/>
      <c r="BD40" s="206"/>
      <c r="BE40" s="206"/>
      <c r="BF40" s="206"/>
      <c r="BG40" s="206"/>
      <c r="BH40" s="206"/>
      <c r="BI40" s="206"/>
      <c r="BJ40" s="206"/>
      <c r="BK40" s="206"/>
      <c r="BL40" s="206"/>
      <c r="BM40" s="206"/>
      <c r="BN40" s="206"/>
      <c r="BO40" s="206"/>
      <c r="BP40" s="206"/>
      <c r="BQ40" s="206"/>
      <c r="BR40" s="206"/>
      <c r="BS40" s="206"/>
      <c r="BT40" s="206"/>
      <c r="BU40" s="206"/>
      <c r="BV40" s="206"/>
      <c r="BW40" s="206"/>
      <c r="BX40" s="206"/>
      <c r="BY40" s="206"/>
      <c r="BZ40" s="206"/>
      <c r="CA40" s="206"/>
      <c r="CB40" s="206"/>
      <c r="CC40" s="206"/>
      <c r="CD40" s="206"/>
      <c r="CE40" s="206"/>
      <c r="CF40" s="206"/>
      <c r="CG40" s="206"/>
      <c r="CH40" s="206"/>
      <c r="CI40" s="209"/>
      <c r="CJ40" s="288"/>
      <c r="CK40" s="288"/>
      <c r="CL40" s="288"/>
      <c r="CM40" s="288"/>
      <c r="CN40" s="288"/>
      <c r="CO40" s="288"/>
      <c r="CP40" s="288"/>
      <c r="CQ40" s="288"/>
      <c r="CR40" s="288"/>
      <c r="CS40" s="288"/>
      <c r="CT40" s="288"/>
      <c r="CU40" s="288"/>
      <c r="CV40" s="288"/>
      <c r="CW40" s="288"/>
      <c r="CX40" s="105"/>
      <c r="CY40" s="105"/>
      <c r="CZ40" s="105"/>
      <c r="DA40" s="105"/>
      <c r="DB40" s="105"/>
      <c r="DC40" s="105"/>
      <c r="DD40" s="105"/>
      <c r="DE40" s="105"/>
      <c r="DF40" s="105"/>
      <c r="DG40" s="105"/>
      <c r="DH40" s="105"/>
      <c r="DI40" s="105"/>
      <c r="DJ40" s="105"/>
      <c r="DK40" s="105"/>
      <c r="DL40" s="105"/>
      <c r="DM40" s="105"/>
      <c r="DN40" s="105"/>
      <c r="DO40" s="105"/>
      <c r="DP40" s="105"/>
      <c r="DQ40" s="105"/>
      <c r="DR40" s="105"/>
      <c r="DS40" s="105"/>
      <c r="DT40" s="105"/>
      <c r="DU40" s="105"/>
      <c r="DV40" s="105"/>
      <c r="DW40" s="105"/>
      <c r="DX40" s="105"/>
      <c r="DY40" s="105"/>
      <c r="DZ40" s="105"/>
      <c r="EA40" s="105"/>
      <c r="EB40" s="105"/>
      <c r="EC40" s="105"/>
      <c r="ED40" s="105"/>
      <c r="EE40" s="105"/>
      <c r="EF40" s="106"/>
      <c r="EG40" s="291"/>
      <c r="EH40" s="288"/>
      <c r="EI40" s="288"/>
      <c r="EJ40" s="288"/>
      <c r="EK40" s="288"/>
      <c r="EL40" s="292"/>
      <c r="EM40" s="48"/>
      <c r="EN40" s="288"/>
      <c r="EO40" s="288"/>
      <c r="EP40" s="288"/>
      <c r="EQ40" s="288"/>
      <c r="ER40" s="288"/>
      <c r="ES40" s="288"/>
      <c r="ET40" s="288"/>
      <c r="EU40" s="292"/>
      <c r="EV40" s="291"/>
      <c r="EW40" s="288"/>
      <c r="EX40" s="288"/>
      <c r="EY40" s="288"/>
      <c r="EZ40" s="288"/>
      <c r="FA40" s="288"/>
      <c r="FB40" s="288"/>
      <c r="FC40" s="292"/>
      <c r="FD40" s="291"/>
      <c r="FE40" s="288"/>
      <c r="FF40" s="288"/>
      <c r="FG40" s="288"/>
      <c r="FH40" s="288"/>
      <c r="FI40" s="288"/>
      <c r="FJ40" s="288"/>
      <c r="FK40" s="292"/>
      <c r="FL40" s="291"/>
      <c r="FM40" s="288"/>
      <c r="FN40" s="288"/>
      <c r="FO40" s="288"/>
      <c r="FP40" s="288"/>
      <c r="FQ40" s="288"/>
      <c r="FR40" s="288"/>
      <c r="FS40" s="292"/>
    </row>
    <row r="41" spans="1:175" s="293" customFormat="1" ht="13.5" customHeight="1" thickBot="1" x14ac:dyDescent="0.3">
      <c r="A41" s="981" t="s">
        <v>39</v>
      </c>
      <c r="B41" s="427"/>
      <c r="C41" s="982">
        <v>27</v>
      </c>
      <c r="D41" s="983"/>
      <c r="E41" s="984">
        <v>0.61458333333333337</v>
      </c>
      <c r="F41" s="985"/>
      <c r="G41" s="988" t="str">
        <f>IF(L36&lt;&gt;"",L36,"")</f>
        <v>8256</v>
      </c>
      <c r="H41" s="989"/>
      <c r="I41" s="989"/>
      <c r="J41" s="992" t="str">
        <f>IF(G41="","",VLOOKUP(G41,Tires!$D$6:$K$75,4))</f>
        <v>SH</v>
      </c>
      <c r="K41" s="992"/>
      <c r="L41" s="992"/>
      <c r="M41" s="994">
        <f>IF(G41=S36,S37,"")</f>
        <v>183.89000000000001</v>
      </c>
      <c r="N41" s="995"/>
      <c r="O41" s="998"/>
      <c r="P41" s="999"/>
      <c r="Q41" s="1002"/>
      <c r="R41" s="1003"/>
      <c r="S41" s="1004" t="str">
        <f>IF(F36&lt;&gt;"",F36,"")</f>
        <v>FM</v>
      </c>
      <c r="T41" s="1005"/>
      <c r="U41" s="1008" t="s">
        <v>51</v>
      </c>
      <c r="V41" s="1009"/>
      <c r="W41" s="1010"/>
      <c r="X41" s="56" t="s">
        <v>533</v>
      </c>
      <c r="Y41" s="60">
        <f>IF(X41&lt;&gt;"",U36+1,"")</f>
        <v>16</v>
      </c>
      <c r="Z41" s="20">
        <f>IF(X41&lt;&gt;"",1,"")</f>
        <v>1</v>
      </c>
      <c r="AA41" s="31" t="str">
        <f t="shared" ref="AA41:AA46" si="47">IF(X41&lt;&gt;"",IF(OR(LEFT(X41,1)="O",LEFT(X41,1)="OI",LEFT(X41,1)="o",LEFT(X41,1)="oi"),"O",IF(OR(LEFT(X41,1)="I",X41="i"),"I",IF(OR(LEN(X41)=5,LEN(X41)=8),LEFT(X41,1),""))),"")</f>
        <v>O</v>
      </c>
      <c r="AB41" s="31" t="str">
        <f t="shared" ref="AB41:AB46" si="48">IF(X41&lt;&gt;"",IF(OR(LEFT(X41,2)="OI",LEFT(X41,2)="oi"),"I",IF(OR(LEFT(X41,1)="O",LEFT(X41,1)="o"),"U",IF(OR(LEFT(X41,1)="I",X41="i"),"N",IF(OR(LEN(X41)=5,LEN(X41)=8),MID(X41,2,2),"")))),"")</f>
        <v>U</v>
      </c>
      <c r="AC41" s="32" t="str">
        <f t="shared" ref="AC41:AC46" si="49">IF(X41&lt;&gt;"",IF(OR(LEFT(X41,2)="OI",LEFT(X41,2)="oi",LEFT(X41,1)="I",LEFT(X41,1)="i"),"",IF(OR(LEFT(X41,1)="O",LEFT(X41,1)="o"),"T",IF(OR(LEN(X41)=5,LEN(X41)=8),MID(X41,4,2),""))),"")</f>
        <v>T</v>
      </c>
      <c r="AD41" s="1011">
        <f>IF(X41&lt;&gt;"",IF(AND(LEN(X41)&lt;=2,X41&lt;&gt;""),M37,IF(OR(LEFT(X41,1)="O",LEFT(X41,1)="o",LEFT(X41,1)="I",LEFT(X41,1)="i"),RIGHT(X41,3)/100,IF(LEN(X41)&lt;=7,M37,RIGHT(X41,3)/100))),"")</f>
        <v>2.5</v>
      </c>
      <c r="AE41" s="1012"/>
      <c r="AF41" s="1013">
        <f>IF(AND(AD41&lt;&gt;"",$AV$2&lt;&gt;""),IF(OR(U42="Plein",U42="Full",U42="plein",U42="full",U42="F",U42="f",U42="P",U42="p"),Capacity-AD41,IF(U42/$AV$2&gt;Capacity,Capacity,W36+(U42-U37)/$AV$2)-AD41),"")</f>
        <v>118.66712418300654</v>
      </c>
      <c r="AG41" s="1014"/>
      <c r="AH41" s="1015">
        <f>IF(AF41&lt;&gt;"",AF41*$AV$2,"")</f>
        <v>90.780349999999999</v>
      </c>
      <c r="AI41" s="1016"/>
      <c r="AJ41" s="1017">
        <f>IF(X41&lt;&gt;"",IF(M41&lt;&gt;"",M41,0)+$U$2*Z41,"")</f>
        <v>188.816</v>
      </c>
      <c r="AK41" s="1018"/>
      <c r="AL41" s="1017"/>
      <c r="AM41" s="1018"/>
      <c r="AN41" s="886" t="s">
        <v>531</v>
      </c>
      <c r="AO41" s="887"/>
      <c r="AP41" s="887"/>
      <c r="AQ41" s="887"/>
      <c r="AR41" s="887"/>
      <c r="AS41" s="887"/>
      <c r="AT41" s="887"/>
      <c r="AU41" s="887"/>
      <c r="AV41" s="1019">
        <v>5</v>
      </c>
      <c r="AW41" s="1020"/>
      <c r="AX41" s="1021"/>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208"/>
      <c r="CJ41" s="976" t="str">
        <f>IF(AND(AA41&lt;&gt;"",AB41&lt;&gt;"",AC41&lt;&gt;"",AL41="",AA41&lt;&gt;"O",AA41&lt;&gt;"I"),AA41*60+AB41+AC41/100,"")</f>
        <v/>
      </c>
      <c r="CK41" s="977"/>
      <c r="CL41" s="976" t="str">
        <f>IF(AND(AA41&lt;&gt;"",AB41&lt;&gt;"",AC41&lt;&gt;"",AL41="",AA41&lt;&gt;"O",AA41&lt;&gt;"I"),AD41,"")</f>
        <v/>
      </c>
      <c r="CM41" s="977"/>
      <c r="CN41" s="382" t="str">
        <f>IF(AND(S41&lt;&gt;"",$X41&lt;&gt;"",$AA41&lt;&gt;"O",$AA41&lt;&gt;"I",S41=CN$4),$AA41*60+$AB41+$AC41/100,"")</f>
        <v/>
      </c>
      <c r="CO41" s="383"/>
      <c r="CP41" s="428" t="str">
        <f>IF(AND(S41&lt;&gt;"",$X41&lt;&gt;"",$AA41&lt;&gt;"O",$AA41&lt;&gt;"I",S41=CP$4),$AA41*60+$AB41+$AC41/100,"")</f>
        <v/>
      </c>
      <c r="CQ41" s="978"/>
      <c r="CR41" s="428" t="str">
        <f>IF(AND(S41&lt;&gt;"",$X41&lt;&gt;"",$AA41&lt;&gt;"O",$AA41&lt;&gt;"I",S41=CR$4),$AA41*60+$AB41+$AC41/100,"")</f>
        <v/>
      </c>
      <c r="CS41" s="978"/>
      <c r="CT41" s="428" t="str">
        <f>IF(AND(S41&lt;&gt;"",$X41&lt;&gt;"",$AA41&lt;&gt;"O",$AA41&lt;&gt;"I",S41=CT$4),$AA41*60+$AB41+$AC41/100,"")</f>
        <v/>
      </c>
      <c r="CU41" s="978"/>
      <c r="CV41" s="428" t="str">
        <f>IF(AND(S41&lt;&gt;"",$X41&lt;&gt;"",$AA41&lt;&gt;"O",$AA41&lt;&gt;"I",S41=CV$4),$AA41*60+$AB41+$AC41/100,"")</f>
        <v/>
      </c>
      <c r="CW41" s="977"/>
      <c r="CX41" s="979"/>
      <c r="CY41" s="966"/>
      <c r="CZ41" s="966"/>
      <c r="DA41" s="966"/>
      <c r="DB41" s="966"/>
      <c r="DC41" s="966"/>
      <c r="DD41" s="966"/>
      <c r="DE41" s="966"/>
      <c r="DF41" s="966"/>
      <c r="DG41" s="966"/>
      <c r="DH41" s="966"/>
      <c r="DI41" s="966"/>
      <c r="DJ41" s="966"/>
      <c r="DK41" s="966"/>
      <c r="DL41" s="966"/>
      <c r="DM41" s="966"/>
      <c r="DN41" s="966"/>
      <c r="DO41" s="966"/>
      <c r="DP41" s="966"/>
      <c r="DQ41" s="966"/>
      <c r="DR41" s="966"/>
      <c r="DS41" s="966"/>
      <c r="DT41" s="966"/>
      <c r="DU41" s="966"/>
      <c r="DV41" s="966"/>
      <c r="DW41" s="966"/>
      <c r="DX41" s="966"/>
      <c r="DY41" s="966"/>
      <c r="DZ41" s="966"/>
      <c r="EA41" s="966"/>
      <c r="EB41" s="966"/>
      <c r="EC41" s="966"/>
      <c r="ED41" s="966"/>
      <c r="EE41" s="966"/>
      <c r="EF41" s="968"/>
      <c r="EG41" s="970">
        <f>MAX(Z41:Z46)</f>
        <v>4</v>
      </c>
      <c r="EH41" s="972">
        <f>IF($S41=EH$3,$EG41,"")</f>
        <v>4</v>
      </c>
      <c r="EI41" s="972" t="str">
        <f>IF($S41=EI$3,$EG41,"")</f>
        <v/>
      </c>
      <c r="EJ41" s="972" t="str">
        <f>IF($S41=EJ$3,$EG41,"")</f>
        <v/>
      </c>
      <c r="EK41" s="972" t="str">
        <f>IF($S41=EK$3,$EG41,"")</f>
        <v/>
      </c>
      <c r="EL41" s="974" t="str">
        <f>IF($S41=EL$3,$EG41,"")</f>
        <v/>
      </c>
      <c r="EM41" s="50">
        <f>AV41</f>
        <v>5</v>
      </c>
      <c r="EN41" s="958" t="str">
        <f>Data!$B$9</f>
        <v>Õ</v>
      </c>
      <c r="EO41" s="959"/>
      <c r="EP41" s="960">
        <f>IF(AND(A41=EN41,A42=EN42),E41,#N/A)</f>
        <v>0.61458333333333337</v>
      </c>
      <c r="EQ41" s="960"/>
      <c r="ER41" s="955">
        <f>IF(AND(A41=EN41,A42=EN42),C41,#N/A)</f>
        <v>27</v>
      </c>
      <c r="ES41" s="955"/>
      <c r="ET41" s="955">
        <f>IF(AND(A41=EN41,A42=EN42),C42,#N/A)</f>
        <v>41</v>
      </c>
      <c r="EU41" s="956"/>
      <c r="EV41" s="958" t="str">
        <f>Data!$C$9</f>
        <v>Ö</v>
      </c>
      <c r="EW41" s="959"/>
      <c r="EX41" s="960" t="e">
        <f>IF(AND(A41=EV41,A42=EV42),E41,#N/A)</f>
        <v>#N/A</v>
      </c>
      <c r="EY41" s="960"/>
      <c r="EZ41" s="955" t="e">
        <f>IF(AND(A41=EV41,A42=EV42),C41,#N/A)</f>
        <v>#N/A</v>
      </c>
      <c r="FA41" s="955"/>
      <c r="FB41" s="955" t="e">
        <f>IF(AND(A41=EV41,A42=EV42),C42,#N/A)</f>
        <v>#N/A</v>
      </c>
      <c r="FC41" s="956"/>
      <c r="FD41" s="958" t="str">
        <f>Data!$D$9</f>
        <v>Ù</v>
      </c>
      <c r="FE41" s="959"/>
      <c r="FF41" s="960" t="e">
        <f>IF(AND(A41=FD41,A42=FD42),E41,#N/A)</f>
        <v>#N/A</v>
      </c>
      <c r="FG41" s="960"/>
      <c r="FH41" s="955" t="e">
        <f>IF(AND(A41=FD41,A42=FD42),C41,#N/A)</f>
        <v>#N/A</v>
      </c>
      <c r="FI41" s="955"/>
      <c r="FJ41" s="955" t="e">
        <f>IF(AND(A41=FD41,A42=FD42),C42,#N/A)</f>
        <v>#N/A</v>
      </c>
      <c r="FK41" s="956"/>
      <c r="FL41" s="958" t="str">
        <f>Data!$E$9</f>
        <v>Û</v>
      </c>
      <c r="FM41" s="959"/>
      <c r="FN41" s="960" t="e">
        <f>IF(AND(A41=FL41,A42=FL42),E41,#N/A)</f>
        <v>#N/A</v>
      </c>
      <c r="FO41" s="960"/>
      <c r="FP41" s="955" t="e">
        <f>IF(AND(A41=FL41,A42=FL42),C41,#N/A)</f>
        <v>#N/A</v>
      </c>
      <c r="FQ41" s="955"/>
      <c r="FR41" s="955" t="e">
        <f>IF(AND(A41=FL41,A42=FL42),C42,#N/A)</f>
        <v>#N/A</v>
      </c>
      <c r="FS41" s="956"/>
    </row>
    <row r="42" spans="1:175" s="293" customFormat="1" ht="13.5" customHeight="1" thickBot="1" x14ac:dyDescent="0.3">
      <c r="A42" s="947" t="s">
        <v>221</v>
      </c>
      <c r="B42" s="948"/>
      <c r="C42" s="962">
        <v>41</v>
      </c>
      <c r="D42" s="963"/>
      <c r="E42" s="986"/>
      <c r="F42" s="987"/>
      <c r="G42" s="990"/>
      <c r="H42" s="991"/>
      <c r="I42" s="991"/>
      <c r="J42" s="993"/>
      <c r="K42" s="993"/>
      <c r="L42" s="993"/>
      <c r="M42" s="996"/>
      <c r="N42" s="997"/>
      <c r="O42" s="1000"/>
      <c r="P42" s="1001"/>
      <c r="Q42" s="964"/>
      <c r="R42" s="965"/>
      <c r="S42" s="1006"/>
      <c r="T42" s="1007"/>
      <c r="U42" s="916">
        <v>26</v>
      </c>
      <c r="V42" s="917"/>
      <c r="W42" s="918"/>
      <c r="X42" s="57">
        <v>12896280</v>
      </c>
      <c r="Y42" s="61">
        <f>IF(AND(X42&lt;&gt;"",Y41&lt;&gt;""),Y41+1,"")</f>
        <v>17</v>
      </c>
      <c r="Z42" s="21">
        <f t="shared" ref="Z42:Z46" si="50">IF(AND(X42&lt;&gt;"",Z41&lt;&gt;""),Z41+1,"")</f>
        <v>2</v>
      </c>
      <c r="AA42" s="18" t="str">
        <f t="shared" si="47"/>
        <v>1</v>
      </c>
      <c r="AB42" s="18" t="str">
        <f t="shared" si="48"/>
        <v>28</v>
      </c>
      <c r="AC42" s="19" t="str">
        <f t="shared" si="49"/>
        <v>96</v>
      </c>
      <c r="AD42" s="937">
        <f>IF(X42&lt;&gt;"",IF(AND(LEN(X42)&lt;=2,X42&lt;&gt;""),AD41,IF(OR(LEFT(X42,1)="O",LEFT(X42,1)="o",LEFT(X42,1)="I",LEFT(X42,1)="i"),RIGHT(X42,3)/100,IF(LEN(X42)&lt;=7,AD41,RIGHT(X42,3)/100))),"")</f>
        <v>2.8</v>
      </c>
      <c r="AE42" s="938"/>
      <c r="AF42" s="939">
        <f>IF(AD42&lt;&gt;"",AF41-AD42,"")</f>
        <v>115.86712418300654</v>
      </c>
      <c r="AG42" s="940"/>
      <c r="AH42" s="941">
        <f t="shared" ref="AH42:AH46" si="51">IF(AF42&lt;&gt;"",AF42*$AV$2,"")</f>
        <v>88.638350000000003</v>
      </c>
      <c r="AI42" s="942"/>
      <c r="AJ42" s="943">
        <f>IF(X42&lt;&gt;"",IF(M41&lt;&gt;"",M41,0)+$U$2*Z42,"")</f>
        <v>193.74200000000002</v>
      </c>
      <c r="AK42" s="944"/>
      <c r="AL42" s="943"/>
      <c r="AM42" s="944"/>
      <c r="AN42" s="893"/>
      <c r="AO42" s="894"/>
      <c r="AP42" s="894"/>
      <c r="AQ42" s="894"/>
      <c r="AR42" s="894"/>
      <c r="AS42" s="894"/>
      <c r="AT42" s="894"/>
      <c r="AU42" s="894"/>
      <c r="AV42" s="1022"/>
      <c r="AW42" s="1023"/>
      <c r="AX42" s="1024"/>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208"/>
      <c r="CJ42" s="945">
        <f t="shared" ref="CJ42:CJ46" si="52">IF(AND(AA42&lt;&gt;"",AB42&lt;&gt;"",AC42&lt;&gt;"",AL42="",AA42&lt;&gt;"O",AA42&lt;&gt;"I"),AA42*60+AB42+AC42/100,"")</f>
        <v>88.96</v>
      </c>
      <c r="CK42" s="946"/>
      <c r="CL42" s="945">
        <f t="shared" ref="CL42:CL46" si="53">IF(AND(AA42&lt;&gt;"",AB42&lt;&gt;"",AC42&lt;&gt;"",AL42="",AA42&lt;&gt;"O",AA42&lt;&gt;"I"),AD42,"")</f>
        <v>2.8</v>
      </c>
      <c r="CM42" s="946"/>
      <c r="CN42" s="945">
        <f>IF(AND(S41&lt;&gt;"",$X42&lt;&gt;"",$AA42&lt;&gt;"O",$AA42&lt;&gt;"I",S41=CN$4),$AA42*60+$AB42+$AC42/100,"")</f>
        <v>88.96</v>
      </c>
      <c r="CO42" s="537"/>
      <c r="CP42" s="425" t="str">
        <f>IF(AND(S41&lt;&gt;"",$X42&lt;&gt;"",$AA42&lt;&gt;"O",$AA42&lt;&gt;"I",S41=CP$4),$AA42*60+$AB42+$AC42/100,"")</f>
        <v/>
      </c>
      <c r="CQ42" s="537"/>
      <c r="CR42" s="425" t="str">
        <f>IF(AND(S41&lt;&gt;"",$X42&lt;&gt;"",$AA42&lt;&gt;"O",$AA42&lt;&gt;"I",S41=CR$4),$AA42*60+$AB42+$AC42/100,"")</f>
        <v/>
      </c>
      <c r="CS42" s="537"/>
      <c r="CT42" s="425" t="str">
        <f>IF(AND(S41&lt;&gt;"",$X42&lt;&gt;"",$AA42&lt;&gt;"O",$AA42&lt;&gt;"I",S41=CT$4),$AA42*60+$AB42+$AC42/100,"")</f>
        <v/>
      </c>
      <c r="CU42" s="537"/>
      <c r="CV42" s="425" t="str">
        <f>IF(AND(S41&lt;&gt;"",$X42&lt;&gt;"",$AA42&lt;&gt;"O",$AA42&lt;&gt;"I",S41=CV$4),$AA42*60+$AB42+$AC42/100,"")</f>
        <v/>
      </c>
      <c r="CW42" s="946"/>
      <c r="CX42" s="979"/>
      <c r="CY42" s="966"/>
      <c r="CZ42" s="966"/>
      <c r="DA42" s="966"/>
      <c r="DB42" s="966"/>
      <c r="DC42" s="966"/>
      <c r="DD42" s="966"/>
      <c r="DE42" s="966"/>
      <c r="DF42" s="966"/>
      <c r="DG42" s="966"/>
      <c r="DH42" s="966"/>
      <c r="DI42" s="966"/>
      <c r="DJ42" s="966"/>
      <c r="DK42" s="966"/>
      <c r="DL42" s="966"/>
      <c r="DM42" s="966"/>
      <c r="DN42" s="966"/>
      <c r="DO42" s="966"/>
      <c r="DP42" s="966"/>
      <c r="DQ42" s="966"/>
      <c r="DR42" s="966"/>
      <c r="DS42" s="966"/>
      <c r="DT42" s="966"/>
      <c r="DU42" s="966"/>
      <c r="DV42" s="966"/>
      <c r="DW42" s="966"/>
      <c r="DX42" s="966"/>
      <c r="DY42" s="966"/>
      <c r="DZ42" s="966"/>
      <c r="EA42" s="966"/>
      <c r="EB42" s="966"/>
      <c r="EC42" s="966"/>
      <c r="ED42" s="966"/>
      <c r="EE42" s="966"/>
      <c r="EF42" s="968"/>
      <c r="EG42" s="971"/>
      <c r="EH42" s="973"/>
      <c r="EI42" s="973"/>
      <c r="EJ42" s="973"/>
      <c r="EK42" s="973"/>
      <c r="EL42" s="975"/>
      <c r="EM42" s="49"/>
      <c r="EN42" s="947" t="str">
        <f>Data!$B$10</f>
        <v>Dry</v>
      </c>
      <c r="EO42" s="948"/>
      <c r="EP42" s="961"/>
      <c r="EQ42" s="961"/>
      <c r="ER42" s="948"/>
      <c r="ES42" s="948"/>
      <c r="ET42" s="948"/>
      <c r="EU42" s="957"/>
      <c r="EV42" s="947" t="str">
        <f>Data!$B$10</f>
        <v>Dry</v>
      </c>
      <c r="EW42" s="948"/>
      <c r="EX42" s="961"/>
      <c r="EY42" s="961"/>
      <c r="EZ42" s="948"/>
      <c r="FA42" s="948"/>
      <c r="FB42" s="948"/>
      <c r="FC42" s="957"/>
      <c r="FD42" s="947" t="str">
        <f>Data!$B$10</f>
        <v>Dry</v>
      </c>
      <c r="FE42" s="948"/>
      <c r="FF42" s="961"/>
      <c r="FG42" s="961"/>
      <c r="FH42" s="948"/>
      <c r="FI42" s="948"/>
      <c r="FJ42" s="948"/>
      <c r="FK42" s="957"/>
      <c r="FL42" s="947" t="str">
        <f>Data!$D$10</f>
        <v>Wet</v>
      </c>
      <c r="FM42" s="948"/>
      <c r="FN42" s="961"/>
      <c r="FO42" s="961"/>
      <c r="FP42" s="948"/>
      <c r="FQ42" s="948"/>
      <c r="FR42" s="948"/>
      <c r="FS42" s="957"/>
    </row>
    <row r="43" spans="1:175" s="293" customFormat="1" ht="13.5" customHeight="1" x14ac:dyDescent="0.25">
      <c r="A43" s="289"/>
      <c r="X43" s="57">
        <v>12831283</v>
      </c>
      <c r="Y43" s="61">
        <f t="shared" ref="Y43:Y46" si="54">IF(AND(X43&lt;&gt;"",Y42&lt;&gt;""),Y42+1,"")</f>
        <v>18</v>
      </c>
      <c r="Z43" s="21">
        <f t="shared" si="50"/>
        <v>3</v>
      </c>
      <c r="AA43" s="359" t="str">
        <f t="shared" si="47"/>
        <v>1</v>
      </c>
      <c r="AB43" s="359" t="str">
        <f t="shared" si="48"/>
        <v>28</v>
      </c>
      <c r="AC43" s="360" t="str">
        <f t="shared" si="49"/>
        <v>31</v>
      </c>
      <c r="AD43" s="1025">
        <f t="shared" ref="AD43:AD46" si="55">IF(X43&lt;&gt;"",IF(AND(LEN(X43)&lt;=2,X43&lt;&gt;""),AD42,IF(OR(LEFT(X43,1)="O",LEFT(X43,1)="o",LEFT(X43,1)="I",LEFT(X43,1)="i"),RIGHT(X43,3)/100,IF(LEN(X43)&lt;=7,AD42,RIGHT(X43,3)/100))),"")</f>
        <v>2.83</v>
      </c>
      <c r="AE43" s="1026"/>
      <c r="AF43" s="939">
        <f t="shared" ref="AF43:AF46" si="56">IF(AD43&lt;&gt;"",AF42-AD43,"")</f>
        <v>113.03712418300654</v>
      </c>
      <c r="AG43" s="940"/>
      <c r="AH43" s="941">
        <f t="shared" si="51"/>
        <v>86.473399999999998</v>
      </c>
      <c r="AI43" s="942"/>
      <c r="AJ43" s="943">
        <f>IF(X43&lt;&gt;"",IF(M41&lt;&gt;"",M41,0)+$U$2*Z43,"")</f>
        <v>198.66800000000001</v>
      </c>
      <c r="AK43" s="944"/>
      <c r="AL43" s="943"/>
      <c r="AM43" s="944"/>
      <c r="AN43" s="893" t="s">
        <v>534</v>
      </c>
      <c r="AO43" s="894"/>
      <c r="AP43" s="894"/>
      <c r="AQ43" s="894"/>
      <c r="AR43" s="894"/>
      <c r="AS43" s="894"/>
      <c r="AT43" s="894"/>
      <c r="AU43" s="894"/>
      <c r="AV43" s="949" t="s">
        <v>206</v>
      </c>
      <c r="AW43" s="950"/>
      <c r="AX43" s="951"/>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208"/>
      <c r="CJ43" s="945">
        <f t="shared" si="52"/>
        <v>88.31</v>
      </c>
      <c r="CK43" s="946"/>
      <c r="CL43" s="945">
        <f t="shared" si="53"/>
        <v>2.83</v>
      </c>
      <c r="CM43" s="946"/>
      <c r="CN43" s="945">
        <f>IF(AND(S41&lt;&gt;"",$X43&lt;&gt;"",$AA43&lt;&gt;"O",$AA43&lt;&gt;"I",S41=CN$4),$AA43*60+$AB43+$AC43/100,"")</f>
        <v>88.31</v>
      </c>
      <c r="CO43" s="537"/>
      <c r="CP43" s="425" t="str">
        <f>IF(AND(S41&lt;&gt;"",$X43&lt;&gt;"",$AA43&lt;&gt;"O",$AA43&lt;&gt;"I",S41=CP$4),$AA43*60+$AB43+$AC43/100,"")</f>
        <v/>
      </c>
      <c r="CQ43" s="537"/>
      <c r="CR43" s="425" t="str">
        <f>IF(AND(S41&lt;&gt;"",$X43&lt;&gt;"",$AA43&lt;&gt;"O",$AA43&lt;&gt;"I",S41=CR$4),$AA43*60+$AB43+$AC43/100,"")</f>
        <v/>
      </c>
      <c r="CS43" s="537"/>
      <c r="CT43" s="425" t="str">
        <f>IF(AND(S41&lt;&gt;"",$X43&lt;&gt;"",$AA43&lt;&gt;"O",$AA43&lt;&gt;"I",S41=CT$4),$AA43*60+$AB43+$AC43/100,"")</f>
        <v/>
      </c>
      <c r="CU43" s="537"/>
      <c r="CV43" s="425" t="str">
        <f>IF(AND(S41&lt;&gt;"",$X43&lt;&gt;"",$AA43&lt;&gt;"O",$AA43&lt;&gt;"I",S41=CV$4),$AA43*60+$AB43+$AC43/100,"")</f>
        <v/>
      </c>
      <c r="CW43" s="946"/>
      <c r="CX43" s="980"/>
      <c r="CY43" s="967"/>
      <c r="CZ43" s="967"/>
      <c r="DA43" s="967"/>
      <c r="DB43" s="967"/>
      <c r="DC43" s="967"/>
      <c r="DD43" s="967"/>
      <c r="DE43" s="967"/>
      <c r="DF43" s="967"/>
      <c r="DG43" s="967"/>
      <c r="DH43" s="967"/>
      <c r="DI43" s="967"/>
      <c r="DJ43" s="967"/>
      <c r="DK43" s="967"/>
      <c r="DL43" s="967"/>
      <c r="DM43" s="967"/>
      <c r="DN43" s="967"/>
      <c r="DO43" s="967"/>
      <c r="DP43" s="967"/>
      <c r="DQ43" s="967"/>
      <c r="DR43" s="967"/>
      <c r="DS43" s="967"/>
      <c r="DT43" s="967"/>
      <c r="DU43" s="967"/>
      <c r="DV43" s="967"/>
      <c r="DW43" s="967"/>
      <c r="DX43" s="967"/>
      <c r="DY43" s="967"/>
      <c r="DZ43" s="967"/>
      <c r="EA43" s="967"/>
      <c r="EB43" s="967"/>
      <c r="EC43" s="967"/>
      <c r="ED43" s="967"/>
      <c r="EE43" s="967"/>
      <c r="EF43" s="969"/>
      <c r="EG43" s="289"/>
      <c r="EH43" s="15"/>
      <c r="EI43" s="15"/>
      <c r="EJ43" s="15"/>
      <c r="EK43" s="15"/>
      <c r="EL43" s="290"/>
      <c r="EM43" s="49"/>
      <c r="EN43" s="15"/>
      <c r="EO43" s="15"/>
      <c r="EP43" s="15"/>
      <c r="EQ43" s="15"/>
      <c r="ER43" s="15"/>
      <c r="ES43" s="15"/>
      <c r="ET43" s="15"/>
      <c r="EU43" s="290"/>
      <c r="EV43" s="289"/>
      <c r="EW43" s="15"/>
      <c r="EX43" s="15"/>
      <c r="EY43" s="15"/>
      <c r="EZ43" s="15"/>
      <c r="FA43" s="15"/>
      <c r="FB43" s="15"/>
      <c r="FC43" s="290"/>
      <c r="FD43" s="289"/>
      <c r="FE43" s="15"/>
      <c r="FF43" s="15"/>
      <c r="FG43" s="15"/>
      <c r="FH43" s="15"/>
      <c r="FI43" s="15"/>
      <c r="FJ43" s="15"/>
      <c r="FK43" s="290"/>
      <c r="FL43" s="289"/>
      <c r="FM43" s="15"/>
      <c r="FN43" s="15"/>
      <c r="FO43" s="15"/>
      <c r="FP43" s="15"/>
      <c r="FQ43" s="15"/>
      <c r="FR43" s="15"/>
      <c r="FS43" s="290"/>
    </row>
    <row r="44" spans="1:175" s="293" customFormat="1" ht="13.5" customHeight="1" x14ac:dyDescent="0.25">
      <c r="A44" s="289"/>
      <c r="X44" s="57" t="s">
        <v>494</v>
      </c>
      <c r="Y44" s="61">
        <f t="shared" si="54"/>
        <v>19</v>
      </c>
      <c r="Z44" s="21">
        <f t="shared" si="50"/>
        <v>4</v>
      </c>
      <c r="AA44" s="18" t="str">
        <f t="shared" si="47"/>
        <v>I</v>
      </c>
      <c r="AB44" s="18" t="str">
        <f t="shared" si="48"/>
        <v>N</v>
      </c>
      <c r="AC44" s="19" t="str">
        <f t="shared" si="49"/>
        <v/>
      </c>
      <c r="AD44" s="937">
        <f t="shared" si="55"/>
        <v>2.5</v>
      </c>
      <c r="AE44" s="938"/>
      <c r="AF44" s="939">
        <f t="shared" si="56"/>
        <v>110.53712418300654</v>
      </c>
      <c r="AG44" s="940"/>
      <c r="AH44" s="941">
        <f t="shared" si="51"/>
        <v>84.560900000000004</v>
      </c>
      <c r="AI44" s="942"/>
      <c r="AJ44" s="943">
        <f>IF(X44&lt;&gt;"",IF(M41&lt;&gt;"",M41,0)+$U$2*Z44,"")</f>
        <v>203.59400000000002</v>
      </c>
      <c r="AK44" s="944"/>
      <c r="AL44" s="943"/>
      <c r="AM44" s="944"/>
      <c r="AN44" s="893" t="s">
        <v>535</v>
      </c>
      <c r="AO44" s="894"/>
      <c r="AP44" s="894"/>
      <c r="AQ44" s="894"/>
      <c r="AR44" s="894"/>
      <c r="AS44" s="894"/>
      <c r="AT44" s="894"/>
      <c r="AU44" s="894"/>
      <c r="AV44" s="952">
        <f>IF(M46&lt;&gt;"",INT(MIN(AF41:AG46)/M46),"")</f>
        <v>39</v>
      </c>
      <c r="AW44" s="953"/>
      <c r="AX44" s="954"/>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208"/>
      <c r="CJ44" s="945" t="str">
        <f t="shared" si="52"/>
        <v/>
      </c>
      <c r="CK44" s="946"/>
      <c r="CL44" s="945" t="str">
        <f t="shared" si="53"/>
        <v/>
      </c>
      <c r="CM44" s="946"/>
      <c r="CN44" s="945" t="str">
        <f>IF(AND(S41&lt;&gt;"",$X44&lt;&gt;"",$AA44&lt;&gt;"O",$AA44&lt;&gt;"I",S41=CN$4),$AA44*60+$AB44+$AC44/100,"")</f>
        <v/>
      </c>
      <c r="CO44" s="537"/>
      <c r="CP44" s="425" t="str">
        <f>IF(AND(S41&lt;&gt;"",$X44&lt;&gt;"",$AA44&lt;&gt;"O",$AA44&lt;&gt;"I",S41=CP$4),$AA44*60+$AB44+$AC44/100,"")</f>
        <v/>
      </c>
      <c r="CQ44" s="537"/>
      <c r="CR44" s="425" t="str">
        <f>IF(AND(S41&lt;&gt;"",$X44&lt;&gt;"",$AA44&lt;&gt;"O",$AA44&lt;&gt;"I",S41=CR$4),$AA44*60+$AB44+$AC44/100,"")</f>
        <v/>
      </c>
      <c r="CS44" s="537"/>
      <c r="CT44" s="425" t="str">
        <f>IF(AND(S41&lt;&gt;"",$X44&lt;&gt;"",$AA44&lt;&gt;"O",$AA44&lt;&gt;"I",S41=CT$4),$AA44*60+$AB44+$AC44/100,"")</f>
        <v/>
      </c>
      <c r="CU44" s="537"/>
      <c r="CV44" s="425" t="str">
        <f>IF(AND(S41&lt;&gt;"",$X44&lt;&gt;"",$AA44&lt;&gt;"O",$AA44&lt;&gt;"I",S41=CV$4),$AA44*60+$AB44+$AC44/100,"")</f>
        <v/>
      </c>
      <c r="CW44" s="946"/>
      <c r="CX44" s="124" t="str">
        <f t="shared" ref="CX44:EF44" si="57">IF(AND($G41=CX$3,CX$3&lt;&gt;""),MAX($Z41:$Z46),"")</f>
        <v/>
      </c>
      <c r="CY44" s="125" t="str">
        <f t="shared" si="57"/>
        <v/>
      </c>
      <c r="CZ44" s="125" t="str">
        <f t="shared" si="57"/>
        <v/>
      </c>
      <c r="DA44" s="125" t="str">
        <f t="shared" si="57"/>
        <v/>
      </c>
      <c r="DB44" s="125" t="str">
        <f t="shared" si="57"/>
        <v/>
      </c>
      <c r="DC44" s="125" t="str">
        <f t="shared" si="57"/>
        <v/>
      </c>
      <c r="DD44" s="125" t="str">
        <f t="shared" si="57"/>
        <v/>
      </c>
      <c r="DE44" s="125" t="str">
        <f t="shared" si="57"/>
        <v/>
      </c>
      <c r="DF44" s="125" t="str">
        <f t="shared" si="57"/>
        <v/>
      </c>
      <c r="DG44" s="125" t="str">
        <f t="shared" si="57"/>
        <v/>
      </c>
      <c r="DH44" s="125" t="str">
        <f t="shared" si="57"/>
        <v/>
      </c>
      <c r="DI44" s="125" t="str">
        <f t="shared" si="57"/>
        <v/>
      </c>
      <c r="DJ44" s="125" t="str">
        <f t="shared" si="57"/>
        <v/>
      </c>
      <c r="DK44" s="125">
        <f t="shared" si="57"/>
        <v>4</v>
      </c>
      <c r="DL44" s="125" t="str">
        <f t="shared" si="57"/>
        <v/>
      </c>
      <c r="DM44" s="125" t="str">
        <f t="shared" si="57"/>
        <v/>
      </c>
      <c r="DN44" s="125" t="str">
        <f t="shared" si="57"/>
        <v/>
      </c>
      <c r="DO44" s="125" t="str">
        <f t="shared" si="57"/>
        <v/>
      </c>
      <c r="DP44" s="125" t="str">
        <f t="shared" si="57"/>
        <v/>
      </c>
      <c r="DQ44" s="125" t="str">
        <f t="shared" si="57"/>
        <v/>
      </c>
      <c r="DR44" s="125" t="str">
        <f t="shared" si="57"/>
        <v/>
      </c>
      <c r="DS44" s="125" t="str">
        <f t="shared" si="57"/>
        <v/>
      </c>
      <c r="DT44" s="125" t="str">
        <f t="shared" si="57"/>
        <v/>
      </c>
      <c r="DU44" s="125" t="str">
        <f t="shared" si="57"/>
        <v/>
      </c>
      <c r="DV44" s="125" t="str">
        <f t="shared" si="57"/>
        <v/>
      </c>
      <c r="DW44" s="125" t="str">
        <f t="shared" si="57"/>
        <v/>
      </c>
      <c r="DX44" s="125" t="str">
        <f t="shared" si="57"/>
        <v/>
      </c>
      <c r="DY44" s="125" t="str">
        <f t="shared" si="57"/>
        <v/>
      </c>
      <c r="DZ44" s="125" t="str">
        <f t="shared" si="57"/>
        <v/>
      </c>
      <c r="EA44" s="125" t="str">
        <f t="shared" si="57"/>
        <v/>
      </c>
      <c r="EB44" s="125" t="str">
        <f t="shared" si="57"/>
        <v/>
      </c>
      <c r="EC44" s="125" t="str">
        <f t="shared" si="57"/>
        <v/>
      </c>
      <c r="ED44" s="125" t="str">
        <f t="shared" si="57"/>
        <v/>
      </c>
      <c r="EE44" s="125" t="str">
        <f t="shared" si="57"/>
        <v/>
      </c>
      <c r="EF44" s="126" t="str">
        <f t="shared" si="57"/>
        <v/>
      </c>
      <c r="EG44" s="289"/>
      <c r="EH44" s="15"/>
      <c r="EI44" s="15"/>
      <c r="EJ44" s="15"/>
      <c r="EK44" s="15"/>
      <c r="EL44" s="290"/>
      <c r="EM44" s="49"/>
      <c r="EN44" s="15"/>
      <c r="EO44" s="15"/>
      <c r="EP44" s="15"/>
      <c r="EQ44" s="15"/>
      <c r="ER44" s="15"/>
      <c r="ES44" s="15"/>
      <c r="ET44" s="15"/>
      <c r="EU44" s="290"/>
      <c r="EV44" s="289"/>
      <c r="EW44" s="15"/>
      <c r="EX44" s="15"/>
      <c r="EY44" s="15"/>
      <c r="EZ44" s="15"/>
      <c r="FA44" s="15"/>
      <c r="FB44" s="15"/>
      <c r="FC44" s="290"/>
      <c r="FD44" s="289"/>
      <c r="FE44" s="15"/>
      <c r="FF44" s="15"/>
      <c r="FG44" s="15"/>
      <c r="FH44" s="15"/>
      <c r="FI44" s="15"/>
      <c r="FJ44" s="15"/>
      <c r="FK44" s="290"/>
      <c r="FL44" s="289"/>
      <c r="FM44" s="15"/>
      <c r="FN44" s="15"/>
      <c r="FO44" s="15"/>
      <c r="FP44" s="15"/>
      <c r="FQ44" s="15"/>
      <c r="FR44" s="15"/>
      <c r="FS44" s="290"/>
    </row>
    <row r="45" spans="1:175" s="293" customFormat="1" ht="13.5" customHeight="1" x14ac:dyDescent="0.25">
      <c r="A45" s="22">
        <f>MIN(CJ41:CK46)</f>
        <v>88.31</v>
      </c>
      <c r="B45" s="930" t="s">
        <v>90</v>
      </c>
      <c r="C45" s="930"/>
      <c r="D45" s="930"/>
      <c r="E45" s="930"/>
      <c r="F45" s="174" t="str">
        <f>S41</f>
        <v>FM</v>
      </c>
      <c r="G45" s="22">
        <f>IF(SUM(CJ41:CK46)&lt;&gt;0,AVERAGE(CJ41:CK46),"")</f>
        <v>88.634999999999991</v>
      </c>
      <c r="H45" s="931" t="s">
        <v>91</v>
      </c>
      <c r="I45" s="931"/>
      <c r="J45" s="931"/>
      <c r="K45" s="931"/>
      <c r="L45" s="174" t="str">
        <f>IF(G41&lt;&gt;"",G41,"")</f>
        <v>8256</v>
      </c>
      <c r="M45" s="932" t="s">
        <v>58</v>
      </c>
      <c r="N45" s="933"/>
      <c r="O45" s="933"/>
      <c r="P45" s="934"/>
      <c r="Q45" s="935"/>
      <c r="R45" s="936"/>
      <c r="S45" s="129" t="str">
        <f>G41</f>
        <v>8256</v>
      </c>
      <c r="T45" s="130"/>
      <c r="U45" s="114">
        <f>MAX(Y41:Y46)</f>
        <v>19</v>
      </c>
      <c r="V45" s="113" t="s">
        <v>52</v>
      </c>
      <c r="W45" s="115">
        <f>MIN(AF41:AG46)</f>
        <v>110.53712418300654</v>
      </c>
      <c r="X45" s="57"/>
      <c r="Y45" s="61" t="str">
        <f t="shared" si="54"/>
        <v/>
      </c>
      <c r="Z45" s="21" t="str">
        <f t="shared" si="50"/>
        <v/>
      </c>
      <c r="AA45" s="18" t="str">
        <f t="shared" si="47"/>
        <v/>
      </c>
      <c r="AB45" s="70" t="str">
        <f t="shared" si="48"/>
        <v/>
      </c>
      <c r="AC45" s="71" t="str">
        <f t="shared" si="49"/>
        <v/>
      </c>
      <c r="AD45" s="937" t="str">
        <f t="shared" si="55"/>
        <v/>
      </c>
      <c r="AE45" s="938"/>
      <c r="AF45" s="939" t="str">
        <f t="shared" si="56"/>
        <v/>
      </c>
      <c r="AG45" s="940"/>
      <c r="AH45" s="941" t="str">
        <f t="shared" si="51"/>
        <v/>
      </c>
      <c r="AI45" s="942"/>
      <c r="AJ45" s="943" t="str">
        <f>IF(X45&lt;&gt;"",IF(M41&lt;&gt;"",M41,0)+$U$2*Z45,"")</f>
        <v/>
      </c>
      <c r="AK45" s="944"/>
      <c r="AL45" s="943"/>
      <c r="AM45" s="944"/>
      <c r="AN45" s="893" t="s">
        <v>536</v>
      </c>
      <c r="AO45" s="894"/>
      <c r="AP45" s="894"/>
      <c r="AQ45" s="894"/>
      <c r="AR45" s="894"/>
      <c r="AS45" s="894"/>
      <c r="AT45" s="894"/>
      <c r="AU45" s="894"/>
      <c r="AV45" s="894"/>
      <c r="AW45" s="894"/>
      <c r="AX45" s="895"/>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208"/>
      <c r="CJ45" s="945" t="str">
        <f t="shared" si="52"/>
        <v/>
      </c>
      <c r="CK45" s="946"/>
      <c r="CL45" s="945" t="str">
        <f t="shared" si="53"/>
        <v/>
      </c>
      <c r="CM45" s="946"/>
      <c r="CN45" s="945" t="str">
        <f>IF(AND(S41&lt;&gt;"",$X45&lt;&gt;"",$AA45&lt;&gt;"O",$AA45&lt;&gt;"I",S41=CN$4),$AA45*60+$AB45+$AC45/100,"")</f>
        <v/>
      </c>
      <c r="CO45" s="537"/>
      <c r="CP45" s="425" t="str">
        <f>IF(AND(S41&lt;&gt;"",$X45&lt;&gt;"",$AA45&lt;&gt;"O",$AA45&lt;&gt;"I",S41=CP$4),$AA45*60+$AB45+$AC45/100,"")</f>
        <v/>
      </c>
      <c r="CQ45" s="537"/>
      <c r="CR45" s="425" t="str">
        <f>IF(AND(S41&lt;&gt;"",$X45&lt;&gt;"",$AA45&lt;&gt;"O",$AA45&lt;&gt;"I",S41=CR$4),$AA45*60+$AB45+$AC45/100,"")</f>
        <v/>
      </c>
      <c r="CS45" s="537"/>
      <c r="CT45" s="425" t="str">
        <f>IF(AND(S41&lt;&gt;"",$X45&lt;&gt;"",$AA45&lt;&gt;"O",$AA45&lt;&gt;"I",S41=CT$4),$AA45*60+$AB45+$AC45/100,"")</f>
        <v/>
      </c>
      <c r="CU45" s="537"/>
      <c r="CV45" s="425" t="str">
        <f>IF(AND(S41&lt;&gt;"",$X45&lt;&gt;"",$AA45&lt;&gt;"O",$AA45&lt;&gt;"I",S41=CV$4),$AA45*60+$AB45+$AC45/100,"")</f>
        <v/>
      </c>
      <c r="CW45" s="946"/>
      <c r="CX45" s="121"/>
      <c r="CY45" s="122"/>
      <c r="CZ45" s="122"/>
      <c r="DA45" s="122"/>
      <c r="DB45" s="122"/>
      <c r="DC45" s="122"/>
      <c r="DD45" s="122"/>
      <c r="DE45" s="122"/>
      <c r="DF45" s="122"/>
      <c r="DG45" s="122"/>
      <c r="DH45" s="122"/>
      <c r="DI45" s="122"/>
      <c r="DJ45" s="122"/>
      <c r="DK45" s="122"/>
      <c r="DL45" s="122"/>
      <c r="DM45" s="122"/>
      <c r="DN45" s="122"/>
      <c r="DO45" s="122"/>
      <c r="DP45" s="122"/>
      <c r="DQ45" s="122"/>
      <c r="DR45" s="122"/>
      <c r="DS45" s="122"/>
      <c r="DT45" s="122"/>
      <c r="DU45" s="122"/>
      <c r="DV45" s="122"/>
      <c r="DW45" s="122"/>
      <c r="DX45" s="122"/>
      <c r="DY45" s="122"/>
      <c r="DZ45" s="122"/>
      <c r="EA45" s="122"/>
      <c r="EB45" s="122"/>
      <c r="EC45" s="122"/>
      <c r="ED45" s="122"/>
      <c r="EE45" s="122"/>
      <c r="EF45" s="123"/>
      <c r="EG45" s="289"/>
      <c r="EH45" s="15"/>
      <c r="EI45" s="15"/>
      <c r="EJ45" s="15"/>
      <c r="EK45" s="15"/>
      <c r="EL45" s="290"/>
      <c r="EM45" s="49"/>
      <c r="EN45" s="15"/>
      <c r="EO45" s="15"/>
      <c r="EP45" s="15"/>
      <c r="EQ45" s="15"/>
      <c r="ER45" s="15"/>
      <c r="ES45" s="15"/>
      <c r="ET45" s="15"/>
      <c r="EU45" s="290"/>
      <c r="EV45" s="289"/>
      <c r="EW45" s="15"/>
      <c r="EX45" s="15"/>
      <c r="EY45" s="15"/>
      <c r="EZ45" s="15"/>
      <c r="FA45" s="15"/>
      <c r="FB45" s="15"/>
      <c r="FC45" s="290"/>
      <c r="FD45" s="289"/>
      <c r="FE45" s="15"/>
      <c r="FF45" s="15"/>
      <c r="FG45" s="15"/>
      <c r="FH45" s="15"/>
      <c r="FI45" s="15"/>
      <c r="FJ45" s="15"/>
      <c r="FK45" s="290"/>
      <c r="FL45" s="289"/>
      <c r="FM45" s="15"/>
      <c r="FN45" s="15"/>
      <c r="FO45" s="15"/>
      <c r="FP45" s="15"/>
      <c r="FQ45" s="15"/>
      <c r="FR45" s="15"/>
      <c r="FS45" s="290"/>
    </row>
    <row r="46" spans="1:175" s="293" customFormat="1" ht="13.5" customHeight="1" x14ac:dyDescent="0.25">
      <c r="A46" s="903">
        <f>IF(A45&lt;&gt;0,INT(A45/60),"")</f>
        <v>1</v>
      </c>
      <c r="B46" s="904"/>
      <c r="C46" s="905">
        <f>IF(A45&lt;&gt;0,INT(A45-A46*60),"")</f>
        <v>28</v>
      </c>
      <c r="D46" s="906"/>
      <c r="E46" s="905">
        <f>IF(A45&lt;&gt;0,(A45-A46*60-C46)*100,"")</f>
        <v>31.000000000000227</v>
      </c>
      <c r="F46" s="907"/>
      <c r="G46" s="621">
        <f>IF(G45&lt;&gt;"",INT(G45/60),"")</f>
        <v>1</v>
      </c>
      <c r="H46" s="622"/>
      <c r="I46" s="908">
        <f>IF(G45&lt;&gt;"",INT(G45-G46*60),"")</f>
        <v>28</v>
      </c>
      <c r="J46" s="909"/>
      <c r="K46" s="908">
        <f>IF(G45&lt;&gt;"",(G45-G46*60-I46)*100,"")</f>
        <v>63.499999999999091</v>
      </c>
      <c r="L46" s="910"/>
      <c r="M46" s="911">
        <f>IF(SUM(CL41:CM46)&lt;&gt;0,AVERAGE(CL41:CM46),"")</f>
        <v>2.8149999999999999</v>
      </c>
      <c r="N46" s="912"/>
      <c r="O46" s="912"/>
      <c r="P46" s="913"/>
      <c r="Q46" s="914"/>
      <c r="R46" s="915"/>
      <c r="S46" s="127">
        <f>MAX(AJ41:AK46)</f>
        <v>203.59400000000002</v>
      </c>
      <c r="T46" s="128"/>
      <c r="U46" s="916"/>
      <c r="V46" s="917"/>
      <c r="W46" s="918"/>
      <c r="X46" s="58"/>
      <c r="Y46" s="62" t="str">
        <f t="shared" si="54"/>
        <v/>
      </c>
      <c r="Z46" s="21" t="str">
        <f t="shared" si="50"/>
        <v/>
      </c>
      <c r="AA46" s="18" t="str">
        <f t="shared" si="47"/>
        <v/>
      </c>
      <c r="AB46" s="18" t="str">
        <f t="shared" si="48"/>
        <v/>
      </c>
      <c r="AC46" s="19" t="str">
        <f t="shared" si="49"/>
        <v/>
      </c>
      <c r="AD46" s="937" t="str">
        <f t="shared" si="55"/>
        <v/>
      </c>
      <c r="AE46" s="938"/>
      <c r="AF46" s="939" t="str">
        <f t="shared" si="56"/>
        <v/>
      </c>
      <c r="AG46" s="940"/>
      <c r="AH46" s="941" t="str">
        <f t="shared" si="51"/>
        <v/>
      </c>
      <c r="AI46" s="942"/>
      <c r="AJ46" s="943" t="str">
        <f>IF(X46&lt;&gt;"",IF(M41&lt;&gt;"",M41,0)+$U$2*Z46,"")</f>
        <v/>
      </c>
      <c r="AK46" s="944"/>
      <c r="AL46" s="943"/>
      <c r="AM46" s="944"/>
      <c r="AN46" s="893" t="s">
        <v>537</v>
      </c>
      <c r="AO46" s="894"/>
      <c r="AP46" s="894"/>
      <c r="AQ46" s="894"/>
      <c r="AR46" s="894"/>
      <c r="AS46" s="894"/>
      <c r="AT46" s="894"/>
      <c r="AU46" s="894"/>
      <c r="AV46" s="894"/>
      <c r="AW46" s="894"/>
      <c r="AX46" s="895"/>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208"/>
      <c r="CJ46" s="945" t="str">
        <f t="shared" si="52"/>
        <v/>
      </c>
      <c r="CK46" s="946"/>
      <c r="CL46" s="945" t="str">
        <f t="shared" si="53"/>
        <v/>
      </c>
      <c r="CM46" s="946"/>
      <c r="CN46" s="945" t="str">
        <f>IF(AND(S41&lt;&gt;"",$X46&lt;&gt;"",$AA46&lt;&gt;"O",$AA46&lt;&gt;"I",S41=CN$4),$AA46*60+$AB46+$AC46/100,"")</f>
        <v/>
      </c>
      <c r="CO46" s="537"/>
      <c r="CP46" s="425" t="str">
        <f>IF(AND(S41&lt;&gt;"",$X46&lt;&gt;"",$AA46&lt;&gt;"O",$AA46&lt;&gt;"I",S41=CP$4),$AA46*60+$AB46+$AC46/100,"")</f>
        <v/>
      </c>
      <c r="CQ46" s="537"/>
      <c r="CR46" s="425" t="str">
        <f>IF(AND(S41&lt;&gt;"",$X46&lt;&gt;"",$AA46&lt;&gt;"O",$AA46&lt;&gt;"I",S41=CR$4),$AA46*60+$AB46+$AC46/100,"")</f>
        <v/>
      </c>
      <c r="CS46" s="537"/>
      <c r="CT46" s="425" t="str">
        <f>IF(AND(S41&lt;&gt;"",$X46&lt;&gt;"",$AA46&lt;&gt;"O",$AA46&lt;&gt;"I",S41=CT$4),$AA46*60+$AB46+$AC46/100,"")</f>
        <v/>
      </c>
      <c r="CU46" s="537"/>
      <c r="CV46" s="425" t="str">
        <f>IF(AND(S41&lt;&gt;"",$X46&lt;&gt;"",$AA46&lt;&gt;"O",$AA46&lt;&gt;"I",S41=CV$4),$AA46*60+$AB46+$AC46/100,"")</f>
        <v/>
      </c>
      <c r="CW46" s="946"/>
      <c r="CX46" s="103"/>
      <c r="CY46" s="103"/>
      <c r="CZ46" s="103"/>
      <c r="DA46" s="103"/>
      <c r="DB46" s="103"/>
      <c r="DC46" s="103"/>
      <c r="DD46" s="103"/>
      <c r="DE46" s="103"/>
      <c r="DF46" s="103"/>
      <c r="DG46" s="103"/>
      <c r="DH46" s="103"/>
      <c r="DI46" s="103"/>
      <c r="DJ46" s="103"/>
      <c r="DK46" s="103"/>
      <c r="DL46" s="103"/>
      <c r="DM46" s="103"/>
      <c r="DN46" s="103"/>
      <c r="DO46" s="103"/>
      <c r="DP46" s="103"/>
      <c r="DQ46" s="103"/>
      <c r="DR46" s="103"/>
      <c r="DS46" s="103"/>
      <c r="DT46" s="103"/>
      <c r="DU46" s="103"/>
      <c r="DV46" s="103"/>
      <c r="DW46" s="103"/>
      <c r="DX46" s="103"/>
      <c r="DY46" s="103"/>
      <c r="DZ46" s="103"/>
      <c r="EA46" s="103"/>
      <c r="EB46" s="103"/>
      <c r="EC46" s="103"/>
      <c r="ED46" s="103"/>
      <c r="EE46" s="103"/>
      <c r="EF46" s="104"/>
      <c r="EG46" s="289"/>
      <c r="EH46" s="15"/>
      <c r="EI46" s="15"/>
      <c r="EJ46" s="15"/>
      <c r="EK46" s="15"/>
      <c r="EL46" s="290"/>
      <c r="EM46" s="49"/>
      <c r="EN46" s="15"/>
      <c r="EO46" s="15"/>
      <c r="EP46" s="15"/>
      <c r="EQ46" s="15"/>
      <c r="ER46" s="15"/>
      <c r="ES46" s="15"/>
      <c r="ET46" s="15"/>
      <c r="EU46" s="290"/>
      <c r="EV46" s="289"/>
      <c r="EW46" s="15"/>
      <c r="EX46" s="15"/>
      <c r="EY46" s="15"/>
      <c r="EZ46" s="15"/>
      <c r="FA46" s="15"/>
      <c r="FB46" s="15"/>
      <c r="FC46" s="290"/>
      <c r="FD46" s="289"/>
      <c r="FE46" s="15"/>
      <c r="FF46" s="15"/>
      <c r="FG46" s="15"/>
      <c r="FH46" s="15"/>
      <c r="FI46" s="15"/>
      <c r="FJ46" s="15"/>
      <c r="FK46" s="290"/>
      <c r="FL46" s="289"/>
      <c r="FM46" s="15"/>
      <c r="FN46" s="15"/>
      <c r="FO46" s="15"/>
      <c r="FP46" s="15"/>
      <c r="FQ46" s="15"/>
      <c r="FR46" s="15"/>
      <c r="FS46" s="290"/>
    </row>
    <row r="47" spans="1:175" s="293" customFormat="1" ht="13.5" customHeight="1" x14ac:dyDescent="0.25">
      <c r="A47" s="882" t="s">
        <v>207</v>
      </c>
      <c r="B47" s="883"/>
      <c r="C47" s="883"/>
      <c r="D47" s="884"/>
      <c r="E47" s="885" t="s">
        <v>208</v>
      </c>
      <c r="F47" s="883"/>
      <c r="G47" s="883"/>
      <c r="H47" s="883"/>
      <c r="I47" s="883"/>
      <c r="J47" s="884"/>
      <c r="K47" s="886"/>
      <c r="L47" s="887"/>
      <c r="M47" s="887"/>
      <c r="N47" s="887"/>
      <c r="O47" s="887"/>
      <c r="P47" s="887"/>
      <c r="Q47" s="887"/>
      <c r="R47" s="887"/>
      <c r="S47" s="887"/>
      <c r="T47" s="887"/>
      <c r="U47" s="887"/>
      <c r="V47" s="887"/>
      <c r="W47" s="887"/>
      <c r="X47" s="887"/>
      <c r="Y47" s="887"/>
      <c r="Z47" s="887"/>
      <c r="AA47" s="887"/>
      <c r="AB47" s="887"/>
      <c r="AC47" s="887"/>
      <c r="AD47" s="887"/>
      <c r="AE47" s="887"/>
      <c r="AF47" s="887"/>
      <c r="AG47" s="887"/>
      <c r="AH47" s="887"/>
      <c r="AI47" s="887"/>
      <c r="AJ47" s="887"/>
      <c r="AK47" s="887"/>
      <c r="AL47" s="887"/>
      <c r="AM47" s="887"/>
      <c r="AN47" s="887"/>
      <c r="AO47" s="887"/>
      <c r="AP47" s="887"/>
      <c r="AQ47" s="887"/>
      <c r="AR47" s="887"/>
      <c r="AS47" s="887"/>
      <c r="AT47" s="887"/>
      <c r="AU47" s="887"/>
      <c r="AV47" s="887"/>
      <c r="AW47" s="887"/>
      <c r="AX47" s="888"/>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208"/>
      <c r="CJ47" s="15"/>
      <c r="CK47" s="15"/>
      <c r="CL47" s="15"/>
      <c r="CM47" s="15"/>
      <c r="CN47" s="15"/>
      <c r="CO47" s="15"/>
      <c r="CP47" s="15"/>
      <c r="CQ47" s="15"/>
      <c r="CR47" s="15"/>
      <c r="CS47" s="15"/>
      <c r="CT47" s="15"/>
      <c r="CU47" s="15"/>
      <c r="CV47" s="15"/>
      <c r="CW47" s="15"/>
      <c r="CX47" s="103"/>
      <c r="CY47" s="103"/>
      <c r="CZ47" s="103"/>
      <c r="DA47" s="103"/>
      <c r="DB47" s="103"/>
      <c r="DC47" s="103"/>
      <c r="DD47" s="103"/>
      <c r="DE47" s="103"/>
      <c r="DF47" s="103"/>
      <c r="DG47" s="103"/>
      <c r="DH47" s="103"/>
      <c r="DI47" s="103"/>
      <c r="DJ47" s="103"/>
      <c r="DK47" s="103"/>
      <c r="DL47" s="103"/>
      <c r="DM47" s="103"/>
      <c r="DN47" s="103"/>
      <c r="DO47" s="103"/>
      <c r="DP47" s="103"/>
      <c r="DQ47" s="103"/>
      <c r="DR47" s="103"/>
      <c r="DS47" s="103"/>
      <c r="DT47" s="103"/>
      <c r="DU47" s="103"/>
      <c r="DV47" s="103"/>
      <c r="DW47" s="103"/>
      <c r="DX47" s="103"/>
      <c r="DY47" s="103"/>
      <c r="DZ47" s="103"/>
      <c r="EA47" s="103"/>
      <c r="EB47" s="103"/>
      <c r="EC47" s="103"/>
      <c r="ED47" s="103"/>
      <c r="EE47" s="103"/>
      <c r="EF47" s="104"/>
      <c r="EG47" s="289"/>
      <c r="EH47" s="15"/>
      <c r="EI47" s="15"/>
      <c r="EJ47" s="15"/>
      <c r="EK47" s="15"/>
      <c r="EL47" s="290"/>
      <c r="EM47" s="49"/>
      <c r="EN47" s="15"/>
      <c r="EO47" s="15"/>
      <c r="EP47" s="15"/>
      <c r="EQ47" s="15"/>
      <c r="ER47" s="15"/>
      <c r="ES47" s="15"/>
      <c r="ET47" s="15"/>
      <c r="EU47" s="290"/>
      <c r="EV47" s="289"/>
      <c r="EW47" s="15"/>
      <c r="EX47" s="15"/>
      <c r="EY47" s="15"/>
      <c r="EZ47" s="15"/>
      <c r="FA47" s="15"/>
      <c r="FB47" s="15"/>
      <c r="FC47" s="290"/>
      <c r="FD47" s="289"/>
      <c r="FE47" s="15"/>
      <c r="FF47" s="15"/>
      <c r="FG47" s="15"/>
      <c r="FH47" s="15"/>
      <c r="FI47" s="15"/>
      <c r="FJ47" s="15"/>
      <c r="FK47" s="290"/>
      <c r="FL47" s="289"/>
      <c r="FM47" s="15"/>
      <c r="FN47" s="15"/>
      <c r="FO47" s="15"/>
      <c r="FP47" s="15"/>
      <c r="FQ47" s="15"/>
      <c r="FR47" s="15"/>
      <c r="FS47" s="290"/>
    </row>
    <row r="48" spans="1:175" s="293" customFormat="1" ht="13.5" customHeight="1" x14ac:dyDescent="0.25">
      <c r="A48" s="889">
        <v>86</v>
      </c>
      <c r="B48" s="890"/>
      <c r="C48" s="891">
        <v>86</v>
      </c>
      <c r="D48" s="892"/>
      <c r="E48" s="141">
        <v>52</v>
      </c>
      <c r="F48" s="142">
        <v>71</v>
      </c>
      <c r="G48" s="143">
        <v>78</v>
      </c>
      <c r="H48" s="142">
        <v>92</v>
      </c>
      <c r="I48" s="142">
        <v>89</v>
      </c>
      <c r="J48" s="144">
        <v>78</v>
      </c>
      <c r="K48" s="893"/>
      <c r="L48" s="894"/>
      <c r="M48" s="894"/>
      <c r="N48" s="894"/>
      <c r="O48" s="894"/>
      <c r="P48" s="894"/>
      <c r="Q48" s="894"/>
      <c r="R48" s="894"/>
      <c r="S48" s="894"/>
      <c r="T48" s="894"/>
      <c r="U48" s="894"/>
      <c r="V48" s="894"/>
      <c r="W48" s="894"/>
      <c r="X48" s="894"/>
      <c r="Y48" s="894"/>
      <c r="Z48" s="894"/>
      <c r="AA48" s="894"/>
      <c r="AB48" s="894"/>
      <c r="AC48" s="894"/>
      <c r="AD48" s="894"/>
      <c r="AE48" s="894"/>
      <c r="AF48" s="894"/>
      <c r="AG48" s="894"/>
      <c r="AH48" s="894"/>
      <c r="AI48" s="894"/>
      <c r="AJ48" s="894"/>
      <c r="AK48" s="894"/>
      <c r="AL48" s="894"/>
      <c r="AM48" s="894"/>
      <c r="AN48" s="894" t="s">
        <v>540</v>
      </c>
      <c r="AO48" s="894"/>
      <c r="AP48" s="894"/>
      <c r="AQ48" s="894"/>
      <c r="AR48" s="894"/>
      <c r="AS48" s="894"/>
      <c r="AT48" s="894"/>
      <c r="AU48" s="894"/>
      <c r="AV48" s="894"/>
      <c r="AW48" s="894"/>
      <c r="AX48" s="895"/>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208"/>
      <c r="CJ48" s="15"/>
      <c r="CK48" s="15"/>
      <c r="CL48" s="15"/>
      <c r="CM48" s="15"/>
      <c r="CN48" s="15"/>
      <c r="CO48" s="15"/>
      <c r="CP48" s="15"/>
      <c r="CQ48" s="15"/>
      <c r="CR48" s="15"/>
      <c r="CS48" s="15"/>
      <c r="CT48" s="15"/>
      <c r="CU48" s="15"/>
      <c r="CV48" s="15"/>
      <c r="CW48" s="15"/>
      <c r="CX48" s="103"/>
      <c r="CY48" s="103"/>
      <c r="CZ48" s="103"/>
      <c r="DA48" s="103"/>
      <c r="DB48" s="103"/>
      <c r="DC48" s="103"/>
      <c r="DD48" s="103"/>
      <c r="DE48" s="103"/>
      <c r="DF48" s="103"/>
      <c r="DG48" s="103"/>
      <c r="DH48" s="103"/>
      <c r="DI48" s="103"/>
      <c r="DJ48" s="103"/>
      <c r="DK48" s="103"/>
      <c r="DL48" s="103"/>
      <c r="DM48" s="103"/>
      <c r="DN48" s="103"/>
      <c r="DO48" s="103"/>
      <c r="DP48" s="103"/>
      <c r="DQ48" s="103"/>
      <c r="DR48" s="103"/>
      <c r="DS48" s="103"/>
      <c r="DT48" s="103"/>
      <c r="DU48" s="103"/>
      <c r="DV48" s="103"/>
      <c r="DW48" s="103"/>
      <c r="DX48" s="103"/>
      <c r="DY48" s="103"/>
      <c r="DZ48" s="103"/>
      <c r="EA48" s="103"/>
      <c r="EB48" s="103"/>
      <c r="EC48" s="103"/>
      <c r="ED48" s="103"/>
      <c r="EE48" s="103"/>
      <c r="EF48" s="104"/>
      <c r="EG48" s="289"/>
      <c r="EH48" s="15"/>
      <c r="EI48" s="15"/>
      <c r="EJ48" s="15"/>
      <c r="EK48" s="15"/>
      <c r="EL48" s="290"/>
      <c r="EM48" s="49"/>
      <c r="EN48" s="15"/>
      <c r="EO48" s="15"/>
      <c r="EP48" s="15"/>
      <c r="EQ48" s="15"/>
      <c r="ER48" s="15"/>
      <c r="ES48" s="15"/>
      <c r="ET48" s="15"/>
      <c r="EU48" s="290"/>
      <c r="EV48" s="289"/>
      <c r="EW48" s="15"/>
      <c r="EX48" s="15"/>
      <c r="EY48" s="15"/>
      <c r="EZ48" s="15"/>
      <c r="FA48" s="15"/>
      <c r="FB48" s="15"/>
      <c r="FC48" s="290"/>
      <c r="FD48" s="289"/>
      <c r="FE48" s="15"/>
      <c r="FF48" s="15"/>
      <c r="FG48" s="15"/>
      <c r="FH48" s="15"/>
      <c r="FI48" s="15"/>
      <c r="FJ48" s="15"/>
      <c r="FK48" s="290"/>
      <c r="FL48" s="289"/>
      <c r="FM48" s="15"/>
      <c r="FN48" s="15"/>
      <c r="FO48" s="15"/>
      <c r="FP48" s="15"/>
      <c r="FQ48" s="15"/>
      <c r="FR48" s="15"/>
      <c r="FS48" s="290"/>
    </row>
    <row r="49" spans="1:175" s="293" customFormat="1" ht="13.5" customHeight="1" thickBot="1" x14ac:dyDescent="0.3">
      <c r="A49" s="896">
        <v>93</v>
      </c>
      <c r="B49" s="897"/>
      <c r="C49" s="898">
        <v>94</v>
      </c>
      <c r="D49" s="899"/>
      <c r="E49" s="145">
        <v>60</v>
      </c>
      <c r="F49" s="146">
        <v>69</v>
      </c>
      <c r="G49" s="147">
        <v>83</v>
      </c>
      <c r="H49" s="146">
        <v>95</v>
      </c>
      <c r="I49" s="146">
        <v>90</v>
      </c>
      <c r="J49" s="148">
        <v>75</v>
      </c>
      <c r="K49" s="900"/>
      <c r="L49" s="901"/>
      <c r="M49" s="901"/>
      <c r="N49" s="901"/>
      <c r="O49" s="901"/>
      <c r="P49" s="901"/>
      <c r="Q49" s="901"/>
      <c r="R49" s="901"/>
      <c r="S49" s="901"/>
      <c r="T49" s="901"/>
      <c r="U49" s="901"/>
      <c r="V49" s="901"/>
      <c r="W49" s="901"/>
      <c r="X49" s="901"/>
      <c r="Y49" s="901"/>
      <c r="Z49" s="901"/>
      <c r="AA49" s="901"/>
      <c r="AB49" s="901"/>
      <c r="AC49" s="901"/>
      <c r="AD49" s="901"/>
      <c r="AE49" s="901"/>
      <c r="AF49" s="901"/>
      <c r="AG49" s="901"/>
      <c r="AH49" s="901"/>
      <c r="AI49" s="901"/>
      <c r="AJ49" s="901"/>
      <c r="AK49" s="901"/>
      <c r="AL49" s="901"/>
      <c r="AM49" s="901"/>
      <c r="AN49" s="901" t="s">
        <v>544</v>
      </c>
      <c r="AO49" s="901"/>
      <c r="AP49" s="901"/>
      <c r="AQ49" s="901"/>
      <c r="AR49" s="901"/>
      <c r="AS49" s="901"/>
      <c r="AT49" s="901"/>
      <c r="AU49" s="901"/>
      <c r="AV49" s="901"/>
      <c r="AW49" s="901"/>
      <c r="AX49" s="902"/>
      <c r="AY49" s="206"/>
      <c r="AZ49" s="206"/>
      <c r="BA49" s="206"/>
      <c r="BB49" s="206"/>
      <c r="BC49" s="206"/>
      <c r="BD49" s="206"/>
      <c r="BE49" s="206"/>
      <c r="BF49" s="206"/>
      <c r="BG49" s="206"/>
      <c r="BH49" s="206"/>
      <c r="BI49" s="206"/>
      <c r="BJ49" s="206"/>
      <c r="BK49" s="206"/>
      <c r="BL49" s="206"/>
      <c r="BM49" s="206"/>
      <c r="BN49" s="206"/>
      <c r="BO49" s="206"/>
      <c r="BP49" s="206"/>
      <c r="BQ49" s="206"/>
      <c r="BR49" s="206"/>
      <c r="BS49" s="206"/>
      <c r="BT49" s="206"/>
      <c r="BU49" s="206"/>
      <c r="BV49" s="206"/>
      <c r="BW49" s="206"/>
      <c r="BX49" s="206"/>
      <c r="BY49" s="206"/>
      <c r="BZ49" s="206"/>
      <c r="CA49" s="206"/>
      <c r="CB49" s="206"/>
      <c r="CC49" s="206"/>
      <c r="CD49" s="206"/>
      <c r="CE49" s="206"/>
      <c r="CF49" s="206"/>
      <c r="CG49" s="206"/>
      <c r="CH49" s="206"/>
      <c r="CI49" s="209"/>
      <c r="CJ49" s="288"/>
      <c r="CK49" s="288"/>
      <c r="CL49" s="288"/>
      <c r="CM49" s="288"/>
      <c r="CN49" s="288"/>
      <c r="CO49" s="288"/>
      <c r="CP49" s="288"/>
      <c r="CQ49" s="288"/>
      <c r="CR49" s="288"/>
      <c r="CS49" s="288"/>
      <c r="CT49" s="288"/>
      <c r="CU49" s="288"/>
      <c r="CV49" s="288"/>
      <c r="CW49" s="288"/>
      <c r="CX49" s="105"/>
      <c r="CY49" s="105"/>
      <c r="CZ49" s="105"/>
      <c r="DA49" s="105"/>
      <c r="DB49" s="105"/>
      <c r="DC49" s="105"/>
      <c r="DD49" s="105"/>
      <c r="DE49" s="105"/>
      <c r="DF49" s="105"/>
      <c r="DG49" s="105"/>
      <c r="DH49" s="105"/>
      <c r="DI49" s="105"/>
      <c r="DJ49" s="105"/>
      <c r="DK49" s="105"/>
      <c r="DL49" s="105"/>
      <c r="DM49" s="105"/>
      <c r="DN49" s="105"/>
      <c r="DO49" s="105"/>
      <c r="DP49" s="105"/>
      <c r="DQ49" s="105"/>
      <c r="DR49" s="105"/>
      <c r="DS49" s="105"/>
      <c r="DT49" s="105"/>
      <c r="DU49" s="105"/>
      <c r="DV49" s="105"/>
      <c r="DW49" s="105"/>
      <c r="DX49" s="105"/>
      <c r="DY49" s="105"/>
      <c r="DZ49" s="105"/>
      <c r="EA49" s="105"/>
      <c r="EB49" s="105"/>
      <c r="EC49" s="105"/>
      <c r="ED49" s="105"/>
      <c r="EE49" s="105"/>
      <c r="EF49" s="106"/>
      <c r="EG49" s="291"/>
      <c r="EH49" s="288"/>
      <c r="EI49" s="288"/>
      <c r="EJ49" s="288"/>
      <c r="EK49" s="288"/>
      <c r="EL49" s="292"/>
      <c r="EM49" s="48"/>
      <c r="EN49" s="288"/>
      <c r="EO49" s="288"/>
      <c r="EP49" s="288"/>
      <c r="EQ49" s="288"/>
      <c r="ER49" s="288"/>
      <c r="ES49" s="288"/>
      <c r="ET49" s="288"/>
      <c r="EU49" s="292"/>
      <c r="EV49" s="291"/>
      <c r="EW49" s="288"/>
      <c r="EX49" s="288"/>
      <c r="EY49" s="288"/>
      <c r="EZ49" s="288"/>
      <c r="FA49" s="288"/>
      <c r="FB49" s="288"/>
      <c r="FC49" s="292"/>
      <c r="FD49" s="291"/>
      <c r="FE49" s="288"/>
      <c r="FF49" s="288"/>
      <c r="FG49" s="288"/>
      <c r="FH49" s="288"/>
      <c r="FI49" s="288"/>
      <c r="FJ49" s="288"/>
      <c r="FK49" s="292"/>
      <c r="FL49" s="291"/>
      <c r="FM49" s="288"/>
      <c r="FN49" s="288"/>
      <c r="FO49" s="288"/>
      <c r="FP49" s="288"/>
      <c r="FQ49" s="288"/>
      <c r="FR49" s="288"/>
      <c r="FS49" s="292"/>
    </row>
    <row r="50" spans="1:175" s="293" customFormat="1" ht="13.5" customHeight="1" thickBot="1" x14ac:dyDescent="0.3">
      <c r="A50" s="981" t="s">
        <v>39</v>
      </c>
      <c r="B50" s="427"/>
      <c r="C50" s="982"/>
      <c r="D50" s="983"/>
      <c r="E50" s="984"/>
      <c r="F50" s="985"/>
      <c r="G50" s="988" t="str">
        <f>IF(L45&lt;&gt;"",L45,"")</f>
        <v>8256</v>
      </c>
      <c r="H50" s="989"/>
      <c r="I50" s="989"/>
      <c r="J50" s="992" t="str">
        <f>IF(G50="","",VLOOKUP(G50,Tires!$D$6:$K$75,4))</f>
        <v>SH</v>
      </c>
      <c r="K50" s="992"/>
      <c r="L50" s="992"/>
      <c r="M50" s="994">
        <f>IF(G50=S45,S46,"")</f>
        <v>203.59400000000002</v>
      </c>
      <c r="N50" s="995"/>
      <c r="O50" s="998"/>
      <c r="P50" s="999"/>
      <c r="Q50" s="1002"/>
      <c r="R50" s="1003"/>
      <c r="S50" s="1004" t="s">
        <v>308</v>
      </c>
      <c r="T50" s="1005"/>
      <c r="U50" s="1008" t="s">
        <v>51</v>
      </c>
      <c r="V50" s="1009"/>
      <c r="W50" s="1010"/>
      <c r="X50" s="56" t="s">
        <v>498</v>
      </c>
      <c r="Y50" s="60">
        <f>IF(X50&lt;&gt;"",U45+1,"")</f>
        <v>20</v>
      </c>
      <c r="Z50" s="20">
        <f>IF(X50&lt;&gt;"",1,"")</f>
        <v>1</v>
      </c>
      <c r="AA50" s="31" t="str">
        <f t="shared" ref="AA50:AA58" si="58">IF(X50&lt;&gt;"",IF(OR(LEFT(X50,1)="O",LEFT(X50,1)="OI",LEFT(X50,1)="o",LEFT(X50,1)="oi"),"O",IF(OR(LEFT(X50,1)="I",X50="i"),"I",IF(OR(LEN(X50)=5,LEN(X50)=8),LEFT(X50,1),""))),"")</f>
        <v>O</v>
      </c>
      <c r="AB50" s="31" t="str">
        <f t="shared" ref="AB50:AB58" si="59">IF(X50&lt;&gt;"",IF(OR(LEFT(X50,2)="OI",LEFT(X50,2)="oi"),"I",IF(OR(LEFT(X50,1)="O",LEFT(X50,1)="o"),"U",IF(OR(LEFT(X50,1)="I",X50="i"),"N",IF(OR(LEN(X50)=5,LEN(X50)=8),MID(X50,2,2),"")))),"")</f>
        <v>U</v>
      </c>
      <c r="AC50" s="32" t="str">
        <f t="shared" ref="AC50:AC58" si="60">IF(X50&lt;&gt;"",IF(OR(LEFT(X50,2)="OI",LEFT(X50,2)="oi",LEFT(X50,1)="I",LEFT(X50,1)="i"),"",IF(OR(LEFT(X50,1)="O",LEFT(X50,1)="o"),"T",IF(OR(LEN(X50)=5,LEN(X50)=8),MID(X50,4,2),""))),"")</f>
        <v>T</v>
      </c>
      <c r="AD50" s="1011">
        <f>IF(X50&lt;&gt;"",IF(AND(LEN(X50)&lt;=2,X50&lt;&gt;""),M46,IF(OR(LEFT(X50,1)="O",LEFT(X50,1)="o",LEFT(X50,1)="I",LEFT(X50,1)="i"),RIGHT(X50,3)/100,IF(LEN(X50)&lt;=7,M46,RIGHT(X50,3)/100))),"")</f>
        <v>2.5</v>
      </c>
      <c r="AE50" s="1012"/>
      <c r="AF50" s="1013">
        <f>IF(AND(AD50&lt;&gt;"",$AV$2&lt;&gt;""),IF(OR(U51="Plein",U51="Full",U51="plein",U51="full",U51="F",U51="f",U51="P",U51="p"),Capacity-AD50,IF(U51/$AV$2&gt;Capacity,Capacity,W45+(U51-U46)/$AV$2)-AD50),"")</f>
        <v>118.49464052287583</v>
      </c>
      <c r="AG50" s="1014"/>
      <c r="AH50" s="1015">
        <f>IF(AF50&lt;&gt;"",AF50*$AV$2,"")</f>
        <v>90.648400000000009</v>
      </c>
      <c r="AI50" s="1016"/>
      <c r="AJ50" s="1017">
        <f>IF(X50&lt;&gt;"",IF(M50&lt;&gt;"",M50,0)+$U$2*Z50,"")</f>
        <v>208.52</v>
      </c>
      <c r="AK50" s="1018"/>
      <c r="AL50" s="1017"/>
      <c r="AM50" s="1018"/>
      <c r="AN50" s="886" t="s">
        <v>538</v>
      </c>
      <c r="AO50" s="887"/>
      <c r="AP50" s="887"/>
      <c r="AQ50" s="887"/>
      <c r="AR50" s="887"/>
      <c r="AS50" s="887"/>
      <c r="AT50" s="887"/>
      <c r="AU50" s="887"/>
      <c r="AV50" s="1019">
        <v>6</v>
      </c>
      <c r="AW50" s="1020"/>
      <c r="AX50" s="1021"/>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208"/>
      <c r="CJ50" s="976" t="str">
        <f>IF(AND(AA50&lt;&gt;"",AB50&lt;&gt;"",AC50&lt;&gt;"",AL50="",AA50&lt;&gt;"O",AA50&lt;&gt;"I"),AA50*60+AB50+AC50/100,"")</f>
        <v/>
      </c>
      <c r="CK50" s="977"/>
      <c r="CL50" s="976" t="str">
        <f>IF(AND(AA50&lt;&gt;"",AB50&lt;&gt;"",AC50&lt;&gt;"",AL50="",AA50&lt;&gt;"O",AA50&lt;&gt;"I"),AD50,"")</f>
        <v/>
      </c>
      <c r="CM50" s="977"/>
      <c r="CN50" s="382" t="str">
        <f>IF(AND(S50&lt;&gt;"",$X50&lt;&gt;"",$AA50&lt;&gt;"O",$AA50&lt;&gt;"I",S50=CN$4),$AA50*60+$AB50+$AC50/100,"")</f>
        <v/>
      </c>
      <c r="CO50" s="383"/>
      <c r="CP50" s="428" t="str">
        <f>IF(AND(S50&lt;&gt;"",$X50&lt;&gt;"",$AA50&lt;&gt;"O",$AA50&lt;&gt;"I",S50=CP$4),$AA50*60+$AB50+$AC50/100,"")</f>
        <v/>
      </c>
      <c r="CQ50" s="978"/>
      <c r="CR50" s="428" t="str">
        <f>IF(AND(S50&lt;&gt;"",$X50&lt;&gt;"",$AA50&lt;&gt;"O",$AA50&lt;&gt;"I",S50=CR$4),$AA50*60+$AB50+$AC50/100,"")</f>
        <v/>
      </c>
      <c r="CS50" s="978"/>
      <c r="CT50" s="428" t="str">
        <f>IF(AND(S50&lt;&gt;"",$X50&lt;&gt;"",$AA50&lt;&gt;"O",$AA50&lt;&gt;"I",S50=CT$4),$AA50*60+$AB50+$AC50/100,"")</f>
        <v/>
      </c>
      <c r="CU50" s="978"/>
      <c r="CV50" s="428" t="str">
        <f>IF(AND(S50&lt;&gt;"",$X50&lt;&gt;"",$AA50&lt;&gt;"O",$AA50&lt;&gt;"I",S50=CV$4),$AA50*60+$AB50+$AC50/100,"")</f>
        <v/>
      </c>
      <c r="CW50" s="977"/>
      <c r="CX50" s="979"/>
      <c r="CY50" s="966"/>
      <c r="CZ50" s="966"/>
      <c r="DA50" s="966"/>
      <c r="DB50" s="966"/>
      <c r="DC50" s="966"/>
      <c r="DD50" s="966"/>
      <c r="DE50" s="966"/>
      <c r="DF50" s="966"/>
      <c r="DG50" s="966"/>
      <c r="DH50" s="966"/>
      <c r="DI50" s="966"/>
      <c r="DJ50" s="966"/>
      <c r="DK50" s="966"/>
      <c r="DL50" s="966"/>
      <c r="DM50" s="966"/>
      <c r="DN50" s="966"/>
      <c r="DO50" s="966"/>
      <c r="DP50" s="966"/>
      <c r="DQ50" s="966"/>
      <c r="DR50" s="966"/>
      <c r="DS50" s="966"/>
      <c r="DT50" s="966"/>
      <c r="DU50" s="966"/>
      <c r="DV50" s="966"/>
      <c r="DW50" s="966"/>
      <c r="DX50" s="966"/>
      <c r="DY50" s="966"/>
      <c r="DZ50" s="966"/>
      <c r="EA50" s="966"/>
      <c r="EB50" s="966"/>
      <c r="EC50" s="966"/>
      <c r="ED50" s="966"/>
      <c r="EE50" s="966"/>
      <c r="EF50" s="968"/>
      <c r="EG50" s="970">
        <f>MAX(Z50:Z58)</f>
        <v>7</v>
      </c>
      <c r="EH50" s="972" t="str">
        <f>IF($S50=EH$3,$EG50,"")</f>
        <v/>
      </c>
      <c r="EI50" s="972" t="str">
        <f>IF($S50=EI$3,$EG50,"")</f>
        <v/>
      </c>
      <c r="EJ50" s="972">
        <f>IF($S50=EJ$3,$EG50,"")</f>
        <v>7</v>
      </c>
      <c r="EK50" s="972" t="str">
        <f>IF($S50=EK$3,$EG50,"")</f>
        <v/>
      </c>
      <c r="EL50" s="974" t="str">
        <f>IF($S50=EL$3,$EG50,"")</f>
        <v/>
      </c>
      <c r="EM50" s="50">
        <f>AV50</f>
        <v>6</v>
      </c>
      <c r="EN50" s="958" t="str">
        <f>Data!$B$9</f>
        <v>Õ</v>
      </c>
      <c r="EO50" s="959"/>
      <c r="EP50" s="960">
        <f>IF(AND(A50=EN50,A51=EN51),E50,#N/A)</f>
        <v>0</v>
      </c>
      <c r="EQ50" s="960"/>
      <c r="ER50" s="955">
        <f>IF(AND(A50=EN50,A51=EN51),C50,#N/A)</f>
        <v>0</v>
      </c>
      <c r="ES50" s="955"/>
      <c r="ET50" s="955">
        <f>IF(AND(A50=EN50,A51=EN51),C51,#N/A)</f>
        <v>0</v>
      </c>
      <c r="EU50" s="956"/>
      <c r="EV50" s="958" t="str">
        <f>Data!$C$9</f>
        <v>Ö</v>
      </c>
      <c r="EW50" s="959"/>
      <c r="EX50" s="960" t="e">
        <f>IF(AND(A50=EV50,A51=EV51),E50,#N/A)</f>
        <v>#N/A</v>
      </c>
      <c r="EY50" s="960"/>
      <c r="EZ50" s="955" t="e">
        <f>IF(AND(A50=EV50,A51=EV51),C50,#N/A)</f>
        <v>#N/A</v>
      </c>
      <c r="FA50" s="955"/>
      <c r="FB50" s="955" t="e">
        <f>IF(AND(A50=EV50,A51=EV51),C51,#N/A)</f>
        <v>#N/A</v>
      </c>
      <c r="FC50" s="956"/>
      <c r="FD50" s="958" t="str">
        <f>Data!$D$9</f>
        <v>Ù</v>
      </c>
      <c r="FE50" s="959"/>
      <c r="FF50" s="960" t="e">
        <f>IF(AND(A50=FD50,A51=FD51),E50,#N/A)</f>
        <v>#N/A</v>
      </c>
      <c r="FG50" s="960"/>
      <c r="FH50" s="955" t="e">
        <f>IF(AND(A50=FD50,A51=FD51),C50,#N/A)</f>
        <v>#N/A</v>
      </c>
      <c r="FI50" s="955"/>
      <c r="FJ50" s="955" t="e">
        <f>IF(AND(A50=FD50,A51=FD51),C51,#N/A)</f>
        <v>#N/A</v>
      </c>
      <c r="FK50" s="956"/>
      <c r="FL50" s="958" t="str">
        <f>Data!$E$9</f>
        <v>Û</v>
      </c>
      <c r="FM50" s="959"/>
      <c r="FN50" s="960" t="e">
        <f>IF(AND(A50=FL50,A51=FL51),E50,#N/A)</f>
        <v>#N/A</v>
      </c>
      <c r="FO50" s="960"/>
      <c r="FP50" s="955" t="e">
        <f>IF(AND(A50=FL50,A51=FL51),C50,#N/A)</f>
        <v>#N/A</v>
      </c>
      <c r="FQ50" s="955"/>
      <c r="FR50" s="955" t="e">
        <f>IF(AND(A50=FL50,A51=FL51),C51,#N/A)</f>
        <v>#N/A</v>
      </c>
      <c r="FS50" s="956"/>
    </row>
    <row r="51" spans="1:175" s="293" customFormat="1" ht="13.5" customHeight="1" thickBot="1" x14ac:dyDescent="0.3">
      <c r="A51" s="947" t="s">
        <v>221</v>
      </c>
      <c r="B51" s="948"/>
      <c r="C51" s="962"/>
      <c r="D51" s="963"/>
      <c r="E51" s="986"/>
      <c r="F51" s="987"/>
      <c r="G51" s="990"/>
      <c r="H51" s="991"/>
      <c r="I51" s="991"/>
      <c r="J51" s="993"/>
      <c r="K51" s="993"/>
      <c r="L51" s="993"/>
      <c r="M51" s="996"/>
      <c r="N51" s="997"/>
      <c r="O51" s="1000"/>
      <c r="P51" s="1001"/>
      <c r="Q51" s="964"/>
      <c r="R51" s="965"/>
      <c r="S51" s="1006"/>
      <c r="T51" s="1007"/>
      <c r="U51" s="916">
        <v>8</v>
      </c>
      <c r="V51" s="917"/>
      <c r="W51" s="918"/>
      <c r="X51" s="57">
        <v>13035270</v>
      </c>
      <c r="Y51" s="61">
        <f>IF(AND(X51&lt;&gt;"",Y50&lt;&gt;""),Y50+1,"")</f>
        <v>21</v>
      </c>
      <c r="Z51" s="21">
        <f t="shared" ref="Z51:Z58" si="61">IF(AND(X51&lt;&gt;"",Z50&lt;&gt;""),Z50+1,"")</f>
        <v>2</v>
      </c>
      <c r="AA51" s="18" t="str">
        <f t="shared" si="58"/>
        <v>1</v>
      </c>
      <c r="AB51" s="18" t="str">
        <f t="shared" si="59"/>
        <v>30</v>
      </c>
      <c r="AC51" s="19" t="str">
        <f t="shared" si="60"/>
        <v>35</v>
      </c>
      <c r="AD51" s="937">
        <f>IF(X51&lt;&gt;"",IF(AND(LEN(X51)&lt;=2,X51&lt;&gt;""),AD50,IF(OR(LEFT(X51,1)="O",LEFT(X51,1)="o",LEFT(X51,1)="I",LEFT(X51,1)="i"),RIGHT(X51,3)/100,IF(LEN(X51)&lt;=7,AD50,RIGHT(X51,3)/100))),"")</f>
        <v>2.7</v>
      </c>
      <c r="AE51" s="938"/>
      <c r="AF51" s="939">
        <f>IF(AD51&lt;&gt;"",AF50-AD51,"")</f>
        <v>115.79464052287582</v>
      </c>
      <c r="AG51" s="940"/>
      <c r="AH51" s="941">
        <f t="shared" ref="AH51:AH58" si="62">IF(AF51&lt;&gt;"",AF51*$AV$2,"")</f>
        <v>88.582900000000009</v>
      </c>
      <c r="AI51" s="942"/>
      <c r="AJ51" s="943">
        <f>IF(X51&lt;&gt;"",IF(M50&lt;&gt;"",M50,0)+$U$2*Z51,"")</f>
        <v>213.44600000000003</v>
      </c>
      <c r="AK51" s="944"/>
      <c r="AL51" s="943"/>
      <c r="AM51" s="944"/>
      <c r="AN51" s="1027" t="s">
        <v>541</v>
      </c>
      <c r="AO51" s="894"/>
      <c r="AP51" s="894"/>
      <c r="AQ51" s="894"/>
      <c r="AR51" s="894"/>
      <c r="AS51" s="894"/>
      <c r="AT51" s="894"/>
      <c r="AU51" s="894"/>
      <c r="AV51" s="1022"/>
      <c r="AW51" s="1023"/>
      <c r="AX51" s="1024"/>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208"/>
      <c r="CJ51" s="945">
        <f t="shared" ref="CJ51:CJ58" si="63">IF(AND(AA51&lt;&gt;"",AB51&lt;&gt;"",AC51&lt;&gt;"",AL51="",AA51&lt;&gt;"O",AA51&lt;&gt;"I"),AA51*60+AB51+AC51/100,"")</f>
        <v>90.35</v>
      </c>
      <c r="CK51" s="946"/>
      <c r="CL51" s="945">
        <f t="shared" ref="CL51:CL58" si="64">IF(AND(AA51&lt;&gt;"",AB51&lt;&gt;"",AC51&lt;&gt;"",AL51="",AA51&lt;&gt;"O",AA51&lt;&gt;"I"),AD51,"")</f>
        <v>2.7</v>
      </c>
      <c r="CM51" s="946"/>
      <c r="CN51" s="945" t="str">
        <f>IF(AND(S50&lt;&gt;"",$X51&lt;&gt;"",$AA51&lt;&gt;"O",$AA51&lt;&gt;"I",S50=CN$4),$AA51*60+$AB51+$AC51/100,"")</f>
        <v/>
      </c>
      <c r="CO51" s="537"/>
      <c r="CP51" s="425" t="str">
        <f>IF(AND(S50&lt;&gt;"",$X51&lt;&gt;"",$AA51&lt;&gt;"O",$AA51&lt;&gt;"I",S50=CP$4),$AA51*60+$AB51+$AC51/100,"")</f>
        <v/>
      </c>
      <c r="CQ51" s="537"/>
      <c r="CR51" s="425">
        <f>IF(AND(S50&lt;&gt;"",$X51&lt;&gt;"",$AA51&lt;&gt;"O",$AA51&lt;&gt;"I",S50=CR$4),$AA51*60+$AB51+$AC51/100,"")</f>
        <v>90.35</v>
      </c>
      <c r="CS51" s="537"/>
      <c r="CT51" s="425" t="str">
        <f>IF(AND(S50&lt;&gt;"",$X51&lt;&gt;"",$AA51&lt;&gt;"O",$AA51&lt;&gt;"I",S50=CT$4),$AA51*60+$AB51+$AC51/100,"")</f>
        <v/>
      </c>
      <c r="CU51" s="537"/>
      <c r="CV51" s="425" t="str">
        <f>IF(AND(S50&lt;&gt;"",$X51&lt;&gt;"",$AA51&lt;&gt;"O",$AA51&lt;&gt;"I",S50=CV$4),$AA51*60+$AB51+$AC51/100,"")</f>
        <v/>
      </c>
      <c r="CW51" s="946"/>
      <c r="CX51" s="979"/>
      <c r="CY51" s="966"/>
      <c r="CZ51" s="966"/>
      <c r="DA51" s="966"/>
      <c r="DB51" s="966"/>
      <c r="DC51" s="966"/>
      <c r="DD51" s="966"/>
      <c r="DE51" s="966"/>
      <c r="DF51" s="966"/>
      <c r="DG51" s="966"/>
      <c r="DH51" s="966"/>
      <c r="DI51" s="966"/>
      <c r="DJ51" s="966"/>
      <c r="DK51" s="966"/>
      <c r="DL51" s="966"/>
      <c r="DM51" s="966"/>
      <c r="DN51" s="966"/>
      <c r="DO51" s="966"/>
      <c r="DP51" s="966"/>
      <c r="DQ51" s="966"/>
      <c r="DR51" s="966"/>
      <c r="DS51" s="966"/>
      <c r="DT51" s="966"/>
      <c r="DU51" s="966"/>
      <c r="DV51" s="966"/>
      <c r="DW51" s="966"/>
      <c r="DX51" s="966"/>
      <c r="DY51" s="966"/>
      <c r="DZ51" s="966"/>
      <c r="EA51" s="966"/>
      <c r="EB51" s="966"/>
      <c r="EC51" s="966"/>
      <c r="ED51" s="966"/>
      <c r="EE51" s="966"/>
      <c r="EF51" s="968"/>
      <c r="EG51" s="971"/>
      <c r="EH51" s="973"/>
      <c r="EI51" s="973"/>
      <c r="EJ51" s="973"/>
      <c r="EK51" s="973"/>
      <c r="EL51" s="975"/>
      <c r="EM51" s="49"/>
      <c r="EN51" s="947" t="str">
        <f>Data!$B$10</f>
        <v>Dry</v>
      </c>
      <c r="EO51" s="948"/>
      <c r="EP51" s="961"/>
      <c r="EQ51" s="961"/>
      <c r="ER51" s="948"/>
      <c r="ES51" s="948"/>
      <c r="ET51" s="948"/>
      <c r="EU51" s="957"/>
      <c r="EV51" s="947" t="str">
        <f>Data!$B$10</f>
        <v>Dry</v>
      </c>
      <c r="EW51" s="948"/>
      <c r="EX51" s="961"/>
      <c r="EY51" s="961"/>
      <c r="EZ51" s="948"/>
      <c r="FA51" s="948"/>
      <c r="FB51" s="948"/>
      <c r="FC51" s="957"/>
      <c r="FD51" s="947" t="str">
        <f>Data!$B$10</f>
        <v>Dry</v>
      </c>
      <c r="FE51" s="948"/>
      <c r="FF51" s="961"/>
      <c r="FG51" s="961"/>
      <c r="FH51" s="948"/>
      <c r="FI51" s="948"/>
      <c r="FJ51" s="948"/>
      <c r="FK51" s="957"/>
      <c r="FL51" s="947" t="str">
        <f>Data!$D$10</f>
        <v>Wet</v>
      </c>
      <c r="FM51" s="948"/>
      <c r="FN51" s="961"/>
      <c r="FO51" s="961"/>
      <c r="FP51" s="948"/>
      <c r="FQ51" s="948"/>
      <c r="FR51" s="948"/>
      <c r="FS51" s="957"/>
    </row>
    <row r="52" spans="1:175" s="293" customFormat="1" ht="13.5" customHeight="1" x14ac:dyDescent="0.25">
      <c r="A52" s="289"/>
      <c r="X52" s="57">
        <v>12950272</v>
      </c>
      <c r="Y52" s="61">
        <f t="shared" ref="Y52:Y58" si="65">IF(AND(X52&lt;&gt;"",Y51&lt;&gt;""),Y51+1,"")</f>
        <v>22</v>
      </c>
      <c r="Z52" s="21">
        <f t="shared" si="61"/>
        <v>3</v>
      </c>
      <c r="AA52" s="18" t="str">
        <f t="shared" si="58"/>
        <v>1</v>
      </c>
      <c r="AB52" s="18" t="str">
        <f t="shared" si="59"/>
        <v>29</v>
      </c>
      <c r="AC52" s="19" t="str">
        <f t="shared" si="60"/>
        <v>50</v>
      </c>
      <c r="AD52" s="937">
        <f t="shared" ref="AD52:AD58" si="66">IF(X52&lt;&gt;"",IF(AND(LEN(X52)&lt;=2,X52&lt;&gt;""),AD51,IF(OR(LEFT(X52,1)="O",LEFT(X52,1)="o",LEFT(X52,1)="I",LEFT(X52,1)="i"),RIGHT(X52,3)/100,IF(LEN(X52)&lt;=7,AD51,RIGHT(X52,3)/100))),"")</f>
        <v>2.72</v>
      </c>
      <c r="AE52" s="938"/>
      <c r="AF52" s="939">
        <f t="shared" ref="AF52:AF58" si="67">IF(AD52&lt;&gt;"",AF51-AD52,"")</f>
        <v>113.07464052287582</v>
      </c>
      <c r="AG52" s="940"/>
      <c r="AH52" s="941">
        <f t="shared" si="62"/>
        <v>86.502100000000013</v>
      </c>
      <c r="AI52" s="942"/>
      <c r="AJ52" s="943">
        <f>IF(X52&lt;&gt;"",IF(M50&lt;&gt;"",M50,0)+$U$2*Z52,"")</f>
        <v>218.37200000000001</v>
      </c>
      <c r="AK52" s="944"/>
      <c r="AL52" s="943"/>
      <c r="AM52" s="944"/>
      <c r="AN52" s="893" t="s">
        <v>545</v>
      </c>
      <c r="AO52" s="894"/>
      <c r="AP52" s="894"/>
      <c r="AQ52" s="894"/>
      <c r="AR52" s="894"/>
      <c r="AS52" s="894"/>
      <c r="AT52" s="894"/>
      <c r="AU52" s="894"/>
      <c r="AV52" s="949" t="s">
        <v>206</v>
      </c>
      <c r="AW52" s="950"/>
      <c r="AX52" s="951"/>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208"/>
      <c r="CJ52" s="945">
        <f t="shared" si="63"/>
        <v>89.5</v>
      </c>
      <c r="CK52" s="946"/>
      <c r="CL52" s="945">
        <f t="shared" si="64"/>
        <v>2.72</v>
      </c>
      <c r="CM52" s="946"/>
      <c r="CN52" s="945" t="str">
        <f>IF(AND(S50&lt;&gt;"",$X52&lt;&gt;"",$AA52&lt;&gt;"O",$AA52&lt;&gt;"I",S50=CN$4),$AA52*60+$AB52+$AC52/100,"")</f>
        <v/>
      </c>
      <c r="CO52" s="537"/>
      <c r="CP52" s="425" t="str">
        <f>IF(AND(S50&lt;&gt;"",$X52&lt;&gt;"",$AA52&lt;&gt;"O",$AA52&lt;&gt;"I",S50=CP$4),$AA52*60+$AB52+$AC52/100,"")</f>
        <v/>
      </c>
      <c r="CQ52" s="537"/>
      <c r="CR52" s="425">
        <f>IF(AND(S50&lt;&gt;"",$X52&lt;&gt;"",$AA52&lt;&gt;"O",$AA52&lt;&gt;"I",S50=CR$4),$AA52*60+$AB52+$AC52/100,"")</f>
        <v>89.5</v>
      </c>
      <c r="CS52" s="537"/>
      <c r="CT52" s="425" t="str">
        <f>IF(AND(S50&lt;&gt;"",$X52&lt;&gt;"",$AA52&lt;&gt;"O",$AA52&lt;&gt;"I",S50=CT$4),$AA52*60+$AB52+$AC52/100,"")</f>
        <v/>
      </c>
      <c r="CU52" s="537"/>
      <c r="CV52" s="425" t="str">
        <f>IF(AND(S50&lt;&gt;"",$X52&lt;&gt;"",$AA52&lt;&gt;"O",$AA52&lt;&gt;"I",S50=CV$4),$AA52*60+$AB52+$AC52/100,"")</f>
        <v/>
      </c>
      <c r="CW52" s="946"/>
      <c r="CX52" s="980"/>
      <c r="CY52" s="967"/>
      <c r="CZ52" s="967"/>
      <c r="DA52" s="967"/>
      <c r="DB52" s="967"/>
      <c r="DC52" s="967"/>
      <c r="DD52" s="967"/>
      <c r="DE52" s="967"/>
      <c r="DF52" s="967"/>
      <c r="DG52" s="967"/>
      <c r="DH52" s="967"/>
      <c r="DI52" s="967"/>
      <c r="DJ52" s="967"/>
      <c r="DK52" s="967"/>
      <c r="DL52" s="967"/>
      <c r="DM52" s="967"/>
      <c r="DN52" s="967"/>
      <c r="DO52" s="967"/>
      <c r="DP52" s="967"/>
      <c r="DQ52" s="967"/>
      <c r="DR52" s="967"/>
      <c r="DS52" s="967"/>
      <c r="DT52" s="967"/>
      <c r="DU52" s="967"/>
      <c r="DV52" s="967"/>
      <c r="DW52" s="967"/>
      <c r="DX52" s="967"/>
      <c r="DY52" s="967"/>
      <c r="DZ52" s="967"/>
      <c r="EA52" s="967"/>
      <c r="EB52" s="967"/>
      <c r="EC52" s="967"/>
      <c r="ED52" s="967"/>
      <c r="EE52" s="967"/>
      <c r="EF52" s="969"/>
      <c r="EG52" s="289"/>
      <c r="EH52" s="15"/>
      <c r="EI52" s="15"/>
      <c r="EJ52" s="15"/>
      <c r="EK52" s="15"/>
      <c r="EL52" s="290"/>
      <c r="EM52" s="49"/>
      <c r="EN52" s="15"/>
      <c r="EO52" s="15"/>
      <c r="EP52" s="15"/>
      <c r="EQ52" s="15"/>
      <c r="ER52" s="15"/>
      <c r="ES52" s="15"/>
      <c r="ET52" s="15"/>
      <c r="EU52" s="290"/>
      <c r="EV52" s="289"/>
      <c r="EW52" s="15"/>
      <c r="EX52" s="15"/>
      <c r="EY52" s="15"/>
      <c r="EZ52" s="15"/>
      <c r="FA52" s="15"/>
      <c r="FB52" s="15"/>
      <c r="FC52" s="290"/>
      <c r="FD52" s="289"/>
      <c r="FE52" s="15"/>
      <c r="FF52" s="15"/>
      <c r="FG52" s="15"/>
      <c r="FH52" s="15"/>
      <c r="FI52" s="15"/>
      <c r="FJ52" s="15"/>
      <c r="FK52" s="290"/>
      <c r="FL52" s="289"/>
      <c r="FM52" s="15"/>
      <c r="FN52" s="15"/>
      <c r="FO52" s="15"/>
      <c r="FP52" s="15"/>
      <c r="FQ52" s="15"/>
      <c r="FR52" s="15"/>
      <c r="FS52" s="290"/>
    </row>
    <row r="53" spans="1:175" s="293" customFormat="1" ht="13.5" customHeight="1" x14ac:dyDescent="0.25">
      <c r="A53" s="289"/>
      <c r="X53" s="57">
        <v>12968272</v>
      </c>
      <c r="Y53" s="61">
        <f t="shared" si="65"/>
        <v>23</v>
      </c>
      <c r="Z53" s="21">
        <f t="shared" si="61"/>
        <v>4</v>
      </c>
      <c r="AA53" s="18" t="str">
        <f t="shared" si="58"/>
        <v>1</v>
      </c>
      <c r="AB53" s="18" t="str">
        <f t="shared" si="59"/>
        <v>29</v>
      </c>
      <c r="AC53" s="19" t="str">
        <f t="shared" si="60"/>
        <v>68</v>
      </c>
      <c r="AD53" s="937">
        <f t="shared" si="66"/>
        <v>2.72</v>
      </c>
      <c r="AE53" s="938"/>
      <c r="AF53" s="939">
        <f t="shared" si="67"/>
        <v>110.35464052287583</v>
      </c>
      <c r="AG53" s="940"/>
      <c r="AH53" s="941">
        <f t="shared" si="62"/>
        <v>84.421300000000002</v>
      </c>
      <c r="AI53" s="942"/>
      <c r="AJ53" s="943">
        <f>IF(X53&lt;&gt;"",IF(M50&lt;&gt;"",M50,0)+$U$2*Z53,"")</f>
        <v>223.29800000000003</v>
      </c>
      <c r="AK53" s="944"/>
      <c r="AL53" s="943"/>
      <c r="AM53" s="944"/>
      <c r="AN53" s="893">
        <v>122.1</v>
      </c>
      <c r="AO53" s="894"/>
      <c r="AP53" s="894"/>
      <c r="AQ53" s="894"/>
      <c r="AR53" s="894"/>
      <c r="AS53" s="894"/>
      <c r="AT53" s="894"/>
      <c r="AU53" s="894"/>
      <c r="AV53" s="952">
        <f>IF(M58&lt;&gt;"",INT(MIN(AF50:AG58)/M58),"")</f>
        <v>37</v>
      </c>
      <c r="AW53" s="953"/>
      <c r="AX53" s="954"/>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208"/>
      <c r="CJ53" s="945">
        <f t="shared" si="63"/>
        <v>89.68</v>
      </c>
      <c r="CK53" s="946"/>
      <c r="CL53" s="945">
        <f t="shared" si="64"/>
        <v>2.72</v>
      </c>
      <c r="CM53" s="946"/>
      <c r="CN53" s="945" t="str">
        <f>IF(AND(S50&lt;&gt;"",$X53&lt;&gt;"",$AA53&lt;&gt;"O",$AA53&lt;&gt;"I",S50=CN$4),$AA53*60+$AB53+$AC53/100,"")</f>
        <v/>
      </c>
      <c r="CO53" s="537"/>
      <c r="CP53" s="425" t="str">
        <f>IF(AND(S50&lt;&gt;"",$X53&lt;&gt;"",$AA53&lt;&gt;"O",$AA53&lt;&gt;"I",S50=CP$4),$AA53*60+$AB53+$AC53/100,"")</f>
        <v/>
      </c>
      <c r="CQ53" s="537"/>
      <c r="CR53" s="425">
        <f>IF(AND(S50&lt;&gt;"",$X53&lt;&gt;"",$AA53&lt;&gt;"O",$AA53&lt;&gt;"I",S50=CR$4),$AA53*60+$AB53+$AC53/100,"")</f>
        <v>89.68</v>
      </c>
      <c r="CS53" s="537"/>
      <c r="CT53" s="425" t="str">
        <f>IF(AND(S50&lt;&gt;"",$X53&lt;&gt;"",$AA53&lt;&gt;"O",$AA53&lt;&gt;"I",S50=CT$4),$AA53*60+$AB53+$AC53/100,"")</f>
        <v/>
      </c>
      <c r="CU53" s="537"/>
      <c r="CV53" s="425" t="str">
        <f>IF(AND(S50&lt;&gt;"",$X53&lt;&gt;"",$AA53&lt;&gt;"O",$AA53&lt;&gt;"I",S50=CV$4),$AA53*60+$AB53+$AC53/100,"")</f>
        <v/>
      </c>
      <c r="CW53" s="946"/>
      <c r="CX53" s="124" t="str">
        <f t="shared" ref="CX53:EF53" si="68">IF(AND($G50=CX$3,CX$3&lt;&gt;""),MAX($Z50:$Z58),"")</f>
        <v/>
      </c>
      <c r="CY53" s="125" t="str">
        <f t="shared" si="68"/>
        <v/>
      </c>
      <c r="CZ53" s="125" t="str">
        <f t="shared" si="68"/>
        <v/>
      </c>
      <c r="DA53" s="125" t="str">
        <f t="shared" si="68"/>
        <v/>
      </c>
      <c r="DB53" s="125" t="str">
        <f t="shared" si="68"/>
        <v/>
      </c>
      <c r="DC53" s="125" t="str">
        <f t="shared" si="68"/>
        <v/>
      </c>
      <c r="DD53" s="125" t="str">
        <f t="shared" si="68"/>
        <v/>
      </c>
      <c r="DE53" s="125" t="str">
        <f t="shared" si="68"/>
        <v/>
      </c>
      <c r="DF53" s="125" t="str">
        <f t="shared" si="68"/>
        <v/>
      </c>
      <c r="DG53" s="125" t="str">
        <f t="shared" si="68"/>
        <v/>
      </c>
      <c r="DH53" s="125" t="str">
        <f t="shared" si="68"/>
        <v/>
      </c>
      <c r="DI53" s="125" t="str">
        <f t="shared" si="68"/>
        <v/>
      </c>
      <c r="DJ53" s="125" t="str">
        <f t="shared" si="68"/>
        <v/>
      </c>
      <c r="DK53" s="125">
        <f t="shared" si="68"/>
        <v>7</v>
      </c>
      <c r="DL53" s="125" t="str">
        <f t="shared" si="68"/>
        <v/>
      </c>
      <c r="DM53" s="125" t="str">
        <f t="shared" si="68"/>
        <v/>
      </c>
      <c r="DN53" s="125" t="str">
        <f t="shared" si="68"/>
        <v/>
      </c>
      <c r="DO53" s="125" t="str">
        <f t="shared" si="68"/>
        <v/>
      </c>
      <c r="DP53" s="125" t="str">
        <f t="shared" si="68"/>
        <v/>
      </c>
      <c r="DQ53" s="125" t="str">
        <f t="shared" si="68"/>
        <v/>
      </c>
      <c r="DR53" s="125" t="str">
        <f t="shared" si="68"/>
        <v/>
      </c>
      <c r="DS53" s="125" t="str">
        <f t="shared" si="68"/>
        <v/>
      </c>
      <c r="DT53" s="125" t="str">
        <f t="shared" si="68"/>
        <v/>
      </c>
      <c r="DU53" s="125" t="str">
        <f t="shared" si="68"/>
        <v/>
      </c>
      <c r="DV53" s="125" t="str">
        <f t="shared" si="68"/>
        <v/>
      </c>
      <c r="DW53" s="125" t="str">
        <f t="shared" si="68"/>
        <v/>
      </c>
      <c r="DX53" s="125" t="str">
        <f t="shared" si="68"/>
        <v/>
      </c>
      <c r="DY53" s="125" t="str">
        <f t="shared" si="68"/>
        <v/>
      </c>
      <c r="DZ53" s="125" t="str">
        <f t="shared" si="68"/>
        <v/>
      </c>
      <c r="EA53" s="125" t="str">
        <f t="shared" si="68"/>
        <v/>
      </c>
      <c r="EB53" s="125" t="str">
        <f t="shared" si="68"/>
        <v/>
      </c>
      <c r="EC53" s="125" t="str">
        <f t="shared" si="68"/>
        <v/>
      </c>
      <c r="ED53" s="125" t="str">
        <f t="shared" si="68"/>
        <v/>
      </c>
      <c r="EE53" s="125" t="str">
        <f t="shared" si="68"/>
        <v/>
      </c>
      <c r="EF53" s="126" t="str">
        <f t="shared" si="68"/>
        <v/>
      </c>
      <c r="EG53" s="289"/>
      <c r="EH53" s="15"/>
      <c r="EI53" s="15"/>
      <c r="EJ53" s="15"/>
      <c r="EK53" s="15"/>
      <c r="EL53" s="290"/>
      <c r="EM53" s="49"/>
      <c r="EN53" s="15"/>
      <c r="EO53" s="15"/>
      <c r="EP53" s="15"/>
      <c r="EQ53" s="15"/>
      <c r="ER53" s="15"/>
      <c r="ES53" s="15"/>
      <c r="ET53" s="15"/>
      <c r="EU53" s="290"/>
      <c r="EV53" s="289"/>
      <c r="EW53" s="15"/>
      <c r="EX53" s="15"/>
      <c r="EY53" s="15"/>
      <c r="EZ53" s="15"/>
      <c r="FA53" s="15"/>
      <c r="FB53" s="15"/>
      <c r="FC53" s="290"/>
      <c r="FD53" s="289"/>
      <c r="FE53" s="15"/>
      <c r="FF53" s="15"/>
      <c r="FG53" s="15"/>
      <c r="FH53" s="15"/>
      <c r="FI53" s="15"/>
      <c r="FJ53" s="15"/>
      <c r="FK53" s="290"/>
      <c r="FL53" s="289"/>
      <c r="FM53" s="15"/>
      <c r="FN53" s="15"/>
      <c r="FO53" s="15"/>
      <c r="FP53" s="15"/>
      <c r="FQ53" s="15"/>
      <c r="FR53" s="15"/>
      <c r="FS53" s="290"/>
    </row>
    <row r="54" spans="1:175" s="293" customFormat="1" ht="13.5" customHeight="1" x14ac:dyDescent="0.25">
      <c r="A54" s="289"/>
      <c r="X54" s="57">
        <v>13269265</v>
      </c>
      <c r="Y54" s="61">
        <f t="shared" si="65"/>
        <v>24</v>
      </c>
      <c r="Z54" s="21">
        <f t="shared" si="61"/>
        <v>5</v>
      </c>
      <c r="AA54" s="18" t="str">
        <f t="shared" si="58"/>
        <v>1</v>
      </c>
      <c r="AB54" s="70" t="str">
        <f t="shared" si="59"/>
        <v>32</v>
      </c>
      <c r="AC54" s="71" t="str">
        <f t="shared" si="60"/>
        <v>69</v>
      </c>
      <c r="AD54" s="937">
        <f t="shared" si="66"/>
        <v>2.65</v>
      </c>
      <c r="AE54" s="938"/>
      <c r="AF54" s="939">
        <f t="shared" si="67"/>
        <v>107.70464052287582</v>
      </c>
      <c r="AG54" s="940"/>
      <c r="AH54" s="941">
        <f t="shared" si="62"/>
        <v>82.394050000000007</v>
      </c>
      <c r="AI54" s="942"/>
      <c r="AJ54" s="943">
        <f>IF(X54&lt;&gt;"",IF(M50&lt;&gt;"",M50,0)+$U$2*Z54,"")</f>
        <v>228.22400000000002</v>
      </c>
      <c r="AK54" s="944"/>
      <c r="AL54" s="943"/>
      <c r="AM54" s="944"/>
      <c r="AN54" s="893" t="s">
        <v>547</v>
      </c>
      <c r="AO54" s="894"/>
      <c r="AP54" s="894"/>
      <c r="AQ54" s="894"/>
      <c r="AR54" s="894"/>
      <c r="AS54" s="894"/>
      <c r="AT54" s="894"/>
      <c r="AU54" s="894"/>
      <c r="AV54" s="894"/>
      <c r="AW54" s="894"/>
      <c r="AX54" s="895"/>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208"/>
      <c r="CJ54" s="945">
        <f t="shared" si="63"/>
        <v>92.69</v>
      </c>
      <c r="CK54" s="946"/>
      <c r="CL54" s="945">
        <f t="shared" si="64"/>
        <v>2.65</v>
      </c>
      <c r="CM54" s="946"/>
      <c r="CN54" s="945" t="str">
        <f>IF(AND(S50&lt;&gt;"",$X54&lt;&gt;"",$AA54&lt;&gt;"O",$AA54&lt;&gt;"I",S50=CN$4),$AA54*60+$AB54+$AC54/100,"")</f>
        <v/>
      </c>
      <c r="CO54" s="537"/>
      <c r="CP54" s="425" t="str">
        <f>IF(AND(S50&lt;&gt;"",$X54&lt;&gt;"",$AA54&lt;&gt;"O",$AA54&lt;&gt;"I",S50=CP$4),$AA54*60+$AB54+$AC54/100,"")</f>
        <v/>
      </c>
      <c r="CQ54" s="537"/>
      <c r="CR54" s="425">
        <f>IF(AND(S50&lt;&gt;"",$X54&lt;&gt;"",$AA54&lt;&gt;"O",$AA54&lt;&gt;"I",S50=CR$4),$AA54*60+$AB54+$AC54/100,"")</f>
        <v>92.69</v>
      </c>
      <c r="CS54" s="537"/>
      <c r="CT54" s="425" t="str">
        <f>IF(AND(S50&lt;&gt;"",$X54&lt;&gt;"",$AA54&lt;&gt;"O",$AA54&lt;&gt;"I",S50=CT$4),$AA54*60+$AB54+$AC54/100,"")</f>
        <v/>
      </c>
      <c r="CU54" s="537"/>
      <c r="CV54" s="425" t="str">
        <f>IF(AND(S50&lt;&gt;"",$X54&lt;&gt;"",$AA54&lt;&gt;"O",$AA54&lt;&gt;"I",S50=CV$4),$AA54*60+$AB54+$AC54/100,"")</f>
        <v/>
      </c>
      <c r="CW54" s="946"/>
      <c r="CX54" s="121"/>
      <c r="CY54" s="122"/>
      <c r="CZ54" s="122"/>
      <c r="DA54" s="122"/>
      <c r="DB54" s="122"/>
      <c r="DC54" s="122"/>
      <c r="DD54" s="122"/>
      <c r="DE54" s="122"/>
      <c r="DF54" s="122"/>
      <c r="DG54" s="122"/>
      <c r="DH54" s="122"/>
      <c r="DI54" s="122"/>
      <c r="DJ54" s="122"/>
      <c r="DK54" s="122"/>
      <c r="DL54" s="122"/>
      <c r="DM54" s="122"/>
      <c r="DN54" s="122"/>
      <c r="DO54" s="122"/>
      <c r="DP54" s="122"/>
      <c r="DQ54" s="122"/>
      <c r="DR54" s="122"/>
      <c r="DS54" s="122"/>
      <c r="DT54" s="122"/>
      <c r="DU54" s="122"/>
      <c r="DV54" s="122"/>
      <c r="DW54" s="122"/>
      <c r="DX54" s="122"/>
      <c r="DY54" s="122"/>
      <c r="DZ54" s="122"/>
      <c r="EA54" s="122"/>
      <c r="EB54" s="122"/>
      <c r="EC54" s="122"/>
      <c r="ED54" s="122"/>
      <c r="EE54" s="122"/>
      <c r="EF54" s="123"/>
      <c r="EG54" s="289"/>
      <c r="EH54" s="15"/>
      <c r="EI54" s="15"/>
      <c r="EJ54" s="15"/>
      <c r="EK54" s="15"/>
      <c r="EL54" s="290"/>
      <c r="EM54" s="49"/>
      <c r="EN54" s="15"/>
      <c r="EO54" s="15"/>
      <c r="EP54" s="15"/>
      <c r="EQ54" s="15"/>
      <c r="ER54" s="15"/>
      <c r="ES54" s="15"/>
      <c r="ET54" s="15"/>
      <c r="EU54" s="290"/>
      <c r="EV54" s="289"/>
      <c r="EW54" s="15"/>
      <c r="EX54" s="15"/>
      <c r="EY54" s="15"/>
      <c r="EZ54" s="15"/>
      <c r="FA54" s="15"/>
      <c r="FB54" s="15"/>
      <c r="FC54" s="290"/>
      <c r="FD54" s="289"/>
      <c r="FE54" s="15"/>
      <c r="FF54" s="15"/>
      <c r="FG54" s="15"/>
      <c r="FH54" s="15"/>
      <c r="FI54" s="15"/>
      <c r="FJ54" s="15"/>
      <c r="FK54" s="290"/>
      <c r="FL54" s="289"/>
      <c r="FM54" s="15"/>
      <c r="FN54" s="15"/>
      <c r="FO54" s="15"/>
      <c r="FP54" s="15"/>
      <c r="FQ54" s="15"/>
      <c r="FR54" s="15"/>
      <c r="FS54" s="290"/>
    </row>
    <row r="55" spans="1:175" s="293" customFormat="1" ht="13.5" customHeight="1" x14ac:dyDescent="0.25">
      <c r="A55" s="289"/>
      <c r="X55" s="58">
        <v>12926277</v>
      </c>
      <c r="Y55" s="62">
        <f t="shared" si="65"/>
        <v>25</v>
      </c>
      <c r="Z55" s="21">
        <f t="shared" si="61"/>
        <v>6</v>
      </c>
      <c r="AA55" s="359" t="str">
        <f t="shared" si="58"/>
        <v>1</v>
      </c>
      <c r="AB55" s="359" t="str">
        <f t="shared" si="59"/>
        <v>29</v>
      </c>
      <c r="AC55" s="360" t="str">
        <f t="shared" si="60"/>
        <v>26</v>
      </c>
      <c r="AD55" s="1025">
        <f t="shared" si="66"/>
        <v>2.77</v>
      </c>
      <c r="AE55" s="1026"/>
      <c r="AF55" s="939">
        <f t="shared" si="67"/>
        <v>104.93464052287582</v>
      </c>
      <c r="AG55" s="940"/>
      <c r="AH55" s="941">
        <f t="shared" si="62"/>
        <v>80.275000000000006</v>
      </c>
      <c r="AI55" s="942"/>
      <c r="AJ55" s="943">
        <f>IF(X55&lt;&gt;"",IF(M50&lt;&gt;"",M50,0)+$U$2*Z55,"")</f>
        <v>233.15000000000003</v>
      </c>
      <c r="AK55" s="944"/>
      <c r="AL55" s="943"/>
      <c r="AM55" s="944"/>
      <c r="AN55" s="893" t="s">
        <v>548</v>
      </c>
      <c r="AO55" s="894"/>
      <c r="AP55" s="894"/>
      <c r="AQ55" s="894"/>
      <c r="AR55" s="894"/>
      <c r="AS55" s="894"/>
      <c r="AT55" s="894"/>
      <c r="AU55" s="894"/>
      <c r="AV55" s="894"/>
      <c r="AW55" s="894"/>
      <c r="AX55" s="895"/>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208"/>
      <c r="CJ55" s="945">
        <f t="shared" si="63"/>
        <v>89.26</v>
      </c>
      <c r="CK55" s="946"/>
      <c r="CL55" s="945">
        <f t="shared" si="64"/>
        <v>2.77</v>
      </c>
      <c r="CM55" s="946"/>
      <c r="CN55" s="945" t="str">
        <f>IF(AND(S50&lt;&gt;"",$X55&lt;&gt;"",$AA55&lt;&gt;"O",$AA55&lt;&gt;"I",S50=CN$4),$AA55*60+$AB55+$AC55/100,"")</f>
        <v/>
      </c>
      <c r="CO55" s="537"/>
      <c r="CP55" s="425" t="str">
        <f>IF(AND(S50&lt;&gt;"",$X55&lt;&gt;"",$AA55&lt;&gt;"O",$AA55&lt;&gt;"I",S50=CP$4),$AA55*60+$AB55+$AC55/100,"")</f>
        <v/>
      </c>
      <c r="CQ55" s="537"/>
      <c r="CR55" s="425">
        <f>IF(AND(S50&lt;&gt;"",$X55&lt;&gt;"",$AA55&lt;&gt;"O",$AA55&lt;&gt;"I",S50=CR$4),$AA55*60+$AB55+$AC55/100,"")</f>
        <v>89.26</v>
      </c>
      <c r="CS55" s="537"/>
      <c r="CT55" s="425" t="str">
        <f>IF(AND(S50&lt;&gt;"",$X55&lt;&gt;"",$AA55&lt;&gt;"O",$AA55&lt;&gt;"I",S50=CT$4),$AA55*60+$AB55+$AC55/100,"")</f>
        <v/>
      </c>
      <c r="CU55" s="537"/>
      <c r="CV55" s="425" t="str">
        <f>IF(AND(S50&lt;&gt;"",$X55&lt;&gt;"",$AA55&lt;&gt;"O",$AA55&lt;&gt;"I",S50=CV$4),$AA55*60+$AB55+$AC55/100,"")</f>
        <v/>
      </c>
      <c r="CW55" s="946"/>
      <c r="CX55" s="103"/>
      <c r="CY55" s="103"/>
      <c r="CZ55" s="103"/>
      <c r="DA55" s="103"/>
      <c r="DB55" s="103"/>
      <c r="DC55" s="103"/>
      <c r="DD55" s="103"/>
      <c r="DE55" s="103"/>
      <c r="DF55" s="103"/>
      <c r="DG55" s="103"/>
      <c r="DH55" s="103"/>
      <c r="DI55" s="103"/>
      <c r="DJ55" s="103"/>
      <c r="DK55" s="103"/>
      <c r="DL55" s="103"/>
      <c r="DM55" s="103"/>
      <c r="DN55" s="103"/>
      <c r="DO55" s="103"/>
      <c r="DP55" s="103"/>
      <c r="DQ55" s="103"/>
      <c r="DR55" s="103"/>
      <c r="DS55" s="103"/>
      <c r="DT55" s="103"/>
      <c r="DU55" s="103"/>
      <c r="DV55" s="103"/>
      <c r="DW55" s="103"/>
      <c r="DX55" s="103"/>
      <c r="DY55" s="103"/>
      <c r="DZ55" s="103"/>
      <c r="EA55" s="103"/>
      <c r="EB55" s="103"/>
      <c r="EC55" s="103"/>
      <c r="ED55" s="103"/>
      <c r="EE55" s="103"/>
      <c r="EF55" s="104"/>
      <c r="EG55" s="289"/>
      <c r="EH55" s="15"/>
      <c r="EI55" s="15"/>
      <c r="EJ55" s="15"/>
      <c r="EK55" s="15"/>
      <c r="EL55" s="290"/>
      <c r="EM55" s="49"/>
      <c r="EN55" s="15"/>
      <c r="EO55" s="15"/>
      <c r="EP55" s="15"/>
      <c r="EQ55" s="15"/>
      <c r="ER55" s="15"/>
      <c r="ES55" s="15"/>
      <c r="ET55" s="15"/>
      <c r="EU55" s="290"/>
      <c r="EV55" s="289"/>
      <c r="EW55" s="15"/>
      <c r="EX55" s="15"/>
      <c r="EY55" s="15"/>
      <c r="EZ55" s="15"/>
      <c r="FA55" s="15"/>
      <c r="FB55" s="15"/>
      <c r="FC55" s="290"/>
      <c r="FD55" s="289"/>
      <c r="FE55" s="15"/>
      <c r="FF55" s="15"/>
      <c r="FG55" s="15"/>
      <c r="FH55" s="15"/>
      <c r="FI55" s="15"/>
      <c r="FJ55" s="15"/>
      <c r="FK55" s="290"/>
      <c r="FL55" s="289"/>
      <c r="FM55" s="15"/>
      <c r="FN55" s="15"/>
      <c r="FO55" s="15"/>
      <c r="FP55" s="15"/>
      <c r="FQ55" s="15"/>
      <c r="FR55" s="15"/>
      <c r="FS55" s="290"/>
    </row>
    <row r="56" spans="1:175" s="293" customFormat="1" ht="13.5" customHeight="1" x14ac:dyDescent="0.25">
      <c r="A56" s="192"/>
      <c r="E56" s="24"/>
      <c r="F56" s="24"/>
      <c r="G56" s="25"/>
      <c r="H56" s="25"/>
      <c r="I56" s="25"/>
      <c r="J56" s="26"/>
      <c r="K56" s="26"/>
      <c r="L56" s="26"/>
      <c r="S56" s="27"/>
      <c r="T56" s="27"/>
      <c r="X56" s="57" t="s">
        <v>494</v>
      </c>
      <c r="Y56" s="61">
        <f t="shared" si="65"/>
        <v>26</v>
      </c>
      <c r="Z56" s="21">
        <f t="shared" si="61"/>
        <v>7</v>
      </c>
      <c r="AA56" s="18" t="str">
        <f t="shared" si="58"/>
        <v>I</v>
      </c>
      <c r="AB56" s="18" t="str">
        <f t="shared" si="59"/>
        <v>N</v>
      </c>
      <c r="AC56" s="19" t="str">
        <f t="shared" si="60"/>
        <v/>
      </c>
      <c r="AD56" s="937">
        <f t="shared" si="66"/>
        <v>2.5</v>
      </c>
      <c r="AE56" s="938"/>
      <c r="AF56" s="939">
        <f t="shared" si="67"/>
        <v>102.43464052287582</v>
      </c>
      <c r="AG56" s="940"/>
      <c r="AH56" s="941">
        <f t="shared" si="62"/>
        <v>78.362500000000011</v>
      </c>
      <c r="AI56" s="942"/>
      <c r="AJ56" s="943">
        <f>IF(X56&lt;&gt;"",IF(M50&lt;&gt;"",M50,0)+$U$2*Z56,"")</f>
        <v>238.07600000000002</v>
      </c>
      <c r="AK56" s="944"/>
      <c r="AL56" s="943"/>
      <c r="AM56" s="944"/>
      <c r="AN56" s="893" t="s">
        <v>549</v>
      </c>
      <c r="AO56" s="894"/>
      <c r="AP56" s="894"/>
      <c r="AQ56" s="894"/>
      <c r="AR56" s="894"/>
      <c r="AS56" s="894"/>
      <c r="AT56" s="894"/>
      <c r="AU56" s="894"/>
      <c r="AV56" s="894"/>
      <c r="AW56" s="894"/>
      <c r="AX56" s="895"/>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208"/>
      <c r="CJ56" s="945" t="str">
        <f t="shared" si="63"/>
        <v/>
      </c>
      <c r="CK56" s="946"/>
      <c r="CL56" s="945" t="str">
        <f t="shared" si="64"/>
        <v/>
      </c>
      <c r="CM56" s="946"/>
      <c r="CN56" s="945" t="str">
        <f>IF(AND(S50&lt;&gt;"",$X56&lt;&gt;"",$AA56&lt;&gt;"O",$AA56&lt;&gt;"I",S50=CN$4),$AA56*60+$AB56+$AC56/100,"")</f>
        <v/>
      </c>
      <c r="CO56" s="537"/>
      <c r="CP56" s="425" t="str">
        <f>IF(AND(S50&lt;&gt;"",$X56&lt;&gt;"",$AA56&lt;&gt;"O",$AA56&lt;&gt;"I",S50=CP$4),$AA56*60+$AB56+$AC56/100,"")</f>
        <v/>
      </c>
      <c r="CQ56" s="537"/>
      <c r="CR56" s="425" t="str">
        <f>IF(AND(S50&lt;&gt;"",$X56&lt;&gt;"",$AA56&lt;&gt;"O",$AA56&lt;&gt;"I",S50=CR$4),$AA56*60+$AB56+$AC56/100,"")</f>
        <v/>
      </c>
      <c r="CS56" s="537"/>
      <c r="CT56" s="425" t="str">
        <f>IF(AND(S50&lt;&gt;"",$X56&lt;&gt;"",$AA56&lt;&gt;"O",$AA56&lt;&gt;"I",S50=CT$4),$AA56*60+$AB56+$AC56/100,"")</f>
        <v/>
      </c>
      <c r="CU56" s="537"/>
      <c r="CV56" s="425" t="str">
        <f>IF(AND(S50&lt;&gt;"",$X56&lt;&gt;"",$AA56&lt;&gt;"O",$AA56&lt;&gt;"I",S50=CV$4),$AA56*60+$AB56+$AC56/100,"")</f>
        <v/>
      </c>
      <c r="CW56" s="946"/>
      <c r="CX56" s="103"/>
      <c r="CY56" s="103"/>
      <c r="CZ56" s="103"/>
      <c r="DA56" s="103"/>
      <c r="DB56" s="103"/>
      <c r="DC56" s="103"/>
      <c r="DD56" s="103"/>
      <c r="DE56" s="103"/>
      <c r="DF56" s="103"/>
      <c r="DG56" s="103"/>
      <c r="DH56" s="103"/>
      <c r="DI56" s="103"/>
      <c r="DJ56" s="103"/>
      <c r="DK56" s="103"/>
      <c r="DL56" s="103"/>
      <c r="DM56" s="103"/>
      <c r="DN56" s="103"/>
      <c r="DO56" s="103"/>
      <c r="DP56" s="103"/>
      <c r="DQ56" s="103"/>
      <c r="DR56" s="103"/>
      <c r="DS56" s="103"/>
      <c r="DT56" s="103"/>
      <c r="DU56" s="103"/>
      <c r="DV56" s="103"/>
      <c r="DW56" s="103"/>
      <c r="DX56" s="103"/>
      <c r="DY56" s="103"/>
      <c r="DZ56" s="103"/>
      <c r="EA56" s="103"/>
      <c r="EB56" s="103"/>
      <c r="EC56" s="103"/>
      <c r="ED56" s="103"/>
      <c r="EE56" s="103"/>
      <c r="EF56" s="104"/>
      <c r="EG56" s="289"/>
      <c r="EH56" s="15"/>
      <c r="EI56" s="15"/>
      <c r="EJ56" s="15"/>
      <c r="EK56" s="15"/>
      <c r="EL56" s="290"/>
      <c r="EM56" s="49"/>
      <c r="EN56" s="15"/>
      <c r="EO56" s="15"/>
      <c r="EP56" s="15"/>
      <c r="EQ56" s="15"/>
      <c r="ER56" s="15"/>
      <c r="ES56" s="15"/>
      <c r="ET56" s="15"/>
      <c r="EU56" s="290"/>
      <c r="EV56" s="289"/>
      <c r="EW56" s="15"/>
      <c r="EX56" s="15"/>
      <c r="EY56" s="15"/>
      <c r="EZ56" s="15"/>
      <c r="FA56" s="15"/>
      <c r="FB56" s="15"/>
      <c r="FC56" s="290"/>
      <c r="FD56" s="289"/>
      <c r="FE56" s="15"/>
      <c r="FF56" s="15"/>
      <c r="FG56" s="15"/>
      <c r="FH56" s="15"/>
      <c r="FI56" s="15"/>
      <c r="FJ56" s="15"/>
      <c r="FK56" s="290"/>
      <c r="FL56" s="289"/>
      <c r="FM56" s="15"/>
      <c r="FN56" s="15"/>
      <c r="FO56" s="15"/>
      <c r="FP56" s="15"/>
      <c r="FQ56" s="15"/>
      <c r="FR56" s="15"/>
      <c r="FS56" s="290"/>
    </row>
    <row r="57" spans="1:175" s="293" customFormat="1" ht="13.5" customHeight="1" x14ac:dyDescent="0.25">
      <c r="A57" s="22">
        <f>MIN(CJ50:CK58)</f>
        <v>89.26</v>
      </c>
      <c r="B57" s="930" t="s">
        <v>90</v>
      </c>
      <c r="C57" s="930"/>
      <c r="D57" s="930"/>
      <c r="E57" s="930"/>
      <c r="F57" s="174" t="str">
        <f>S50</f>
        <v>PD</v>
      </c>
      <c r="G57" s="22">
        <f>IF(SUM(CJ50:CK58)&lt;&gt;0,AVERAGE(CJ50:CK58),"")</f>
        <v>90.295999999999992</v>
      </c>
      <c r="H57" s="931" t="s">
        <v>91</v>
      </c>
      <c r="I57" s="931"/>
      <c r="J57" s="931"/>
      <c r="K57" s="931"/>
      <c r="L57" s="174" t="str">
        <f>IF(G50&lt;&gt;"",G50,"")</f>
        <v>8256</v>
      </c>
      <c r="M57" s="932" t="s">
        <v>58</v>
      </c>
      <c r="N57" s="933"/>
      <c r="O57" s="933"/>
      <c r="P57" s="934"/>
      <c r="Q57" s="935"/>
      <c r="R57" s="936"/>
      <c r="S57" s="129" t="str">
        <f>G50</f>
        <v>8256</v>
      </c>
      <c r="T57" s="130"/>
      <c r="U57" s="114">
        <f>MAX(Y50:Y58)</f>
        <v>26</v>
      </c>
      <c r="V57" s="113" t="s">
        <v>52</v>
      </c>
      <c r="W57" s="115">
        <f>MIN(AF50:AG58)</f>
        <v>102.43464052287582</v>
      </c>
      <c r="X57" s="57"/>
      <c r="Y57" s="61" t="str">
        <f t="shared" si="65"/>
        <v/>
      </c>
      <c r="Z57" s="21" t="str">
        <f t="shared" si="61"/>
        <v/>
      </c>
      <c r="AA57" s="18" t="str">
        <f t="shared" si="58"/>
        <v/>
      </c>
      <c r="AB57" s="18" t="str">
        <f t="shared" si="59"/>
        <v/>
      </c>
      <c r="AC57" s="19" t="str">
        <f t="shared" si="60"/>
        <v/>
      </c>
      <c r="AD57" s="937" t="str">
        <f t="shared" si="66"/>
        <v/>
      </c>
      <c r="AE57" s="938"/>
      <c r="AF57" s="939" t="str">
        <f t="shared" si="67"/>
        <v/>
      </c>
      <c r="AG57" s="940"/>
      <c r="AH57" s="941" t="str">
        <f t="shared" si="62"/>
        <v/>
      </c>
      <c r="AI57" s="942"/>
      <c r="AJ57" s="943" t="str">
        <f>IF(X57&lt;&gt;"",IF(M50&lt;&gt;"",M50,0)+$U$2*Z57,"")</f>
        <v/>
      </c>
      <c r="AK57" s="944"/>
      <c r="AL57" s="943"/>
      <c r="AM57" s="944"/>
      <c r="AN57" s="893" t="s">
        <v>550</v>
      </c>
      <c r="AO57" s="894"/>
      <c r="AP57" s="894"/>
      <c r="AQ57" s="894"/>
      <c r="AR57" s="894"/>
      <c r="AS57" s="894"/>
      <c r="AT57" s="894"/>
      <c r="AU57" s="894"/>
      <c r="AV57" s="894"/>
      <c r="AW57" s="894"/>
      <c r="AX57" s="895"/>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208"/>
      <c r="CJ57" s="945" t="str">
        <f t="shared" si="63"/>
        <v/>
      </c>
      <c r="CK57" s="946"/>
      <c r="CL57" s="945" t="str">
        <f t="shared" si="64"/>
        <v/>
      </c>
      <c r="CM57" s="946"/>
      <c r="CN57" s="945" t="str">
        <f>IF(AND(S50&lt;&gt;"",$X57&lt;&gt;"",$AA57&lt;&gt;"O",$AA57&lt;&gt;"I",S50=CN$4),$AA57*60+$AB57+$AC57/100,"")</f>
        <v/>
      </c>
      <c r="CO57" s="537"/>
      <c r="CP57" s="425" t="str">
        <f>IF(AND(S50&lt;&gt;"",$X57&lt;&gt;"",$AA57&lt;&gt;"O",$AA57&lt;&gt;"I",S50=CP$4),$AA57*60+$AB57+$AC57/100,"")</f>
        <v/>
      </c>
      <c r="CQ57" s="537"/>
      <c r="CR57" s="425" t="str">
        <f>IF(AND(S50&lt;&gt;"",$X57&lt;&gt;"",$AA57&lt;&gt;"O",$AA57&lt;&gt;"I",S50=CR$4),$AA57*60+$AB57+$AC57/100,"")</f>
        <v/>
      </c>
      <c r="CS57" s="537"/>
      <c r="CT57" s="425" t="str">
        <f>IF(AND(S50&lt;&gt;"",$X57&lt;&gt;"",$AA57&lt;&gt;"O",$AA57&lt;&gt;"I",S50=CT$4),$AA57*60+$AB57+$AC57/100,"")</f>
        <v/>
      </c>
      <c r="CU57" s="537"/>
      <c r="CV57" s="425" t="str">
        <f>IF(AND(S50&lt;&gt;"",$X57&lt;&gt;"",$AA57&lt;&gt;"O",$AA57&lt;&gt;"I",S50=CV$4),$AA57*60+$AB57+$AC57/100,"")</f>
        <v/>
      </c>
      <c r="CW57" s="946"/>
      <c r="CX57" s="103"/>
      <c r="CY57" s="103"/>
      <c r="CZ57" s="103"/>
      <c r="DA57" s="103"/>
      <c r="DB57" s="103"/>
      <c r="DC57" s="103"/>
      <c r="DD57" s="103"/>
      <c r="DE57" s="103"/>
      <c r="DF57" s="103"/>
      <c r="DG57" s="103"/>
      <c r="DH57" s="103"/>
      <c r="DI57" s="103"/>
      <c r="DJ57" s="103"/>
      <c r="DK57" s="103"/>
      <c r="DL57" s="103"/>
      <c r="DM57" s="103"/>
      <c r="DN57" s="103"/>
      <c r="DO57" s="103"/>
      <c r="DP57" s="103"/>
      <c r="DQ57" s="103"/>
      <c r="DR57" s="103"/>
      <c r="DS57" s="103"/>
      <c r="DT57" s="103"/>
      <c r="DU57" s="103"/>
      <c r="DV57" s="103"/>
      <c r="DW57" s="103"/>
      <c r="DX57" s="103"/>
      <c r="DY57" s="103"/>
      <c r="DZ57" s="103"/>
      <c r="EA57" s="103"/>
      <c r="EB57" s="103"/>
      <c r="EC57" s="103"/>
      <c r="ED57" s="103"/>
      <c r="EE57" s="103"/>
      <c r="EF57" s="104"/>
      <c r="EG57" s="289"/>
      <c r="EH57" s="15"/>
      <c r="EI57" s="15"/>
      <c r="EJ57" s="15"/>
      <c r="EK57" s="15"/>
      <c r="EL57" s="290"/>
      <c r="EM57" s="49"/>
      <c r="EN57" s="15"/>
      <c r="EO57" s="15"/>
      <c r="EP57" s="15"/>
      <c r="EQ57" s="15"/>
      <c r="ER57" s="15"/>
      <c r="ES57" s="15"/>
      <c r="ET57" s="15"/>
      <c r="EU57" s="290"/>
      <c r="EV57" s="289"/>
      <c r="EW57" s="15"/>
      <c r="EX57" s="15"/>
      <c r="EY57" s="15"/>
      <c r="EZ57" s="15"/>
      <c r="FA57" s="15"/>
      <c r="FB57" s="15"/>
      <c r="FC57" s="290"/>
      <c r="FD57" s="289"/>
      <c r="FE57" s="15"/>
      <c r="FF57" s="15"/>
      <c r="FG57" s="15"/>
      <c r="FH57" s="15"/>
      <c r="FI57" s="15"/>
      <c r="FJ57" s="15"/>
      <c r="FK57" s="290"/>
      <c r="FL57" s="289"/>
      <c r="FM57" s="15"/>
      <c r="FN57" s="15"/>
      <c r="FO57" s="15"/>
      <c r="FP57" s="15"/>
      <c r="FQ57" s="15"/>
      <c r="FR57" s="15"/>
      <c r="FS57" s="290"/>
    </row>
    <row r="58" spans="1:175" s="293" customFormat="1" ht="13.5" customHeight="1" x14ac:dyDescent="0.25">
      <c r="A58" s="903">
        <f>IF(A57&lt;&gt;0,INT(A57/60),"")</f>
        <v>1</v>
      </c>
      <c r="B58" s="904"/>
      <c r="C58" s="905">
        <f>IF(A57&lt;&gt;0,INT(A57-A58*60),"")</f>
        <v>29</v>
      </c>
      <c r="D58" s="906"/>
      <c r="E58" s="905">
        <f>IF(A57&lt;&gt;0,(A57-A58*60-C58)*100,"")</f>
        <v>26.000000000000512</v>
      </c>
      <c r="F58" s="907"/>
      <c r="G58" s="621">
        <f>IF(G57&lt;&gt;"",INT(G57/60),"")</f>
        <v>1</v>
      </c>
      <c r="H58" s="622"/>
      <c r="I58" s="908">
        <f>IF(G57&lt;&gt;"",INT(G57-G58*60),"")</f>
        <v>30</v>
      </c>
      <c r="J58" s="909"/>
      <c r="K58" s="908">
        <f>IF(G57&lt;&gt;"",(G57-G58*60-I58)*100,"")</f>
        <v>29.599999999999227</v>
      </c>
      <c r="L58" s="910"/>
      <c r="M58" s="911">
        <f>IF(SUM(CL50:CM58)&lt;&gt;0,AVERAGE(CL50:CM58),"")</f>
        <v>2.7120000000000002</v>
      </c>
      <c r="N58" s="912"/>
      <c r="O58" s="912"/>
      <c r="P58" s="913"/>
      <c r="Q58" s="914"/>
      <c r="R58" s="915"/>
      <c r="S58" s="127">
        <f>MAX(AJ50:AK58)</f>
        <v>238.07600000000002</v>
      </c>
      <c r="T58" s="128"/>
      <c r="U58" s="916"/>
      <c r="V58" s="917"/>
      <c r="W58" s="918"/>
      <c r="X58" s="57"/>
      <c r="Y58" s="61" t="str">
        <f t="shared" si="65"/>
        <v/>
      </c>
      <c r="Z58" s="21" t="str">
        <f t="shared" si="61"/>
        <v/>
      </c>
      <c r="AA58" s="18" t="str">
        <f t="shared" si="58"/>
        <v/>
      </c>
      <c r="AB58" s="18" t="str">
        <f t="shared" si="59"/>
        <v/>
      </c>
      <c r="AC58" s="19" t="str">
        <f t="shared" si="60"/>
        <v/>
      </c>
      <c r="AD58" s="937" t="str">
        <f t="shared" si="66"/>
        <v/>
      </c>
      <c r="AE58" s="938"/>
      <c r="AF58" s="939" t="str">
        <f t="shared" si="67"/>
        <v/>
      </c>
      <c r="AG58" s="940"/>
      <c r="AH58" s="941" t="str">
        <f t="shared" si="62"/>
        <v/>
      </c>
      <c r="AI58" s="942"/>
      <c r="AJ58" s="943" t="str">
        <f>IF(X58&lt;&gt;"",IF(M50&lt;&gt;"",M50,0)+$U$2*Z58,"")</f>
        <v/>
      </c>
      <c r="AK58" s="944"/>
      <c r="AL58" s="943"/>
      <c r="AM58" s="944"/>
      <c r="AN58" s="893"/>
      <c r="AO58" s="894"/>
      <c r="AP58" s="894"/>
      <c r="AQ58" s="894"/>
      <c r="AR58" s="894"/>
      <c r="AS58" s="894"/>
      <c r="AT58" s="894"/>
      <c r="AU58" s="894"/>
      <c r="AV58" s="894"/>
      <c r="AW58" s="894"/>
      <c r="AX58" s="895"/>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208"/>
      <c r="CJ58" s="945" t="str">
        <f t="shared" si="63"/>
        <v/>
      </c>
      <c r="CK58" s="946"/>
      <c r="CL58" s="945" t="str">
        <f t="shared" si="64"/>
        <v/>
      </c>
      <c r="CM58" s="946"/>
      <c r="CN58" s="945" t="str">
        <f>IF(AND(S50&lt;&gt;"",$X58&lt;&gt;"",$AA58&lt;&gt;"O",$AA58&lt;&gt;"I",S50=CN$4),$AA58*60+$AB58+$AC58/100,"")</f>
        <v/>
      </c>
      <c r="CO58" s="537"/>
      <c r="CP58" s="425" t="str">
        <f>IF(AND(S50&lt;&gt;"",$X58&lt;&gt;"",$AA58&lt;&gt;"O",$AA58&lt;&gt;"I",S50=CP$4),$AA58*60+$AB58+$AC58/100,"")</f>
        <v/>
      </c>
      <c r="CQ58" s="537"/>
      <c r="CR58" s="425" t="str">
        <f>IF(AND(S50&lt;&gt;"",$X58&lt;&gt;"",$AA58&lt;&gt;"O",$AA58&lt;&gt;"I",S50=CR$4),$AA58*60+$AB58+$AC58/100,"")</f>
        <v/>
      </c>
      <c r="CS58" s="537"/>
      <c r="CT58" s="425" t="str">
        <f>IF(AND(S50&lt;&gt;"",$X58&lt;&gt;"",$AA58&lt;&gt;"O",$AA58&lt;&gt;"I",S50=CT$4),$AA58*60+$AB58+$AC58/100,"")</f>
        <v/>
      </c>
      <c r="CU58" s="537"/>
      <c r="CV58" s="425" t="str">
        <f>IF(AND(S50&lt;&gt;"",$X58&lt;&gt;"",$AA58&lt;&gt;"O",$AA58&lt;&gt;"I",S50=CV$4),$AA58*60+$AB58+$AC58/100,"")</f>
        <v/>
      </c>
      <c r="CW58" s="946"/>
      <c r="CX58" s="103"/>
      <c r="CY58" s="103"/>
      <c r="CZ58" s="103"/>
      <c r="DA58" s="103"/>
      <c r="DB58" s="103"/>
      <c r="DC58" s="103"/>
      <c r="DD58" s="103"/>
      <c r="DE58" s="103"/>
      <c r="DF58" s="103"/>
      <c r="DG58" s="103"/>
      <c r="DH58" s="103"/>
      <c r="DI58" s="103"/>
      <c r="DJ58" s="103"/>
      <c r="DK58" s="103"/>
      <c r="DL58" s="103"/>
      <c r="DM58" s="103"/>
      <c r="DN58" s="103"/>
      <c r="DO58" s="103"/>
      <c r="DP58" s="103"/>
      <c r="DQ58" s="103"/>
      <c r="DR58" s="103"/>
      <c r="DS58" s="103"/>
      <c r="DT58" s="103"/>
      <c r="DU58" s="103"/>
      <c r="DV58" s="103"/>
      <c r="DW58" s="103"/>
      <c r="DX58" s="103"/>
      <c r="DY58" s="103"/>
      <c r="DZ58" s="103"/>
      <c r="EA58" s="103"/>
      <c r="EB58" s="103"/>
      <c r="EC58" s="103"/>
      <c r="ED58" s="103"/>
      <c r="EE58" s="103"/>
      <c r="EF58" s="104"/>
      <c r="EG58" s="289"/>
      <c r="EH58" s="15"/>
      <c r="EI58" s="15"/>
      <c r="EJ58" s="15"/>
      <c r="EK58" s="15"/>
      <c r="EL58" s="290"/>
      <c r="EM58" s="49"/>
      <c r="EN58" s="15"/>
      <c r="EO58" s="15"/>
      <c r="EP58" s="15"/>
      <c r="EQ58" s="15"/>
      <c r="ER58" s="15"/>
      <c r="ES58" s="15"/>
      <c r="ET58" s="15"/>
      <c r="EU58" s="290"/>
      <c r="EV58" s="289"/>
      <c r="EW58" s="15"/>
      <c r="EX58" s="15"/>
      <c r="EY58" s="15"/>
      <c r="EZ58" s="15"/>
      <c r="FA58" s="15"/>
      <c r="FB58" s="15"/>
      <c r="FC58" s="290"/>
      <c r="FD58" s="289"/>
      <c r="FE58" s="15"/>
      <c r="FF58" s="15"/>
      <c r="FG58" s="15"/>
      <c r="FH58" s="15"/>
      <c r="FI58" s="15"/>
      <c r="FJ58" s="15"/>
      <c r="FK58" s="290"/>
      <c r="FL58" s="289"/>
      <c r="FM58" s="15"/>
      <c r="FN58" s="15"/>
      <c r="FO58" s="15"/>
      <c r="FP58" s="15"/>
      <c r="FQ58" s="15"/>
      <c r="FR58" s="15"/>
      <c r="FS58" s="290"/>
    </row>
    <row r="59" spans="1:175" s="293" customFormat="1" ht="13.5" customHeight="1" x14ac:dyDescent="0.25">
      <c r="A59" s="882" t="s">
        <v>207</v>
      </c>
      <c r="B59" s="883"/>
      <c r="C59" s="883"/>
      <c r="D59" s="884"/>
      <c r="E59" s="885" t="s">
        <v>208</v>
      </c>
      <c r="F59" s="883"/>
      <c r="G59" s="883"/>
      <c r="H59" s="883"/>
      <c r="I59" s="883"/>
      <c r="J59" s="884"/>
      <c r="K59" s="362" t="s">
        <v>551</v>
      </c>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887" t="s">
        <v>553</v>
      </c>
      <c r="AO59" s="887"/>
      <c r="AP59" s="887"/>
      <c r="AQ59" s="887"/>
      <c r="AR59" s="887"/>
      <c r="AS59" s="887"/>
      <c r="AT59" s="887"/>
      <c r="AU59" s="887"/>
      <c r="AV59" s="887"/>
      <c r="AW59" s="887"/>
      <c r="AX59" s="888"/>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208"/>
      <c r="CJ59" s="15"/>
      <c r="CK59" s="15"/>
      <c r="CL59" s="15"/>
      <c r="CM59" s="15"/>
      <c r="CN59" s="15"/>
      <c r="CO59" s="15"/>
      <c r="CP59" s="15"/>
      <c r="CQ59" s="15"/>
      <c r="CR59" s="15"/>
      <c r="CS59" s="15"/>
      <c r="CT59" s="15"/>
      <c r="CU59" s="15"/>
      <c r="CV59" s="15"/>
      <c r="CW59" s="15"/>
      <c r="CX59" s="103"/>
      <c r="CY59" s="103"/>
      <c r="CZ59" s="103"/>
      <c r="DA59" s="103"/>
      <c r="DB59" s="103"/>
      <c r="DC59" s="103"/>
      <c r="DD59" s="103"/>
      <c r="DE59" s="103"/>
      <c r="DF59" s="103"/>
      <c r="DG59" s="103"/>
      <c r="DH59" s="103"/>
      <c r="DI59" s="103"/>
      <c r="DJ59" s="103"/>
      <c r="DK59" s="103"/>
      <c r="DL59" s="103"/>
      <c r="DM59" s="103"/>
      <c r="DN59" s="103"/>
      <c r="DO59" s="103"/>
      <c r="DP59" s="103"/>
      <c r="DQ59" s="103"/>
      <c r="DR59" s="103"/>
      <c r="DS59" s="103"/>
      <c r="DT59" s="103"/>
      <c r="DU59" s="103"/>
      <c r="DV59" s="103"/>
      <c r="DW59" s="103"/>
      <c r="DX59" s="103"/>
      <c r="DY59" s="103"/>
      <c r="DZ59" s="103"/>
      <c r="EA59" s="103"/>
      <c r="EB59" s="103"/>
      <c r="EC59" s="103"/>
      <c r="ED59" s="103"/>
      <c r="EE59" s="103"/>
      <c r="EF59" s="104"/>
      <c r="EG59" s="289"/>
      <c r="EH59" s="15"/>
      <c r="EI59" s="15"/>
      <c r="EJ59" s="15"/>
      <c r="EK59" s="15"/>
      <c r="EL59" s="290"/>
      <c r="EM59" s="49"/>
      <c r="EN59" s="15"/>
      <c r="EO59" s="15"/>
      <c r="EP59" s="15"/>
      <c r="EQ59" s="15"/>
      <c r="ER59" s="15"/>
      <c r="ES59" s="15"/>
      <c r="ET59" s="15"/>
      <c r="EU59" s="290"/>
      <c r="EV59" s="289"/>
      <c r="EW59" s="15"/>
      <c r="EX59" s="15"/>
      <c r="EY59" s="15"/>
      <c r="EZ59" s="15"/>
      <c r="FA59" s="15"/>
      <c r="FB59" s="15"/>
      <c r="FC59" s="290"/>
      <c r="FD59" s="289"/>
      <c r="FE59" s="15"/>
      <c r="FF59" s="15"/>
      <c r="FG59" s="15"/>
      <c r="FH59" s="15"/>
      <c r="FI59" s="15"/>
      <c r="FJ59" s="15"/>
      <c r="FK59" s="290"/>
      <c r="FL59" s="289"/>
      <c r="FM59" s="15"/>
      <c r="FN59" s="15"/>
      <c r="FO59" s="15"/>
      <c r="FP59" s="15"/>
      <c r="FQ59" s="15"/>
      <c r="FR59" s="15"/>
      <c r="FS59" s="290"/>
    </row>
    <row r="60" spans="1:175" s="293" customFormat="1" ht="13.5" customHeight="1" x14ac:dyDescent="0.25">
      <c r="A60" s="889"/>
      <c r="B60" s="890"/>
      <c r="C60" s="891"/>
      <c r="D60" s="892"/>
      <c r="E60" s="141"/>
      <c r="F60" s="142"/>
      <c r="G60" s="143"/>
      <c r="H60" s="142"/>
      <c r="I60" s="142"/>
      <c r="J60" s="144"/>
      <c r="K60" s="893"/>
      <c r="L60" s="894"/>
      <c r="M60" s="894"/>
      <c r="N60" s="894"/>
      <c r="O60" s="894"/>
      <c r="P60" s="894"/>
      <c r="Q60" s="894"/>
      <c r="R60" s="894"/>
      <c r="S60" s="894"/>
      <c r="T60" s="894"/>
      <c r="U60" s="894"/>
      <c r="V60" s="894"/>
      <c r="W60" s="894"/>
      <c r="X60" s="894"/>
      <c r="Y60" s="894"/>
      <c r="Z60" s="894"/>
      <c r="AA60" s="894"/>
      <c r="AB60" s="894"/>
      <c r="AC60" s="894"/>
      <c r="AD60" s="894"/>
      <c r="AE60" s="894"/>
      <c r="AF60" s="894"/>
      <c r="AG60" s="894"/>
      <c r="AH60" s="894"/>
      <c r="AI60" s="894"/>
      <c r="AJ60" s="894"/>
      <c r="AK60" s="894"/>
      <c r="AL60" s="894"/>
      <c r="AM60" s="894"/>
      <c r="AN60" s="894"/>
      <c r="AO60" s="894"/>
      <c r="AP60" s="894"/>
      <c r="AQ60" s="894"/>
      <c r="AR60" s="894"/>
      <c r="AS60" s="894"/>
      <c r="AT60" s="894"/>
      <c r="AU60" s="894"/>
      <c r="AV60" s="894"/>
      <c r="AW60" s="894"/>
      <c r="AX60" s="895"/>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208"/>
      <c r="CJ60" s="15"/>
      <c r="CK60" s="15"/>
      <c r="CL60" s="15"/>
      <c r="CM60" s="15"/>
      <c r="CN60" s="15"/>
      <c r="CO60" s="15"/>
      <c r="CP60" s="15"/>
      <c r="CQ60" s="15"/>
      <c r="CR60" s="15"/>
      <c r="CS60" s="15"/>
      <c r="CT60" s="15"/>
      <c r="CU60" s="15"/>
      <c r="CV60" s="15"/>
      <c r="CW60" s="15"/>
      <c r="CX60" s="103"/>
      <c r="CY60" s="103"/>
      <c r="CZ60" s="103"/>
      <c r="DA60" s="103"/>
      <c r="DB60" s="103"/>
      <c r="DC60" s="103"/>
      <c r="DD60" s="103"/>
      <c r="DE60" s="103"/>
      <c r="DF60" s="103"/>
      <c r="DG60" s="103"/>
      <c r="DH60" s="103"/>
      <c r="DI60" s="103"/>
      <c r="DJ60" s="103"/>
      <c r="DK60" s="103"/>
      <c r="DL60" s="103"/>
      <c r="DM60" s="103"/>
      <c r="DN60" s="103"/>
      <c r="DO60" s="103"/>
      <c r="DP60" s="103"/>
      <c r="DQ60" s="103"/>
      <c r="DR60" s="103"/>
      <c r="DS60" s="103"/>
      <c r="DT60" s="103"/>
      <c r="DU60" s="103"/>
      <c r="DV60" s="103"/>
      <c r="DW60" s="103"/>
      <c r="DX60" s="103"/>
      <c r="DY60" s="103"/>
      <c r="DZ60" s="103"/>
      <c r="EA60" s="103"/>
      <c r="EB60" s="103"/>
      <c r="EC60" s="103"/>
      <c r="ED60" s="103"/>
      <c r="EE60" s="103"/>
      <c r="EF60" s="104"/>
      <c r="EG60" s="289"/>
      <c r="EH60" s="15"/>
      <c r="EI60" s="15"/>
      <c r="EJ60" s="15"/>
      <c r="EK60" s="15"/>
      <c r="EL60" s="290"/>
      <c r="EM60" s="49"/>
      <c r="EN60" s="15"/>
      <c r="EO60" s="15"/>
      <c r="EP60" s="15"/>
      <c r="EQ60" s="15"/>
      <c r="ER60" s="15"/>
      <c r="ES60" s="15"/>
      <c r="ET60" s="15"/>
      <c r="EU60" s="290"/>
      <c r="EV60" s="289"/>
      <c r="EW60" s="15"/>
      <c r="EX60" s="15"/>
      <c r="EY60" s="15"/>
      <c r="EZ60" s="15"/>
      <c r="FA60" s="15"/>
      <c r="FB60" s="15"/>
      <c r="FC60" s="290"/>
      <c r="FD60" s="289"/>
      <c r="FE60" s="15"/>
      <c r="FF60" s="15"/>
      <c r="FG60" s="15"/>
      <c r="FH60" s="15"/>
      <c r="FI60" s="15"/>
      <c r="FJ60" s="15"/>
      <c r="FK60" s="290"/>
      <c r="FL60" s="289"/>
      <c r="FM60" s="15"/>
      <c r="FN60" s="15"/>
      <c r="FO60" s="15"/>
      <c r="FP60" s="15"/>
      <c r="FQ60" s="15"/>
      <c r="FR60" s="15"/>
      <c r="FS60" s="290"/>
    </row>
    <row r="61" spans="1:175" s="293" customFormat="1" ht="13.5" customHeight="1" thickBot="1" x14ac:dyDescent="0.3">
      <c r="A61" s="896"/>
      <c r="B61" s="897"/>
      <c r="C61" s="898"/>
      <c r="D61" s="899"/>
      <c r="E61" s="145"/>
      <c r="F61" s="146"/>
      <c r="G61" s="147"/>
      <c r="H61" s="146"/>
      <c r="I61" s="146"/>
      <c r="J61" s="148"/>
      <c r="K61" s="900"/>
      <c r="L61" s="901"/>
      <c r="M61" s="901"/>
      <c r="N61" s="901"/>
      <c r="O61" s="901"/>
      <c r="P61" s="901"/>
      <c r="Q61" s="901"/>
      <c r="R61" s="901"/>
      <c r="S61" s="901"/>
      <c r="T61" s="901"/>
      <c r="U61" s="901"/>
      <c r="V61" s="901"/>
      <c r="W61" s="901"/>
      <c r="X61" s="901"/>
      <c r="Y61" s="901"/>
      <c r="Z61" s="901"/>
      <c r="AA61" s="901"/>
      <c r="AB61" s="901"/>
      <c r="AC61" s="901"/>
      <c r="AD61" s="901"/>
      <c r="AE61" s="901"/>
      <c r="AF61" s="901"/>
      <c r="AG61" s="901"/>
      <c r="AH61" s="901"/>
      <c r="AI61" s="901"/>
      <c r="AJ61" s="901"/>
      <c r="AK61" s="901"/>
      <c r="AL61" s="901"/>
      <c r="AM61" s="901"/>
      <c r="AN61" s="901"/>
      <c r="AO61" s="901"/>
      <c r="AP61" s="901"/>
      <c r="AQ61" s="901"/>
      <c r="AR61" s="901"/>
      <c r="AS61" s="901"/>
      <c r="AT61" s="901"/>
      <c r="AU61" s="901"/>
      <c r="AV61" s="901"/>
      <c r="AW61" s="901"/>
      <c r="AX61" s="902"/>
      <c r="AY61" s="206"/>
      <c r="AZ61" s="206"/>
      <c r="BA61" s="206"/>
      <c r="BB61" s="206"/>
      <c r="BC61" s="206"/>
      <c r="BD61" s="206"/>
      <c r="BE61" s="206"/>
      <c r="BF61" s="206"/>
      <c r="BG61" s="206"/>
      <c r="BH61" s="206"/>
      <c r="BI61" s="206"/>
      <c r="BJ61" s="206"/>
      <c r="BK61" s="206"/>
      <c r="BL61" s="206"/>
      <c r="BM61" s="206"/>
      <c r="BN61" s="206"/>
      <c r="BO61" s="206"/>
      <c r="BP61" s="206"/>
      <c r="BQ61" s="206"/>
      <c r="BR61" s="206"/>
      <c r="BS61" s="206"/>
      <c r="BT61" s="206"/>
      <c r="BU61" s="206"/>
      <c r="BV61" s="206"/>
      <c r="BW61" s="206"/>
      <c r="BX61" s="206"/>
      <c r="BY61" s="206"/>
      <c r="BZ61" s="206"/>
      <c r="CA61" s="206"/>
      <c r="CB61" s="206"/>
      <c r="CC61" s="206"/>
      <c r="CD61" s="206"/>
      <c r="CE61" s="206"/>
      <c r="CF61" s="206"/>
      <c r="CG61" s="206"/>
      <c r="CH61" s="206"/>
      <c r="CI61" s="209"/>
      <c r="CJ61" s="288"/>
      <c r="CK61" s="288"/>
      <c r="CL61" s="288"/>
      <c r="CM61" s="288"/>
      <c r="CN61" s="288"/>
      <c r="CO61" s="288"/>
      <c r="CP61" s="288"/>
      <c r="CQ61" s="288"/>
      <c r="CR61" s="288"/>
      <c r="CS61" s="288"/>
      <c r="CT61" s="288"/>
      <c r="CU61" s="288"/>
      <c r="CV61" s="288"/>
      <c r="CW61" s="288"/>
      <c r="CX61" s="105"/>
      <c r="CY61" s="105"/>
      <c r="CZ61" s="105"/>
      <c r="DA61" s="105"/>
      <c r="DB61" s="105"/>
      <c r="DC61" s="105"/>
      <c r="DD61" s="105"/>
      <c r="DE61" s="105"/>
      <c r="DF61" s="105"/>
      <c r="DG61" s="105"/>
      <c r="DH61" s="105"/>
      <c r="DI61" s="105"/>
      <c r="DJ61" s="105"/>
      <c r="DK61" s="105"/>
      <c r="DL61" s="105"/>
      <c r="DM61" s="105"/>
      <c r="DN61" s="105"/>
      <c r="DO61" s="105"/>
      <c r="DP61" s="105"/>
      <c r="DQ61" s="105"/>
      <c r="DR61" s="105"/>
      <c r="DS61" s="105"/>
      <c r="DT61" s="105"/>
      <c r="DU61" s="105"/>
      <c r="DV61" s="105"/>
      <c r="DW61" s="105"/>
      <c r="DX61" s="105"/>
      <c r="DY61" s="105"/>
      <c r="DZ61" s="105"/>
      <c r="EA61" s="105"/>
      <c r="EB61" s="105"/>
      <c r="EC61" s="105"/>
      <c r="ED61" s="105"/>
      <c r="EE61" s="105"/>
      <c r="EF61" s="106"/>
      <c r="EG61" s="291"/>
      <c r="EH61" s="288"/>
      <c r="EI61" s="288"/>
      <c r="EJ61" s="288"/>
      <c r="EK61" s="288"/>
      <c r="EL61" s="292"/>
      <c r="EM61" s="48"/>
      <c r="EN61" s="288"/>
      <c r="EO61" s="288"/>
      <c r="EP61" s="288"/>
      <c r="EQ61" s="288"/>
      <c r="ER61" s="288"/>
      <c r="ES61" s="288"/>
      <c r="ET61" s="288"/>
      <c r="EU61" s="292"/>
      <c r="EV61" s="291"/>
      <c r="EW61" s="288"/>
      <c r="EX61" s="288"/>
      <c r="EY61" s="288"/>
      <c r="EZ61" s="288"/>
      <c r="FA61" s="288"/>
      <c r="FB61" s="288"/>
      <c r="FC61" s="292"/>
      <c r="FD61" s="291"/>
      <c r="FE61" s="288"/>
      <c r="FF61" s="288"/>
      <c r="FG61" s="288"/>
      <c r="FH61" s="288"/>
      <c r="FI61" s="288"/>
      <c r="FJ61" s="288"/>
      <c r="FK61" s="292"/>
      <c r="FL61" s="291"/>
      <c r="FM61" s="288"/>
      <c r="FN61" s="288"/>
      <c r="FO61" s="288"/>
      <c r="FP61" s="288"/>
      <c r="FQ61" s="288"/>
      <c r="FR61" s="288"/>
      <c r="FS61" s="292"/>
    </row>
    <row r="62" spans="1:175" s="293" customFormat="1" ht="13.5" customHeight="1" thickBot="1" x14ac:dyDescent="0.3">
      <c r="A62" s="981"/>
      <c r="B62" s="427"/>
      <c r="C62" s="982"/>
      <c r="D62" s="983"/>
      <c r="E62" s="984"/>
      <c r="F62" s="985"/>
      <c r="G62" s="988" t="str">
        <f>IF(L57&lt;&gt;"",L57,"")</f>
        <v>8256</v>
      </c>
      <c r="H62" s="989"/>
      <c r="I62" s="989"/>
      <c r="J62" s="992" t="str">
        <f>IF(G62="","",VLOOKUP(G62,Tires!$D$6:$K$75,4))</f>
        <v>SH</v>
      </c>
      <c r="K62" s="992"/>
      <c r="L62" s="992"/>
      <c r="M62" s="994">
        <f>IF(G62=S57,S58,"")</f>
        <v>238.07600000000002</v>
      </c>
      <c r="N62" s="995"/>
      <c r="O62" s="998"/>
      <c r="P62" s="999"/>
      <c r="Q62" s="1002"/>
      <c r="R62" s="1003"/>
      <c r="S62" s="1004" t="str">
        <f>IF(F57&lt;&gt;"",F57,"")</f>
        <v>PD</v>
      </c>
      <c r="T62" s="1005"/>
      <c r="U62" s="1008" t="s">
        <v>51</v>
      </c>
      <c r="V62" s="1009"/>
      <c r="W62" s="1010"/>
      <c r="X62" s="56"/>
      <c r="Y62" s="60" t="str">
        <f>IF(X62&lt;&gt;"",U57+1,"")</f>
        <v/>
      </c>
      <c r="Z62" s="20" t="str">
        <f>IF(X62&lt;&gt;"",1,"")</f>
        <v/>
      </c>
      <c r="AA62" s="31" t="str">
        <f t="shared" ref="AA62:AA71" si="69">IF(X62&lt;&gt;"",IF(OR(LEFT(X62,1)="O",LEFT(X62,1)="OI",LEFT(X62,1)="o",LEFT(X62,1)="oi"),"O",IF(OR(LEFT(X62,1)="I",X62="i"),"I",IF(OR(LEN(X62)=5,LEN(X62)=8),LEFT(X62,1),""))),"")</f>
        <v/>
      </c>
      <c r="AB62" s="31" t="str">
        <f t="shared" ref="AB62:AB71" si="70">IF(X62&lt;&gt;"",IF(OR(LEFT(X62,2)="OI",LEFT(X62,2)="oi"),"I",IF(OR(LEFT(X62,1)="O",LEFT(X62,1)="o"),"U",IF(OR(LEFT(X62,1)="I",X62="i"),"N",IF(OR(LEN(X62)=5,LEN(X62)=8),MID(X62,2,2),"")))),"")</f>
        <v/>
      </c>
      <c r="AC62" s="32" t="str">
        <f t="shared" ref="AC62:AC71" si="71">IF(X62&lt;&gt;"",IF(OR(LEFT(X62,2)="OI",LEFT(X62,2)="oi",LEFT(X62,1)="I",LEFT(X62,1)="i"),"",IF(OR(LEFT(X62,1)="O",LEFT(X62,1)="o"),"T",IF(OR(LEN(X62)=5,LEN(X62)=8),MID(X62,4,2),""))),"")</f>
        <v/>
      </c>
      <c r="AD62" s="1011" t="str">
        <f>IF(X62&lt;&gt;"",IF(AND(LEN(X62)&lt;=2,X62&lt;&gt;""),M58,IF(OR(LEFT(X62,1)="O",LEFT(X62,1)="o",LEFT(X62,1)="I",LEFT(X62,1)="i"),RIGHT(X62,3)/100,IF(LEN(X62)&lt;=7,M58,RIGHT(X62,3)/100))),"")</f>
        <v/>
      </c>
      <c r="AE62" s="1012"/>
      <c r="AF62" s="1013" t="str">
        <f>IF(AND(AD62&lt;&gt;"",$AV$2&lt;&gt;""),IF(OR(U63="Plein",U63="Full",U63="plein",U63="full",U63="F",U63="f",U63="P",U63="p"),Capacity-AD62,IF(U63/$AV$2&gt;Capacity,Capacity,W57+(U63-U58)/$AV$2)-AD62),"")</f>
        <v/>
      </c>
      <c r="AG62" s="1014"/>
      <c r="AH62" s="1015" t="str">
        <f>IF(AF62&lt;&gt;"",AF62*$AV$2,"")</f>
        <v/>
      </c>
      <c r="AI62" s="1016"/>
      <c r="AJ62" s="1017" t="str">
        <f>IF(X62&lt;&gt;"",IF(M62&lt;&gt;"",M62,0)+$U$2*Z62,"")</f>
        <v/>
      </c>
      <c r="AK62" s="1018"/>
      <c r="AL62" s="1017"/>
      <c r="AM62" s="1018"/>
      <c r="AN62" s="886"/>
      <c r="AO62" s="887"/>
      <c r="AP62" s="887"/>
      <c r="AQ62" s="887"/>
      <c r="AR62" s="887"/>
      <c r="AS62" s="887"/>
      <c r="AT62" s="887"/>
      <c r="AU62" s="887"/>
      <c r="AV62" s="1019">
        <v>7</v>
      </c>
      <c r="AW62" s="1020"/>
      <c r="AX62" s="1021"/>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208"/>
      <c r="CJ62" s="976" t="str">
        <f>IF(AND(AA62&lt;&gt;"",AB62&lt;&gt;"",AC62&lt;&gt;"",AL62="",AA62&lt;&gt;"O",AA62&lt;&gt;"I"),AA62*60+AB62+AC62/100,"")</f>
        <v/>
      </c>
      <c r="CK62" s="977"/>
      <c r="CL62" s="976" t="str">
        <f>IF(AND(AA62&lt;&gt;"",AB62&lt;&gt;"",AC62&lt;&gt;"",AL62="",AA62&lt;&gt;"O",AA62&lt;&gt;"I"),AD62,"")</f>
        <v/>
      </c>
      <c r="CM62" s="977"/>
      <c r="CN62" s="382" t="str">
        <f>IF(AND(S62&lt;&gt;"",$X62&lt;&gt;"",$AA62&lt;&gt;"O",$AA62&lt;&gt;"I",S62=CN$4),$AA62*60+$AB62+$AC62/100,"")</f>
        <v/>
      </c>
      <c r="CO62" s="383"/>
      <c r="CP62" s="428" t="str">
        <f>IF(AND(S62&lt;&gt;"",$X62&lt;&gt;"",$AA62&lt;&gt;"O",$AA62&lt;&gt;"I",S62=CP$4),$AA62*60+$AB62+$AC62/100,"")</f>
        <v/>
      </c>
      <c r="CQ62" s="978"/>
      <c r="CR62" s="428" t="str">
        <f>IF(AND(S62&lt;&gt;"",$X62&lt;&gt;"",$AA62&lt;&gt;"O",$AA62&lt;&gt;"I",S62=CR$4),$AA62*60+$AB62+$AC62/100,"")</f>
        <v/>
      </c>
      <c r="CS62" s="978"/>
      <c r="CT62" s="428" t="str">
        <f>IF(AND(S62&lt;&gt;"",$X62&lt;&gt;"",$AA62&lt;&gt;"O",$AA62&lt;&gt;"I",S62=CT$4),$AA62*60+$AB62+$AC62/100,"")</f>
        <v/>
      </c>
      <c r="CU62" s="978"/>
      <c r="CV62" s="428" t="str">
        <f>IF(AND(S62&lt;&gt;"",$X62&lt;&gt;"",$AA62&lt;&gt;"O",$AA62&lt;&gt;"I",S62=CV$4),$AA62*60+$AB62+$AC62/100,"")</f>
        <v/>
      </c>
      <c r="CW62" s="977"/>
      <c r="CX62" s="979"/>
      <c r="CY62" s="966"/>
      <c r="CZ62" s="966"/>
      <c r="DA62" s="966"/>
      <c r="DB62" s="966"/>
      <c r="DC62" s="966"/>
      <c r="DD62" s="966"/>
      <c r="DE62" s="966"/>
      <c r="DF62" s="966"/>
      <c r="DG62" s="966"/>
      <c r="DH62" s="966"/>
      <c r="DI62" s="966"/>
      <c r="DJ62" s="966"/>
      <c r="DK62" s="966"/>
      <c r="DL62" s="966"/>
      <c r="DM62" s="966"/>
      <c r="DN62" s="966"/>
      <c r="DO62" s="966"/>
      <c r="DP62" s="966"/>
      <c r="DQ62" s="966"/>
      <c r="DR62" s="966"/>
      <c r="DS62" s="966"/>
      <c r="DT62" s="966"/>
      <c r="DU62" s="966"/>
      <c r="DV62" s="966"/>
      <c r="DW62" s="966"/>
      <c r="DX62" s="966"/>
      <c r="DY62" s="966"/>
      <c r="DZ62" s="966"/>
      <c r="EA62" s="966"/>
      <c r="EB62" s="966"/>
      <c r="EC62" s="966"/>
      <c r="ED62" s="966"/>
      <c r="EE62" s="966"/>
      <c r="EF62" s="968"/>
      <c r="EG62" s="970">
        <f>MAX(Z62:Z121)</f>
        <v>0</v>
      </c>
      <c r="EH62" s="972" t="str">
        <f>IF($S62=EH$3,$EG62,"")</f>
        <v/>
      </c>
      <c r="EI62" s="972" t="str">
        <f>IF($S62=EI$3,$EG62,"")</f>
        <v/>
      </c>
      <c r="EJ62" s="972">
        <f>IF($S62=EJ$3,$EG62,"")</f>
        <v>0</v>
      </c>
      <c r="EK62" s="972" t="str">
        <f>IF($S62=EK$3,$EG62,"")</f>
        <v/>
      </c>
      <c r="EL62" s="974" t="str">
        <f>IF($S62=EL$3,$EG62,"")</f>
        <v/>
      </c>
      <c r="EM62" s="50">
        <f>AV62</f>
        <v>7</v>
      </c>
      <c r="EN62" s="958" t="str">
        <f>Data!$B$9</f>
        <v>Õ</v>
      </c>
      <c r="EO62" s="959"/>
      <c r="EP62" s="960" t="e">
        <f>IF(AND(A62=EN62,A63=EN63),E62,#N/A)</f>
        <v>#N/A</v>
      </c>
      <c r="EQ62" s="960"/>
      <c r="ER62" s="955" t="e">
        <f>IF(AND(A62=EN62,A63=EN63),C62,#N/A)</f>
        <v>#N/A</v>
      </c>
      <c r="ES62" s="955"/>
      <c r="ET62" s="955" t="e">
        <f>IF(AND(A62=EN62,A63=EN63),C63,#N/A)</f>
        <v>#N/A</v>
      </c>
      <c r="EU62" s="956"/>
      <c r="EV62" s="958" t="str">
        <f>Data!$C$9</f>
        <v>Ö</v>
      </c>
      <c r="EW62" s="959"/>
      <c r="EX62" s="960" t="e">
        <f>IF(AND(A62=EV62,A63=EV63),E62,#N/A)</f>
        <v>#N/A</v>
      </c>
      <c r="EY62" s="960"/>
      <c r="EZ62" s="955" t="e">
        <f>IF(AND(A62=EV62,A63=EV63),C62,#N/A)</f>
        <v>#N/A</v>
      </c>
      <c r="FA62" s="955"/>
      <c r="FB62" s="955" t="e">
        <f>IF(AND(A62=EV62,A63=EV63),C63,#N/A)</f>
        <v>#N/A</v>
      </c>
      <c r="FC62" s="956"/>
      <c r="FD62" s="958" t="str">
        <f>Data!$D$9</f>
        <v>Ù</v>
      </c>
      <c r="FE62" s="959"/>
      <c r="FF62" s="960" t="e">
        <f>IF(AND(A62=FD62,A63=FD63),E62,#N/A)</f>
        <v>#N/A</v>
      </c>
      <c r="FG62" s="960"/>
      <c r="FH62" s="955" t="e">
        <f>IF(AND(A62=FD62,A63=FD63),C62,#N/A)</f>
        <v>#N/A</v>
      </c>
      <c r="FI62" s="955"/>
      <c r="FJ62" s="955" t="e">
        <f>IF(AND(A62=FD62,A63=FD63),C63,#N/A)</f>
        <v>#N/A</v>
      </c>
      <c r="FK62" s="956"/>
      <c r="FL62" s="958" t="str">
        <f>Data!$E$9</f>
        <v>Û</v>
      </c>
      <c r="FM62" s="959"/>
      <c r="FN62" s="960" t="e">
        <f>IF(AND(A62=FL62,A63=FL63),E62,#N/A)</f>
        <v>#N/A</v>
      </c>
      <c r="FO62" s="960"/>
      <c r="FP62" s="955" t="e">
        <f>IF(AND(A62=FL62,A63=FL63),C62,#N/A)</f>
        <v>#N/A</v>
      </c>
      <c r="FQ62" s="955"/>
      <c r="FR62" s="955" t="e">
        <f>IF(AND(A62=FL62,A63=FL63),C63,#N/A)</f>
        <v>#N/A</v>
      </c>
      <c r="FS62" s="956"/>
    </row>
    <row r="63" spans="1:175" s="293" customFormat="1" ht="13.5" customHeight="1" thickBot="1" x14ac:dyDescent="0.3">
      <c r="A63" s="947"/>
      <c r="B63" s="948"/>
      <c r="C63" s="962"/>
      <c r="D63" s="963"/>
      <c r="E63" s="986"/>
      <c r="F63" s="987"/>
      <c r="G63" s="990"/>
      <c r="H63" s="991"/>
      <c r="I63" s="991"/>
      <c r="J63" s="993"/>
      <c r="K63" s="993"/>
      <c r="L63" s="993"/>
      <c r="M63" s="996"/>
      <c r="N63" s="997"/>
      <c r="O63" s="1000"/>
      <c r="P63" s="1001"/>
      <c r="Q63" s="964"/>
      <c r="R63" s="965"/>
      <c r="S63" s="1006"/>
      <c r="T63" s="1007"/>
      <c r="U63" s="916"/>
      <c r="V63" s="917"/>
      <c r="W63" s="918"/>
      <c r="X63" s="57"/>
      <c r="Y63" s="61" t="str">
        <f>IF(AND(X63&lt;&gt;"",Y62&lt;&gt;""),Y62+1,"")</f>
        <v/>
      </c>
      <c r="Z63" s="21" t="str">
        <f t="shared" ref="Z63:Z121" si="72">IF(AND(X63&lt;&gt;"",Z62&lt;&gt;""),Z62+1,"")</f>
        <v/>
      </c>
      <c r="AA63" s="18" t="str">
        <f t="shared" si="69"/>
        <v/>
      </c>
      <c r="AB63" s="18" t="str">
        <f t="shared" si="70"/>
        <v/>
      </c>
      <c r="AC63" s="19" t="str">
        <f t="shared" si="71"/>
        <v/>
      </c>
      <c r="AD63" s="937" t="str">
        <f>IF(X63&lt;&gt;"",IF(AND(LEN(X63)&lt;=2,X63&lt;&gt;""),AD62,IF(OR(LEFT(X63,1)="O",LEFT(X63,1)="o",LEFT(X63,1)="I",LEFT(X63,1)="i"),RIGHT(X63,3)/100,IF(LEN(X63)&lt;=7,AD62,RIGHT(X63,3)/100))),"")</f>
        <v/>
      </c>
      <c r="AE63" s="938"/>
      <c r="AF63" s="939" t="str">
        <f>IF(AD63&lt;&gt;"",AF62-AD63,"")</f>
        <v/>
      </c>
      <c r="AG63" s="940"/>
      <c r="AH63" s="941" t="str">
        <f t="shared" ref="AH63:AH121" si="73">IF(AF63&lt;&gt;"",AF63*$AV$2,"")</f>
        <v/>
      </c>
      <c r="AI63" s="942"/>
      <c r="AJ63" s="943" t="str">
        <f>IF(X63&lt;&gt;"",IF(M62&lt;&gt;"",M62,0)+$U$2*Z63,"")</f>
        <v/>
      </c>
      <c r="AK63" s="944"/>
      <c r="AL63" s="943"/>
      <c r="AM63" s="944"/>
      <c r="AN63" s="893"/>
      <c r="AO63" s="894"/>
      <c r="AP63" s="894"/>
      <c r="AQ63" s="894"/>
      <c r="AR63" s="894"/>
      <c r="AS63" s="894"/>
      <c r="AT63" s="894"/>
      <c r="AU63" s="894"/>
      <c r="AV63" s="1022"/>
      <c r="AW63" s="1023"/>
      <c r="AX63" s="1024"/>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208"/>
      <c r="CJ63" s="945" t="str">
        <f t="shared" ref="CJ63:CJ121" si="74">IF(AND(AA63&lt;&gt;"",AB63&lt;&gt;"",AC63&lt;&gt;"",AL63="",AA63&lt;&gt;"O",AA63&lt;&gt;"I"),AA63*60+AB63+AC63/100,"")</f>
        <v/>
      </c>
      <c r="CK63" s="946"/>
      <c r="CL63" s="945" t="str">
        <f t="shared" ref="CL63:CL121" si="75">IF(AND(AA63&lt;&gt;"",AB63&lt;&gt;"",AC63&lt;&gt;"",AL63="",AA63&lt;&gt;"O",AA63&lt;&gt;"I"),AD63,"")</f>
        <v/>
      </c>
      <c r="CM63" s="946"/>
      <c r="CN63" s="945" t="str">
        <f>IF(AND(S62&lt;&gt;"",$X63&lt;&gt;"",$AA63&lt;&gt;"O",$AA63&lt;&gt;"I",S62=CN$4),$AA63*60+$AB63+$AC63/100,"")</f>
        <v/>
      </c>
      <c r="CO63" s="537"/>
      <c r="CP63" s="425" t="str">
        <f>IF(AND(S62&lt;&gt;"",$X63&lt;&gt;"",$AA63&lt;&gt;"O",$AA63&lt;&gt;"I",S62=CP$4),$AA63*60+$AB63+$AC63/100,"")</f>
        <v/>
      </c>
      <c r="CQ63" s="537"/>
      <c r="CR63" s="425" t="str">
        <f>IF(AND(S62&lt;&gt;"",$X63&lt;&gt;"",$AA63&lt;&gt;"O",$AA63&lt;&gt;"I",S62=CR$4),$AA63*60+$AB63+$AC63/100,"")</f>
        <v/>
      </c>
      <c r="CS63" s="537"/>
      <c r="CT63" s="425" t="str">
        <f>IF(AND(S62&lt;&gt;"",$X63&lt;&gt;"",$AA63&lt;&gt;"O",$AA63&lt;&gt;"I",S62=CT$4),$AA63*60+$AB63+$AC63/100,"")</f>
        <v/>
      </c>
      <c r="CU63" s="537"/>
      <c r="CV63" s="425" t="str">
        <f>IF(AND(S62&lt;&gt;"",$X63&lt;&gt;"",$AA63&lt;&gt;"O",$AA63&lt;&gt;"I",S62=CV$4),$AA63*60+$AB63+$AC63/100,"")</f>
        <v/>
      </c>
      <c r="CW63" s="946"/>
      <c r="CX63" s="979"/>
      <c r="CY63" s="966"/>
      <c r="CZ63" s="966"/>
      <c r="DA63" s="966"/>
      <c r="DB63" s="966"/>
      <c r="DC63" s="966"/>
      <c r="DD63" s="966"/>
      <c r="DE63" s="966"/>
      <c r="DF63" s="966"/>
      <c r="DG63" s="966"/>
      <c r="DH63" s="966"/>
      <c r="DI63" s="966"/>
      <c r="DJ63" s="966"/>
      <c r="DK63" s="966"/>
      <c r="DL63" s="966"/>
      <c r="DM63" s="966"/>
      <c r="DN63" s="966"/>
      <c r="DO63" s="966"/>
      <c r="DP63" s="966"/>
      <c r="DQ63" s="966"/>
      <c r="DR63" s="966"/>
      <c r="DS63" s="966"/>
      <c r="DT63" s="966"/>
      <c r="DU63" s="966"/>
      <c r="DV63" s="966"/>
      <c r="DW63" s="966"/>
      <c r="DX63" s="966"/>
      <c r="DY63" s="966"/>
      <c r="DZ63" s="966"/>
      <c r="EA63" s="966"/>
      <c r="EB63" s="966"/>
      <c r="EC63" s="966"/>
      <c r="ED63" s="966"/>
      <c r="EE63" s="966"/>
      <c r="EF63" s="968"/>
      <c r="EG63" s="971"/>
      <c r="EH63" s="973"/>
      <c r="EI63" s="973"/>
      <c r="EJ63" s="973"/>
      <c r="EK63" s="973"/>
      <c r="EL63" s="975"/>
      <c r="EM63" s="49"/>
      <c r="EN63" s="947" t="str">
        <f>Data!$B$10</f>
        <v>Dry</v>
      </c>
      <c r="EO63" s="948"/>
      <c r="EP63" s="961"/>
      <c r="EQ63" s="961"/>
      <c r="ER63" s="948"/>
      <c r="ES63" s="948"/>
      <c r="ET63" s="948"/>
      <c r="EU63" s="957"/>
      <c r="EV63" s="947" t="str">
        <f>Data!$B$10</f>
        <v>Dry</v>
      </c>
      <c r="EW63" s="948"/>
      <c r="EX63" s="961"/>
      <c r="EY63" s="961"/>
      <c r="EZ63" s="948"/>
      <c r="FA63" s="948"/>
      <c r="FB63" s="948"/>
      <c r="FC63" s="957"/>
      <c r="FD63" s="947" t="str">
        <f>Data!$B$10</f>
        <v>Dry</v>
      </c>
      <c r="FE63" s="948"/>
      <c r="FF63" s="961"/>
      <c r="FG63" s="961"/>
      <c r="FH63" s="948"/>
      <c r="FI63" s="948"/>
      <c r="FJ63" s="948"/>
      <c r="FK63" s="957"/>
      <c r="FL63" s="947" t="str">
        <f>Data!$D$10</f>
        <v>Wet</v>
      </c>
      <c r="FM63" s="948"/>
      <c r="FN63" s="961"/>
      <c r="FO63" s="961"/>
      <c r="FP63" s="948"/>
      <c r="FQ63" s="948"/>
      <c r="FR63" s="948"/>
      <c r="FS63" s="957"/>
    </row>
    <row r="64" spans="1:175" s="293" customFormat="1" ht="13.5" customHeight="1" x14ac:dyDescent="0.25">
      <c r="A64" s="289"/>
      <c r="X64" s="57"/>
      <c r="Y64" s="61" t="str">
        <f t="shared" ref="Y64:Y121" si="76">IF(AND(X64&lt;&gt;"",Y63&lt;&gt;""),Y63+1,"")</f>
        <v/>
      </c>
      <c r="Z64" s="21" t="str">
        <f t="shared" si="72"/>
        <v/>
      </c>
      <c r="AA64" s="18" t="str">
        <f t="shared" si="69"/>
        <v/>
      </c>
      <c r="AB64" s="18" t="str">
        <f t="shared" si="70"/>
        <v/>
      </c>
      <c r="AC64" s="19" t="str">
        <f t="shared" si="71"/>
        <v/>
      </c>
      <c r="AD64" s="937" t="str">
        <f t="shared" ref="AD64:AD121" si="77">IF(X64&lt;&gt;"",IF(AND(LEN(X64)&lt;=2,X64&lt;&gt;""),AD63,IF(OR(LEFT(X64,1)="O",LEFT(X64,1)="o",LEFT(X64,1)="I",LEFT(X64,1)="i"),RIGHT(X64,3)/100,IF(LEN(X64)&lt;=7,AD63,RIGHT(X64,3)/100))),"")</f>
        <v/>
      </c>
      <c r="AE64" s="938"/>
      <c r="AF64" s="939" t="str">
        <f t="shared" ref="AF64:AF121" si="78">IF(AD64&lt;&gt;"",AF63-AD64,"")</f>
        <v/>
      </c>
      <c r="AG64" s="940"/>
      <c r="AH64" s="941" t="str">
        <f t="shared" si="73"/>
        <v/>
      </c>
      <c r="AI64" s="942"/>
      <c r="AJ64" s="943" t="str">
        <f>IF(X64&lt;&gt;"",IF(M62&lt;&gt;"",M62,0)+$U$2*Z64,"")</f>
        <v/>
      </c>
      <c r="AK64" s="944"/>
      <c r="AL64" s="943"/>
      <c r="AM64" s="944"/>
      <c r="AN64" s="893"/>
      <c r="AO64" s="894"/>
      <c r="AP64" s="894"/>
      <c r="AQ64" s="894"/>
      <c r="AR64" s="894"/>
      <c r="AS64" s="894"/>
      <c r="AT64" s="894"/>
      <c r="AU64" s="894"/>
      <c r="AV64" s="949" t="s">
        <v>206</v>
      </c>
      <c r="AW64" s="950"/>
      <c r="AX64" s="951"/>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208"/>
      <c r="CJ64" s="945" t="str">
        <f t="shared" si="74"/>
        <v/>
      </c>
      <c r="CK64" s="946"/>
      <c r="CL64" s="945" t="str">
        <f t="shared" si="75"/>
        <v/>
      </c>
      <c r="CM64" s="946"/>
      <c r="CN64" s="945" t="str">
        <f>IF(AND(S62&lt;&gt;"",$X64&lt;&gt;"",$AA64&lt;&gt;"O",$AA64&lt;&gt;"I",S62=CN$4),$AA64*60+$AB64+$AC64/100,"")</f>
        <v/>
      </c>
      <c r="CO64" s="537"/>
      <c r="CP64" s="425" t="str">
        <f>IF(AND(S62&lt;&gt;"",$X64&lt;&gt;"",$AA64&lt;&gt;"O",$AA64&lt;&gt;"I",S62=CP$4),$AA64*60+$AB64+$AC64/100,"")</f>
        <v/>
      </c>
      <c r="CQ64" s="537"/>
      <c r="CR64" s="425" t="str">
        <f>IF(AND(S62&lt;&gt;"",$X64&lt;&gt;"",$AA64&lt;&gt;"O",$AA64&lt;&gt;"I",S62=CR$4),$AA64*60+$AB64+$AC64/100,"")</f>
        <v/>
      </c>
      <c r="CS64" s="537"/>
      <c r="CT64" s="425" t="str">
        <f>IF(AND(S62&lt;&gt;"",$X64&lt;&gt;"",$AA64&lt;&gt;"O",$AA64&lt;&gt;"I",S62=CT$4),$AA64*60+$AB64+$AC64/100,"")</f>
        <v/>
      </c>
      <c r="CU64" s="537"/>
      <c r="CV64" s="425" t="str">
        <f>IF(AND(S62&lt;&gt;"",$X64&lt;&gt;"",$AA64&lt;&gt;"O",$AA64&lt;&gt;"I",S62=CV$4),$AA64*60+$AB64+$AC64/100,"")</f>
        <v/>
      </c>
      <c r="CW64" s="946"/>
      <c r="CX64" s="980"/>
      <c r="CY64" s="967"/>
      <c r="CZ64" s="967"/>
      <c r="DA64" s="967"/>
      <c r="DB64" s="967"/>
      <c r="DC64" s="967"/>
      <c r="DD64" s="967"/>
      <c r="DE64" s="967"/>
      <c r="DF64" s="967"/>
      <c r="DG64" s="967"/>
      <c r="DH64" s="967"/>
      <c r="DI64" s="967"/>
      <c r="DJ64" s="967"/>
      <c r="DK64" s="967"/>
      <c r="DL64" s="967"/>
      <c r="DM64" s="967"/>
      <c r="DN64" s="967"/>
      <c r="DO64" s="967"/>
      <c r="DP64" s="967"/>
      <c r="DQ64" s="967"/>
      <c r="DR64" s="967"/>
      <c r="DS64" s="967"/>
      <c r="DT64" s="967"/>
      <c r="DU64" s="967"/>
      <c r="DV64" s="967"/>
      <c r="DW64" s="967"/>
      <c r="DX64" s="967"/>
      <c r="DY64" s="967"/>
      <c r="DZ64" s="967"/>
      <c r="EA64" s="967"/>
      <c r="EB64" s="967"/>
      <c r="EC64" s="967"/>
      <c r="ED64" s="967"/>
      <c r="EE64" s="967"/>
      <c r="EF64" s="969"/>
      <c r="EG64" s="289"/>
      <c r="EH64" s="15"/>
      <c r="EI64" s="15"/>
      <c r="EJ64" s="15"/>
      <c r="EK64" s="15"/>
      <c r="EL64" s="290"/>
      <c r="EM64" s="49"/>
      <c r="EN64" s="15"/>
      <c r="EO64" s="15"/>
      <c r="EP64" s="15"/>
      <c r="EQ64" s="15"/>
      <c r="ER64" s="15"/>
      <c r="ES64" s="15"/>
      <c r="ET64" s="15"/>
      <c r="EU64" s="290"/>
      <c r="EV64" s="289"/>
      <c r="EW64" s="15"/>
      <c r="EX64" s="15"/>
      <c r="EY64" s="15"/>
      <c r="EZ64" s="15"/>
      <c r="FA64" s="15"/>
      <c r="FB64" s="15"/>
      <c r="FC64" s="290"/>
      <c r="FD64" s="289"/>
      <c r="FE64" s="15"/>
      <c r="FF64" s="15"/>
      <c r="FG64" s="15"/>
      <c r="FH64" s="15"/>
      <c r="FI64" s="15"/>
      <c r="FJ64" s="15"/>
      <c r="FK64" s="290"/>
      <c r="FL64" s="289"/>
      <c r="FM64" s="15"/>
      <c r="FN64" s="15"/>
      <c r="FO64" s="15"/>
      <c r="FP64" s="15"/>
      <c r="FQ64" s="15"/>
      <c r="FR64" s="15"/>
      <c r="FS64" s="290"/>
    </row>
    <row r="65" spans="1:175" s="293" customFormat="1" ht="13.5" customHeight="1" x14ac:dyDescent="0.25">
      <c r="A65" s="289"/>
      <c r="X65" s="57"/>
      <c r="Y65" s="61" t="str">
        <f t="shared" si="76"/>
        <v/>
      </c>
      <c r="Z65" s="21" t="str">
        <f t="shared" si="72"/>
        <v/>
      </c>
      <c r="AA65" s="18" t="str">
        <f t="shared" si="69"/>
        <v/>
      </c>
      <c r="AB65" s="18" t="str">
        <f t="shared" si="70"/>
        <v/>
      </c>
      <c r="AC65" s="19" t="str">
        <f t="shared" si="71"/>
        <v/>
      </c>
      <c r="AD65" s="937" t="str">
        <f t="shared" si="77"/>
        <v/>
      </c>
      <c r="AE65" s="938"/>
      <c r="AF65" s="939" t="str">
        <f t="shared" si="78"/>
        <v/>
      </c>
      <c r="AG65" s="940"/>
      <c r="AH65" s="941" t="str">
        <f t="shared" si="73"/>
        <v/>
      </c>
      <c r="AI65" s="942"/>
      <c r="AJ65" s="943" t="str">
        <f>IF(X65&lt;&gt;"",IF(M62&lt;&gt;"",M62,0)+$U$2*Z65,"")</f>
        <v/>
      </c>
      <c r="AK65" s="944"/>
      <c r="AL65" s="943"/>
      <c r="AM65" s="944"/>
      <c r="AN65" s="893"/>
      <c r="AO65" s="894"/>
      <c r="AP65" s="894"/>
      <c r="AQ65" s="894"/>
      <c r="AR65" s="894"/>
      <c r="AS65" s="894"/>
      <c r="AT65" s="894"/>
      <c r="AU65" s="894"/>
      <c r="AV65" s="952" t="str">
        <f>IF(M121&lt;&gt;"",INT(MIN(AF62:AG121)/M121),"")</f>
        <v/>
      </c>
      <c r="AW65" s="953"/>
      <c r="AX65" s="954"/>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208"/>
      <c r="CJ65" s="945" t="str">
        <f t="shared" si="74"/>
        <v/>
      </c>
      <c r="CK65" s="946"/>
      <c r="CL65" s="945" t="str">
        <f t="shared" si="75"/>
        <v/>
      </c>
      <c r="CM65" s="946"/>
      <c r="CN65" s="945" t="str">
        <f>IF(AND(S62&lt;&gt;"",$X65&lt;&gt;"",$AA65&lt;&gt;"O",$AA65&lt;&gt;"I",S62=CN$4),$AA65*60+$AB65+$AC65/100,"")</f>
        <v/>
      </c>
      <c r="CO65" s="537"/>
      <c r="CP65" s="425" t="str">
        <f>IF(AND(S62&lt;&gt;"",$X65&lt;&gt;"",$AA65&lt;&gt;"O",$AA65&lt;&gt;"I",S62=CP$4),$AA65*60+$AB65+$AC65/100,"")</f>
        <v/>
      </c>
      <c r="CQ65" s="537"/>
      <c r="CR65" s="425" t="str">
        <f>IF(AND(S62&lt;&gt;"",$X65&lt;&gt;"",$AA65&lt;&gt;"O",$AA65&lt;&gt;"I",S62=CR$4),$AA65*60+$AB65+$AC65/100,"")</f>
        <v/>
      </c>
      <c r="CS65" s="537"/>
      <c r="CT65" s="425" t="str">
        <f>IF(AND(S62&lt;&gt;"",$X65&lt;&gt;"",$AA65&lt;&gt;"O",$AA65&lt;&gt;"I",S62=CT$4),$AA65*60+$AB65+$AC65/100,"")</f>
        <v/>
      </c>
      <c r="CU65" s="537"/>
      <c r="CV65" s="425" t="str">
        <f>IF(AND(S62&lt;&gt;"",$X65&lt;&gt;"",$AA65&lt;&gt;"O",$AA65&lt;&gt;"I",S62=CV$4),$AA65*60+$AB65+$AC65/100,"")</f>
        <v/>
      </c>
      <c r="CW65" s="946"/>
      <c r="CX65" s="124" t="str">
        <f>IF(AND($G62=CX$3,CX$3&lt;&gt;""),MAX($Z62:$Z121),"")</f>
        <v/>
      </c>
      <c r="CY65" s="125" t="str">
        <f t="shared" ref="CY65:DO65" si="79">IF(AND($G62=CY$3,CY$3&lt;&gt;""),MAX($Z62:$Z121),"")</f>
        <v/>
      </c>
      <c r="CZ65" s="125" t="str">
        <f t="shared" si="79"/>
        <v/>
      </c>
      <c r="DA65" s="125" t="str">
        <f t="shared" si="79"/>
        <v/>
      </c>
      <c r="DB65" s="125" t="str">
        <f t="shared" si="79"/>
        <v/>
      </c>
      <c r="DC65" s="125" t="str">
        <f t="shared" si="79"/>
        <v/>
      </c>
      <c r="DD65" s="125" t="str">
        <f t="shared" si="79"/>
        <v/>
      </c>
      <c r="DE65" s="125" t="str">
        <f t="shared" si="79"/>
        <v/>
      </c>
      <c r="DF65" s="125" t="str">
        <f t="shared" si="79"/>
        <v/>
      </c>
      <c r="DG65" s="125" t="str">
        <f t="shared" si="79"/>
        <v/>
      </c>
      <c r="DH65" s="125" t="str">
        <f t="shared" si="79"/>
        <v/>
      </c>
      <c r="DI65" s="125" t="str">
        <f t="shared" si="79"/>
        <v/>
      </c>
      <c r="DJ65" s="125" t="str">
        <f t="shared" si="79"/>
        <v/>
      </c>
      <c r="DK65" s="125">
        <f t="shared" si="79"/>
        <v>0</v>
      </c>
      <c r="DL65" s="125" t="str">
        <f t="shared" si="79"/>
        <v/>
      </c>
      <c r="DM65" s="125" t="str">
        <f t="shared" si="79"/>
        <v/>
      </c>
      <c r="DN65" s="125" t="str">
        <f t="shared" si="79"/>
        <v/>
      </c>
      <c r="DO65" s="125" t="str">
        <f t="shared" si="79"/>
        <v/>
      </c>
      <c r="DP65" s="125" t="str">
        <f>IF(AND($G62=DP$3,DP$3&lt;&gt;""),MAX($Z62:$Z121),"")</f>
        <v/>
      </c>
      <c r="DQ65" s="125" t="str">
        <f t="shared" ref="DQ65:DT65" si="80">IF(AND($G62=DQ$3,DQ$3&lt;&gt;""),MAX($Z62:$Z121),"")</f>
        <v/>
      </c>
      <c r="DR65" s="125" t="str">
        <f t="shared" si="80"/>
        <v/>
      </c>
      <c r="DS65" s="125" t="str">
        <f t="shared" si="80"/>
        <v/>
      </c>
      <c r="DT65" s="125" t="str">
        <f t="shared" si="80"/>
        <v/>
      </c>
      <c r="DU65" s="125" t="str">
        <f>IF(AND($G62=DU$3,DU$3&lt;&gt;""),MAX($Z62:$Z121),"")</f>
        <v/>
      </c>
      <c r="DV65" s="125" t="str">
        <f t="shared" ref="DV65:DY65" si="81">IF(AND($G62=DV$3,DV$3&lt;&gt;""),MAX($Z62:$Z121),"")</f>
        <v/>
      </c>
      <c r="DW65" s="125" t="str">
        <f t="shared" si="81"/>
        <v/>
      </c>
      <c r="DX65" s="125" t="str">
        <f t="shared" si="81"/>
        <v/>
      </c>
      <c r="DY65" s="125" t="str">
        <f t="shared" si="81"/>
        <v/>
      </c>
      <c r="DZ65" s="125" t="str">
        <f>IF(AND($G62=DZ$3,DZ$3&lt;&gt;""),MAX($Z62:$Z121),"")</f>
        <v/>
      </c>
      <c r="EA65" s="125" t="str">
        <f t="shared" ref="EA65:ED65" si="82">IF(AND($G62=EA$3,EA$3&lt;&gt;""),MAX($Z62:$Z121),"")</f>
        <v/>
      </c>
      <c r="EB65" s="125" t="str">
        <f t="shared" si="82"/>
        <v/>
      </c>
      <c r="EC65" s="125" t="str">
        <f t="shared" si="82"/>
        <v/>
      </c>
      <c r="ED65" s="125" t="str">
        <f t="shared" si="82"/>
        <v/>
      </c>
      <c r="EE65" s="125" t="str">
        <f>IF(AND($G62=EE$3,EE$3&lt;&gt;""),MAX($Z62:$Z121),"")</f>
        <v/>
      </c>
      <c r="EF65" s="126" t="str">
        <f t="shared" ref="EF65" si="83">IF(AND($G62=EF$3,EF$3&lt;&gt;""),MAX($Z62:$Z121),"")</f>
        <v/>
      </c>
      <c r="EG65" s="289"/>
      <c r="EH65" s="15"/>
      <c r="EI65" s="15"/>
      <c r="EJ65" s="15"/>
      <c r="EK65" s="15"/>
      <c r="EL65" s="290"/>
      <c r="EM65" s="49"/>
      <c r="EN65" s="15"/>
      <c r="EO65" s="15"/>
      <c r="EP65" s="15"/>
      <c r="EQ65" s="15"/>
      <c r="ER65" s="15"/>
      <c r="ES65" s="15"/>
      <c r="ET65" s="15"/>
      <c r="EU65" s="290"/>
      <c r="EV65" s="289"/>
      <c r="EW65" s="15"/>
      <c r="EX65" s="15"/>
      <c r="EY65" s="15"/>
      <c r="EZ65" s="15"/>
      <c r="FA65" s="15"/>
      <c r="FB65" s="15"/>
      <c r="FC65" s="290"/>
      <c r="FD65" s="289"/>
      <c r="FE65" s="15"/>
      <c r="FF65" s="15"/>
      <c r="FG65" s="15"/>
      <c r="FH65" s="15"/>
      <c r="FI65" s="15"/>
      <c r="FJ65" s="15"/>
      <c r="FK65" s="290"/>
      <c r="FL65" s="289"/>
      <c r="FM65" s="15"/>
      <c r="FN65" s="15"/>
      <c r="FO65" s="15"/>
      <c r="FP65" s="15"/>
      <c r="FQ65" s="15"/>
      <c r="FR65" s="15"/>
      <c r="FS65" s="290"/>
    </row>
    <row r="66" spans="1:175" s="293" customFormat="1" ht="13.5" customHeight="1" x14ac:dyDescent="0.25">
      <c r="A66" s="289"/>
      <c r="X66" s="57"/>
      <c r="Y66" s="61" t="str">
        <f t="shared" si="76"/>
        <v/>
      </c>
      <c r="Z66" s="21" t="str">
        <f t="shared" si="72"/>
        <v/>
      </c>
      <c r="AA66" s="18" t="str">
        <f t="shared" si="69"/>
        <v/>
      </c>
      <c r="AB66" s="70" t="str">
        <f t="shared" si="70"/>
        <v/>
      </c>
      <c r="AC66" s="71" t="str">
        <f t="shared" si="71"/>
        <v/>
      </c>
      <c r="AD66" s="937" t="str">
        <f t="shared" si="77"/>
        <v/>
      </c>
      <c r="AE66" s="938"/>
      <c r="AF66" s="939" t="str">
        <f t="shared" si="78"/>
        <v/>
      </c>
      <c r="AG66" s="940"/>
      <c r="AH66" s="941" t="str">
        <f t="shared" si="73"/>
        <v/>
      </c>
      <c r="AI66" s="942"/>
      <c r="AJ66" s="943" t="str">
        <f>IF(X66&lt;&gt;"",IF(M62&lt;&gt;"",M62,0)+$U$2*Z66,"")</f>
        <v/>
      </c>
      <c r="AK66" s="944"/>
      <c r="AL66" s="943"/>
      <c r="AM66" s="944"/>
      <c r="AN66" s="893"/>
      <c r="AO66" s="894"/>
      <c r="AP66" s="894"/>
      <c r="AQ66" s="894"/>
      <c r="AR66" s="894"/>
      <c r="AS66" s="894"/>
      <c r="AT66" s="894"/>
      <c r="AU66" s="894"/>
      <c r="AV66" s="894"/>
      <c r="AW66" s="894"/>
      <c r="AX66" s="895"/>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208"/>
      <c r="CJ66" s="945" t="str">
        <f t="shared" si="74"/>
        <v/>
      </c>
      <c r="CK66" s="946"/>
      <c r="CL66" s="945" t="str">
        <f t="shared" si="75"/>
        <v/>
      </c>
      <c r="CM66" s="946"/>
      <c r="CN66" s="945" t="str">
        <f>IF(AND(S62&lt;&gt;"",$X66&lt;&gt;"",$AA66&lt;&gt;"O",$AA66&lt;&gt;"I",S62=CN$4),$AA66*60+$AB66+$AC66/100,"")</f>
        <v/>
      </c>
      <c r="CO66" s="537"/>
      <c r="CP66" s="425" t="str">
        <f>IF(AND(S62&lt;&gt;"",$X66&lt;&gt;"",$AA66&lt;&gt;"O",$AA66&lt;&gt;"I",S62=CP$4),$AA66*60+$AB66+$AC66/100,"")</f>
        <v/>
      </c>
      <c r="CQ66" s="537"/>
      <c r="CR66" s="425" t="str">
        <f>IF(AND(S62&lt;&gt;"",$X66&lt;&gt;"",$AA66&lt;&gt;"O",$AA66&lt;&gt;"I",S62=CR$4),$AA66*60+$AB66+$AC66/100,"")</f>
        <v/>
      </c>
      <c r="CS66" s="537"/>
      <c r="CT66" s="425" t="str">
        <f>IF(AND(S62&lt;&gt;"",$X66&lt;&gt;"",$AA66&lt;&gt;"O",$AA66&lt;&gt;"I",S62=CT$4),$AA66*60+$AB66+$AC66/100,"")</f>
        <v/>
      </c>
      <c r="CU66" s="537"/>
      <c r="CV66" s="425" t="str">
        <f>IF(AND(S62&lt;&gt;"",$X66&lt;&gt;"",$AA66&lt;&gt;"O",$AA66&lt;&gt;"I",S62=CV$4),$AA66*60+$AB66+$AC66/100,"")</f>
        <v/>
      </c>
      <c r="CW66" s="946"/>
      <c r="CX66" s="121"/>
      <c r="CY66" s="122"/>
      <c r="CZ66" s="122"/>
      <c r="DA66" s="122"/>
      <c r="DB66" s="122"/>
      <c r="DC66" s="122"/>
      <c r="DD66" s="122"/>
      <c r="DE66" s="122"/>
      <c r="DF66" s="122"/>
      <c r="DG66" s="122"/>
      <c r="DH66" s="122"/>
      <c r="DI66" s="122"/>
      <c r="DJ66" s="122"/>
      <c r="DK66" s="122"/>
      <c r="DL66" s="122"/>
      <c r="DM66" s="122"/>
      <c r="DN66" s="122"/>
      <c r="DO66" s="122"/>
      <c r="DP66" s="122"/>
      <c r="DQ66" s="122"/>
      <c r="DR66" s="122"/>
      <c r="DS66" s="122"/>
      <c r="DT66" s="122"/>
      <c r="DU66" s="122"/>
      <c r="DV66" s="122"/>
      <c r="DW66" s="122"/>
      <c r="DX66" s="122"/>
      <c r="DY66" s="122"/>
      <c r="DZ66" s="122"/>
      <c r="EA66" s="122"/>
      <c r="EB66" s="122"/>
      <c r="EC66" s="122"/>
      <c r="ED66" s="122"/>
      <c r="EE66" s="122"/>
      <c r="EF66" s="123"/>
      <c r="EG66" s="289"/>
      <c r="EH66" s="15"/>
      <c r="EI66" s="15"/>
      <c r="EJ66" s="15"/>
      <c r="EK66" s="15"/>
      <c r="EL66" s="290"/>
      <c r="EM66" s="49"/>
      <c r="EN66" s="15"/>
      <c r="EO66" s="15"/>
      <c r="EP66" s="15"/>
      <c r="EQ66" s="15"/>
      <c r="ER66" s="15"/>
      <c r="ES66" s="15"/>
      <c r="ET66" s="15"/>
      <c r="EU66" s="290"/>
      <c r="EV66" s="289"/>
      <c r="EW66" s="15"/>
      <c r="EX66" s="15"/>
      <c r="EY66" s="15"/>
      <c r="EZ66" s="15"/>
      <c r="FA66" s="15"/>
      <c r="FB66" s="15"/>
      <c r="FC66" s="290"/>
      <c r="FD66" s="289"/>
      <c r="FE66" s="15"/>
      <c r="FF66" s="15"/>
      <c r="FG66" s="15"/>
      <c r="FH66" s="15"/>
      <c r="FI66" s="15"/>
      <c r="FJ66" s="15"/>
      <c r="FK66" s="290"/>
      <c r="FL66" s="289"/>
      <c r="FM66" s="15"/>
      <c r="FN66" s="15"/>
      <c r="FO66" s="15"/>
      <c r="FP66" s="15"/>
      <c r="FQ66" s="15"/>
      <c r="FR66" s="15"/>
      <c r="FS66" s="290"/>
    </row>
    <row r="67" spans="1:175" s="293" customFormat="1" ht="13.5" customHeight="1" x14ac:dyDescent="0.25">
      <c r="A67" s="289"/>
      <c r="X67" s="58"/>
      <c r="Y67" s="62" t="str">
        <f t="shared" si="76"/>
        <v/>
      </c>
      <c r="Z67" s="21" t="str">
        <f t="shared" si="72"/>
        <v/>
      </c>
      <c r="AA67" s="18" t="str">
        <f t="shared" si="69"/>
        <v/>
      </c>
      <c r="AB67" s="18" t="str">
        <f t="shared" si="70"/>
        <v/>
      </c>
      <c r="AC67" s="19" t="str">
        <f t="shared" si="71"/>
        <v/>
      </c>
      <c r="AD67" s="937" t="str">
        <f t="shared" si="77"/>
        <v/>
      </c>
      <c r="AE67" s="938"/>
      <c r="AF67" s="939" t="str">
        <f t="shared" si="78"/>
        <v/>
      </c>
      <c r="AG67" s="940"/>
      <c r="AH67" s="941" t="str">
        <f t="shared" si="73"/>
        <v/>
      </c>
      <c r="AI67" s="942"/>
      <c r="AJ67" s="943" t="str">
        <f>IF(X67&lt;&gt;"",IF(M62&lt;&gt;"",M62,0)+$U$2*Z67,"")</f>
        <v/>
      </c>
      <c r="AK67" s="944"/>
      <c r="AL67" s="943"/>
      <c r="AM67" s="944"/>
      <c r="AN67" s="893"/>
      <c r="AO67" s="894"/>
      <c r="AP67" s="894"/>
      <c r="AQ67" s="894"/>
      <c r="AR67" s="894"/>
      <c r="AS67" s="894"/>
      <c r="AT67" s="894"/>
      <c r="AU67" s="894"/>
      <c r="AV67" s="894"/>
      <c r="AW67" s="894"/>
      <c r="AX67" s="895"/>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208"/>
      <c r="CJ67" s="945" t="str">
        <f t="shared" si="74"/>
        <v/>
      </c>
      <c r="CK67" s="946"/>
      <c r="CL67" s="945" t="str">
        <f t="shared" si="75"/>
        <v/>
      </c>
      <c r="CM67" s="946"/>
      <c r="CN67" s="945" t="str">
        <f>IF(AND(S62&lt;&gt;"",$X67&lt;&gt;"",$AA67&lt;&gt;"O",$AA67&lt;&gt;"I",S62=CN$4),$AA67*60+$AB67+$AC67/100,"")</f>
        <v/>
      </c>
      <c r="CO67" s="537"/>
      <c r="CP67" s="425" t="str">
        <f>IF(AND(S62&lt;&gt;"",$X67&lt;&gt;"",$AA67&lt;&gt;"O",$AA67&lt;&gt;"I",S62=CP$4),$AA67*60+$AB67+$AC67/100,"")</f>
        <v/>
      </c>
      <c r="CQ67" s="537"/>
      <c r="CR67" s="425" t="str">
        <f>IF(AND(S62&lt;&gt;"",$X67&lt;&gt;"",$AA67&lt;&gt;"O",$AA67&lt;&gt;"I",S62=CR$4),$AA67*60+$AB67+$AC67/100,"")</f>
        <v/>
      </c>
      <c r="CS67" s="537"/>
      <c r="CT67" s="425" t="str">
        <f>IF(AND(S62&lt;&gt;"",$X67&lt;&gt;"",$AA67&lt;&gt;"O",$AA67&lt;&gt;"I",S62=CT$4),$AA67*60+$AB67+$AC67/100,"")</f>
        <v/>
      </c>
      <c r="CU67" s="537"/>
      <c r="CV67" s="425" t="str">
        <f>IF(AND(S62&lt;&gt;"",$X67&lt;&gt;"",$AA67&lt;&gt;"O",$AA67&lt;&gt;"I",S62=CV$4),$AA67*60+$AB67+$AC67/100,"")</f>
        <v/>
      </c>
      <c r="CW67" s="946"/>
      <c r="CX67" s="103"/>
      <c r="CY67" s="103"/>
      <c r="CZ67" s="103"/>
      <c r="DA67" s="103"/>
      <c r="DB67" s="103"/>
      <c r="DC67" s="103"/>
      <c r="DD67" s="103"/>
      <c r="DE67" s="103"/>
      <c r="DF67" s="103"/>
      <c r="DG67" s="103"/>
      <c r="DH67" s="103"/>
      <c r="DI67" s="103"/>
      <c r="DJ67" s="103"/>
      <c r="DK67" s="103"/>
      <c r="DL67" s="103"/>
      <c r="DM67" s="103"/>
      <c r="DN67" s="103"/>
      <c r="DO67" s="103"/>
      <c r="DP67" s="103"/>
      <c r="DQ67" s="103"/>
      <c r="DR67" s="103"/>
      <c r="DS67" s="103"/>
      <c r="DT67" s="103"/>
      <c r="DU67" s="103"/>
      <c r="DV67" s="103"/>
      <c r="DW67" s="103"/>
      <c r="DX67" s="103"/>
      <c r="DY67" s="103"/>
      <c r="DZ67" s="103"/>
      <c r="EA67" s="103"/>
      <c r="EB67" s="103"/>
      <c r="EC67" s="103"/>
      <c r="ED67" s="103"/>
      <c r="EE67" s="103"/>
      <c r="EF67" s="104"/>
      <c r="EG67" s="289"/>
      <c r="EH67" s="15"/>
      <c r="EI67" s="15"/>
      <c r="EJ67" s="15"/>
      <c r="EK67" s="15"/>
      <c r="EL67" s="290"/>
      <c r="EM67" s="49"/>
      <c r="EN67" s="15"/>
      <c r="EO67" s="15"/>
      <c r="EP67" s="15"/>
      <c r="EQ67" s="15"/>
      <c r="ER67" s="15"/>
      <c r="ES67" s="15"/>
      <c r="ET67" s="15"/>
      <c r="EU67" s="290"/>
      <c r="EV67" s="289"/>
      <c r="EW67" s="15"/>
      <c r="EX67" s="15"/>
      <c r="EY67" s="15"/>
      <c r="EZ67" s="15"/>
      <c r="FA67" s="15"/>
      <c r="FB67" s="15"/>
      <c r="FC67" s="290"/>
      <c r="FD67" s="289"/>
      <c r="FE67" s="15"/>
      <c r="FF67" s="15"/>
      <c r="FG67" s="15"/>
      <c r="FH67" s="15"/>
      <c r="FI67" s="15"/>
      <c r="FJ67" s="15"/>
      <c r="FK67" s="290"/>
      <c r="FL67" s="289"/>
      <c r="FM67" s="15"/>
      <c r="FN67" s="15"/>
      <c r="FO67" s="15"/>
      <c r="FP67" s="15"/>
      <c r="FQ67" s="15"/>
      <c r="FR67" s="15"/>
      <c r="FS67" s="290"/>
    </row>
    <row r="68" spans="1:175" s="293" customFormat="1" ht="13.5" customHeight="1" x14ac:dyDescent="0.25">
      <c r="A68" s="192"/>
      <c r="E68" s="24"/>
      <c r="F68" s="24"/>
      <c r="G68" s="25"/>
      <c r="H68" s="25"/>
      <c r="I68" s="25"/>
      <c r="J68" s="26"/>
      <c r="K68" s="26"/>
      <c r="L68" s="26"/>
      <c r="S68" s="27"/>
      <c r="T68" s="27"/>
      <c r="X68" s="57"/>
      <c r="Y68" s="61" t="str">
        <f t="shared" si="76"/>
        <v/>
      </c>
      <c r="Z68" s="21" t="str">
        <f t="shared" si="72"/>
        <v/>
      </c>
      <c r="AA68" s="18" t="str">
        <f t="shared" si="69"/>
        <v/>
      </c>
      <c r="AB68" s="18" t="str">
        <f t="shared" si="70"/>
        <v/>
      </c>
      <c r="AC68" s="19" t="str">
        <f t="shared" si="71"/>
        <v/>
      </c>
      <c r="AD68" s="937" t="str">
        <f t="shared" si="77"/>
        <v/>
      </c>
      <c r="AE68" s="938"/>
      <c r="AF68" s="939" t="str">
        <f t="shared" si="78"/>
        <v/>
      </c>
      <c r="AG68" s="940"/>
      <c r="AH68" s="941" t="str">
        <f t="shared" si="73"/>
        <v/>
      </c>
      <c r="AI68" s="942"/>
      <c r="AJ68" s="943" t="str">
        <f>IF(X68&lt;&gt;"",IF(M62&lt;&gt;"",M62,0)+$U$2*Z68,"")</f>
        <v/>
      </c>
      <c r="AK68" s="944"/>
      <c r="AL68" s="943"/>
      <c r="AM68" s="944"/>
      <c r="AN68" s="893"/>
      <c r="AO68" s="894"/>
      <c r="AP68" s="894"/>
      <c r="AQ68" s="894"/>
      <c r="AR68" s="894"/>
      <c r="AS68" s="894"/>
      <c r="AT68" s="894"/>
      <c r="AU68" s="894"/>
      <c r="AV68" s="894"/>
      <c r="AW68" s="894"/>
      <c r="AX68" s="895"/>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208"/>
      <c r="CJ68" s="945" t="str">
        <f t="shared" si="74"/>
        <v/>
      </c>
      <c r="CK68" s="946"/>
      <c r="CL68" s="945" t="str">
        <f t="shared" si="75"/>
        <v/>
      </c>
      <c r="CM68" s="946"/>
      <c r="CN68" s="945" t="str">
        <f>IF(AND(S62&lt;&gt;"",$X68&lt;&gt;"",$AA68&lt;&gt;"O",$AA68&lt;&gt;"I",S62=CN$4),$AA68*60+$AB68+$AC68/100,"")</f>
        <v/>
      </c>
      <c r="CO68" s="537"/>
      <c r="CP68" s="425" t="str">
        <f>IF(AND(S62&lt;&gt;"",$X68&lt;&gt;"",$AA68&lt;&gt;"O",$AA68&lt;&gt;"I",S62=CP$4),$AA68*60+$AB68+$AC68/100,"")</f>
        <v/>
      </c>
      <c r="CQ68" s="537"/>
      <c r="CR68" s="425" t="str">
        <f>IF(AND(S62&lt;&gt;"",$X68&lt;&gt;"",$AA68&lt;&gt;"O",$AA68&lt;&gt;"I",S62=CR$4),$AA68*60+$AB68+$AC68/100,"")</f>
        <v/>
      </c>
      <c r="CS68" s="537"/>
      <c r="CT68" s="425" t="str">
        <f>IF(AND(S62&lt;&gt;"",$X68&lt;&gt;"",$AA68&lt;&gt;"O",$AA68&lt;&gt;"I",S62=CT$4),$AA68*60+$AB68+$AC68/100,"")</f>
        <v/>
      </c>
      <c r="CU68" s="537"/>
      <c r="CV68" s="425" t="str">
        <f>IF(AND(S62&lt;&gt;"",$X68&lt;&gt;"",$AA68&lt;&gt;"O",$AA68&lt;&gt;"I",S62=CV$4),$AA68*60+$AB68+$AC68/100,"")</f>
        <v/>
      </c>
      <c r="CW68" s="946"/>
      <c r="CX68" s="103"/>
      <c r="CY68" s="103"/>
      <c r="CZ68" s="103"/>
      <c r="DA68" s="103"/>
      <c r="DB68" s="103"/>
      <c r="DC68" s="103"/>
      <c r="DD68" s="103"/>
      <c r="DE68" s="103"/>
      <c r="DF68" s="103"/>
      <c r="DG68" s="103"/>
      <c r="DH68" s="103"/>
      <c r="DI68" s="103"/>
      <c r="DJ68" s="103"/>
      <c r="DK68" s="103"/>
      <c r="DL68" s="103"/>
      <c r="DM68" s="103"/>
      <c r="DN68" s="103"/>
      <c r="DO68" s="103"/>
      <c r="DP68" s="103"/>
      <c r="DQ68" s="103"/>
      <c r="DR68" s="103"/>
      <c r="DS68" s="103"/>
      <c r="DT68" s="103"/>
      <c r="DU68" s="103"/>
      <c r="DV68" s="103"/>
      <c r="DW68" s="103"/>
      <c r="DX68" s="103"/>
      <c r="DY68" s="103"/>
      <c r="DZ68" s="103"/>
      <c r="EA68" s="103"/>
      <c r="EB68" s="103"/>
      <c r="EC68" s="103"/>
      <c r="ED68" s="103"/>
      <c r="EE68" s="103"/>
      <c r="EF68" s="104"/>
      <c r="EG68" s="289"/>
      <c r="EH68" s="15"/>
      <c r="EI68" s="15"/>
      <c r="EJ68" s="15"/>
      <c r="EK68" s="15"/>
      <c r="EL68" s="290"/>
      <c r="EM68" s="49"/>
      <c r="EN68" s="15"/>
      <c r="EO68" s="15"/>
      <c r="EP68" s="15"/>
      <c r="EQ68" s="15"/>
      <c r="ER68" s="15"/>
      <c r="ES68" s="15"/>
      <c r="ET68" s="15"/>
      <c r="EU68" s="290"/>
      <c r="EV68" s="289"/>
      <c r="EW68" s="15"/>
      <c r="EX68" s="15"/>
      <c r="EY68" s="15"/>
      <c r="EZ68" s="15"/>
      <c r="FA68" s="15"/>
      <c r="FB68" s="15"/>
      <c r="FC68" s="290"/>
      <c r="FD68" s="289"/>
      <c r="FE68" s="15"/>
      <c r="FF68" s="15"/>
      <c r="FG68" s="15"/>
      <c r="FH68" s="15"/>
      <c r="FI68" s="15"/>
      <c r="FJ68" s="15"/>
      <c r="FK68" s="290"/>
      <c r="FL68" s="289"/>
      <c r="FM68" s="15"/>
      <c r="FN68" s="15"/>
      <c r="FO68" s="15"/>
      <c r="FP68" s="15"/>
      <c r="FQ68" s="15"/>
      <c r="FR68" s="15"/>
      <c r="FS68" s="290"/>
    </row>
    <row r="69" spans="1:175" s="293" customFormat="1" ht="13.5" customHeight="1" x14ac:dyDescent="0.25">
      <c r="A69" s="192"/>
      <c r="E69" s="24"/>
      <c r="F69" s="24"/>
      <c r="G69" s="25"/>
      <c r="H69" s="25"/>
      <c r="I69" s="25"/>
      <c r="J69" s="26"/>
      <c r="K69" s="26"/>
      <c r="L69" s="26"/>
      <c r="P69" s="25"/>
      <c r="Q69" s="25"/>
      <c r="R69" s="25"/>
      <c r="S69" s="25"/>
      <c r="T69" s="27"/>
      <c r="X69" s="57"/>
      <c r="Y69" s="61" t="str">
        <f t="shared" si="76"/>
        <v/>
      </c>
      <c r="Z69" s="21" t="str">
        <f t="shared" si="72"/>
        <v/>
      </c>
      <c r="AA69" s="18" t="str">
        <f t="shared" si="69"/>
        <v/>
      </c>
      <c r="AB69" s="18" t="str">
        <f t="shared" si="70"/>
        <v/>
      </c>
      <c r="AC69" s="19" t="str">
        <f t="shared" si="71"/>
        <v/>
      </c>
      <c r="AD69" s="937" t="str">
        <f t="shared" si="77"/>
        <v/>
      </c>
      <c r="AE69" s="938"/>
      <c r="AF69" s="939" t="str">
        <f t="shared" si="78"/>
        <v/>
      </c>
      <c r="AG69" s="940"/>
      <c r="AH69" s="941" t="str">
        <f t="shared" si="73"/>
        <v/>
      </c>
      <c r="AI69" s="942"/>
      <c r="AJ69" s="943" t="str">
        <f>IF(X69&lt;&gt;"",IF(M62&lt;&gt;"",M62,0)+$U$2*Z69,"")</f>
        <v/>
      </c>
      <c r="AK69" s="944"/>
      <c r="AL69" s="943"/>
      <c r="AM69" s="944"/>
      <c r="AN69" s="893"/>
      <c r="AO69" s="894"/>
      <c r="AP69" s="894"/>
      <c r="AQ69" s="894"/>
      <c r="AR69" s="894"/>
      <c r="AS69" s="894"/>
      <c r="AT69" s="894"/>
      <c r="AU69" s="894"/>
      <c r="AV69" s="894"/>
      <c r="AW69" s="894"/>
      <c r="AX69" s="895"/>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208"/>
      <c r="CJ69" s="945" t="str">
        <f t="shared" si="74"/>
        <v/>
      </c>
      <c r="CK69" s="946"/>
      <c r="CL69" s="945" t="str">
        <f t="shared" si="75"/>
        <v/>
      </c>
      <c r="CM69" s="946"/>
      <c r="CN69" s="945" t="str">
        <f>IF(AND(S62&lt;&gt;"",$X69&lt;&gt;"",$AA69&lt;&gt;"O",$AA69&lt;&gt;"I",S62=CN$4),$AA69*60+$AB69+$AC69/100,"")</f>
        <v/>
      </c>
      <c r="CO69" s="537"/>
      <c r="CP69" s="425" t="str">
        <f>IF(AND(S62&lt;&gt;"",$X69&lt;&gt;"",$AA69&lt;&gt;"O",$AA69&lt;&gt;"I",S62=CP$4),$AA69*60+$AB69+$AC69/100,"")</f>
        <v/>
      </c>
      <c r="CQ69" s="537"/>
      <c r="CR69" s="425" t="str">
        <f>IF(AND(S62&lt;&gt;"",$X69&lt;&gt;"",$AA69&lt;&gt;"O",$AA69&lt;&gt;"I",S62=CR$4),$AA69*60+$AB69+$AC69/100,"")</f>
        <v/>
      </c>
      <c r="CS69" s="537"/>
      <c r="CT69" s="425" t="str">
        <f>IF(AND(S62&lt;&gt;"",$X69&lt;&gt;"",$AA69&lt;&gt;"O",$AA69&lt;&gt;"I",S62=CT$4),$AA69*60+$AB69+$AC69/100,"")</f>
        <v/>
      </c>
      <c r="CU69" s="537"/>
      <c r="CV69" s="425" t="str">
        <f>IF(AND(S62&lt;&gt;"",$X69&lt;&gt;"",$AA69&lt;&gt;"O",$AA69&lt;&gt;"I",S62=CV$4),$AA69*60+$AB69+$AC69/100,"")</f>
        <v/>
      </c>
      <c r="CW69" s="946"/>
      <c r="CX69" s="103"/>
      <c r="CY69" s="103"/>
      <c r="CZ69" s="103"/>
      <c r="DA69" s="103"/>
      <c r="DB69" s="103"/>
      <c r="DC69" s="103"/>
      <c r="DD69" s="103"/>
      <c r="DE69" s="103"/>
      <c r="DF69" s="103"/>
      <c r="DG69" s="103"/>
      <c r="DH69" s="103"/>
      <c r="DI69" s="103"/>
      <c r="DJ69" s="103"/>
      <c r="DK69" s="103"/>
      <c r="DL69" s="103"/>
      <c r="DM69" s="103"/>
      <c r="DN69" s="103"/>
      <c r="DO69" s="103"/>
      <c r="DP69" s="103"/>
      <c r="DQ69" s="103"/>
      <c r="DR69" s="103"/>
      <c r="DS69" s="103"/>
      <c r="DT69" s="103"/>
      <c r="DU69" s="103"/>
      <c r="DV69" s="103"/>
      <c r="DW69" s="103"/>
      <c r="DX69" s="103"/>
      <c r="DY69" s="103"/>
      <c r="DZ69" s="103"/>
      <c r="EA69" s="103"/>
      <c r="EB69" s="103"/>
      <c r="EC69" s="103"/>
      <c r="ED69" s="103"/>
      <c r="EE69" s="103"/>
      <c r="EF69" s="104"/>
      <c r="EG69" s="289"/>
      <c r="EH69" s="15"/>
      <c r="EI69" s="15"/>
      <c r="EJ69" s="15"/>
      <c r="EK69" s="15"/>
      <c r="EL69" s="290"/>
      <c r="EM69" s="49"/>
      <c r="EN69" s="15"/>
      <c r="EO69" s="15"/>
      <c r="EP69" s="15"/>
      <c r="EQ69" s="15"/>
      <c r="ER69" s="15"/>
      <c r="ES69" s="15"/>
      <c r="ET69" s="15"/>
      <c r="EU69" s="290"/>
      <c r="EV69" s="289"/>
      <c r="EW69" s="15"/>
      <c r="EX69" s="15"/>
      <c r="EY69" s="15"/>
      <c r="EZ69" s="15"/>
      <c r="FA69" s="15"/>
      <c r="FB69" s="15"/>
      <c r="FC69" s="290"/>
      <c r="FD69" s="289"/>
      <c r="FE69" s="15"/>
      <c r="FF69" s="15"/>
      <c r="FG69" s="15"/>
      <c r="FH69" s="15"/>
      <c r="FI69" s="15"/>
      <c r="FJ69" s="15"/>
      <c r="FK69" s="290"/>
      <c r="FL69" s="289"/>
      <c r="FM69" s="15"/>
      <c r="FN69" s="15"/>
      <c r="FO69" s="15"/>
      <c r="FP69" s="15"/>
      <c r="FQ69" s="15"/>
      <c r="FR69" s="15"/>
      <c r="FS69" s="290"/>
    </row>
    <row r="70" spans="1:175" s="293" customFormat="1" ht="13.5" customHeight="1" x14ac:dyDescent="0.25">
      <c r="A70" s="192"/>
      <c r="E70" s="24"/>
      <c r="F70" s="24"/>
      <c r="G70" s="25"/>
      <c r="H70" s="25"/>
      <c r="I70" s="25"/>
      <c r="J70" s="26"/>
      <c r="K70" s="26"/>
      <c r="L70" s="26"/>
      <c r="S70" s="27"/>
      <c r="T70" s="27"/>
      <c r="X70" s="57"/>
      <c r="Y70" s="61" t="str">
        <f t="shared" si="76"/>
        <v/>
      </c>
      <c r="Z70" s="21" t="str">
        <f t="shared" si="72"/>
        <v/>
      </c>
      <c r="AA70" s="18" t="str">
        <f t="shared" si="69"/>
        <v/>
      </c>
      <c r="AB70" s="18" t="str">
        <f t="shared" si="70"/>
        <v/>
      </c>
      <c r="AC70" s="19" t="str">
        <f t="shared" si="71"/>
        <v/>
      </c>
      <c r="AD70" s="937" t="str">
        <f t="shared" si="77"/>
        <v/>
      </c>
      <c r="AE70" s="938"/>
      <c r="AF70" s="939" t="str">
        <f t="shared" si="78"/>
        <v/>
      </c>
      <c r="AG70" s="940"/>
      <c r="AH70" s="941" t="str">
        <f t="shared" si="73"/>
        <v/>
      </c>
      <c r="AI70" s="942"/>
      <c r="AJ70" s="943" t="str">
        <f>IF(X70&lt;&gt;"",IF(M62&lt;&gt;"",M62,0)+$U$2*Z70,"")</f>
        <v/>
      </c>
      <c r="AK70" s="944"/>
      <c r="AL70" s="943"/>
      <c r="AM70" s="944"/>
      <c r="AN70" s="893"/>
      <c r="AO70" s="894"/>
      <c r="AP70" s="894"/>
      <c r="AQ70" s="894"/>
      <c r="AR70" s="894"/>
      <c r="AS70" s="894"/>
      <c r="AT70" s="894"/>
      <c r="AU70" s="894"/>
      <c r="AV70" s="894"/>
      <c r="AW70" s="894"/>
      <c r="AX70" s="895"/>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208"/>
      <c r="CJ70" s="945" t="str">
        <f t="shared" si="74"/>
        <v/>
      </c>
      <c r="CK70" s="946"/>
      <c r="CL70" s="945" t="str">
        <f t="shared" si="75"/>
        <v/>
      </c>
      <c r="CM70" s="946"/>
      <c r="CN70" s="945" t="str">
        <f>IF(AND(S62&lt;&gt;"",$X70&lt;&gt;"",$AA70&lt;&gt;"O",$AA70&lt;&gt;"I",S62=CN$4),$AA70*60+$AB70+$AC70/100,"")</f>
        <v/>
      </c>
      <c r="CO70" s="537"/>
      <c r="CP70" s="425" t="str">
        <f>IF(AND(S62&lt;&gt;"",$X70&lt;&gt;"",$AA70&lt;&gt;"O",$AA70&lt;&gt;"I",S62=CP$4),$AA70*60+$AB70+$AC70/100,"")</f>
        <v/>
      </c>
      <c r="CQ70" s="537"/>
      <c r="CR70" s="425" t="str">
        <f>IF(AND(S62&lt;&gt;"",$X70&lt;&gt;"",$AA70&lt;&gt;"O",$AA70&lt;&gt;"I",S62=CR$4),$AA70*60+$AB70+$AC70/100,"")</f>
        <v/>
      </c>
      <c r="CS70" s="537"/>
      <c r="CT70" s="425" t="str">
        <f>IF(AND(S62&lt;&gt;"",$X70&lt;&gt;"",$AA70&lt;&gt;"O",$AA70&lt;&gt;"I",S62=CT$4),$AA70*60+$AB70+$AC70/100,"")</f>
        <v/>
      </c>
      <c r="CU70" s="537"/>
      <c r="CV70" s="425" t="str">
        <f>IF(AND(S62&lt;&gt;"",$X70&lt;&gt;"",$AA70&lt;&gt;"O",$AA70&lt;&gt;"I",S62=CV$4),$AA70*60+$AB70+$AC70/100,"")</f>
        <v/>
      </c>
      <c r="CW70" s="946"/>
      <c r="CX70" s="103"/>
      <c r="CY70" s="103"/>
      <c r="CZ70" s="103"/>
      <c r="DA70" s="103"/>
      <c r="DB70" s="103"/>
      <c r="DC70" s="103"/>
      <c r="DD70" s="103"/>
      <c r="DE70" s="103"/>
      <c r="DF70" s="103"/>
      <c r="DG70" s="103"/>
      <c r="DH70" s="103"/>
      <c r="DI70" s="103"/>
      <c r="DJ70" s="103"/>
      <c r="DK70" s="103"/>
      <c r="DL70" s="103"/>
      <c r="DM70" s="103"/>
      <c r="DN70" s="103"/>
      <c r="DO70" s="103"/>
      <c r="DP70" s="103"/>
      <c r="DQ70" s="103"/>
      <c r="DR70" s="103"/>
      <c r="DS70" s="103"/>
      <c r="DT70" s="103"/>
      <c r="DU70" s="103"/>
      <c r="DV70" s="103"/>
      <c r="DW70" s="103"/>
      <c r="DX70" s="103"/>
      <c r="DY70" s="103"/>
      <c r="DZ70" s="103"/>
      <c r="EA70" s="103"/>
      <c r="EB70" s="103"/>
      <c r="EC70" s="103"/>
      <c r="ED70" s="103"/>
      <c r="EE70" s="103"/>
      <c r="EF70" s="104"/>
      <c r="EG70" s="289"/>
      <c r="EH70" s="15"/>
      <c r="EI70" s="15"/>
      <c r="EJ70" s="15"/>
      <c r="EK70" s="15"/>
      <c r="EL70" s="290"/>
      <c r="EM70" s="49"/>
      <c r="EN70" s="15"/>
      <c r="EO70" s="15"/>
      <c r="EP70" s="15"/>
      <c r="EQ70" s="15"/>
      <c r="ER70" s="15"/>
      <c r="ES70" s="15"/>
      <c r="ET70" s="15"/>
      <c r="EU70" s="290"/>
      <c r="EV70" s="289"/>
      <c r="EW70" s="15"/>
      <c r="EX70" s="15"/>
      <c r="EY70" s="15"/>
      <c r="EZ70" s="15"/>
      <c r="FA70" s="15"/>
      <c r="FB70" s="15"/>
      <c r="FC70" s="290"/>
      <c r="FD70" s="289"/>
      <c r="FE70" s="15"/>
      <c r="FF70" s="15"/>
      <c r="FG70" s="15"/>
      <c r="FH70" s="15"/>
      <c r="FI70" s="15"/>
      <c r="FJ70" s="15"/>
      <c r="FK70" s="290"/>
      <c r="FL70" s="289"/>
      <c r="FM70" s="15"/>
      <c r="FN70" s="15"/>
      <c r="FO70" s="15"/>
      <c r="FP70" s="15"/>
      <c r="FQ70" s="15"/>
      <c r="FR70" s="15"/>
      <c r="FS70" s="290"/>
    </row>
    <row r="71" spans="1:175" s="293" customFormat="1" ht="13.5" customHeight="1" x14ac:dyDescent="0.25">
      <c r="A71" s="192"/>
      <c r="E71" s="24"/>
      <c r="F71" s="24"/>
      <c r="G71" s="25"/>
      <c r="H71" s="25"/>
      <c r="I71" s="25"/>
      <c r="J71" s="26"/>
      <c r="K71" s="26"/>
      <c r="L71" s="26"/>
      <c r="S71" s="27"/>
      <c r="T71" s="27"/>
      <c r="X71" s="57"/>
      <c r="Y71" s="61" t="str">
        <f t="shared" si="76"/>
        <v/>
      </c>
      <c r="Z71" s="21" t="str">
        <f t="shared" si="72"/>
        <v/>
      </c>
      <c r="AA71" s="18" t="str">
        <f t="shared" si="69"/>
        <v/>
      </c>
      <c r="AB71" s="18" t="str">
        <f t="shared" si="70"/>
        <v/>
      </c>
      <c r="AC71" s="19" t="str">
        <f t="shared" si="71"/>
        <v/>
      </c>
      <c r="AD71" s="937" t="str">
        <f t="shared" si="77"/>
        <v/>
      </c>
      <c r="AE71" s="938"/>
      <c r="AF71" s="939" t="str">
        <f t="shared" si="78"/>
        <v/>
      </c>
      <c r="AG71" s="940"/>
      <c r="AH71" s="941" t="str">
        <f t="shared" si="73"/>
        <v/>
      </c>
      <c r="AI71" s="942"/>
      <c r="AJ71" s="943" t="str">
        <f>IF(X71&lt;&gt;"",IF(M62&lt;&gt;"",M62,0)+$U$2*Z71,"")</f>
        <v/>
      </c>
      <c r="AK71" s="944"/>
      <c r="AL71" s="943"/>
      <c r="AM71" s="944"/>
      <c r="AN71" s="893"/>
      <c r="AO71" s="894"/>
      <c r="AP71" s="894"/>
      <c r="AQ71" s="894"/>
      <c r="AR71" s="894"/>
      <c r="AS71" s="894"/>
      <c r="AT71" s="894"/>
      <c r="AU71" s="894"/>
      <c r="AV71" s="894"/>
      <c r="AW71" s="894"/>
      <c r="AX71" s="895"/>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208"/>
      <c r="CJ71" s="945" t="str">
        <f t="shared" si="74"/>
        <v/>
      </c>
      <c r="CK71" s="946"/>
      <c r="CL71" s="945" t="str">
        <f t="shared" si="75"/>
        <v/>
      </c>
      <c r="CM71" s="946"/>
      <c r="CN71" s="945" t="str">
        <f>IF(AND(S62&lt;&gt;"",$X71&lt;&gt;"",$AA71&lt;&gt;"O",$AA71&lt;&gt;"I",S62=CN$4),$AA71*60+$AB71+$AC71/100,"")</f>
        <v/>
      </c>
      <c r="CO71" s="537"/>
      <c r="CP71" s="425" t="str">
        <f>IF(AND(S62&lt;&gt;"",$X71&lt;&gt;"",$AA71&lt;&gt;"O",$AA71&lt;&gt;"I",S62=CP$4),$AA71*60+$AB71+$AC71/100,"")</f>
        <v/>
      </c>
      <c r="CQ71" s="537"/>
      <c r="CR71" s="425" t="str">
        <f>IF(AND(S62&lt;&gt;"",$X71&lt;&gt;"",$AA71&lt;&gt;"O",$AA71&lt;&gt;"I",S62=CR$4),$AA71*60+$AB71+$AC71/100,"")</f>
        <v/>
      </c>
      <c r="CS71" s="537"/>
      <c r="CT71" s="425" t="str">
        <f>IF(AND(S62&lt;&gt;"",$X71&lt;&gt;"",$AA71&lt;&gt;"O",$AA71&lt;&gt;"I",S62=CT$4),$AA71*60+$AB71+$AC71/100,"")</f>
        <v/>
      </c>
      <c r="CU71" s="537"/>
      <c r="CV71" s="425" t="str">
        <f>IF(AND(S62&lt;&gt;"",$X71&lt;&gt;"",$AA71&lt;&gt;"O",$AA71&lt;&gt;"I",S62=CV$4),$AA71*60+$AB71+$AC71/100,"")</f>
        <v/>
      </c>
      <c r="CW71" s="946"/>
      <c r="CX71" s="103"/>
      <c r="CY71" s="103"/>
      <c r="CZ71" s="103"/>
      <c r="DA71" s="103"/>
      <c r="DB71" s="103"/>
      <c r="DC71" s="103"/>
      <c r="DD71" s="103"/>
      <c r="DE71" s="103"/>
      <c r="DF71" s="103"/>
      <c r="DG71" s="103"/>
      <c r="DH71" s="103"/>
      <c r="DI71" s="103"/>
      <c r="DJ71" s="103"/>
      <c r="DK71" s="103"/>
      <c r="DL71" s="103"/>
      <c r="DM71" s="103"/>
      <c r="DN71" s="103"/>
      <c r="DO71" s="103"/>
      <c r="DP71" s="103"/>
      <c r="DQ71" s="103"/>
      <c r="DR71" s="103"/>
      <c r="DS71" s="103"/>
      <c r="DT71" s="103"/>
      <c r="DU71" s="103"/>
      <c r="DV71" s="103"/>
      <c r="DW71" s="103"/>
      <c r="DX71" s="103"/>
      <c r="DY71" s="103"/>
      <c r="DZ71" s="103"/>
      <c r="EA71" s="103"/>
      <c r="EB71" s="103"/>
      <c r="EC71" s="103"/>
      <c r="ED71" s="103"/>
      <c r="EE71" s="103"/>
      <c r="EF71" s="104"/>
      <c r="EG71" s="289"/>
      <c r="EH71" s="15"/>
      <c r="EI71" s="15"/>
      <c r="EJ71" s="15"/>
      <c r="EK71" s="15"/>
      <c r="EL71" s="290"/>
      <c r="EM71" s="49"/>
      <c r="EN71" s="15"/>
      <c r="EO71" s="15"/>
      <c r="EP71" s="15"/>
      <c r="EQ71" s="15"/>
      <c r="ER71" s="15"/>
      <c r="ES71" s="15"/>
      <c r="ET71" s="15"/>
      <c r="EU71" s="290"/>
      <c r="EV71" s="289"/>
      <c r="EW71" s="15"/>
      <c r="EX71" s="15"/>
      <c r="EY71" s="15"/>
      <c r="EZ71" s="15"/>
      <c r="FA71" s="15"/>
      <c r="FB71" s="15"/>
      <c r="FC71" s="290"/>
      <c r="FD71" s="289"/>
      <c r="FE71" s="15"/>
      <c r="FF71" s="15"/>
      <c r="FG71" s="15"/>
      <c r="FH71" s="15"/>
      <c r="FI71" s="15"/>
      <c r="FJ71" s="15"/>
      <c r="FK71" s="290"/>
      <c r="FL71" s="289"/>
      <c r="FM71" s="15"/>
      <c r="FN71" s="15"/>
      <c r="FO71" s="15"/>
      <c r="FP71" s="15"/>
      <c r="FQ71" s="15"/>
      <c r="FR71" s="15"/>
      <c r="FS71" s="290"/>
    </row>
    <row r="72" spans="1:175" s="293" customFormat="1" ht="13.5" customHeight="1" x14ac:dyDescent="0.25">
      <c r="A72" s="192"/>
      <c r="E72" s="24"/>
      <c r="F72" s="24"/>
      <c r="G72" s="25"/>
      <c r="H72" s="25"/>
      <c r="I72" s="25"/>
      <c r="J72" s="26"/>
      <c r="K72" s="26"/>
      <c r="L72" s="26"/>
      <c r="S72" s="27"/>
      <c r="T72" s="27"/>
      <c r="X72" s="57"/>
      <c r="Y72" s="61" t="str">
        <f t="shared" si="76"/>
        <v/>
      </c>
      <c r="Z72" s="21" t="str">
        <f t="shared" si="72"/>
        <v/>
      </c>
      <c r="AA72" s="137" t="str">
        <f>IF(X72&lt;&gt;"",IF(OR(LEFT(X72,1)="O",LEFT(X72,1)="OI",LEFT(X72,1)="o",LEFT(X72,1)="oi"),"O",IF(OR(LEFT(X72,1)="I",X72="i"),"I",IF(OR(LEN(X72)=5,LEN(X72)=8),LEFT(X72,1),""))),"")</f>
        <v/>
      </c>
      <c r="AB72" s="137" t="str">
        <f>IF(X72&lt;&gt;"",IF(OR(LEFT(X72,2)="OI",LEFT(X72,2)="oi"),"I",IF(OR(LEFT(X72,1)="O",LEFT(X72,1)="o"),"U",IF(OR(LEFT(X72,1)="I",X72="i"),"N",IF(OR(LEN(X72)=5,LEN(X72)=8),MID(X72,2,2),"")))),"")</f>
        <v/>
      </c>
      <c r="AC72" s="19" t="str">
        <f>IF(X72&lt;&gt;"",IF(OR(LEFT(X72,2)="OI",LEFT(X72,2)="oi",LEFT(X72,1)="I",LEFT(X72,1)="i"),"",IF(OR(LEFT(X72,1)="O",LEFT(X72,1)="o"),"T",IF(OR(LEN(X72)=5,LEN(X72)=8),MID(X72,4,2),""))),"")</f>
        <v/>
      </c>
      <c r="AD72" s="937" t="str">
        <f t="shared" si="77"/>
        <v/>
      </c>
      <c r="AE72" s="938"/>
      <c r="AF72" s="939" t="str">
        <f t="shared" si="78"/>
        <v/>
      </c>
      <c r="AG72" s="940"/>
      <c r="AH72" s="941" t="str">
        <f t="shared" si="73"/>
        <v/>
      </c>
      <c r="AI72" s="942"/>
      <c r="AJ72" s="943" t="str">
        <f>IF(X72&lt;&gt;"",IF(M62&lt;&gt;"",M62,0)+$U$2*Z72,"")</f>
        <v/>
      </c>
      <c r="AK72" s="944"/>
      <c r="AL72" s="943"/>
      <c r="AM72" s="944"/>
      <c r="AN72" s="893"/>
      <c r="AO72" s="894"/>
      <c r="AP72" s="894"/>
      <c r="AQ72" s="894"/>
      <c r="AR72" s="894"/>
      <c r="AS72" s="894"/>
      <c r="AT72" s="894"/>
      <c r="AU72" s="894"/>
      <c r="AV72" s="894"/>
      <c r="AW72" s="894"/>
      <c r="AX72" s="895"/>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208"/>
      <c r="CJ72" s="945" t="str">
        <f t="shared" si="74"/>
        <v/>
      </c>
      <c r="CK72" s="946"/>
      <c r="CL72" s="945" t="str">
        <f t="shared" si="75"/>
        <v/>
      </c>
      <c r="CM72" s="946"/>
      <c r="CN72" s="945" t="str">
        <f>IF(AND(S62&lt;&gt;"",$X72&lt;&gt;"",$AA72&lt;&gt;"O",$AA72&lt;&gt;"I",S62=CN$4),$AA72*60+$AB72+$AC72/100,"")</f>
        <v/>
      </c>
      <c r="CO72" s="537"/>
      <c r="CP72" s="425" t="str">
        <f>IF(AND(S62&lt;&gt;"",$X72&lt;&gt;"",$AA72&lt;&gt;"O",$AA72&lt;&gt;"I",S62=CP$4),$AA72*60+$AB72+$AC72/100,"")</f>
        <v/>
      </c>
      <c r="CQ72" s="537"/>
      <c r="CR72" s="425" t="str">
        <f>IF(AND(S62&lt;&gt;"",$X72&lt;&gt;"",$AA72&lt;&gt;"O",$AA72&lt;&gt;"I",S62=CR$4),$AA72*60+$AB72+$AC72/100,"")</f>
        <v/>
      </c>
      <c r="CS72" s="537"/>
      <c r="CT72" s="425" t="str">
        <f>IF(AND(S62&lt;&gt;"",$X72&lt;&gt;"",$AA72&lt;&gt;"O",$AA72&lt;&gt;"I",S62=CT$4),$AA72*60+$AB72+$AC72/100,"")</f>
        <v/>
      </c>
      <c r="CU72" s="537"/>
      <c r="CV72" s="425" t="str">
        <f>IF(AND(S62&lt;&gt;"",$X72&lt;&gt;"",$AA72&lt;&gt;"O",$AA72&lt;&gt;"I",S62=CV$4),$AA72*60+$AB72+$AC72/100,"")</f>
        <v/>
      </c>
      <c r="CW72" s="946"/>
      <c r="CX72" s="103"/>
      <c r="CY72" s="103"/>
      <c r="CZ72" s="103"/>
      <c r="DA72" s="103"/>
      <c r="DB72" s="103"/>
      <c r="DC72" s="103"/>
      <c r="DD72" s="103"/>
      <c r="DE72" s="103"/>
      <c r="DF72" s="103"/>
      <c r="DG72" s="103"/>
      <c r="DH72" s="103"/>
      <c r="DI72" s="103"/>
      <c r="DJ72" s="103"/>
      <c r="DK72" s="103"/>
      <c r="DL72" s="103"/>
      <c r="DM72" s="103"/>
      <c r="DN72" s="103"/>
      <c r="DO72" s="103"/>
      <c r="DP72" s="103"/>
      <c r="DQ72" s="103"/>
      <c r="DR72" s="103"/>
      <c r="DS72" s="103"/>
      <c r="DT72" s="103"/>
      <c r="DU72" s="103"/>
      <c r="DV72" s="103"/>
      <c r="DW72" s="103"/>
      <c r="DX72" s="103"/>
      <c r="DY72" s="103"/>
      <c r="DZ72" s="103"/>
      <c r="EA72" s="103"/>
      <c r="EB72" s="103"/>
      <c r="EC72" s="103"/>
      <c r="ED72" s="103"/>
      <c r="EE72" s="103"/>
      <c r="EF72" s="104"/>
      <c r="EG72" s="289"/>
      <c r="EH72" s="15"/>
      <c r="EI72" s="15"/>
      <c r="EJ72" s="15"/>
      <c r="EK72" s="15"/>
      <c r="EL72" s="290"/>
      <c r="EM72" s="49"/>
      <c r="EN72" s="15"/>
      <c r="EO72" s="15"/>
      <c r="EP72" s="15"/>
      <c r="EQ72" s="15"/>
      <c r="ER72" s="15"/>
      <c r="ES72" s="15"/>
      <c r="ET72" s="15"/>
      <c r="EU72" s="290"/>
      <c r="EV72" s="289"/>
      <c r="EW72" s="15"/>
      <c r="EX72" s="15"/>
      <c r="EY72" s="15"/>
      <c r="EZ72" s="15"/>
      <c r="FA72" s="15"/>
      <c r="FB72" s="15"/>
      <c r="FC72" s="290"/>
      <c r="FD72" s="289"/>
      <c r="FE72" s="15"/>
      <c r="FF72" s="15"/>
      <c r="FG72" s="15"/>
      <c r="FH72" s="15"/>
      <c r="FI72" s="15"/>
      <c r="FJ72" s="15"/>
      <c r="FK72" s="290"/>
      <c r="FL72" s="289"/>
      <c r="FM72" s="15"/>
      <c r="FN72" s="15"/>
      <c r="FO72" s="15"/>
      <c r="FP72" s="15"/>
      <c r="FQ72" s="15"/>
      <c r="FR72" s="15"/>
      <c r="FS72" s="290"/>
    </row>
    <row r="73" spans="1:175" s="293" customFormat="1" ht="13.5" customHeight="1" x14ac:dyDescent="0.25">
      <c r="A73" s="192"/>
      <c r="E73" s="24"/>
      <c r="F73" s="24"/>
      <c r="G73" s="25"/>
      <c r="H73" s="25"/>
      <c r="I73" s="25"/>
      <c r="J73" s="26"/>
      <c r="K73" s="26"/>
      <c r="L73" s="26"/>
      <c r="S73" s="27"/>
      <c r="T73" s="27"/>
      <c r="X73" s="57"/>
      <c r="Y73" s="61" t="str">
        <f t="shared" si="76"/>
        <v/>
      </c>
      <c r="Z73" s="21" t="str">
        <f t="shared" si="72"/>
        <v/>
      </c>
      <c r="AA73" s="18" t="str">
        <f t="shared" ref="AA73:AA121" si="84">IF(X73&lt;&gt;"",IF(OR(LEFT(X73,1)="O",LEFT(X73,1)="OI",LEFT(X73,1)="o",LEFT(X73,1)="oi"),"O",IF(OR(LEFT(X73,1)="I",X73="i"),"I",IF(OR(LEN(X73)=5,LEN(X73)=8),LEFT(X73,1),""))),"")</f>
        <v/>
      </c>
      <c r="AB73" s="18" t="str">
        <f t="shared" ref="AB73:AB121" si="85">IF(X73&lt;&gt;"",IF(OR(LEFT(X73,2)="OI",LEFT(X73,2)="oi"),"I",IF(OR(LEFT(X73,1)="O",LEFT(X73,1)="o"),"U",IF(OR(LEFT(X73,1)="I",X73="i"),"N",IF(OR(LEN(X73)=5,LEN(X73)=8),MID(X73,2,2),"")))),"")</f>
        <v/>
      </c>
      <c r="AC73" s="19" t="str">
        <f t="shared" ref="AC73:AC121" si="86">IF(X73&lt;&gt;"",IF(OR(LEFT(X73,2)="OI",LEFT(X73,2)="oi",LEFT(X73,1)="I",LEFT(X73,1)="i"),"",IF(OR(LEFT(X73,1)="O",LEFT(X73,1)="o"),"T",IF(OR(LEN(X73)=5,LEN(X73)=8),MID(X73,4,2),""))),"")</f>
        <v/>
      </c>
      <c r="AD73" s="937" t="str">
        <f t="shared" si="77"/>
        <v/>
      </c>
      <c r="AE73" s="938"/>
      <c r="AF73" s="939" t="str">
        <f t="shared" si="78"/>
        <v/>
      </c>
      <c r="AG73" s="940"/>
      <c r="AH73" s="941" t="str">
        <f t="shared" si="73"/>
        <v/>
      </c>
      <c r="AI73" s="942"/>
      <c r="AJ73" s="943" t="str">
        <f>IF(X73&lt;&gt;"",IF(M62&lt;&gt;"",M62,0)+$U$2*Z73,"")</f>
        <v/>
      </c>
      <c r="AK73" s="944"/>
      <c r="AL73" s="943"/>
      <c r="AM73" s="944"/>
      <c r="AN73" s="893"/>
      <c r="AO73" s="894"/>
      <c r="AP73" s="894"/>
      <c r="AQ73" s="894"/>
      <c r="AR73" s="894"/>
      <c r="AS73" s="894"/>
      <c r="AT73" s="894"/>
      <c r="AU73" s="894"/>
      <c r="AV73" s="894"/>
      <c r="AW73" s="894"/>
      <c r="AX73" s="895"/>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208"/>
      <c r="CJ73" s="945" t="str">
        <f t="shared" si="74"/>
        <v/>
      </c>
      <c r="CK73" s="946"/>
      <c r="CL73" s="945" t="str">
        <f t="shared" si="75"/>
        <v/>
      </c>
      <c r="CM73" s="946"/>
      <c r="CN73" s="945" t="str">
        <f>IF(AND(S62&lt;&gt;"",$X73&lt;&gt;"",$AA73&lt;&gt;"O",$AA73&lt;&gt;"I",S62=CN$4),$AA73*60+$AB73+$AC73/100,"")</f>
        <v/>
      </c>
      <c r="CO73" s="537"/>
      <c r="CP73" s="425" t="str">
        <f>IF(AND(S62&lt;&gt;"",$X73&lt;&gt;"",$AA73&lt;&gt;"O",$AA73&lt;&gt;"I",S62=CP$4),$AA73*60+$AB73+$AC73/100,"")</f>
        <v/>
      </c>
      <c r="CQ73" s="537"/>
      <c r="CR73" s="425" t="str">
        <f>IF(AND(S62&lt;&gt;"",$X73&lt;&gt;"",$AA73&lt;&gt;"O",$AA73&lt;&gt;"I",S62=CR$4),$AA73*60+$AB73+$AC73/100,"")</f>
        <v/>
      </c>
      <c r="CS73" s="537"/>
      <c r="CT73" s="425" t="str">
        <f>IF(AND(S62&lt;&gt;"",$X73&lt;&gt;"",$AA73&lt;&gt;"O",$AA73&lt;&gt;"I",S62=CT$4),$AA73*60+$AB73+$AC73/100,"")</f>
        <v/>
      </c>
      <c r="CU73" s="537"/>
      <c r="CV73" s="425" t="str">
        <f>IF(AND(S62&lt;&gt;"",$X73&lt;&gt;"",$AA73&lt;&gt;"O",$AA73&lt;&gt;"I",S62=CV$4),$AA73*60+$AB73+$AC73/100,"")</f>
        <v/>
      </c>
      <c r="CW73" s="946"/>
      <c r="CX73" s="103"/>
      <c r="CY73" s="103"/>
      <c r="CZ73" s="103"/>
      <c r="DA73" s="103"/>
      <c r="DB73" s="103"/>
      <c r="DC73" s="103"/>
      <c r="DD73" s="103"/>
      <c r="DE73" s="103"/>
      <c r="DF73" s="103"/>
      <c r="DG73" s="103"/>
      <c r="DH73" s="103"/>
      <c r="DI73" s="103"/>
      <c r="DJ73" s="103"/>
      <c r="DK73" s="103"/>
      <c r="DL73" s="103"/>
      <c r="DM73" s="103"/>
      <c r="DN73" s="103"/>
      <c r="DO73" s="103"/>
      <c r="DP73" s="103"/>
      <c r="DQ73" s="103"/>
      <c r="DR73" s="103"/>
      <c r="DS73" s="103"/>
      <c r="DT73" s="103"/>
      <c r="DU73" s="103"/>
      <c r="DV73" s="103"/>
      <c r="DW73" s="103"/>
      <c r="DX73" s="103"/>
      <c r="DY73" s="103"/>
      <c r="DZ73" s="103"/>
      <c r="EA73" s="103"/>
      <c r="EB73" s="103"/>
      <c r="EC73" s="103"/>
      <c r="ED73" s="103"/>
      <c r="EE73" s="103"/>
      <c r="EF73" s="104"/>
      <c r="EG73" s="289"/>
      <c r="EH73" s="15"/>
      <c r="EI73" s="15"/>
      <c r="EJ73" s="15"/>
      <c r="EK73" s="15"/>
      <c r="EL73" s="290"/>
      <c r="EM73" s="49"/>
      <c r="EN73" s="15"/>
      <c r="EO73" s="15"/>
      <c r="EP73" s="15"/>
      <c r="EQ73" s="15"/>
      <c r="ER73" s="15"/>
      <c r="ES73" s="15"/>
      <c r="ET73" s="15"/>
      <c r="EU73" s="290"/>
      <c r="EV73" s="289"/>
      <c r="EW73" s="15"/>
      <c r="EX73" s="15"/>
      <c r="EY73" s="15"/>
      <c r="EZ73" s="15"/>
      <c r="FA73" s="15"/>
      <c r="FB73" s="15"/>
      <c r="FC73" s="290"/>
      <c r="FD73" s="289"/>
      <c r="FE73" s="15"/>
      <c r="FF73" s="15"/>
      <c r="FG73" s="15"/>
      <c r="FH73" s="15"/>
      <c r="FI73" s="15"/>
      <c r="FJ73" s="15"/>
      <c r="FK73" s="290"/>
      <c r="FL73" s="289"/>
      <c r="FM73" s="15"/>
      <c r="FN73" s="15"/>
      <c r="FO73" s="15"/>
      <c r="FP73" s="15"/>
      <c r="FQ73" s="15"/>
      <c r="FR73" s="15"/>
      <c r="FS73" s="290"/>
    </row>
    <row r="74" spans="1:175" s="293" customFormat="1" ht="13.5" customHeight="1" x14ac:dyDescent="0.25">
      <c r="A74" s="192"/>
      <c r="E74" s="24"/>
      <c r="F74" s="24"/>
      <c r="G74" s="25"/>
      <c r="H74" s="25"/>
      <c r="I74" s="25"/>
      <c r="J74" s="26"/>
      <c r="K74" s="26"/>
      <c r="L74" s="26"/>
      <c r="S74" s="27"/>
      <c r="T74" s="27"/>
      <c r="X74" s="57"/>
      <c r="Y74" s="61" t="str">
        <f t="shared" si="76"/>
        <v/>
      </c>
      <c r="Z74" s="21" t="str">
        <f t="shared" si="72"/>
        <v/>
      </c>
      <c r="AA74" s="18" t="str">
        <f t="shared" si="84"/>
        <v/>
      </c>
      <c r="AB74" s="18" t="str">
        <f t="shared" si="85"/>
        <v/>
      </c>
      <c r="AC74" s="19" t="str">
        <f t="shared" si="86"/>
        <v/>
      </c>
      <c r="AD74" s="937" t="str">
        <f t="shared" si="77"/>
        <v/>
      </c>
      <c r="AE74" s="938"/>
      <c r="AF74" s="939" t="str">
        <f t="shared" si="78"/>
        <v/>
      </c>
      <c r="AG74" s="940"/>
      <c r="AH74" s="941" t="str">
        <f t="shared" si="73"/>
        <v/>
      </c>
      <c r="AI74" s="942"/>
      <c r="AJ74" s="943" t="str">
        <f>IF(X74&lt;&gt;"",IF(M62&lt;&gt;"",M62,0)+$U$2*Z74,"")</f>
        <v/>
      </c>
      <c r="AK74" s="944"/>
      <c r="AL74" s="943"/>
      <c r="AM74" s="944"/>
      <c r="AN74" s="893"/>
      <c r="AO74" s="894"/>
      <c r="AP74" s="894"/>
      <c r="AQ74" s="894"/>
      <c r="AR74" s="894"/>
      <c r="AS74" s="894"/>
      <c r="AT74" s="894"/>
      <c r="AU74" s="894"/>
      <c r="AV74" s="894"/>
      <c r="AW74" s="894"/>
      <c r="AX74" s="895"/>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208"/>
      <c r="CJ74" s="945" t="str">
        <f t="shared" si="74"/>
        <v/>
      </c>
      <c r="CK74" s="946"/>
      <c r="CL74" s="945" t="str">
        <f t="shared" si="75"/>
        <v/>
      </c>
      <c r="CM74" s="946"/>
      <c r="CN74" s="945" t="str">
        <f>IF(AND(S62&lt;&gt;"",$X74&lt;&gt;"",$AA74&lt;&gt;"O",$AA74&lt;&gt;"I",S62=CN$4),$AA74*60+$AB74+$AC74/100,"")</f>
        <v/>
      </c>
      <c r="CO74" s="537"/>
      <c r="CP74" s="425" t="str">
        <f>IF(AND(S62&lt;&gt;"",$X74&lt;&gt;"",$AA74&lt;&gt;"O",$AA74&lt;&gt;"I",S62=CP$4),$AA74*60+$AB74+$AC74/100,"")</f>
        <v/>
      </c>
      <c r="CQ74" s="537"/>
      <c r="CR74" s="425" t="str">
        <f>IF(AND(S62&lt;&gt;"",$X74&lt;&gt;"",$AA74&lt;&gt;"O",$AA74&lt;&gt;"I",S62=CR$4),$AA74*60+$AB74+$AC74/100,"")</f>
        <v/>
      </c>
      <c r="CS74" s="537"/>
      <c r="CT74" s="425" t="str">
        <f>IF(AND(S62&lt;&gt;"",$X74&lt;&gt;"",$AA74&lt;&gt;"O",$AA74&lt;&gt;"I",S62=CT$4),$AA74*60+$AB74+$AC74/100,"")</f>
        <v/>
      </c>
      <c r="CU74" s="537"/>
      <c r="CV74" s="425" t="str">
        <f>IF(AND(S62&lt;&gt;"",$X74&lt;&gt;"",$AA74&lt;&gt;"O",$AA74&lt;&gt;"I",S62=CV$4),$AA74*60+$AB74+$AC74/100,"")</f>
        <v/>
      </c>
      <c r="CW74" s="946"/>
      <c r="CX74" s="103"/>
      <c r="CY74" s="103"/>
      <c r="CZ74" s="103"/>
      <c r="DA74" s="103"/>
      <c r="DB74" s="103"/>
      <c r="DC74" s="103"/>
      <c r="DD74" s="103"/>
      <c r="DE74" s="103"/>
      <c r="DF74" s="103"/>
      <c r="DG74" s="103"/>
      <c r="DH74" s="103"/>
      <c r="DI74" s="103"/>
      <c r="DJ74" s="103"/>
      <c r="DK74" s="103"/>
      <c r="DL74" s="103"/>
      <c r="DM74" s="103"/>
      <c r="DN74" s="103"/>
      <c r="DO74" s="103"/>
      <c r="DP74" s="103"/>
      <c r="DQ74" s="103"/>
      <c r="DR74" s="103"/>
      <c r="DS74" s="103"/>
      <c r="DT74" s="103"/>
      <c r="DU74" s="103"/>
      <c r="DV74" s="103"/>
      <c r="DW74" s="103"/>
      <c r="DX74" s="103"/>
      <c r="DY74" s="103"/>
      <c r="DZ74" s="103"/>
      <c r="EA74" s="103"/>
      <c r="EB74" s="103"/>
      <c r="EC74" s="103"/>
      <c r="ED74" s="103"/>
      <c r="EE74" s="103"/>
      <c r="EF74" s="104"/>
      <c r="EG74" s="289"/>
      <c r="EH74" s="15"/>
      <c r="EI74" s="15"/>
      <c r="EJ74" s="15"/>
      <c r="EK74" s="15"/>
      <c r="EL74" s="290"/>
      <c r="EM74" s="49"/>
      <c r="EN74" s="15"/>
      <c r="EO74" s="15"/>
      <c r="EP74" s="15"/>
      <c r="EQ74" s="15"/>
      <c r="ER74" s="15"/>
      <c r="ES74" s="15"/>
      <c r="ET74" s="15"/>
      <c r="EU74" s="290"/>
      <c r="EV74" s="289"/>
      <c r="EW74" s="15"/>
      <c r="EX74" s="15"/>
      <c r="EY74" s="15"/>
      <c r="EZ74" s="15"/>
      <c r="FA74" s="15"/>
      <c r="FB74" s="15"/>
      <c r="FC74" s="290"/>
      <c r="FD74" s="289"/>
      <c r="FE74" s="15"/>
      <c r="FF74" s="15"/>
      <c r="FG74" s="15"/>
      <c r="FH74" s="15"/>
      <c r="FI74" s="15"/>
      <c r="FJ74" s="15"/>
      <c r="FK74" s="290"/>
      <c r="FL74" s="289"/>
      <c r="FM74" s="15"/>
      <c r="FN74" s="15"/>
      <c r="FO74" s="15"/>
      <c r="FP74" s="15"/>
      <c r="FQ74" s="15"/>
      <c r="FR74" s="15"/>
      <c r="FS74" s="290"/>
    </row>
    <row r="75" spans="1:175" s="293" customFormat="1" ht="13.5" customHeight="1" x14ac:dyDescent="0.25">
      <c r="A75" s="192"/>
      <c r="E75" s="24"/>
      <c r="F75" s="24"/>
      <c r="G75" s="25"/>
      <c r="H75" s="25"/>
      <c r="I75" s="25"/>
      <c r="J75" s="26"/>
      <c r="K75" s="26"/>
      <c r="L75" s="26"/>
      <c r="S75" s="27"/>
      <c r="T75" s="27"/>
      <c r="X75" s="57"/>
      <c r="Y75" s="61" t="str">
        <f t="shared" si="76"/>
        <v/>
      </c>
      <c r="Z75" s="21" t="str">
        <f t="shared" si="72"/>
        <v/>
      </c>
      <c r="AA75" s="18" t="str">
        <f t="shared" si="84"/>
        <v/>
      </c>
      <c r="AB75" s="18" t="str">
        <f t="shared" si="85"/>
        <v/>
      </c>
      <c r="AC75" s="19" t="str">
        <f t="shared" si="86"/>
        <v/>
      </c>
      <c r="AD75" s="937" t="str">
        <f t="shared" si="77"/>
        <v/>
      </c>
      <c r="AE75" s="938"/>
      <c r="AF75" s="939" t="str">
        <f t="shared" si="78"/>
        <v/>
      </c>
      <c r="AG75" s="940"/>
      <c r="AH75" s="941" t="str">
        <f t="shared" si="73"/>
        <v/>
      </c>
      <c r="AI75" s="942"/>
      <c r="AJ75" s="943" t="str">
        <f>IF(X75&lt;&gt;"",IF(M62&lt;&gt;"",M62,0)+$U$2*Z75,"")</f>
        <v/>
      </c>
      <c r="AK75" s="944"/>
      <c r="AL75" s="943"/>
      <c r="AM75" s="944"/>
      <c r="AN75" s="893"/>
      <c r="AO75" s="894"/>
      <c r="AP75" s="894"/>
      <c r="AQ75" s="894"/>
      <c r="AR75" s="894"/>
      <c r="AS75" s="894"/>
      <c r="AT75" s="894"/>
      <c r="AU75" s="894"/>
      <c r="AV75" s="894"/>
      <c r="AW75" s="894"/>
      <c r="AX75" s="895"/>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208"/>
      <c r="CJ75" s="945" t="str">
        <f t="shared" si="74"/>
        <v/>
      </c>
      <c r="CK75" s="946"/>
      <c r="CL75" s="945" t="str">
        <f t="shared" si="75"/>
        <v/>
      </c>
      <c r="CM75" s="946"/>
      <c r="CN75" s="945" t="str">
        <f>IF(AND(S62&lt;&gt;"",$X75&lt;&gt;"",$AA75&lt;&gt;"O",$AA75&lt;&gt;"I",S62=CN$4),$AA75*60+$AB75+$AC75/100,"")</f>
        <v/>
      </c>
      <c r="CO75" s="537"/>
      <c r="CP75" s="425" t="str">
        <f>IF(AND(S62&lt;&gt;"",$X75&lt;&gt;"",$AA75&lt;&gt;"O",$AA75&lt;&gt;"I",S62=CP$4),$AA75*60+$AB75+$AC75/100,"")</f>
        <v/>
      </c>
      <c r="CQ75" s="537"/>
      <c r="CR75" s="425" t="str">
        <f>IF(AND(S62&lt;&gt;"",$X75&lt;&gt;"",$AA75&lt;&gt;"O",$AA75&lt;&gt;"I",S62=CR$4),$AA75*60+$AB75+$AC75/100,"")</f>
        <v/>
      </c>
      <c r="CS75" s="537"/>
      <c r="CT75" s="425" t="str">
        <f>IF(AND(S62&lt;&gt;"",$X75&lt;&gt;"",$AA75&lt;&gt;"O",$AA75&lt;&gt;"I",S62=CT$4),$AA75*60+$AB75+$AC75/100,"")</f>
        <v/>
      </c>
      <c r="CU75" s="537"/>
      <c r="CV75" s="425" t="str">
        <f>IF(AND(S62&lt;&gt;"",$X75&lt;&gt;"",$AA75&lt;&gt;"O",$AA75&lt;&gt;"I",S62=CV$4),$AA75*60+$AB75+$AC75/100,"")</f>
        <v/>
      </c>
      <c r="CW75" s="946"/>
      <c r="CX75" s="103"/>
      <c r="CY75" s="103"/>
      <c r="CZ75" s="103"/>
      <c r="DA75" s="103"/>
      <c r="DB75" s="103"/>
      <c r="DC75" s="103"/>
      <c r="DD75" s="103"/>
      <c r="DE75" s="103"/>
      <c r="DF75" s="103"/>
      <c r="DG75" s="103"/>
      <c r="DH75" s="103"/>
      <c r="DI75" s="103"/>
      <c r="DJ75" s="103"/>
      <c r="DK75" s="103"/>
      <c r="DL75" s="103"/>
      <c r="DM75" s="103"/>
      <c r="DN75" s="103"/>
      <c r="DO75" s="103"/>
      <c r="DP75" s="103"/>
      <c r="DQ75" s="103"/>
      <c r="DR75" s="103"/>
      <c r="DS75" s="103"/>
      <c r="DT75" s="103"/>
      <c r="DU75" s="103"/>
      <c r="DV75" s="103"/>
      <c r="DW75" s="103"/>
      <c r="DX75" s="103"/>
      <c r="DY75" s="103"/>
      <c r="DZ75" s="103"/>
      <c r="EA75" s="103"/>
      <c r="EB75" s="103"/>
      <c r="EC75" s="103"/>
      <c r="ED75" s="103"/>
      <c r="EE75" s="103"/>
      <c r="EF75" s="104"/>
      <c r="EG75" s="289"/>
      <c r="EH75" s="15"/>
      <c r="EI75" s="15"/>
      <c r="EJ75" s="15"/>
      <c r="EK75" s="15"/>
      <c r="EL75" s="290"/>
      <c r="EM75" s="49"/>
      <c r="EN75" s="15"/>
      <c r="EO75" s="15"/>
      <c r="EP75" s="15"/>
      <c r="EQ75" s="15"/>
      <c r="ER75" s="15"/>
      <c r="ES75" s="15"/>
      <c r="ET75" s="15"/>
      <c r="EU75" s="290"/>
      <c r="EV75" s="289"/>
      <c r="EW75" s="15"/>
      <c r="EX75" s="15"/>
      <c r="EY75" s="15"/>
      <c r="EZ75" s="15"/>
      <c r="FA75" s="15"/>
      <c r="FB75" s="15"/>
      <c r="FC75" s="290"/>
      <c r="FD75" s="289"/>
      <c r="FE75" s="15"/>
      <c r="FF75" s="15"/>
      <c r="FG75" s="15"/>
      <c r="FH75" s="15"/>
      <c r="FI75" s="15"/>
      <c r="FJ75" s="15"/>
      <c r="FK75" s="290"/>
      <c r="FL75" s="289"/>
      <c r="FM75" s="15"/>
      <c r="FN75" s="15"/>
      <c r="FO75" s="15"/>
      <c r="FP75" s="15"/>
      <c r="FQ75" s="15"/>
      <c r="FR75" s="15"/>
      <c r="FS75" s="290"/>
    </row>
    <row r="76" spans="1:175" s="293" customFormat="1" ht="13.5" customHeight="1" x14ac:dyDescent="0.25">
      <c r="A76" s="192"/>
      <c r="E76" s="24"/>
      <c r="F76" s="24"/>
      <c r="G76" s="25"/>
      <c r="H76" s="25"/>
      <c r="I76" s="25"/>
      <c r="J76" s="26"/>
      <c r="K76" s="26"/>
      <c r="L76" s="26"/>
      <c r="S76" s="27"/>
      <c r="T76" s="27"/>
      <c r="X76" s="57"/>
      <c r="Y76" s="61" t="str">
        <f t="shared" si="76"/>
        <v/>
      </c>
      <c r="Z76" s="21" t="str">
        <f t="shared" si="72"/>
        <v/>
      </c>
      <c r="AA76" s="18" t="str">
        <f t="shared" si="84"/>
        <v/>
      </c>
      <c r="AB76" s="18" t="str">
        <f t="shared" si="85"/>
        <v/>
      </c>
      <c r="AC76" s="19" t="str">
        <f t="shared" si="86"/>
        <v/>
      </c>
      <c r="AD76" s="937" t="str">
        <f t="shared" si="77"/>
        <v/>
      </c>
      <c r="AE76" s="938"/>
      <c r="AF76" s="939" t="str">
        <f t="shared" si="78"/>
        <v/>
      </c>
      <c r="AG76" s="940"/>
      <c r="AH76" s="941" t="str">
        <f t="shared" si="73"/>
        <v/>
      </c>
      <c r="AI76" s="942"/>
      <c r="AJ76" s="943" t="str">
        <f>IF(X76&lt;&gt;"",IF(M62&lt;&gt;"",M62,0)+$U$2*Z76,"")</f>
        <v/>
      </c>
      <c r="AK76" s="944"/>
      <c r="AL76" s="943"/>
      <c r="AM76" s="944"/>
      <c r="AN76" s="893"/>
      <c r="AO76" s="894"/>
      <c r="AP76" s="894"/>
      <c r="AQ76" s="894"/>
      <c r="AR76" s="894"/>
      <c r="AS76" s="894"/>
      <c r="AT76" s="894"/>
      <c r="AU76" s="894"/>
      <c r="AV76" s="894"/>
      <c r="AW76" s="894"/>
      <c r="AX76" s="895"/>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208"/>
      <c r="CJ76" s="945" t="str">
        <f t="shared" si="74"/>
        <v/>
      </c>
      <c r="CK76" s="946"/>
      <c r="CL76" s="945" t="str">
        <f t="shared" si="75"/>
        <v/>
      </c>
      <c r="CM76" s="946"/>
      <c r="CN76" s="945" t="str">
        <f>IF(AND(S62&lt;&gt;"",$X76&lt;&gt;"",$AA76&lt;&gt;"O",$AA76&lt;&gt;"I",S62=CN$4),$AA76*60+$AB76+$AC76/100,"")</f>
        <v/>
      </c>
      <c r="CO76" s="537"/>
      <c r="CP76" s="425" t="str">
        <f>IF(AND(S62&lt;&gt;"",$X76&lt;&gt;"",$AA76&lt;&gt;"O",$AA76&lt;&gt;"I",S62=CP$4),$AA76*60+$AB76+$AC76/100,"")</f>
        <v/>
      </c>
      <c r="CQ76" s="537"/>
      <c r="CR76" s="425" t="str">
        <f>IF(AND(S62&lt;&gt;"",$X76&lt;&gt;"",$AA76&lt;&gt;"O",$AA76&lt;&gt;"I",S62=CR$4),$AA76*60+$AB76+$AC76/100,"")</f>
        <v/>
      </c>
      <c r="CS76" s="537"/>
      <c r="CT76" s="425" t="str">
        <f>IF(AND(S62&lt;&gt;"",$X76&lt;&gt;"",$AA76&lt;&gt;"O",$AA76&lt;&gt;"I",S62=CT$4),$AA76*60+$AB76+$AC76/100,"")</f>
        <v/>
      </c>
      <c r="CU76" s="537"/>
      <c r="CV76" s="425" t="str">
        <f>IF(AND(S62&lt;&gt;"",$X76&lt;&gt;"",$AA76&lt;&gt;"O",$AA76&lt;&gt;"I",S62=CV$4),$AA76*60+$AB76+$AC76/100,"")</f>
        <v/>
      </c>
      <c r="CW76" s="946"/>
      <c r="CX76" s="103"/>
      <c r="CY76" s="103"/>
      <c r="CZ76" s="103"/>
      <c r="DA76" s="103"/>
      <c r="DB76" s="103"/>
      <c r="DC76" s="103"/>
      <c r="DD76" s="103"/>
      <c r="DE76" s="103"/>
      <c r="DF76" s="103"/>
      <c r="DG76" s="103"/>
      <c r="DH76" s="103"/>
      <c r="DI76" s="103"/>
      <c r="DJ76" s="103"/>
      <c r="DK76" s="103"/>
      <c r="DL76" s="103"/>
      <c r="DM76" s="103"/>
      <c r="DN76" s="103"/>
      <c r="DO76" s="103"/>
      <c r="DP76" s="103"/>
      <c r="DQ76" s="103"/>
      <c r="DR76" s="103"/>
      <c r="DS76" s="103"/>
      <c r="DT76" s="103"/>
      <c r="DU76" s="103"/>
      <c r="DV76" s="103"/>
      <c r="DW76" s="103"/>
      <c r="DX76" s="103"/>
      <c r="DY76" s="103"/>
      <c r="DZ76" s="103"/>
      <c r="EA76" s="103"/>
      <c r="EB76" s="103"/>
      <c r="EC76" s="103"/>
      <c r="ED76" s="103"/>
      <c r="EE76" s="103"/>
      <c r="EF76" s="104"/>
      <c r="EG76" s="289"/>
      <c r="EH76" s="15"/>
      <c r="EI76" s="15"/>
      <c r="EJ76" s="15"/>
      <c r="EK76" s="15"/>
      <c r="EL76" s="290"/>
      <c r="EM76" s="49"/>
      <c r="EN76" s="15"/>
      <c r="EO76" s="15"/>
      <c r="EP76" s="15"/>
      <c r="EQ76" s="15"/>
      <c r="ER76" s="15"/>
      <c r="ES76" s="15"/>
      <c r="ET76" s="15"/>
      <c r="EU76" s="290"/>
      <c r="EV76" s="289"/>
      <c r="EW76" s="15"/>
      <c r="EX76" s="15"/>
      <c r="EY76" s="15"/>
      <c r="EZ76" s="15"/>
      <c r="FA76" s="15"/>
      <c r="FB76" s="15"/>
      <c r="FC76" s="290"/>
      <c r="FD76" s="289"/>
      <c r="FE76" s="15"/>
      <c r="FF76" s="15"/>
      <c r="FG76" s="15"/>
      <c r="FH76" s="15"/>
      <c r="FI76" s="15"/>
      <c r="FJ76" s="15"/>
      <c r="FK76" s="290"/>
      <c r="FL76" s="289"/>
      <c r="FM76" s="15"/>
      <c r="FN76" s="15"/>
      <c r="FO76" s="15"/>
      <c r="FP76" s="15"/>
      <c r="FQ76" s="15"/>
      <c r="FR76" s="15"/>
      <c r="FS76" s="290"/>
    </row>
    <row r="77" spans="1:175" s="293" customFormat="1" ht="13.5" customHeight="1" x14ac:dyDescent="0.25">
      <c r="A77" s="192"/>
      <c r="E77" s="24"/>
      <c r="F77" s="24"/>
      <c r="G77" s="25"/>
      <c r="H77" s="25"/>
      <c r="I77" s="25"/>
      <c r="J77" s="26"/>
      <c r="K77" s="26"/>
      <c r="L77" s="26"/>
      <c r="S77" s="27"/>
      <c r="T77" s="27"/>
      <c r="X77" s="57"/>
      <c r="Y77" s="61" t="str">
        <f t="shared" si="76"/>
        <v/>
      </c>
      <c r="Z77" s="21" t="str">
        <f t="shared" si="72"/>
        <v/>
      </c>
      <c r="AA77" s="18" t="str">
        <f t="shared" si="84"/>
        <v/>
      </c>
      <c r="AB77" s="18" t="str">
        <f t="shared" si="85"/>
        <v/>
      </c>
      <c r="AC77" s="19" t="str">
        <f t="shared" si="86"/>
        <v/>
      </c>
      <c r="AD77" s="937" t="str">
        <f t="shared" si="77"/>
        <v/>
      </c>
      <c r="AE77" s="938"/>
      <c r="AF77" s="939" t="str">
        <f t="shared" si="78"/>
        <v/>
      </c>
      <c r="AG77" s="940"/>
      <c r="AH77" s="941" t="str">
        <f t="shared" si="73"/>
        <v/>
      </c>
      <c r="AI77" s="942"/>
      <c r="AJ77" s="943" t="str">
        <f>IF(X77&lt;&gt;"",IF(M62&lt;&gt;"",M62,0)+$U$2*Z77,"")</f>
        <v/>
      </c>
      <c r="AK77" s="944"/>
      <c r="AL77" s="943"/>
      <c r="AM77" s="944"/>
      <c r="AN77" s="893"/>
      <c r="AO77" s="894"/>
      <c r="AP77" s="894"/>
      <c r="AQ77" s="894"/>
      <c r="AR77" s="894"/>
      <c r="AS77" s="894"/>
      <c r="AT77" s="894"/>
      <c r="AU77" s="894"/>
      <c r="AV77" s="894"/>
      <c r="AW77" s="894"/>
      <c r="AX77" s="895"/>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208"/>
      <c r="CJ77" s="945" t="str">
        <f t="shared" si="74"/>
        <v/>
      </c>
      <c r="CK77" s="946"/>
      <c r="CL77" s="945" t="str">
        <f t="shared" si="75"/>
        <v/>
      </c>
      <c r="CM77" s="946"/>
      <c r="CN77" s="945" t="str">
        <f>IF(AND(S62&lt;&gt;"",$X77&lt;&gt;"",$AA77&lt;&gt;"O",$AA77&lt;&gt;"I",S62=CN$4),$AA77*60+$AB77+$AC77/100,"")</f>
        <v/>
      </c>
      <c r="CO77" s="537"/>
      <c r="CP77" s="425" t="str">
        <f>IF(AND(S62&lt;&gt;"",$X77&lt;&gt;"",$AA77&lt;&gt;"O",$AA77&lt;&gt;"I",S62=CP$4),$AA77*60+$AB77+$AC77/100,"")</f>
        <v/>
      </c>
      <c r="CQ77" s="537"/>
      <c r="CR77" s="425" t="str">
        <f>IF(AND(S62&lt;&gt;"",$X77&lt;&gt;"",$AA77&lt;&gt;"O",$AA77&lt;&gt;"I",S62=CR$4),$AA77*60+$AB77+$AC77/100,"")</f>
        <v/>
      </c>
      <c r="CS77" s="537"/>
      <c r="CT77" s="425" t="str">
        <f>IF(AND(S62&lt;&gt;"",$X77&lt;&gt;"",$AA77&lt;&gt;"O",$AA77&lt;&gt;"I",S62=CT$4),$AA77*60+$AB77+$AC77/100,"")</f>
        <v/>
      </c>
      <c r="CU77" s="537"/>
      <c r="CV77" s="425" t="str">
        <f>IF(AND(S62&lt;&gt;"",$X77&lt;&gt;"",$AA77&lt;&gt;"O",$AA77&lt;&gt;"I",S62=CV$4),$AA77*60+$AB77+$AC77/100,"")</f>
        <v/>
      </c>
      <c r="CW77" s="946"/>
      <c r="CX77" s="103"/>
      <c r="CY77" s="103"/>
      <c r="CZ77" s="103"/>
      <c r="DA77" s="103"/>
      <c r="DB77" s="103"/>
      <c r="DC77" s="103"/>
      <c r="DD77" s="103"/>
      <c r="DE77" s="103"/>
      <c r="DF77" s="103"/>
      <c r="DG77" s="103"/>
      <c r="DH77" s="103"/>
      <c r="DI77" s="103"/>
      <c r="DJ77" s="103"/>
      <c r="DK77" s="103"/>
      <c r="DL77" s="103"/>
      <c r="DM77" s="103"/>
      <c r="DN77" s="103"/>
      <c r="DO77" s="103"/>
      <c r="DP77" s="103"/>
      <c r="DQ77" s="103"/>
      <c r="DR77" s="103"/>
      <c r="DS77" s="103"/>
      <c r="DT77" s="103"/>
      <c r="DU77" s="103"/>
      <c r="DV77" s="103"/>
      <c r="DW77" s="103"/>
      <c r="DX77" s="103"/>
      <c r="DY77" s="103"/>
      <c r="DZ77" s="103"/>
      <c r="EA77" s="103"/>
      <c r="EB77" s="103"/>
      <c r="EC77" s="103"/>
      <c r="ED77" s="103"/>
      <c r="EE77" s="103"/>
      <c r="EF77" s="104"/>
      <c r="EG77" s="289"/>
      <c r="EH77" s="15"/>
      <c r="EI77" s="15"/>
      <c r="EJ77" s="15"/>
      <c r="EK77" s="15"/>
      <c r="EL77" s="290"/>
      <c r="EM77" s="49"/>
      <c r="EN77" s="15"/>
      <c r="EO77" s="15"/>
      <c r="EP77" s="15"/>
      <c r="EQ77" s="15"/>
      <c r="ER77" s="15"/>
      <c r="ES77" s="15"/>
      <c r="ET77" s="15"/>
      <c r="EU77" s="290"/>
      <c r="EV77" s="289"/>
      <c r="EW77" s="15"/>
      <c r="EX77" s="15"/>
      <c r="EY77" s="15"/>
      <c r="EZ77" s="15"/>
      <c r="FA77" s="15"/>
      <c r="FB77" s="15"/>
      <c r="FC77" s="290"/>
      <c r="FD77" s="289"/>
      <c r="FE77" s="15"/>
      <c r="FF77" s="15"/>
      <c r="FG77" s="15"/>
      <c r="FH77" s="15"/>
      <c r="FI77" s="15"/>
      <c r="FJ77" s="15"/>
      <c r="FK77" s="290"/>
      <c r="FL77" s="289"/>
      <c r="FM77" s="15"/>
      <c r="FN77" s="15"/>
      <c r="FO77" s="15"/>
      <c r="FP77" s="15"/>
      <c r="FQ77" s="15"/>
      <c r="FR77" s="15"/>
      <c r="FS77" s="290"/>
    </row>
    <row r="78" spans="1:175" s="293" customFormat="1" ht="13.5" customHeight="1" x14ac:dyDescent="0.25">
      <c r="A78" s="192"/>
      <c r="E78" s="24"/>
      <c r="F78" s="24"/>
      <c r="G78" s="25"/>
      <c r="H78" s="25"/>
      <c r="I78" s="25"/>
      <c r="J78" s="26"/>
      <c r="K78" s="26"/>
      <c r="L78" s="26"/>
      <c r="S78" s="27"/>
      <c r="T78" s="27"/>
      <c r="X78" s="57"/>
      <c r="Y78" s="61" t="str">
        <f t="shared" si="76"/>
        <v/>
      </c>
      <c r="Z78" s="21" t="str">
        <f t="shared" si="72"/>
        <v/>
      </c>
      <c r="AA78" s="18" t="str">
        <f t="shared" si="84"/>
        <v/>
      </c>
      <c r="AB78" s="18" t="str">
        <f t="shared" si="85"/>
        <v/>
      </c>
      <c r="AC78" s="19" t="str">
        <f t="shared" si="86"/>
        <v/>
      </c>
      <c r="AD78" s="937" t="str">
        <f t="shared" si="77"/>
        <v/>
      </c>
      <c r="AE78" s="938"/>
      <c r="AF78" s="939" t="str">
        <f t="shared" si="78"/>
        <v/>
      </c>
      <c r="AG78" s="940"/>
      <c r="AH78" s="941" t="str">
        <f t="shared" si="73"/>
        <v/>
      </c>
      <c r="AI78" s="942"/>
      <c r="AJ78" s="943" t="str">
        <f>IF(X78&lt;&gt;"",IF(M62&lt;&gt;"",M62,0)+$U$2*Z78,"")</f>
        <v/>
      </c>
      <c r="AK78" s="944"/>
      <c r="AL78" s="943"/>
      <c r="AM78" s="944"/>
      <c r="AN78" s="893"/>
      <c r="AO78" s="894"/>
      <c r="AP78" s="894"/>
      <c r="AQ78" s="894"/>
      <c r="AR78" s="894"/>
      <c r="AS78" s="894"/>
      <c r="AT78" s="894"/>
      <c r="AU78" s="894"/>
      <c r="AV78" s="894"/>
      <c r="AW78" s="894"/>
      <c r="AX78" s="895"/>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208"/>
      <c r="CJ78" s="945" t="str">
        <f t="shared" si="74"/>
        <v/>
      </c>
      <c r="CK78" s="946"/>
      <c r="CL78" s="945" t="str">
        <f t="shared" si="75"/>
        <v/>
      </c>
      <c r="CM78" s="946"/>
      <c r="CN78" s="945" t="str">
        <f>IF(AND(S62&lt;&gt;"",$X78&lt;&gt;"",$AA78&lt;&gt;"O",$AA78&lt;&gt;"I",S62=CN$4),$AA78*60+$AB78+$AC78/100,"")</f>
        <v/>
      </c>
      <c r="CO78" s="537"/>
      <c r="CP78" s="425" t="str">
        <f>IF(AND(S62&lt;&gt;"",$X78&lt;&gt;"",$AA78&lt;&gt;"O",$AA78&lt;&gt;"I",S62=CP$4),$AA78*60+$AB78+$AC78/100,"")</f>
        <v/>
      </c>
      <c r="CQ78" s="537"/>
      <c r="CR78" s="425" t="str">
        <f>IF(AND(S62&lt;&gt;"",$X78&lt;&gt;"",$AA78&lt;&gt;"O",$AA78&lt;&gt;"I",S62=CR$4),$AA78*60+$AB78+$AC78/100,"")</f>
        <v/>
      </c>
      <c r="CS78" s="537"/>
      <c r="CT78" s="425" t="str">
        <f>IF(AND(S62&lt;&gt;"",$X78&lt;&gt;"",$AA78&lt;&gt;"O",$AA78&lt;&gt;"I",S62=CT$4),$AA78*60+$AB78+$AC78/100,"")</f>
        <v/>
      </c>
      <c r="CU78" s="537"/>
      <c r="CV78" s="425" t="str">
        <f>IF(AND(S62&lt;&gt;"",$X78&lt;&gt;"",$AA78&lt;&gt;"O",$AA78&lt;&gt;"I",S62=CV$4),$AA78*60+$AB78+$AC78/100,"")</f>
        <v/>
      </c>
      <c r="CW78" s="946"/>
      <c r="CX78" s="103"/>
      <c r="CY78" s="103"/>
      <c r="CZ78" s="103"/>
      <c r="DA78" s="103"/>
      <c r="DB78" s="103"/>
      <c r="DC78" s="103"/>
      <c r="DD78" s="103"/>
      <c r="DE78" s="103"/>
      <c r="DF78" s="103"/>
      <c r="DG78" s="103"/>
      <c r="DH78" s="103"/>
      <c r="DI78" s="103"/>
      <c r="DJ78" s="103"/>
      <c r="DK78" s="103"/>
      <c r="DL78" s="103"/>
      <c r="DM78" s="103"/>
      <c r="DN78" s="103"/>
      <c r="DO78" s="103"/>
      <c r="DP78" s="103"/>
      <c r="DQ78" s="103"/>
      <c r="DR78" s="103"/>
      <c r="DS78" s="103"/>
      <c r="DT78" s="103"/>
      <c r="DU78" s="103"/>
      <c r="DV78" s="103"/>
      <c r="DW78" s="103"/>
      <c r="DX78" s="103"/>
      <c r="DY78" s="103"/>
      <c r="DZ78" s="103"/>
      <c r="EA78" s="103"/>
      <c r="EB78" s="103"/>
      <c r="EC78" s="103"/>
      <c r="ED78" s="103"/>
      <c r="EE78" s="103"/>
      <c r="EF78" s="104"/>
      <c r="EG78" s="289"/>
      <c r="EH78" s="15"/>
      <c r="EI78" s="15"/>
      <c r="EJ78" s="15"/>
      <c r="EK78" s="15"/>
      <c r="EL78" s="290"/>
      <c r="EM78" s="49"/>
      <c r="EN78" s="15"/>
      <c r="EO78" s="15"/>
      <c r="EP78" s="15"/>
      <c r="EQ78" s="15"/>
      <c r="ER78" s="15"/>
      <c r="ES78" s="15"/>
      <c r="ET78" s="15"/>
      <c r="EU78" s="290"/>
      <c r="EV78" s="289"/>
      <c r="EW78" s="15"/>
      <c r="EX78" s="15"/>
      <c r="EY78" s="15"/>
      <c r="EZ78" s="15"/>
      <c r="FA78" s="15"/>
      <c r="FB78" s="15"/>
      <c r="FC78" s="290"/>
      <c r="FD78" s="289"/>
      <c r="FE78" s="15"/>
      <c r="FF78" s="15"/>
      <c r="FG78" s="15"/>
      <c r="FH78" s="15"/>
      <c r="FI78" s="15"/>
      <c r="FJ78" s="15"/>
      <c r="FK78" s="290"/>
      <c r="FL78" s="289"/>
      <c r="FM78" s="15"/>
      <c r="FN78" s="15"/>
      <c r="FO78" s="15"/>
      <c r="FP78" s="15"/>
      <c r="FQ78" s="15"/>
      <c r="FR78" s="15"/>
      <c r="FS78" s="290"/>
    </row>
    <row r="79" spans="1:175" s="293" customFormat="1" ht="13.5" customHeight="1" x14ac:dyDescent="0.25">
      <c r="A79" s="192"/>
      <c r="E79" s="24"/>
      <c r="F79" s="24"/>
      <c r="G79" s="25"/>
      <c r="H79" s="25"/>
      <c r="I79" s="25"/>
      <c r="J79" s="26"/>
      <c r="K79" s="26"/>
      <c r="L79" s="26"/>
      <c r="S79" s="27"/>
      <c r="T79" s="27"/>
      <c r="X79" s="57"/>
      <c r="Y79" s="61" t="str">
        <f t="shared" si="76"/>
        <v/>
      </c>
      <c r="Z79" s="21" t="str">
        <f t="shared" si="72"/>
        <v/>
      </c>
      <c r="AA79" s="18" t="str">
        <f t="shared" si="84"/>
        <v/>
      </c>
      <c r="AB79" s="18" t="str">
        <f t="shared" si="85"/>
        <v/>
      </c>
      <c r="AC79" s="19" t="str">
        <f t="shared" si="86"/>
        <v/>
      </c>
      <c r="AD79" s="937" t="str">
        <f t="shared" si="77"/>
        <v/>
      </c>
      <c r="AE79" s="938"/>
      <c r="AF79" s="939" t="str">
        <f t="shared" si="78"/>
        <v/>
      </c>
      <c r="AG79" s="940"/>
      <c r="AH79" s="941" t="str">
        <f t="shared" si="73"/>
        <v/>
      </c>
      <c r="AI79" s="942"/>
      <c r="AJ79" s="943" t="str">
        <f>IF(X79&lt;&gt;"",IF(M62&lt;&gt;"",M62,0)+$U$2*Z79,"")</f>
        <v/>
      </c>
      <c r="AK79" s="944"/>
      <c r="AL79" s="943"/>
      <c r="AM79" s="944"/>
      <c r="AN79" s="893"/>
      <c r="AO79" s="894"/>
      <c r="AP79" s="894"/>
      <c r="AQ79" s="894"/>
      <c r="AR79" s="894"/>
      <c r="AS79" s="894"/>
      <c r="AT79" s="894"/>
      <c r="AU79" s="894"/>
      <c r="AV79" s="894"/>
      <c r="AW79" s="894"/>
      <c r="AX79" s="895"/>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208"/>
      <c r="CJ79" s="945" t="str">
        <f t="shared" si="74"/>
        <v/>
      </c>
      <c r="CK79" s="946"/>
      <c r="CL79" s="945" t="str">
        <f t="shared" si="75"/>
        <v/>
      </c>
      <c r="CM79" s="946"/>
      <c r="CN79" s="945" t="str">
        <f>IF(AND(S62&lt;&gt;"",$X79&lt;&gt;"",$AA79&lt;&gt;"O",$AA79&lt;&gt;"I",S62=CN$4),$AA79*60+$AB79+$AC79/100,"")</f>
        <v/>
      </c>
      <c r="CO79" s="537"/>
      <c r="CP79" s="425" t="str">
        <f>IF(AND(S62&lt;&gt;"",$X79&lt;&gt;"",$AA79&lt;&gt;"O",$AA79&lt;&gt;"I",S62=CP$4),$AA79*60+$AB79+$AC79/100,"")</f>
        <v/>
      </c>
      <c r="CQ79" s="537"/>
      <c r="CR79" s="425" t="str">
        <f>IF(AND(S62&lt;&gt;"",$X79&lt;&gt;"",$AA79&lt;&gt;"O",$AA79&lt;&gt;"I",S62=CR$4),$AA79*60+$AB79+$AC79/100,"")</f>
        <v/>
      </c>
      <c r="CS79" s="537"/>
      <c r="CT79" s="425" t="str">
        <f>IF(AND(S62&lt;&gt;"",$X79&lt;&gt;"",$AA79&lt;&gt;"O",$AA79&lt;&gt;"I",S62=CT$4),$AA79*60+$AB79+$AC79/100,"")</f>
        <v/>
      </c>
      <c r="CU79" s="537"/>
      <c r="CV79" s="425" t="str">
        <f>IF(AND(S62&lt;&gt;"",$X79&lt;&gt;"",$AA79&lt;&gt;"O",$AA79&lt;&gt;"I",S62=CV$4),$AA79*60+$AB79+$AC79/100,"")</f>
        <v/>
      </c>
      <c r="CW79" s="946"/>
      <c r="CX79" s="103"/>
      <c r="CY79" s="103"/>
      <c r="CZ79" s="103"/>
      <c r="DA79" s="103"/>
      <c r="DB79" s="103"/>
      <c r="DC79" s="103"/>
      <c r="DD79" s="103"/>
      <c r="DE79" s="103"/>
      <c r="DF79" s="103"/>
      <c r="DG79" s="103"/>
      <c r="DH79" s="103"/>
      <c r="DI79" s="103"/>
      <c r="DJ79" s="103"/>
      <c r="DK79" s="103"/>
      <c r="DL79" s="103"/>
      <c r="DM79" s="103"/>
      <c r="DN79" s="103"/>
      <c r="DO79" s="103"/>
      <c r="DP79" s="103"/>
      <c r="DQ79" s="103"/>
      <c r="DR79" s="103"/>
      <c r="DS79" s="103"/>
      <c r="DT79" s="103"/>
      <c r="DU79" s="103"/>
      <c r="DV79" s="103"/>
      <c r="DW79" s="103"/>
      <c r="DX79" s="103"/>
      <c r="DY79" s="103"/>
      <c r="DZ79" s="103"/>
      <c r="EA79" s="103"/>
      <c r="EB79" s="103"/>
      <c r="EC79" s="103"/>
      <c r="ED79" s="103"/>
      <c r="EE79" s="103"/>
      <c r="EF79" s="104"/>
      <c r="EG79" s="289"/>
      <c r="EH79" s="15"/>
      <c r="EI79" s="15"/>
      <c r="EJ79" s="15"/>
      <c r="EK79" s="15"/>
      <c r="EL79" s="290"/>
      <c r="EM79" s="49"/>
      <c r="EN79" s="15"/>
      <c r="EO79" s="15"/>
      <c r="EP79" s="15"/>
      <c r="EQ79" s="15"/>
      <c r="ER79" s="15"/>
      <c r="ES79" s="15"/>
      <c r="ET79" s="15"/>
      <c r="EU79" s="290"/>
      <c r="EV79" s="289"/>
      <c r="EW79" s="15"/>
      <c r="EX79" s="15"/>
      <c r="EY79" s="15"/>
      <c r="EZ79" s="15"/>
      <c r="FA79" s="15"/>
      <c r="FB79" s="15"/>
      <c r="FC79" s="290"/>
      <c r="FD79" s="289"/>
      <c r="FE79" s="15"/>
      <c r="FF79" s="15"/>
      <c r="FG79" s="15"/>
      <c r="FH79" s="15"/>
      <c r="FI79" s="15"/>
      <c r="FJ79" s="15"/>
      <c r="FK79" s="290"/>
      <c r="FL79" s="289"/>
      <c r="FM79" s="15"/>
      <c r="FN79" s="15"/>
      <c r="FO79" s="15"/>
      <c r="FP79" s="15"/>
      <c r="FQ79" s="15"/>
      <c r="FR79" s="15"/>
      <c r="FS79" s="290"/>
    </row>
    <row r="80" spans="1:175" s="293" customFormat="1" ht="13.5" customHeight="1" x14ac:dyDescent="0.25">
      <c r="A80" s="192"/>
      <c r="E80" s="24"/>
      <c r="F80" s="24"/>
      <c r="G80" s="25"/>
      <c r="H80" s="25"/>
      <c r="I80" s="25"/>
      <c r="J80" s="26"/>
      <c r="K80" s="26"/>
      <c r="L80" s="26"/>
      <c r="S80" s="27"/>
      <c r="T80" s="27"/>
      <c r="X80" s="57"/>
      <c r="Y80" s="61" t="str">
        <f t="shared" si="76"/>
        <v/>
      </c>
      <c r="Z80" s="21" t="str">
        <f t="shared" si="72"/>
        <v/>
      </c>
      <c r="AA80" s="18" t="str">
        <f t="shared" si="84"/>
        <v/>
      </c>
      <c r="AB80" s="18" t="str">
        <f t="shared" si="85"/>
        <v/>
      </c>
      <c r="AC80" s="19" t="str">
        <f t="shared" si="86"/>
        <v/>
      </c>
      <c r="AD80" s="937" t="str">
        <f t="shared" si="77"/>
        <v/>
      </c>
      <c r="AE80" s="938"/>
      <c r="AF80" s="939" t="str">
        <f t="shared" si="78"/>
        <v/>
      </c>
      <c r="AG80" s="940"/>
      <c r="AH80" s="941" t="str">
        <f t="shared" si="73"/>
        <v/>
      </c>
      <c r="AI80" s="942"/>
      <c r="AJ80" s="943" t="str">
        <f>IF(X80&lt;&gt;"",IF(M62&lt;&gt;"",M62,0)+$U$2*Z80,"")</f>
        <v/>
      </c>
      <c r="AK80" s="944"/>
      <c r="AL80" s="943"/>
      <c r="AM80" s="944"/>
      <c r="AN80" s="893"/>
      <c r="AO80" s="894"/>
      <c r="AP80" s="894"/>
      <c r="AQ80" s="894"/>
      <c r="AR80" s="894"/>
      <c r="AS80" s="894"/>
      <c r="AT80" s="894"/>
      <c r="AU80" s="894"/>
      <c r="AV80" s="894"/>
      <c r="AW80" s="894"/>
      <c r="AX80" s="895"/>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208"/>
      <c r="CJ80" s="945" t="str">
        <f t="shared" si="74"/>
        <v/>
      </c>
      <c r="CK80" s="946"/>
      <c r="CL80" s="945" t="str">
        <f t="shared" si="75"/>
        <v/>
      </c>
      <c r="CM80" s="946"/>
      <c r="CN80" s="945" t="str">
        <f>IF(AND(S62&lt;&gt;"",$X80&lt;&gt;"",$AA80&lt;&gt;"O",$AA80&lt;&gt;"I",S62=CN$4),$AA80*60+$AB80+$AC80/100,"")</f>
        <v/>
      </c>
      <c r="CO80" s="537"/>
      <c r="CP80" s="425" t="str">
        <f>IF(AND(S62&lt;&gt;"",$X80&lt;&gt;"",$AA80&lt;&gt;"O",$AA80&lt;&gt;"I",S62=CP$4),$AA80*60+$AB80+$AC80/100,"")</f>
        <v/>
      </c>
      <c r="CQ80" s="537"/>
      <c r="CR80" s="425" t="str">
        <f>IF(AND(S62&lt;&gt;"",$X80&lt;&gt;"",$AA80&lt;&gt;"O",$AA80&lt;&gt;"I",S62=CR$4),$AA80*60+$AB80+$AC80/100,"")</f>
        <v/>
      </c>
      <c r="CS80" s="537"/>
      <c r="CT80" s="425" t="str">
        <f>IF(AND(S62&lt;&gt;"",$X80&lt;&gt;"",$AA80&lt;&gt;"O",$AA80&lt;&gt;"I",S62=CT$4),$AA80*60+$AB80+$AC80/100,"")</f>
        <v/>
      </c>
      <c r="CU80" s="537"/>
      <c r="CV80" s="425" t="str">
        <f>IF(AND(S62&lt;&gt;"",$X80&lt;&gt;"",$AA80&lt;&gt;"O",$AA80&lt;&gt;"I",S62=CV$4),$AA80*60+$AB80+$AC80/100,"")</f>
        <v/>
      </c>
      <c r="CW80" s="946"/>
      <c r="CX80" s="103"/>
      <c r="CY80" s="103"/>
      <c r="CZ80" s="103"/>
      <c r="DA80" s="103"/>
      <c r="DB80" s="103"/>
      <c r="DC80" s="103"/>
      <c r="DD80" s="103"/>
      <c r="DE80" s="103"/>
      <c r="DF80" s="103"/>
      <c r="DG80" s="103"/>
      <c r="DH80" s="103"/>
      <c r="DI80" s="103"/>
      <c r="DJ80" s="103"/>
      <c r="DK80" s="103"/>
      <c r="DL80" s="103"/>
      <c r="DM80" s="103"/>
      <c r="DN80" s="103"/>
      <c r="DO80" s="103"/>
      <c r="DP80" s="103"/>
      <c r="DQ80" s="103"/>
      <c r="DR80" s="103"/>
      <c r="DS80" s="103"/>
      <c r="DT80" s="103"/>
      <c r="DU80" s="103"/>
      <c r="DV80" s="103"/>
      <c r="DW80" s="103"/>
      <c r="DX80" s="103"/>
      <c r="DY80" s="103"/>
      <c r="DZ80" s="103"/>
      <c r="EA80" s="103"/>
      <c r="EB80" s="103"/>
      <c r="EC80" s="103"/>
      <c r="ED80" s="103"/>
      <c r="EE80" s="103"/>
      <c r="EF80" s="104"/>
      <c r="EG80" s="289"/>
      <c r="EH80" s="15"/>
      <c r="EI80" s="15"/>
      <c r="EJ80" s="15"/>
      <c r="EK80" s="15"/>
      <c r="EL80" s="290"/>
      <c r="EM80" s="49"/>
      <c r="EN80" s="15"/>
      <c r="EO80" s="15"/>
      <c r="EP80" s="15"/>
      <c r="EQ80" s="15"/>
      <c r="ER80" s="15"/>
      <c r="ES80" s="15"/>
      <c r="ET80" s="15"/>
      <c r="EU80" s="290"/>
      <c r="EV80" s="289"/>
      <c r="EW80" s="15"/>
      <c r="EX80" s="15"/>
      <c r="EY80" s="15"/>
      <c r="EZ80" s="15"/>
      <c r="FA80" s="15"/>
      <c r="FB80" s="15"/>
      <c r="FC80" s="290"/>
      <c r="FD80" s="289"/>
      <c r="FE80" s="15"/>
      <c r="FF80" s="15"/>
      <c r="FG80" s="15"/>
      <c r="FH80" s="15"/>
      <c r="FI80" s="15"/>
      <c r="FJ80" s="15"/>
      <c r="FK80" s="290"/>
      <c r="FL80" s="289"/>
      <c r="FM80" s="15"/>
      <c r="FN80" s="15"/>
      <c r="FO80" s="15"/>
      <c r="FP80" s="15"/>
      <c r="FQ80" s="15"/>
      <c r="FR80" s="15"/>
      <c r="FS80" s="290"/>
    </row>
    <row r="81" spans="1:175" s="293" customFormat="1" ht="13.5" customHeight="1" x14ac:dyDescent="0.25">
      <c r="A81" s="192"/>
      <c r="E81" s="24"/>
      <c r="F81" s="24"/>
      <c r="G81" s="25"/>
      <c r="H81" s="25"/>
      <c r="I81" s="25"/>
      <c r="J81" s="26"/>
      <c r="K81" s="26"/>
      <c r="L81" s="26"/>
      <c r="S81" s="27"/>
      <c r="T81" s="27"/>
      <c r="X81" s="57"/>
      <c r="Y81" s="61" t="str">
        <f t="shared" si="76"/>
        <v/>
      </c>
      <c r="Z81" s="21" t="str">
        <f t="shared" si="72"/>
        <v/>
      </c>
      <c r="AA81" s="18" t="str">
        <f t="shared" si="84"/>
        <v/>
      </c>
      <c r="AB81" s="18" t="str">
        <f t="shared" si="85"/>
        <v/>
      </c>
      <c r="AC81" s="19" t="str">
        <f t="shared" si="86"/>
        <v/>
      </c>
      <c r="AD81" s="937" t="str">
        <f t="shared" si="77"/>
        <v/>
      </c>
      <c r="AE81" s="938"/>
      <c r="AF81" s="939" t="str">
        <f t="shared" si="78"/>
        <v/>
      </c>
      <c r="AG81" s="940"/>
      <c r="AH81" s="941" t="str">
        <f t="shared" si="73"/>
        <v/>
      </c>
      <c r="AI81" s="942"/>
      <c r="AJ81" s="943" t="str">
        <f>IF(X81&lt;&gt;"",IF(M62&lt;&gt;"",M62,0)+$U$2*Z81,"")</f>
        <v/>
      </c>
      <c r="AK81" s="944"/>
      <c r="AL81" s="943"/>
      <c r="AM81" s="944"/>
      <c r="AN81" s="893"/>
      <c r="AO81" s="894"/>
      <c r="AP81" s="894"/>
      <c r="AQ81" s="894"/>
      <c r="AR81" s="894"/>
      <c r="AS81" s="894"/>
      <c r="AT81" s="894"/>
      <c r="AU81" s="894"/>
      <c r="AV81" s="894"/>
      <c r="AW81" s="894"/>
      <c r="AX81" s="895"/>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208"/>
      <c r="CJ81" s="945" t="str">
        <f t="shared" si="74"/>
        <v/>
      </c>
      <c r="CK81" s="946"/>
      <c r="CL81" s="945" t="str">
        <f t="shared" si="75"/>
        <v/>
      </c>
      <c r="CM81" s="946"/>
      <c r="CN81" s="945" t="str">
        <f>IF(AND(S62&lt;&gt;"",$X81&lt;&gt;"",$AA81&lt;&gt;"O",$AA81&lt;&gt;"I",S62=CN$4),$AA81*60+$AB81+$AC81/100,"")</f>
        <v/>
      </c>
      <c r="CO81" s="537"/>
      <c r="CP81" s="425" t="str">
        <f>IF(AND(S62&lt;&gt;"",$X81&lt;&gt;"",$AA81&lt;&gt;"O",$AA81&lt;&gt;"I",S62=CP$4),$AA81*60+$AB81+$AC81/100,"")</f>
        <v/>
      </c>
      <c r="CQ81" s="537"/>
      <c r="CR81" s="425" t="str">
        <f>IF(AND(S62&lt;&gt;"",$X81&lt;&gt;"",$AA81&lt;&gt;"O",$AA81&lt;&gt;"I",S62=CR$4),$AA81*60+$AB81+$AC81/100,"")</f>
        <v/>
      </c>
      <c r="CS81" s="537"/>
      <c r="CT81" s="425" t="str">
        <f>IF(AND(S62&lt;&gt;"",$X81&lt;&gt;"",$AA81&lt;&gt;"O",$AA81&lt;&gt;"I",S62=CT$4),$AA81*60+$AB81+$AC81/100,"")</f>
        <v/>
      </c>
      <c r="CU81" s="537"/>
      <c r="CV81" s="425" t="str">
        <f>IF(AND(S62&lt;&gt;"",$X81&lt;&gt;"",$AA81&lt;&gt;"O",$AA81&lt;&gt;"I",S62=CV$4),$AA81*60+$AB81+$AC81/100,"")</f>
        <v/>
      </c>
      <c r="CW81" s="946"/>
      <c r="CX81" s="103"/>
      <c r="CY81" s="103"/>
      <c r="CZ81" s="103"/>
      <c r="DA81" s="103"/>
      <c r="DB81" s="103"/>
      <c r="DC81" s="103"/>
      <c r="DD81" s="103"/>
      <c r="DE81" s="103"/>
      <c r="DF81" s="103"/>
      <c r="DG81" s="103"/>
      <c r="DH81" s="103"/>
      <c r="DI81" s="103"/>
      <c r="DJ81" s="103"/>
      <c r="DK81" s="103"/>
      <c r="DL81" s="103"/>
      <c r="DM81" s="103"/>
      <c r="DN81" s="103"/>
      <c r="DO81" s="103"/>
      <c r="DP81" s="103"/>
      <c r="DQ81" s="103"/>
      <c r="DR81" s="103"/>
      <c r="DS81" s="103"/>
      <c r="DT81" s="103"/>
      <c r="DU81" s="103"/>
      <c r="DV81" s="103"/>
      <c r="DW81" s="103"/>
      <c r="DX81" s="103"/>
      <c r="DY81" s="103"/>
      <c r="DZ81" s="103"/>
      <c r="EA81" s="103"/>
      <c r="EB81" s="103"/>
      <c r="EC81" s="103"/>
      <c r="ED81" s="103"/>
      <c r="EE81" s="103"/>
      <c r="EF81" s="104"/>
      <c r="EG81" s="289"/>
      <c r="EH81" s="15"/>
      <c r="EI81" s="15"/>
      <c r="EJ81" s="15"/>
      <c r="EK81" s="15"/>
      <c r="EL81" s="290"/>
      <c r="EM81" s="49"/>
      <c r="EN81" s="15"/>
      <c r="EO81" s="15"/>
      <c r="EP81" s="15"/>
      <c r="EQ81" s="15"/>
      <c r="ER81" s="15"/>
      <c r="ES81" s="15"/>
      <c r="ET81" s="15"/>
      <c r="EU81" s="290"/>
      <c r="EV81" s="289"/>
      <c r="EW81" s="15"/>
      <c r="EX81" s="15"/>
      <c r="EY81" s="15"/>
      <c r="EZ81" s="15"/>
      <c r="FA81" s="15"/>
      <c r="FB81" s="15"/>
      <c r="FC81" s="290"/>
      <c r="FD81" s="289"/>
      <c r="FE81" s="15"/>
      <c r="FF81" s="15"/>
      <c r="FG81" s="15"/>
      <c r="FH81" s="15"/>
      <c r="FI81" s="15"/>
      <c r="FJ81" s="15"/>
      <c r="FK81" s="290"/>
      <c r="FL81" s="289"/>
      <c r="FM81" s="15"/>
      <c r="FN81" s="15"/>
      <c r="FO81" s="15"/>
      <c r="FP81" s="15"/>
      <c r="FQ81" s="15"/>
      <c r="FR81" s="15"/>
      <c r="FS81" s="290"/>
    </row>
    <row r="82" spans="1:175" s="293" customFormat="1" ht="13.5" customHeight="1" x14ac:dyDescent="0.25">
      <c r="A82" s="192"/>
      <c r="E82" s="24"/>
      <c r="F82" s="24"/>
      <c r="G82" s="25"/>
      <c r="H82" s="25"/>
      <c r="I82" s="25"/>
      <c r="J82" s="26"/>
      <c r="K82" s="26"/>
      <c r="L82" s="26"/>
      <c r="S82" s="27"/>
      <c r="T82" s="27"/>
      <c r="X82" s="57"/>
      <c r="Y82" s="61" t="str">
        <f t="shared" si="76"/>
        <v/>
      </c>
      <c r="Z82" s="21" t="str">
        <f t="shared" si="72"/>
        <v/>
      </c>
      <c r="AA82" s="18" t="str">
        <f t="shared" si="84"/>
        <v/>
      </c>
      <c r="AB82" s="18" t="str">
        <f t="shared" si="85"/>
        <v/>
      </c>
      <c r="AC82" s="19" t="str">
        <f t="shared" si="86"/>
        <v/>
      </c>
      <c r="AD82" s="937" t="str">
        <f t="shared" si="77"/>
        <v/>
      </c>
      <c r="AE82" s="938"/>
      <c r="AF82" s="939" t="str">
        <f t="shared" si="78"/>
        <v/>
      </c>
      <c r="AG82" s="940"/>
      <c r="AH82" s="941" t="str">
        <f t="shared" si="73"/>
        <v/>
      </c>
      <c r="AI82" s="942"/>
      <c r="AJ82" s="943" t="str">
        <f>IF(X82&lt;&gt;"",IF(M62&lt;&gt;"",M62,0)+$U$2*Z82,"")</f>
        <v/>
      </c>
      <c r="AK82" s="944"/>
      <c r="AL82" s="943"/>
      <c r="AM82" s="944"/>
      <c r="AN82" s="893"/>
      <c r="AO82" s="894"/>
      <c r="AP82" s="894"/>
      <c r="AQ82" s="894"/>
      <c r="AR82" s="894"/>
      <c r="AS82" s="894"/>
      <c r="AT82" s="894"/>
      <c r="AU82" s="894"/>
      <c r="AV82" s="894"/>
      <c r="AW82" s="894"/>
      <c r="AX82" s="895"/>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208"/>
      <c r="CJ82" s="945" t="str">
        <f t="shared" si="74"/>
        <v/>
      </c>
      <c r="CK82" s="946"/>
      <c r="CL82" s="945" t="str">
        <f t="shared" si="75"/>
        <v/>
      </c>
      <c r="CM82" s="946"/>
      <c r="CN82" s="945" t="str">
        <f>IF(AND(S62&lt;&gt;"",$X82&lt;&gt;"",$AA82&lt;&gt;"O",$AA82&lt;&gt;"I",S62=CN$4),$AA82*60+$AB82+$AC82/100,"")</f>
        <v/>
      </c>
      <c r="CO82" s="537"/>
      <c r="CP82" s="425" t="str">
        <f>IF(AND(S62&lt;&gt;"",$X82&lt;&gt;"",$AA82&lt;&gt;"O",$AA82&lt;&gt;"I",S62=CP$4),$AA82*60+$AB82+$AC82/100,"")</f>
        <v/>
      </c>
      <c r="CQ82" s="537"/>
      <c r="CR82" s="425" t="str">
        <f>IF(AND(S62&lt;&gt;"",$X82&lt;&gt;"",$AA82&lt;&gt;"O",$AA82&lt;&gt;"I",S62=CR$4),$AA82*60+$AB82+$AC82/100,"")</f>
        <v/>
      </c>
      <c r="CS82" s="537"/>
      <c r="CT82" s="425" t="str">
        <f>IF(AND(S62&lt;&gt;"",$X82&lt;&gt;"",$AA82&lt;&gt;"O",$AA82&lt;&gt;"I",S62=CT$4),$AA82*60+$AB82+$AC82/100,"")</f>
        <v/>
      </c>
      <c r="CU82" s="537"/>
      <c r="CV82" s="425" t="str">
        <f>IF(AND(S62&lt;&gt;"",$X82&lt;&gt;"",$AA82&lt;&gt;"O",$AA82&lt;&gt;"I",S62=CV$4),$AA82*60+$AB82+$AC82/100,"")</f>
        <v/>
      </c>
      <c r="CW82" s="946"/>
      <c r="CX82" s="103"/>
      <c r="CY82" s="103"/>
      <c r="CZ82" s="103"/>
      <c r="DA82" s="103"/>
      <c r="DB82" s="103"/>
      <c r="DC82" s="103"/>
      <c r="DD82" s="103"/>
      <c r="DE82" s="103"/>
      <c r="DF82" s="103"/>
      <c r="DG82" s="103"/>
      <c r="DH82" s="103"/>
      <c r="DI82" s="103"/>
      <c r="DJ82" s="103"/>
      <c r="DK82" s="103"/>
      <c r="DL82" s="103"/>
      <c r="DM82" s="103"/>
      <c r="DN82" s="103"/>
      <c r="DO82" s="103"/>
      <c r="DP82" s="103"/>
      <c r="DQ82" s="103"/>
      <c r="DR82" s="103"/>
      <c r="DS82" s="103"/>
      <c r="DT82" s="103"/>
      <c r="DU82" s="103"/>
      <c r="DV82" s="103"/>
      <c r="DW82" s="103"/>
      <c r="DX82" s="103"/>
      <c r="DY82" s="103"/>
      <c r="DZ82" s="103"/>
      <c r="EA82" s="103"/>
      <c r="EB82" s="103"/>
      <c r="EC82" s="103"/>
      <c r="ED82" s="103"/>
      <c r="EE82" s="103"/>
      <c r="EF82" s="104"/>
      <c r="EG82" s="289"/>
      <c r="EH82" s="15"/>
      <c r="EI82" s="15"/>
      <c r="EJ82" s="15"/>
      <c r="EK82" s="15"/>
      <c r="EL82" s="290"/>
      <c r="EM82" s="49"/>
      <c r="EN82" s="15"/>
      <c r="EO82" s="15"/>
      <c r="EP82" s="15"/>
      <c r="EQ82" s="15"/>
      <c r="ER82" s="15"/>
      <c r="ES82" s="15"/>
      <c r="ET82" s="15"/>
      <c r="EU82" s="290"/>
      <c r="EV82" s="289"/>
      <c r="EW82" s="15"/>
      <c r="EX82" s="15"/>
      <c r="EY82" s="15"/>
      <c r="EZ82" s="15"/>
      <c r="FA82" s="15"/>
      <c r="FB82" s="15"/>
      <c r="FC82" s="290"/>
      <c r="FD82" s="289"/>
      <c r="FE82" s="15"/>
      <c r="FF82" s="15"/>
      <c r="FG82" s="15"/>
      <c r="FH82" s="15"/>
      <c r="FI82" s="15"/>
      <c r="FJ82" s="15"/>
      <c r="FK82" s="290"/>
      <c r="FL82" s="289"/>
      <c r="FM82" s="15"/>
      <c r="FN82" s="15"/>
      <c r="FO82" s="15"/>
      <c r="FP82" s="15"/>
      <c r="FQ82" s="15"/>
      <c r="FR82" s="15"/>
      <c r="FS82" s="290"/>
    </row>
    <row r="83" spans="1:175" s="293" customFormat="1" ht="13.5" customHeight="1" x14ac:dyDescent="0.25">
      <c r="A83" s="192"/>
      <c r="E83" s="24"/>
      <c r="F83" s="24"/>
      <c r="G83" s="25"/>
      <c r="H83" s="25"/>
      <c r="I83" s="25"/>
      <c r="J83" s="26"/>
      <c r="K83" s="26"/>
      <c r="L83" s="26"/>
      <c r="S83" s="27"/>
      <c r="T83" s="27"/>
      <c r="X83" s="57"/>
      <c r="Y83" s="61" t="str">
        <f t="shared" si="76"/>
        <v/>
      </c>
      <c r="Z83" s="21" t="str">
        <f t="shared" si="72"/>
        <v/>
      </c>
      <c r="AA83" s="18" t="str">
        <f t="shared" si="84"/>
        <v/>
      </c>
      <c r="AB83" s="18" t="str">
        <f t="shared" si="85"/>
        <v/>
      </c>
      <c r="AC83" s="19" t="str">
        <f t="shared" si="86"/>
        <v/>
      </c>
      <c r="AD83" s="937" t="str">
        <f t="shared" si="77"/>
        <v/>
      </c>
      <c r="AE83" s="938"/>
      <c r="AF83" s="939" t="str">
        <f t="shared" si="78"/>
        <v/>
      </c>
      <c r="AG83" s="940"/>
      <c r="AH83" s="941" t="str">
        <f t="shared" si="73"/>
        <v/>
      </c>
      <c r="AI83" s="942"/>
      <c r="AJ83" s="943" t="str">
        <f>IF(X83&lt;&gt;"",IF(M62&lt;&gt;"",M62,0)+$U$2*Z83,"")</f>
        <v/>
      </c>
      <c r="AK83" s="944"/>
      <c r="AL83" s="943"/>
      <c r="AM83" s="944"/>
      <c r="AN83" s="893"/>
      <c r="AO83" s="894"/>
      <c r="AP83" s="894"/>
      <c r="AQ83" s="894"/>
      <c r="AR83" s="894"/>
      <c r="AS83" s="894"/>
      <c r="AT83" s="894"/>
      <c r="AU83" s="894"/>
      <c r="AV83" s="894"/>
      <c r="AW83" s="894"/>
      <c r="AX83" s="895"/>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208"/>
      <c r="CJ83" s="945" t="str">
        <f t="shared" si="74"/>
        <v/>
      </c>
      <c r="CK83" s="946"/>
      <c r="CL83" s="945" t="str">
        <f t="shared" si="75"/>
        <v/>
      </c>
      <c r="CM83" s="946"/>
      <c r="CN83" s="945" t="str">
        <f>IF(AND(S62&lt;&gt;"",$X83&lt;&gt;"",$AA83&lt;&gt;"O",$AA83&lt;&gt;"I",S62=CN$4),$AA83*60+$AB83+$AC83/100,"")</f>
        <v/>
      </c>
      <c r="CO83" s="537"/>
      <c r="CP83" s="425" t="str">
        <f>IF(AND(S62&lt;&gt;"",$X83&lt;&gt;"",$AA83&lt;&gt;"O",$AA83&lt;&gt;"I",S62=CP$4),$AA83*60+$AB83+$AC83/100,"")</f>
        <v/>
      </c>
      <c r="CQ83" s="537"/>
      <c r="CR83" s="425" t="str">
        <f>IF(AND(S62&lt;&gt;"",$X83&lt;&gt;"",$AA83&lt;&gt;"O",$AA83&lt;&gt;"I",S62=CR$4),$AA83*60+$AB83+$AC83/100,"")</f>
        <v/>
      </c>
      <c r="CS83" s="537"/>
      <c r="CT83" s="425" t="str">
        <f>IF(AND(S62&lt;&gt;"",$X83&lt;&gt;"",$AA83&lt;&gt;"O",$AA83&lt;&gt;"I",S62=CT$4),$AA83*60+$AB83+$AC83/100,"")</f>
        <v/>
      </c>
      <c r="CU83" s="537"/>
      <c r="CV83" s="425" t="str">
        <f>IF(AND(S62&lt;&gt;"",$X83&lt;&gt;"",$AA83&lt;&gt;"O",$AA83&lt;&gt;"I",S62=CV$4),$AA83*60+$AB83+$AC83/100,"")</f>
        <v/>
      </c>
      <c r="CW83" s="946"/>
      <c r="CX83" s="103"/>
      <c r="CY83" s="103"/>
      <c r="CZ83" s="103"/>
      <c r="DA83" s="103"/>
      <c r="DB83" s="103"/>
      <c r="DC83" s="103"/>
      <c r="DD83" s="103"/>
      <c r="DE83" s="103"/>
      <c r="DF83" s="103"/>
      <c r="DG83" s="103"/>
      <c r="DH83" s="103"/>
      <c r="DI83" s="103"/>
      <c r="DJ83" s="103"/>
      <c r="DK83" s="103"/>
      <c r="DL83" s="103"/>
      <c r="DM83" s="103"/>
      <c r="DN83" s="103"/>
      <c r="DO83" s="103"/>
      <c r="DP83" s="103"/>
      <c r="DQ83" s="103"/>
      <c r="DR83" s="103"/>
      <c r="DS83" s="103"/>
      <c r="DT83" s="103"/>
      <c r="DU83" s="103"/>
      <c r="DV83" s="103"/>
      <c r="DW83" s="103"/>
      <c r="DX83" s="103"/>
      <c r="DY83" s="103"/>
      <c r="DZ83" s="103"/>
      <c r="EA83" s="103"/>
      <c r="EB83" s="103"/>
      <c r="EC83" s="103"/>
      <c r="ED83" s="103"/>
      <c r="EE83" s="103"/>
      <c r="EF83" s="104"/>
      <c r="EG83" s="289"/>
      <c r="EH83" s="15"/>
      <c r="EI83" s="15"/>
      <c r="EJ83" s="15"/>
      <c r="EK83" s="15"/>
      <c r="EL83" s="290"/>
      <c r="EM83" s="49"/>
      <c r="EN83" s="15"/>
      <c r="EO83" s="15"/>
      <c r="EP83" s="15"/>
      <c r="EQ83" s="15"/>
      <c r="ER83" s="15"/>
      <c r="ES83" s="15"/>
      <c r="ET83" s="15"/>
      <c r="EU83" s="290"/>
      <c r="EV83" s="289"/>
      <c r="EW83" s="15"/>
      <c r="EX83" s="15"/>
      <c r="EY83" s="15"/>
      <c r="EZ83" s="15"/>
      <c r="FA83" s="15"/>
      <c r="FB83" s="15"/>
      <c r="FC83" s="290"/>
      <c r="FD83" s="289"/>
      <c r="FE83" s="15"/>
      <c r="FF83" s="15"/>
      <c r="FG83" s="15"/>
      <c r="FH83" s="15"/>
      <c r="FI83" s="15"/>
      <c r="FJ83" s="15"/>
      <c r="FK83" s="290"/>
      <c r="FL83" s="289"/>
      <c r="FM83" s="15"/>
      <c r="FN83" s="15"/>
      <c r="FO83" s="15"/>
      <c r="FP83" s="15"/>
      <c r="FQ83" s="15"/>
      <c r="FR83" s="15"/>
      <c r="FS83" s="290"/>
    </row>
    <row r="84" spans="1:175" s="293" customFormat="1" ht="13.5" customHeight="1" x14ac:dyDescent="0.25">
      <c r="A84" s="192"/>
      <c r="E84" s="24"/>
      <c r="F84" s="24"/>
      <c r="G84" s="25"/>
      <c r="H84" s="25"/>
      <c r="I84" s="25"/>
      <c r="J84" s="26"/>
      <c r="K84" s="26"/>
      <c r="L84" s="26"/>
      <c r="S84" s="27"/>
      <c r="T84" s="27"/>
      <c r="X84" s="57"/>
      <c r="Y84" s="61" t="str">
        <f t="shared" si="76"/>
        <v/>
      </c>
      <c r="Z84" s="21" t="str">
        <f t="shared" si="72"/>
        <v/>
      </c>
      <c r="AA84" s="18" t="str">
        <f t="shared" si="84"/>
        <v/>
      </c>
      <c r="AB84" s="18" t="str">
        <f t="shared" si="85"/>
        <v/>
      </c>
      <c r="AC84" s="19" t="str">
        <f t="shared" si="86"/>
        <v/>
      </c>
      <c r="AD84" s="937" t="str">
        <f t="shared" si="77"/>
        <v/>
      </c>
      <c r="AE84" s="938"/>
      <c r="AF84" s="939" t="str">
        <f t="shared" si="78"/>
        <v/>
      </c>
      <c r="AG84" s="940"/>
      <c r="AH84" s="941" t="str">
        <f t="shared" si="73"/>
        <v/>
      </c>
      <c r="AI84" s="942"/>
      <c r="AJ84" s="943" t="str">
        <f>IF(X84&lt;&gt;"",IF(M62&lt;&gt;"",M62,0)+$U$2*Z84,"")</f>
        <v/>
      </c>
      <c r="AK84" s="944"/>
      <c r="AL84" s="943"/>
      <c r="AM84" s="944"/>
      <c r="AN84" s="893"/>
      <c r="AO84" s="894"/>
      <c r="AP84" s="894"/>
      <c r="AQ84" s="894"/>
      <c r="AR84" s="894"/>
      <c r="AS84" s="894"/>
      <c r="AT84" s="894"/>
      <c r="AU84" s="894"/>
      <c r="AV84" s="894"/>
      <c r="AW84" s="894"/>
      <c r="AX84" s="895"/>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208"/>
      <c r="CJ84" s="945" t="str">
        <f t="shared" si="74"/>
        <v/>
      </c>
      <c r="CK84" s="946"/>
      <c r="CL84" s="945" t="str">
        <f t="shared" si="75"/>
        <v/>
      </c>
      <c r="CM84" s="946"/>
      <c r="CN84" s="945" t="str">
        <f>IF(AND(S62&lt;&gt;"",$X84&lt;&gt;"",$AA84&lt;&gt;"O",$AA84&lt;&gt;"I",S62=CN$4),$AA84*60+$AB84+$AC84/100,"")</f>
        <v/>
      </c>
      <c r="CO84" s="537"/>
      <c r="CP84" s="425" t="str">
        <f>IF(AND(S62&lt;&gt;"",$X84&lt;&gt;"",$AA84&lt;&gt;"O",$AA84&lt;&gt;"I",S62=CP$4),$AA84*60+$AB84+$AC84/100,"")</f>
        <v/>
      </c>
      <c r="CQ84" s="537"/>
      <c r="CR84" s="425" t="str">
        <f>IF(AND(S62&lt;&gt;"",$X84&lt;&gt;"",$AA84&lt;&gt;"O",$AA84&lt;&gt;"I",S62=CR$4),$AA84*60+$AB84+$AC84/100,"")</f>
        <v/>
      </c>
      <c r="CS84" s="537"/>
      <c r="CT84" s="425" t="str">
        <f>IF(AND(S62&lt;&gt;"",$X84&lt;&gt;"",$AA84&lt;&gt;"O",$AA84&lt;&gt;"I",S62=CT$4),$AA84*60+$AB84+$AC84/100,"")</f>
        <v/>
      </c>
      <c r="CU84" s="537"/>
      <c r="CV84" s="425" t="str">
        <f>IF(AND(S62&lt;&gt;"",$X84&lt;&gt;"",$AA84&lt;&gt;"O",$AA84&lt;&gt;"I",S62=CV$4),$AA84*60+$AB84+$AC84/100,"")</f>
        <v/>
      </c>
      <c r="CW84" s="946"/>
      <c r="CX84" s="103"/>
      <c r="CY84" s="103"/>
      <c r="CZ84" s="103"/>
      <c r="DA84" s="103"/>
      <c r="DB84" s="103"/>
      <c r="DC84" s="103"/>
      <c r="DD84" s="103"/>
      <c r="DE84" s="103"/>
      <c r="DF84" s="103"/>
      <c r="DG84" s="103"/>
      <c r="DH84" s="103"/>
      <c r="DI84" s="103"/>
      <c r="DJ84" s="103"/>
      <c r="DK84" s="103"/>
      <c r="DL84" s="103"/>
      <c r="DM84" s="103"/>
      <c r="DN84" s="103"/>
      <c r="DO84" s="103"/>
      <c r="DP84" s="103"/>
      <c r="DQ84" s="103"/>
      <c r="DR84" s="103"/>
      <c r="DS84" s="103"/>
      <c r="DT84" s="103"/>
      <c r="DU84" s="103"/>
      <c r="DV84" s="103"/>
      <c r="DW84" s="103"/>
      <c r="DX84" s="103"/>
      <c r="DY84" s="103"/>
      <c r="DZ84" s="103"/>
      <c r="EA84" s="103"/>
      <c r="EB84" s="103"/>
      <c r="EC84" s="103"/>
      <c r="ED84" s="103"/>
      <c r="EE84" s="103"/>
      <c r="EF84" s="104"/>
      <c r="EG84" s="289"/>
      <c r="EH84" s="15"/>
      <c r="EI84" s="15"/>
      <c r="EJ84" s="15"/>
      <c r="EK84" s="15"/>
      <c r="EL84" s="290"/>
      <c r="EM84" s="49"/>
      <c r="EN84" s="15"/>
      <c r="EO84" s="15"/>
      <c r="EP84" s="15"/>
      <c r="EQ84" s="15"/>
      <c r="ER84" s="15"/>
      <c r="ES84" s="15"/>
      <c r="ET84" s="15"/>
      <c r="EU84" s="290"/>
      <c r="EV84" s="289"/>
      <c r="EW84" s="15"/>
      <c r="EX84" s="15"/>
      <c r="EY84" s="15"/>
      <c r="EZ84" s="15"/>
      <c r="FA84" s="15"/>
      <c r="FB84" s="15"/>
      <c r="FC84" s="290"/>
      <c r="FD84" s="289"/>
      <c r="FE84" s="15"/>
      <c r="FF84" s="15"/>
      <c r="FG84" s="15"/>
      <c r="FH84" s="15"/>
      <c r="FI84" s="15"/>
      <c r="FJ84" s="15"/>
      <c r="FK84" s="290"/>
      <c r="FL84" s="289"/>
      <c r="FM84" s="15"/>
      <c r="FN84" s="15"/>
      <c r="FO84" s="15"/>
      <c r="FP84" s="15"/>
      <c r="FQ84" s="15"/>
      <c r="FR84" s="15"/>
      <c r="FS84" s="290"/>
    </row>
    <row r="85" spans="1:175" s="293" customFormat="1" ht="13.5" customHeight="1" x14ac:dyDescent="0.25">
      <c r="A85" s="192"/>
      <c r="E85" s="24"/>
      <c r="F85" s="24"/>
      <c r="G85" s="25"/>
      <c r="H85" s="25"/>
      <c r="I85" s="25"/>
      <c r="J85" s="26"/>
      <c r="K85" s="26"/>
      <c r="L85" s="26"/>
      <c r="S85" s="27"/>
      <c r="T85" s="27"/>
      <c r="X85" s="57"/>
      <c r="Y85" s="61" t="str">
        <f t="shared" si="76"/>
        <v/>
      </c>
      <c r="Z85" s="21" t="str">
        <f t="shared" si="72"/>
        <v/>
      </c>
      <c r="AA85" s="18" t="str">
        <f t="shared" si="84"/>
        <v/>
      </c>
      <c r="AB85" s="18" t="str">
        <f t="shared" si="85"/>
        <v/>
      </c>
      <c r="AC85" s="19" t="str">
        <f t="shared" si="86"/>
        <v/>
      </c>
      <c r="AD85" s="937" t="str">
        <f t="shared" si="77"/>
        <v/>
      </c>
      <c r="AE85" s="938"/>
      <c r="AF85" s="939" t="str">
        <f t="shared" si="78"/>
        <v/>
      </c>
      <c r="AG85" s="940"/>
      <c r="AH85" s="941" t="str">
        <f t="shared" si="73"/>
        <v/>
      </c>
      <c r="AI85" s="942"/>
      <c r="AJ85" s="943" t="str">
        <f>IF(X85&lt;&gt;"",IF(M62&lt;&gt;"",M62,0)+$U$2*Z85,"")</f>
        <v/>
      </c>
      <c r="AK85" s="944"/>
      <c r="AL85" s="943"/>
      <c r="AM85" s="944"/>
      <c r="AN85" s="893"/>
      <c r="AO85" s="894"/>
      <c r="AP85" s="894"/>
      <c r="AQ85" s="894"/>
      <c r="AR85" s="894"/>
      <c r="AS85" s="894"/>
      <c r="AT85" s="894"/>
      <c r="AU85" s="894"/>
      <c r="AV85" s="894"/>
      <c r="AW85" s="894"/>
      <c r="AX85" s="895"/>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208"/>
      <c r="CJ85" s="945" t="str">
        <f t="shared" si="74"/>
        <v/>
      </c>
      <c r="CK85" s="946"/>
      <c r="CL85" s="945" t="str">
        <f t="shared" si="75"/>
        <v/>
      </c>
      <c r="CM85" s="946"/>
      <c r="CN85" s="945" t="str">
        <f>IF(AND(S62&lt;&gt;"",$X85&lt;&gt;"",$AA85&lt;&gt;"O",$AA85&lt;&gt;"I",S62=CN$4),$AA85*60+$AB85+$AC85/100,"")</f>
        <v/>
      </c>
      <c r="CO85" s="537"/>
      <c r="CP85" s="425" t="str">
        <f>IF(AND(S62&lt;&gt;"",$X85&lt;&gt;"",$AA85&lt;&gt;"O",$AA85&lt;&gt;"I",S62=CP$4),$AA85*60+$AB85+$AC85/100,"")</f>
        <v/>
      </c>
      <c r="CQ85" s="537"/>
      <c r="CR85" s="425" t="str">
        <f>IF(AND(S62&lt;&gt;"",$X85&lt;&gt;"",$AA85&lt;&gt;"O",$AA85&lt;&gt;"I",S62=CR$4),$AA85*60+$AB85+$AC85/100,"")</f>
        <v/>
      </c>
      <c r="CS85" s="537"/>
      <c r="CT85" s="425" t="str">
        <f>IF(AND(S62&lt;&gt;"",$X85&lt;&gt;"",$AA85&lt;&gt;"O",$AA85&lt;&gt;"I",S62=CT$4),$AA85*60+$AB85+$AC85/100,"")</f>
        <v/>
      </c>
      <c r="CU85" s="537"/>
      <c r="CV85" s="425" t="str">
        <f>IF(AND(S62&lt;&gt;"",$X85&lt;&gt;"",$AA85&lt;&gt;"O",$AA85&lt;&gt;"I",S62=CV$4),$AA85*60+$AB85+$AC85/100,"")</f>
        <v/>
      </c>
      <c r="CW85" s="946"/>
      <c r="CX85" s="103"/>
      <c r="CY85" s="103"/>
      <c r="CZ85" s="103"/>
      <c r="DA85" s="103"/>
      <c r="DB85" s="103"/>
      <c r="DC85" s="103"/>
      <c r="DD85" s="103"/>
      <c r="DE85" s="103"/>
      <c r="DF85" s="103"/>
      <c r="DG85" s="103"/>
      <c r="DH85" s="103"/>
      <c r="DI85" s="103"/>
      <c r="DJ85" s="103"/>
      <c r="DK85" s="103"/>
      <c r="DL85" s="103"/>
      <c r="DM85" s="103"/>
      <c r="DN85" s="103"/>
      <c r="DO85" s="103"/>
      <c r="DP85" s="103"/>
      <c r="DQ85" s="103"/>
      <c r="DR85" s="103"/>
      <c r="DS85" s="103"/>
      <c r="DT85" s="103"/>
      <c r="DU85" s="103"/>
      <c r="DV85" s="103"/>
      <c r="DW85" s="103"/>
      <c r="DX85" s="103"/>
      <c r="DY85" s="103"/>
      <c r="DZ85" s="103"/>
      <c r="EA85" s="103"/>
      <c r="EB85" s="103"/>
      <c r="EC85" s="103"/>
      <c r="ED85" s="103"/>
      <c r="EE85" s="103"/>
      <c r="EF85" s="104"/>
      <c r="EG85" s="289"/>
      <c r="EH85" s="15"/>
      <c r="EI85" s="15"/>
      <c r="EJ85" s="15"/>
      <c r="EK85" s="15"/>
      <c r="EL85" s="290"/>
      <c r="EM85" s="49"/>
      <c r="EN85" s="15"/>
      <c r="EO85" s="15"/>
      <c r="EP85" s="15"/>
      <c r="EQ85" s="15"/>
      <c r="ER85" s="15"/>
      <c r="ES85" s="15"/>
      <c r="ET85" s="15"/>
      <c r="EU85" s="290"/>
      <c r="EV85" s="289"/>
      <c r="EW85" s="15"/>
      <c r="EX85" s="15"/>
      <c r="EY85" s="15"/>
      <c r="EZ85" s="15"/>
      <c r="FA85" s="15"/>
      <c r="FB85" s="15"/>
      <c r="FC85" s="290"/>
      <c r="FD85" s="289"/>
      <c r="FE85" s="15"/>
      <c r="FF85" s="15"/>
      <c r="FG85" s="15"/>
      <c r="FH85" s="15"/>
      <c r="FI85" s="15"/>
      <c r="FJ85" s="15"/>
      <c r="FK85" s="290"/>
      <c r="FL85" s="289"/>
      <c r="FM85" s="15"/>
      <c r="FN85" s="15"/>
      <c r="FO85" s="15"/>
      <c r="FP85" s="15"/>
      <c r="FQ85" s="15"/>
      <c r="FR85" s="15"/>
      <c r="FS85" s="290"/>
    </row>
    <row r="86" spans="1:175" s="293" customFormat="1" ht="13.5" customHeight="1" x14ac:dyDescent="0.25">
      <c r="A86" s="192"/>
      <c r="E86" s="24"/>
      <c r="F86" s="24"/>
      <c r="G86" s="25"/>
      <c r="H86" s="25"/>
      <c r="I86" s="25"/>
      <c r="J86" s="26"/>
      <c r="K86" s="26"/>
      <c r="L86" s="26"/>
      <c r="S86" s="27"/>
      <c r="T86" s="27"/>
      <c r="X86" s="57"/>
      <c r="Y86" s="61" t="str">
        <f t="shared" si="76"/>
        <v/>
      </c>
      <c r="Z86" s="21" t="str">
        <f t="shared" si="72"/>
        <v/>
      </c>
      <c r="AA86" s="18" t="str">
        <f t="shared" si="84"/>
        <v/>
      </c>
      <c r="AB86" s="18" t="str">
        <f t="shared" si="85"/>
        <v/>
      </c>
      <c r="AC86" s="19" t="str">
        <f t="shared" si="86"/>
        <v/>
      </c>
      <c r="AD86" s="937" t="str">
        <f t="shared" si="77"/>
        <v/>
      </c>
      <c r="AE86" s="938"/>
      <c r="AF86" s="939" t="str">
        <f t="shared" si="78"/>
        <v/>
      </c>
      <c r="AG86" s="940"/>
      <c r="AH86" s="941" t="str">
        <f t="shared" si="73"/>
        <v/>
      </c>
      <c r="AI86" s="942"/>
      <c r="AJ86" s="943" t="str">
        <f>IF(X86&lt;&gt;"",IF(M62&lt;&gt;"",M62,0)+$U$2*Z86,"")</f>
        <v/>
      </c>
      <c r="AK86" s="944"/>
      <c r="AL86" s="943"/>
      <c r="AM86" s="944"/>
      <c r="AN86" s="893"/>
      <c r="AO86" s="894"/>
      <c r="AP86" s="894"/>
      <c r="AQ86" s="894"/>
      <c r="AR86" s="894"/>
      <c r="AS86" s="894"/>
      <c r="AT86" s="894"/>
      <c r="AU86" s="894"/>
      <c r="AV86" s="894"/>
      <c r="AW86" s="894"/>
      <c r="AX86" s="895"/>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208"/>
      <c r="CJ86" s="945" t="str">
        <f t="shared" si="74"/>
        <v/>
      </c>
      <c r="CK86" s="946"/>
      <c r="CL86" s="945" t="str">
        <f t="shared" si="75"/>
        <v/>
      </c>
      <c r="CM86" s="946"/>
      <c r="CN86" s="945" t="str">
        <f>IF(AND(S62&lt;&gt;"",$X86&lt;&gt;"",$AA86&lt;&gt;"O",$AA86&lt;&gt;"I",S62=CN$4),$AA86*60+$AB86+$AC86/100,"")</f>
        <v/>
      </c>
      <c r="CO86" s="537"/>
      <c r="CP86" s="425" t="str">
        <f>IF(AND(S62&lt;&gt;"",$X86&lt;&gt;"",$AA86&lt;&gt;"O",$AA86&lt;&gt;"I",S62=CP$4),$AA86*60+$AB86+$AC86/100,"")</f>
        <v/>
      </c>
      <c r="CQ86" s="537"/>
      <c r="CR86" s="425" t="str">
        <f>IF(AND(S62&lt;&gt;"",$X86&lt;&gt;"",$AA86&lt;&gt;"O",$AA86&lt;&gt;"I",S62=CR$4),$AA86*60+$AB86+$AC86/100,"")</f>
        <v/>
      </c>
      <c r="CS86" s="537"/>
      <c r="CT86" s="425" t="str">
        <f>IF(AND(S62&lt;&gt;"",$X86&lt;&gt;"",$AA86&lt;&gt;"O",$AA86&lt;&gt;"I",S62=CT$4),$AA86*60+$AB86+$AC86/100,"")</f>
        <v/>
      </c>
      <c r="CU86" s="537"/>
      <c r="CV86" s="425" t="str">
        <f>IF(AND(S62&lt;&gt;"",$X86&lt;&gt;"",$AA86&lt;&gt;"O",$AA86&lt;&gt;"I",S62=CV$4),$AA86*60+$AB86+$AC86/100,"")</f>
        <v/>
      </c>
      <c r="CW86" s="946"/>
      <c r="CX86" s="103"/>
      <c r="CY86" s="103"/>
      <c r="CZ86" s="103"/>
      <c r="DA86" s="103"/>
      <c r="DB86" s="103"/>
      <c r="DC86" s="103"/>
      <c r="DD86" s="103"/>
      <c r="DE86" s="103"/>
      <c r="DF86" s="103"/>
      <c r="DG86" s="103"/>
      <c r="DH86" s="103"/>
      <c r="DI86" s="103"/>
      <c r="DJ86" s="103"/>
      <c r="DK86" s="103"/>
      <c r="DL86" s="103"/>
      <c r="DM86" s="103"/>
      <c r="DN86" s="103"/>
      <c r="DO86" s="103"/>
      <c r="DP86" s="103"/>
      <c r="DQ86" s="103"/>
      <c r="DR86" s="103"/>
      <c r="DS86" s="103"/>
      <c r="DT86" s="103"/>
      <c r="DU86" s="103"/>
      <c r="DV86" s="103"/>
      <c r="DW86" s="103"/>
      <c r="DX86" s="103"/>
      <c r="DY86" s="103"/>
      <c r="DZ86" s="103"/>
      <c r="EA86" s="103"/>
      <c r="EB86" s="103"/>
      <c r="EC86" s="103"/>
      <c r="ED86" s="103"/>
      <c r="EE86" s="103"/>
      <c r="EF86" s="104"/>
      <c r="EG86" s="289"/>
      <c r="EH86" s="15"/>
      <c r="EI86" s="15"/>
      <c r="EJ86" s="15"/>
      <c r="EK86" s="15"/>
      <c r="EL86" s="290"/>
      <c r="EM86" s="49"/>
      <c r="EN86" s="15"/>
      <c r="EO86" s="15"/>
      <c r="EP86" s="15"/>
      <c r="EQ86" s="15"/>
      <c r="ER86" s="15"/>
      <c r="ES86" s="15"/>
      <c r="ET86" s="15"/>
      <c r="EU86" s="290"/>
      <c r="EV86" s="289"/>
      <c r="EW86" s="15"/>
      <c r="EX86" s="15"/>
      <c r="EY86" s="15"/>
      <c r="EZ86" s="15"/>
      <c r="FA86" s="15"/>
      <c r="FB86" s="15"/>
      <c r="FC86" s="290"/>
      <c r="FD86" s="289"/>
      <c r="FE86" s="15"/>
      <c r="FF86" s="15"/>
      <c r="FG86" s="15"/>
      <c r="FH86" s="15"/>
      <c r="FI86" s="15"/>
      <c r="FJ86" s="15"/>
      <c r="FK86" s="290"/>
      <c r="FL86" s="289"/>
      <c r="FM86" s="15"/>
      <c r="FN86" s="15"/>
      <c r="FO86" s="15"/>
      <c r="FP86" s="15"/>
      <c r="FQ86" s="15"/>
      <c r="FR86" s="15"/>
      <c r="FS86" s="290"/>
    </row>
    <row r="87" spans="1:175" s="293" customFormat="1" ht="13.5" customHeight="1" x14ac:dyDescent="0.25">
      <c r="A87" s="192"/>
      <c r="E87" s="24"/>
      <c r="F87" s="24"/>
      <c r="G87" s="25"/>
      <c r="H87" s="25"/>
      <c r="I87" s="25"/>
      <c r="J87" s="26"/>
      <c r="K87" s="26"/>
      <c r="L87" s="26"/>
      <c r="S87" s="27"/>
      <c r="T87" s="27"/>
      <c r="X87" s="57"/>
      <c r="Y87" s="61" t="str">
        <f t="shared" si="76"/>
        <v/>
      </c>
      <c r="Z87" s="21" t="str">
        <f t="shared" si="72"/>
        <v/>
      </c>
      <c r="AA87" s="18" t="str">
        <f t="shared" si="84"/>
        <v/>
      </c>
      <c r="AB87" s="18" t="str">
        <f t="shared" si="85"/>
        <v/>
      </c>
      <c r="AC87" s="19" t="str">
        <f t="shared" si="86"/>
        <v/>
      </c>
      <c r="AD87" s="937" t="str">
        <f t="shared" si="77"/>
        <v/>
      </c>
      <c r="AE87" s="938"/>
      <c r="AF87" s="939" t="str">
        <f t="shared" si="78"/>
        <v/>
      </c>
      <c r="AG87" s="940"/>
      <c r="AH87" s="941" t="str">
        <f t="shared" si="73"/>
        <v/>
      </c>
      <c r="AI87" s="942"/>
      <c r="AJ87" s="943" t="str">
        <f>IF(X87&lt;&gt;"",IF(M62&lt;&gt;"",M62,0)+$U$2*Z87,"")</f>
        <v/>
      </c>
      <c r="AK87" s="944"/>
      <c r="AL87" s="943"/>
      <c r="AM87" s="944"/>
      <c r="AN87" s="893"/>
      <c r="AO87" s="894"/>
      <c r="AP87" s="894"/>
      <c r="AQ87" s="894"/>
      <c r="AR87" s="894"/>
      <c r="AS87" s="894"/>
      <c r="AT87" s="894"/>
      <c r="AU87" s="894"/>
      <c r="AV87" s="894"/>
      <c r="AW87" s="894"/>
      <c r="AX87" s="895"/>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208"/>
      <c r="CJ87" s="945" t="str">
        <f t="shared" si="74"/>
        <v/>
      </c>
      <c r="CK87" s="946"/>
      <c r="CL87" s="945" t="str">
        <f t="shared" si="75"/>
        <v/>
      </c>
      <c r="CM87" s="946"/>
      <c r="CN87" s="945" t="str">
        <f>IF(AND(S62&lt;&gt;"",$X87&lt;&gt;"",$AA87&lt;&gt;"O",$AA87&lt;&gt;"I",S62=CN$4),$AA87*60+$AB87+$AC87/100,"")</f>
        <v/>
      </c>
      <c r="CO87" s="537"/>
      <c r="CP87" s="425" t="str">
        <f>IF(AND(S62&lt;&gt;"",$X87&lt;&gt;"",$AA87&lt;&gt;"O",$AA87&lt;&gt;"I",S62=CP$4),$AA87*60+$AB87+$AC87/100,"")</f>
        <v/>
      </c>
      <c r="CQ87" s="537"/>
      <c r="CR87" s="425" t="str">
        <f>IF(AND(S62&lt;&gt;"",$X87&lt;&gt;"",$AA87&lt;&gt;"O",$AA87&lt;&gt;"I",S62=CR$4),$AA87*60+$AB87+$AC87/100,"")</f>
        <v/>
      </c>
      <c r="CS87" s="537"/>
      <c r="CT87" s="425" t="str">
        <f>IF(AND(S62&lt;&gt;"",$X87&lt;&gt;"",$AA87&lt;&gt;"O",$AA87&lt;&gt;"I",S62=CT$4),$AA87*60+$AB87+$AC87/100,"")</f>
        <v/>
      </c>
      <c r="CU87" s="537"/>
      <c r="CV87" s="425" t="str">
        <f>IF(AND(S62&lt;&gt;"",$X87&lt;&gt;"",$AA87&lt;&gt;"O",$AA87&lt;&gt;"I",S62=CV$4),$AA87*60+$AB87+$AC87/100,"")</f>
        <v/>
      </c>
      <c r="CW87" s="946"/>
      <c r="CX87" s="103"/>
      <c r="CY87" s="103"/>
      <c r="CZ87" s="103"/>
      <c r="DA87" s="103"/>
      <c r="DB87" s="103"/>
      <c r="DC87" s="103"/>
      <c r="DD87" s="103"/>
      <c r="DE87" s="103"/>
      <c r="DF87" s="103"/>
      <c r="DG87" s="103"/>
      <c r="DH87" s="103"/>
      <c r="DI87" s="103"/>
      <c r="DJ87" s="103"/>
      <c r="DK87" s="103"/>
      <c r="DL87" s="103"/>
      <c r="DM87" s="103"/>
      <c r="DN87" s="103"/>
      <c r="DO87" s="103"/>
      <c r="DP87" s="103"/>
      <c r="DQ87" s="103"/>
      <c r="DR87" s="103"/>
      <c r="DS87" s="103"/>
      <c r="DT87" s="103"/>
      <c r="DU87" s="103"/>
      <c r="DV87" s="103"/>
      <c r="DW87" s="103"/>
      <c r="DX87" s="103"/>
      <c r="DY87" s="103"/>
      <c r="DZ87" s="103"/>
      <c r="EA87" s="103"/>
      <c r="EB87" s="103"/>
      <c r="EC87" s="103"/>
      <c r="ED87" s="103"/>
      <c r="EE87" s="103"/>
      <c r="EF87" s="104"/>
      <c r="EG87" s="289"/>
      <c r="EH87" s="15"/>
      <c r="EI87" s="15"/>
      <c r="EJ87" s="15"/>
      <c r="EK87" s="15"/>
      <c r="EL87" s="290"/>
      <c r="EM87" s="49"/>
      <c r="EN87" s="15"/>
      <c r="EO87" s="15"/>
      <c r="EP87" s="15"/>
      <c r="EQ87" s="15"/>
      <c r="ER87" s="15"/>
      <c r="ES87" s="15"/>
      <c r="ET87" s="15"/>
      <c r="EU87" s="290"/>
      <c r="EV87" s="289"/>
      <c r="EW87" s="15"/>
      <c r="EX87" s="15"/>
      <c r="EY87" s="15"/>
      <c r="EZ87" s="15"/>
      <c r="FA87" s="15"/>
      <c r="FB87" s="15"/>
      <c r="FC87" s="290"/>
      <c r="FD87" s="289"/>
      <c r="FE87" s="15"/>
      <c r="FF87" s="15"/>
      <c r="FG87" s="15"/>
      <c r="FH87" s="15"/>
      <c r="FI87" s="15"/>
      <c r="FJ87" s="15"/>
      <c r="FK87" s="290"/>
      <c r="FL87" s="289"/>
      <c r="FM87" s="15"/>
      <c r="FN87" s="15"/>
      <c r="FO87" s="15"/>
      <c r="FP87" s="15"/>
      <c r="FQ87" s="15"/>
      <c r="FR87" s="15"/>
      <c r="FS87" s="290"/>
    </row>
    <row r="88" spans="1:175" s="293" customFormat="1" ht="13.5" customHeight="1" x14ac:dyDescent="0.25">
      <c r="A88" s="192"/>
      <c r="E88" s="24"/>
      <c r="F88" s="24"/>
      <c r="G88" s="25"/>
      <c r="H88" s="25"/>
      <c r="I88" s="25"/>
      <c r="J88" s="26"/>
      <c r="K88" s="26"/>
      <c r="L88" s="26"/>
      <c r="S88" s="27"/>
      <c r="T88" s="27"/>
      <c r="X88" s="57"/>
      <c r="Y88" s="61" t="str">
        <f t="shared" si="76"/>
        <v/>
      </c>
      <c r="Z88" s="21" t="str">
        <f t="shared" si="72"/>
        <v/>
      </c>
      <c r="AA88" s="18" t="str">
        <f t="shared" si="84"/>
        <v/>
      </c>
      <c r="AB88" s="18" t="str">
        <f t="shared" si="85"/>
        <v/>
      </c>
      <c r="AC88" s="19" t="str">
        <f t="shared" si="86"/>
        <v/>
      </c>
      <c r="AD88" s="937" t="str">
        <f t="shared" si="77"/>
        <v/>
      </c>
      <c r="AE88" s="938"/>
      <c r="AF88" s="939" t="str">
        <f t="shared" si="78"/>
        <v/>
      </c>
      <c r="AG88" s="940"/>
      <c r="AH88" s="941" t="str">
        <f t="shared" si="73"/>
        <v/>
      </c>
      <c r="AI88" s="942"/>
      <c r="AJ88" s="943" t="str">
        <f>IF(X88&lt;&gt;"",IF(M62&lt;&gt;"",M62,0)+$U$2*Z88,"")</f>
        <v/>
      </c>
      <c r="AK88" s="944"/>
      <c r="AL88" s="943"/>
      <c r="AM88" s="944"/>
      <c r="AN88" s="893"/>
      <c r="AO88" s="894"/>
      <c r="AP88" s="894"/>
      <c r="AQ88" s="894"/>
      <c r="AR88" s="894"/>
      <c r="AS88" s="894"/>
      <c r="AT88" s="894"/>
      <c r="AU88" s="894"/>
      <c r="AV88" s="894"/>
      <c r="AW88" s="894"/>
      <c r="AX88" s="895"/>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208"/>
      <c r="CJ88" s="945" t="str">
        <f t="shared" si="74"/>
        <v/>
      </c>
      <c r="CK88" s="946"/>
      <c r="CL88" s="945" t="str">
        <f t="shared" si="75"/>
        <v/>
      </c>
      <c r="CM88" s="946"/>
      <c r="CN88" s="945" t="str">
        <f>IF(AND(S62&lt;&gt;"",$X88&lt;&gt;"",$AA88&lt;&gt;"O",$AA88&lt;&gt;"I",S62=CN$4),$AA88*60+$AB88+$AC88/100,"")</f>
        <v/>
      </c>
      <c r="CO88" s="537"/>
      <c r="CP88" s="425" t="str">
        <f>IF(AND(S62&lt;&gt;"",$X88&lt;&gt;"",$AA88&lt;&gt;"O",$AA88&lt;&gt;"I",S62=CP$4),$AA88*60+$AB88+$AC88/100,"")</f>
        <v/>
      </c>
      <c r="CQ88" s="537"/>
      <c r="CR88" s="425" t="str">
        <f>IF(AND(S62&lt;&gt;"",$X88&lt;&gt;"",$AA88&lt;&gt;"O",$AA88&lt;&gt;"I",S62=CR$4),$AA88*60+$AB88+$AC88/100,"")</f>
        <v/>
      </c>
      <c r="CS88" s="537"/>
      <c r="CT88" s="425" t="str">
        <f>IF(AND(S62&lt;&gt;"",$X88&lt;&gt;"",$AA88&lt;&gt;"O",$AA88&lt;&gt;"I",S62=CT$4),$AA88*60+$AB88+$AC88/100,"")</f>
        <v/>
      </c>
      <c r="CU88" s="537"/>
      <c r="CV88" s="425" t="str">
        <f>IF(AND(S62&lt;&gt;"",$X88&lt;&gt;"",$AA88&lt;&gt;"O",$AA88&lt;&gt;"I",S62=CV$4),$AA88*60+$AB88+$AC88/100,"")</f>
        <v/>
      </c>
      <c r="CW88" s="946"/>
      <c r="CX88" s="103"/>
      <c r="CY88" s="103"/>
      <c r="CZ88" s="103"/>
      <c r="DA88" s="103"/>
      <c r="DB88" s="103"/>
      <c r="DC88" s="103"/>
      <c r="DD88" s="103"/>
      <c r="DE88" s="103"/>
      <c r="DF88" s="103"/>
      <c r="DG88" s="103"/>
      <c r="DH88" s="103"/>
      <c r="DI88" s="103"/>
      <c r="DJ88" s="103"/>
      <c r="DK88" s="103"/>
      <c r="DL88" s="103"/>
      <c r="DM88" s="103"/>
      <c r="DN88" s="103"/>
      <c r="DO88" s="103"/>
      <c r="DP88" s="103"/>
      <c r="DQ88" s="103"/>
      <c r="DR88" s="103"/>
      <c r="DS88" s="103"/>
      <c r="DT88" s="103"/>
      <c r="DU88" s="103"/>
      <c r="DV88" s="103"/>
      <c r="DW88" s="103"/>
      <c r="DX88" s="103"/>
      <c r="DY88" s="103"/>
      <c r="DZ88" s="103"/>
      <c r="EA88" s="103"/>
      <c r="EB88" s="103"/>
      <c r="EC88" s="103"/>
      <c r="ED88" s="103"/>
      <c r="EE88" s="103"/>
      <c r="EF88" s="104"/>
      <c r="EG88" s="289"/>
      <c r="EH88" s="15"/>
      <c r="EI88" s="15"/>
      <c r="EJ88" s="15"/>
      <c r="EK88" s="15"/>
      <c r="EL88" s="290"/>
      <c r="EM88" s="49"/>
      <c r="EN88" s="15"/>
      <c r="EO88" s="15"/>
      <c r="EP88" s="15"/>
      <c r="EQ88" s="15"/>
      <c r="ER88" s="15"/>
      <c r="ES88" s="15"/>
      <c r="ET88" s="15"/>
      <c r="EU88" s="290"/>
      <c r="EV88" s="289"/>
      <c r="EW88" s="15"/>
      <c r="EX88" s="15"/>
      <c r="EY88" s="15"/>
      <c r="EZ88" s="15"/>
      <c r="FA88" s="15"/>
      <c r="FB88" s="15"/>
      <c r="FC88" s="290"/>
      <c r="FD88" s="289"/>
      <c r="FE88" s="15"/>
      <c r="FF88" s="15"/>
      <c r="FG88" s="15"/>
      <c r="FH88" s="15"/>
      <c r="FI88" s="15"/>
      <c r="FJ88" s="15"/>
      <c r="FK88" s="290"/>
      <c r="FL88" s="289"/>
      <c r="FM88" s="15"/>
      <c r="FN88" s="15"/>
      <c r="FO88" s="15"/>
      <c r="FP88" s="15"/>
      <c r="FQ88" s="15"/>
      <c r="FR88" s="15"/>
      <c r="FS88" s="290"/>
    </row>
    <row r="89" spans="1:175" s="293" customFormat="1" ht="13.5" customHeight="1" x14ac:dyDescent="0.25">
      <c r="A89" s="192"/>
      <c r="E89" s="24"/>
      <c r="F89" s="24"/>
      <c r="G89" s="25"/>
      <c r="H89" s="25"/>
      <c r="I89" s="25"/>
      <c r="J89" s="26"/>
      <c r="K89" s="26"/>
      <c r="L89" s="26"/>
      <c r="S89" s="27"/>
      <c r="T89" s="27"/>
      <c r="X89" s="57"/>
      <c r="Y89" s="61" t="str">
        <f t="shared" si="76"/>
        <v/>
      </c>
      <c r="Z89" s="21" t="str">
        <f t="shared" si="72"/>
        <v/>
      </c>
      <c r="AA89" s="18" t="str">
        <f t="shared" si="84"/>
        <v/>
      </c>
      <c r="AB89" s="18" t="str">
        <f t="shared" si="85"/>
        <v/>
      </c>
      <c r="AC89" s="19" t="str">
        <f t="shared" si="86"/>
        <v/>
      </c>
      <c r="AD89" s="937" t="str">
        <f t="shared" si="77"/>
        <v/>
      </c>
      <c r="AE89" s="938"/>
      <c r="AF89" s="939" t="str">
        <f t="shared" si="78"/>
        <v/>
      </c>
      <c r="AG89" s="940"/>
      <c r="AH89" s="941" t="str">
        <f t="shared" si="73"/>
        <v/>
      </c>
      <c r="AI89" s="942"/>
      <c r="AJ89" s="943" t="str">
        <f>IF(X89&lt;&gt;"",IF(M62&lt;&gt;"",M62,0)+$U$2*Z89,"")</f>
        <v/>
      </c>
      <c r="AK89" s="944"/>
      <c r="AL89" s="943"/>
      <c r="AM89" s="944"/>
      <c r="AN89" s="893"/>
      <c r="AO89" s="894"/>
      <c r="AP89" s="894"/>
      <c r="AQ89" s="894"/>
      <c r="AR89" s="894"/>
      <c r="AS89" s="894"/>
      <c r="AT89" s="894"/>
      <c r="AU89" s="894"/>
      <c r="AV89" s="894"/>
      <c r="AW89" s="894"/>
      <c r="AX89" s="895"/>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208"/>
      <c r="CJ89" s="945" t="str">
        <f t="shared" si="74"/>
        <v/>
      </c>
      <c r="CK89" s="946"/>
      <c r="CL89" s="945" t="str">
        <f t="shared" si="75"/>
        <v/>
      </c>
      <c r="CM89" s="946"/>
      <c r="CN89" s="945" t="str">
        <f>IF(AND(S62&lt;&gt;"",$X89&lt;&gt;"",$AA89&lt;&gt;"O",$AA89&lt;&gt;"I",S62=CN$4),$AA89*60+$AB89+$AC89/100,"")</f>
        <v/>
      </c>
      <c r="CO89" s="537"/>
      <c r="CP89" s="425" t="str">
        <f>IF(AND(S62&lt;&gt;"",$X89&lt;&gt;"",$AA89&lt;&gt;"O",$AA89&lt;&gt;"I",S62=CP$4),$AA89*60+$AB89+$AC89/100,"")</f>
        <v/>
      </c>
      <c r="CQ89" s="537"/>
      <c r="CR89" s="425" t="str">
        <f>IF(AND(S62&lt;&gt;"",$X89&lt;&gt;"",$AA89&lt;&gt;"O",$AA89&lt;&gt;"I",S62=CR$4),$AA89*60+$AB89+$AC89/100,"")</f>
        <v/>
      </c>
      <c r="CS89" s="537"/>
      <c r="CT89" s="425" t="str">
        <f>IF(AND(S62&lt;&gt;"",$X89&lt;&gt;"",$AA89&lt;&gt;"O",$AA89&lt;&gt;"I",S62=CT$4),$AA89*60+$AB89+$AC89/100,"")</f>
        <v/>
      </c>
      <c r="CU89" s="537"/>
      <c r="CV89" s="425" t="str">
        <f>IF(AND(S62&lt;&gt;"",$X89&lt;&gt;"",$AA89&lt;&gt;"O",$AA89&lt;&gt;"I",S62=CV$4),$AA89*60+$AB89+$AC89/100,"")</f>
        <v/>
      </c>
      <c r="CW89" s="946"/>
      <c r="CX89" s="103"/>
      <c r="CY89" s="103"/>
      <c r="CZ89" s="103"/>
      <c r="DA89" s="103"/>
      <c r="DB89" s="103"/>
      <c r="DC89" s="103"/>
      <c r="DD89" s="103"/>
      <c r="DE89" s="103"/>
      <c r="DF89" s="103"/>
      <c r="DG89" s="103"/>
      <c r="DH89" s="103"/>
      <c r="DI89" s="103"/>
      <c r="DJ89" s="103"/>
      <c r="DK89" s="103"/>
      <c r="DL89" s="103"/>
      <c r="DM89" s="103"/>
      <c r="DN89" s="103"/>
      <c r="DO89" s="103"/>
      <c r="DP89" s="103"/>
      <c r="DQ89" s="103"/>
      <c r="DR89" s="103"/>
      <c r="DS89" s="103"/>
      <c r="DT89" s="103"/>
      <c r="DU89" s="103"/>
      <c r="DV89" s="103"/>
      <c r="DW89" s="103"/>
      <c r="DX89" s="103"/>
      <c r="DY89" s="103"/>
      <c r="DZ89" s="103"/>
      <c r="EA89" s="103"/>
      <c r="EB89" s="103"/>
      <c r="EC89" s="103"/>
      <c r="ED89" s="103"/>
      <c r="EE89" s="103"/>
      <c r="EF89" s="104"/>
      <c r="EG89" s="289"/>
      <c r="EH89" s="15"/>
      <c r="EI89" s="15"/>
      <c r="EJ89" s="15"/>
      <c r="EK89" s="15"/>
      <c r="EL89" s="290"/>
      <c r="EM89" s="49"/>
      <c r="EN89" s="15"/>
      <c r="EO89" s="15"/>
      <c r="EP89" s="15"/>
      <c r="EQ89" s="15"/>
      <c r="ER89" s="15"/>
      <c r="ES89" s="15"/>
      <c r="ET89" s="15"/>
      <c r="EU89" s="290"/>
      <c r="EV89" s="289"/>
      <c r="EW89" s="15"/>
      <c r="EX89" s="15"/>
      <c r="EY89" s="15"/>
      <c r="EZ89" s="15"/>
      <c r="FA89" s="15"/>
      <c r="FB89" s="15"/>
      <c r="FC89" s="290"/>
      <c r="FD89" s="289"/>
      <c r="FE89" s="15"/>
      <c r="FF89" s="15"/>
      <c r="FG89" s="15"/>
      <c r="FH89" s="15"/>
      <c r="FI89" s="15"/>
      <c r="FJ89" s="15"/>
      <c r="FK89" s="290"/>
      <c r="FL89" s="289"/>
      <c r="FM89" s="15"/>
      <c r="FN89" s="15"/>
      <c r="FO89" s="15"/>
      <c r="FP89" s="15"/>
      <c r="FQ89" s="15"/>
      <c r="FR89" s="15"/>
      <c r="FS89" s="290"/>
    </row>
    <row r="90" spans="1:175" s="293" customFormat="1" ht="13.5" customHeight="1" x14ac:dyDescent="0.25">
      <c r="A90" s="192"/>
      <c r="E90" s="24"/>
      <c r="F90" s="24"/>
      <c r="G90" s="25"/>
      <c r="H90" s="25"/>
      <c r="I90" s="25"/>
      <c r="J90" s="26"/>
      <c r="K90" s="26"/>
      <c r="L90" s="26"/>
      <c r="S90" s="27"/>
      <c r="T90" s="27"/>
      <c r="X90" s="57"/>
      <c r="Y90" s="61" t="str">
        <f t="shared" si="76"/>
        <v/>
      </c>
      <c r="Z90" s="21" t="str">
        <f t="shared" si="72"/>
        <v/>
      </c>
      <c r="AA90" s="18" t="str">
        <f t="shared" si="84"/>
        <v/>
      </c>
      <c r="AB90" s="18" t="str">
        <f t="shared" si="85"/>
        <v/>
      </c>
      <c r="AC90" s="19" t="str">
        <f t="shared" si="86"/>
        <v/>
      </c>
      <c r="AD90" s="937" t="str">
        <f t="shared" si="77"/>
        <v/>
      </c>
      <c r="AE90" s="938"/>
      <c r="AF90" s="939" t="str">
        <f t="shared" si="78"/>
        <v/>
      </c>
      <c r="AG90" s="940"/>
      <c r="AH90" s="941" t="str">
        <f t="shared" si="73"/>
        <v/>
      </c>
      <c r="AI90" s="942"/>
      <c r="AJ90" s="943" t="str">
        <f>IF(X90&lt;&gt;"",IF(M62&lt;&gt;"",M62,0)+$U$2*Z90,"")</f>
        <v/>
      </c>
      <c r="AK90" s="944"/>
      <c r="AL90" s="943"/>
      <c r="AM90" s="944"/>
      <c r="AN90" s="893"/>
      <c r="AO90" s="894"/>
      <c r="AP90" s="894"/>
      <c r="AQ90" s="894"/>
      <c r="AR90" s="894"/>
      <c r="AS90" s="894"/>
      <c r="AT90" s="894"/>
      <c r="AU90" s="894"/>
      <c r="AV90" s="894"/>
      <c r="AW90" s="894"/>
      <c r="AX90" s="895"/>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208"/>
      <c r="CJ90" s="945" t="str">
        <f t="shared" si="74"/>
        <v/>
      </c>
      <c r="CK90" s="946"/>
      <c r="CL90" s="945" t="str">
        <f t="shared" si="75"/>
        <v/>
      </c>
      <c r="CM90" s="946"/>
      <c r="CN90" s="945" t="str">
        <f>IF(AND(S62&lt;&gt;"",$X90&lt;&gt;"",$AA90&lt;&gt;"O",$AA90&lt;&gt;"I",S62=CN$4),$AA90*60+$AB90+$AC90/100,"")</f>
        <v/>
      </c>
      <c r="CO90" s="537"/>
      <c r="CP90" s="425" t="str">
        <f>IF(AND(S62&lt;&gt;"",$X90&lt;&gt;"",$AA90&lt;&gt;"O",$AA90&lt;&gt;"I",S62=CP$4),$AA90*60+$AB90+$AC90/100,"")</f>
        <v/>
      </c>
      <c r="CQ90" s="537"/>
      <c r="CR90" s="425" t="str">
        <f>IF(AND(S62&lt;&gt;"",$X90&lt;&gt;"",$AA90&lt;&gt;"O",$AA90&lt;&gt;"I",S62=CR$4),$AA90*60+$AB90+$AC90/100,"")</f>
        <v/>
      </c>
      <c r="CS90" s="537"/>
      <c r="CT90" s="425" t="str">
        <f>IF(AND(S62&lt;&gt;"",$X90&lt;&gt;"",$AA90&lt;&gt;"O",$AA90&lt;&gt;"I",S62=CT$4),$AA90*60+$AB90+$AC90/100,"")</f>
        <v/>
      </c>
      <c r="CU90" s="537"/>
      <c r="CV90" s="425" t="str">
        <f>IF(AND(S62&lt;&gt;"",$X90&lt;&gt;"",$AA90&lt;&gt;"O",$AA90&lt;&gt;"I",S62=CV$4),$AA90*60+$AB90+$AC90/100,"")</f>
        <v/>
      </c>
      <c r="CW90" s="946"/>
      <c r="CX90" s="103"/>
      <c r="CY90" s="103"/>
      <c r="CZ90" s="103"/>
      <c r="DA90" s="103"/>
      <c r="DB90" s="103"/>
      <c r="DC90" s="103"/>
      <c r="DD90" s="103"/>
      <c r="DE90" s="103"/>
      <c r="DF90" s="103"/>
      <c r="DG90" s="103"/>
      <c r="DH90" s="103"/>
      <c r="DI90" s="103"/>
      <c r="DJ90" s="103"/>
      <c r="DK90" s="103"/>
      <c r="DL90" s="103"/>
      <c r="DM90" s="103"/>
      <c r="DN90" s="103"/>
      <c r="DO90" s="103"/>
      <c r="DP90" s="103"/>
      <c r="DQ90" s="103"/>
      <c r="DR90" s="103"/>
      <c r="DS90" s="103"/>
      <c r="DT90" s="103"/>
      <c r="DU90" s="103"/>
      <c r="DV90" s="103"/>
      <c r="DW90" s="103"/>
      <c r="DX90" s="103"/>
      <c r="DY90" s="103"/>
      <c r="DZ90" s="103"/>
      <c r="EA90" s="103"/>
      <c r="EB90" s="103"/>
      <c r="EC90" s="103"/>
      <c r="ED90" s="103"/>
      <c r="EE90" s="103"/>
      <c r="EF90" s="104"/>
      <c r="EG90" s="289"/>
      <c r="EH90" s="15"/>
      <c r="EI90" s="15"/>
      <c r="EJ90" s="15"/>
      <c r="EK90" s="15"/>
      <c r="EL90" s="290"/>
      <c r="EM90" s="49"/>
      <c r="EN90" s="15"/>
      <c r="EO90" s="15"/>
      <c r="EP90" s="15"/>
      <c r="EQ90" s="15"/>
      <c r="ER90" s="15"/>
      <c r="ES90" s="15"/>
      <c r="ET90" s="15"/>
      <c r="EU90" s="290"/>
      <c r="EV90" s="289"/>
      <c r="EW90" s="15"/>
      <c r="EX90" s="15"/>
      <c r="EY90" s="15"/>
      <c r="EZ90" s="15"/>
      <c r="FA90" s="15"/>
      <c r="FB90" s="15"/>
      <c r="FC90" s="290"/>
      <c r="FD90" s="289"/>
      <c r="FE90" s="15"/>
      <c r="FF90" s="15"/>
      <c r="FG90" s="15"/>
      <c r="FH90" s="15"/>
      <c r="FI90" s="15"/>
      <c r="FJ90" s="15"/>
      <c r="FK90" s="290"/>
      <c r="FL90" s="289"/>
      <c r="FM90" s="15"/>
      <c r="FN90" s="15"/>
      <c r="FO90" s="15"/>
      <c r="FP90" s="15"/>
      <c r="FQ90" s="15"/>
      <c r="FR90" s="15"/>
      <c r="FS90" s="290"/>
    </row>
    <row r="91" spans="1:175" s="293" customFormat="1" ht="13.5" customHeight="1" x14ac:dyDescent="0.25">
      <c r="A91" s="192"/>
      <c r="E91" s="24"/>
      <c r="F91" s="24"/>
      <c r="G91" s="25"/>
      <c r="H91" s="25"/>
      <c r="I91" s="25"/>
      <c r="J91" s="26"/>
      <c r="K91" s="26"/>
      <c r="L91" s="26"/>
      <c r="S91" s="27"/>
      <c r="T91" s="27"/>
      <c r="X91" s="57"/>
      <c r="Y91" s="61" t="str">
        <f t="shared" si="76"/>
        <v/>
      </c>
      <c r="Z91" s="21" t="str">
        <f t="shared" si="72"/>
        <v/>
      </c>
      <c r="AA91" s="18" t="str">
        <f t="shared" si="84"/>
        <v/>
      </c>
      <c r="AB91" s="18" t="str">
        <f t="shared" si="85"/>
        <v/>
      </c>
      <c r="AC91" s="19" t="str">
        <f t="shared" si="86"/>
        <v/>
      </c>
      <c r="AD91" s="937" t="str">
        <f t="shared" si="77"/>
        <v/>
      </c>
      <c r="AE91" s="938"/>
      <c r="AF91" s="939" t="str">
        <f t="shared" si="78"/>
        <v/>
      </c>
      <c r="AG91" s="940"/>
      <c r="AH91" s="941" t="str">
        <f t="shared" si="73"/>
        <v/>
      </c>
      <c r="AI91" s="942"/>
      <c r="AJ91" s="943" t="str">
        <f>IF(X91&lt;&gt;"",IF(M62&lt;&gt;"",M62,0)+$U$2*Z91,"")</f>
        <v/>
      </c>
      <c r="AK91" s="944"/>
      <c r="AL91" s="943"/>
      <c r="AM91" s="944"/>
      <c r="AN91" s="893"/>
      <c r="AO91" s="894"/>
      <c r="AP91" s="894"/>
      <c r="AQ91" s="894"/>
      <c r="AR91" s="894"/>
      <c r="AS91" s="894"/>
      <c r="AT91" s="894"/>
      <c r="AU91" s="894"/>
      <c r="AV91" s="894"/>
      <c r="AW91" s="894"/>
      <c r="AX91" s="895"/>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208"/>
      <c r="CJ91" s="945" t="str">
        <f t="shared" si="74"/>
        <v/>
      </c>
      <c r="CK91" s="946"/>
      <c r="CL91" s="945" t="str">
        <f t="shared" si="75"/>
        <v/>
      </c>
      <c r="CM91" s="946"/>
      <c r="CN91" s="945" t="str">
        <f>IF(AND(S62&lt;&gt;"",$X91&lt;&gt;"",$AA91&lt;&gt;"O",$AA91&lt;&gt;"I",S62=CN$4),$AA91*60+$AB91+$AC91/100,"")</f>
        <v/>
      </c>
      <c r="CO91" s="537"/>
      <c r="CP91" s="425" t="str">
        <f>IF(AND(S62&lt;&gt;"",$X91&lt;&gt;"",$AA91&lt;&gt;"O",$AA91&lt;&gt;"I",S62=CP$4),$AA91*60+$AB91+$AC91/100,"")</f>
        <v/>
      </c>
      <c r="CQ91" s="537"/>
      <c r="CR91" s="425" t="str">
        <f>IF(AND(S62&lt;&gt;"",$X91&lt;&gt;"",$AA91&lt;&gt;"O",$AA91&lt;&gt;"I",S62=CR$4),$AA91*60+$AB91+$AC91/100,"")</f>
        <v/>
      </c>
      <c r="CS91" s="537"/>
      <c r="CT91" s="425" t="str">
        <f>IF(AND(S62&lt;&gt;"",$X91&lt;&gt;"",$AA91&lt;&gt;"O",$AA91&lt;&gt;"I",S62=CT$4),$AA91*60+$AB91+$AC91/100,"")</f>
        <v/>
      </c>
      <c r="CU91" s="537"/>
      <c r="CV91" s="425" t="str">
        <f>IF(AND(S62&lt;&gt;"",$X91&lt;&gt;"",$AA91&lt;&gt;"O",$AA91&lt;&gt;"I",S62=CV$4),$AA91*60+$AB91+$AC91/100,"")</f>
        <v/>
      </c>
      <c r="CW91" s="946"/>
      <c r="CX91" s="103"/>
      <c r="CY91" s="103"/>
      <c r="CZ91" s="103"/>
      <c r="DA91" s="103"/>
      <c r="DB91" s="103"/>
      <c r="DC91" s="103"/>
      <c r="DD91" s="103"/>
      <c r="DE91" s="103"/>
      <c r="DF91" s="103"/>
      <c r="DG91" s="103"/>
      <c r="DH91" s="103"/>
      <c r="DI91" s="103"/>
      <c r="DJ91" s="103"/>
      <c r="DK91" s="103"/>
      <c r="DL91" s="103"/>
      <c r="DM91" s="103"/>
      <c r="DN91" s="103"/>
      <c r="DO91" s="103"/>
      <c r="DP91" s="103"/>
      <c r="DQ91" s="103"/>
      <c r="DR91" s="103"/>
      <c r="DS91" s="103"/>
      <c r="DT91" s="103"/>
      <c r="DU91" s="103"/>
      <c r="DV91" s="103"/>
      <c r="DW91" s="103"/>
      <c r="DX91" s="103"/>
      <c r="DY91" s="103"/>
      <c r="DZ91" s="103"/>
      <c r="EA91" s="103"/>
      <c r="EB91" s="103"/>
      <c r="EC91" s="103"/>
      <c r="ED91" s="103"/>
      <c r="EE91" s="103"/>
      <c r="EF91" s="104"/>
      <c r="EG91" s="289"/>
      <c r="EH91" s="15"/>
      <c r="EI91" s="15"/>
      <c r="EJ91" s="15"/>
      <c r="EK91" s="15"/>
      <c r="EL91" s="290"/>
      <c r="EM91" s="49"/>
      <c r="EN91" s="15"/>
      <c r="EO91" s="15"/>
      <c r="EP91" s="15"/>
      <c r="EQ91" s="15"/>
      <c r="ER91" s="15"/>
      <c r="ES91" s="15"/>
      <c r="ET91" s="15"/>
      <c r="EU91" s="290"/>
      <c r="EV91" s="289"/>
      <c r="EW91" s="15"/>
      <c r="EX91" s="15"/>
      <c r="EY91" s="15"/>
      <c r="EZ91" s="15"/>
      <c r="FA91" s="15"/>
      <c r="FB91" s="15"/>
      <c r="FC91" s="290"/>
      <c r="FD91" s="289"/>
      <c r="FE91" s="15"/>
      <c r="FF91" s="15"/>
      <c r="FG91" s="15"/>
      <c r="FH91" s="15"/>
      <c r="FI91" s="15"/>
      <c r="FJ91" s="15"/>
      <c r="FK91" s="290"/>
      <c r="FL91" s="289"/>
      <c r="FM91" s="15"/>
      <c r="FN91" s="15"/>
      <c r="FO91" s="15"/>
      <c r="FP91" s="15"/>
      <c r="FQ91" s="15"/>
      <c r="FR91" s="15"/>
      <c r="FS91" s="290"/>
    </row>
    <row r="92" spans="1:175" s="293" customFormat="1" ht="13.5" customHeight="1" x14ac:dyDescent="0.25">
      <c r="A92" s="192"/>
      <c r="E92" s="24"/>
      <c r="F92" s="24"/>
      <c r="G92" s="25"/>
      <c r="H92" s="25"/>
      <c r="I92" s="25"/>
      <c r="J92" s="26"/>
      <c r="K92" s="26"/>
      <c r="L92" s="26"/>
      <c r="S92" s="27"/>
      <c r="T92" s="27"/>
      <c r="X92" s="57"/>
      <c r="Y92" s="61" t="str">
        <f t="shared" si="76"/>
        <v/>
      </c>
      <c r="Z92" s="21" t="str">
        <f t="shared" si="72"/>
        <v/>
      </c>
      <c r="AA92" s="18" t="str">
        <f t="shared" si="84"/>
        <v/>
      </c>
      <c r="AB92" s="18" t="str">
        <f t="shared" si="85"/>
        <v/>
      </c>
      <c r="AC92" s="19" t="str">
        <f t="shared" si="86"/>
        <v/>
      </c>
      <c r="AD92" s="937" t="str">
        <f t="shared" si="77"/>
        <v/>
      </c>
      <c r="AE92" s="938"/>
      <c r="AF92" s="939" t="str">
        <f t="shared" si="78"/>
        <v/>
      </c>
      <c r="AG92" s="940"/>
      <c r="AH92" s="941" t="str">
        <f t="shared" si="73"/>
        <v/>
      </c>
      <c r="AI92" s="942"/>
      <c r="AJ92" s="943" t="str">
        <f>IF(X92&lt;&gt;"",IF(M62&lt;&gt;"",M62,0)+$U$2*Z92,"")</f>
        <v/>
      </c>
      <c r="AK92" s="944"/>
      <c r="AL92" s="943"/>
      <c r="AM92" s="944"/>
      <c r="AN92" s="893"/>
      <c r="AO92" s="894"/>
      <c r="AP92" s="894"/>
      <c r="AQ92" s="894"/>
      <c r="AR92" s="894"/>
      <c r="AS92" s="894"/>
      <c r="AT92" s="894"/>
      <c r="AU92" s="894"/>
      <c r="AV92" s="894"/>
      <c r="AW92" s="894"/>
      <c r="AX92" s="895"/>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208"/>
      <c r="CJ92" s="945" t="str">
        <f t="shared" si="74"/>
        <v/>
      </c>
      <c r="CK92" s="946"/>
      <c r="CL92" s="945" t="str">
        <f t="shared" si="75"/>
        <v/>
      </c>
      <c r="CM92" s="946"/>
      <c r="CN92" s="945" t="str">
        <f>IF(AND(S62&lt;&gt;"",$X92&lt;&gt;"",$AA92&lt;&gt;"O",$AA92&lt;&gt;"I",S62=CN$4),$AA92*60+$AB92+$AC92/100,"")</f>
        <v/>
      </c>
      <c r="CO92" s="537"/>
      <c r="CP92" s="425" t="str">
        <f>IF(AND(S62&lt;&gt;"",$X92&lt;&gt;"",$AA92&lt;&gt;"O",$AA92&lt;&gt;"I",S62=CP$4),$AA92*60+$AB92+$AC92/100,"")</f>
        <v/>
      </c>
      <c r="CQ92" s="537"/>
      <c r="CR92" s="425" t="str">
        <f>IF(AND(S62&lt;&gt;"",$X92&lt;&gt;"",$AA92&lt;&gt;"O",$AA92&lt;&gt;"I",S62=CR$4),$AA92*60+$AB92+$AC92/100,"")</f>
        <v/>
      </c>
      <c r="CS92" s="537"/>
      <c r="CT92" s="425" t="str">
        <f>IF(AND(S62&lt;&gt;"",$X92&lt;&gt;"",$AA92&lt;&gt;"O",$AA92&lt;&gt;"I",S62=CT$4),$AA92*60+$AB92+$AC92/100,"")</f>
        <v/>
      </c>
      <c r="CU92" s="537"/>
      <c r="CV92" s="425" t="str">
        <f>IF(AND(S62&lt;&gt;"",$X92&lt;&gt;"",$AA92&lt;&gt;"O",$AA92&lt;&gt;"I",S62=CV$4),$AA92*60+$AB92+$AC92/100,"")</f>
        <v/>
      </c>
      <c r="CW92" s="946"/>
      <c r="CX92" s="103"/>
      <c r="CY92" s="103"/>
      <c r="CZ92" s="103"/>
      <c r="DA92" s="103"/>
      <c r="DB92" s="103"/>
      <c r="DC92" s="103"/>
      <c r="DD92" s="103"/>
      <c r="DE92" s="103"/>
      <c r="DF92" s="103"/>
      <c r="DG92" s="103"/>
      <c r="DH92" s="103"/>
      <c r="DI92" s="103"/>
      <c r="DJ92" s="103"/>
      <c r="DK92" s="103"/>
      <c r="DL92" s="103"/>
      <c r="DM92" s="103"/>
      <c r="DN92" s="103"/>
      <c r="DO92" s="103"/>
      <c r="DP92" s="103"/>
      <c r="DQ92" s="103"/>
      <c r="DR92" s="103"/>
      <c r="DS92" s="103"/>
      <c r="DT92" s="103"/>
      <c r="DU92" s="103"/>
      <c r="DV92" s="103"/>
      <c r="DW92" s="103"/>
      <c r="DX92" s="103"/>
      <c r="DY92" s="103"/>
      <c r="DZ92" s="103"/>
      <c r="EA92" s="103"/>
      <c r="EB92" s="103"/>
      <c r="EC92" s="103"/>
      <c r="ED92" s="103"/>
      <c r="EE92" s="103"/>
      <c r="EF92" s="104"/>
      <c r="EG92" s="289"/>
      <c r="EH92" s="15"/>
      <c r="EI92" s="15"/>
      <c r="EJ92" s="15"/>
      <c r="EK92" s="15"/>
      <c r="EL92" s="290"/>
      <c r="EM92" s="49"/>
      <c r="EN92" s="15"/>
      <c r="EO92" s="15"/>
      <c r="EP92" s="15"/>
      <c r="EQ92" s="15"/>
      <c r="ER92" s="15"/>
      <c r="ES92" s="15"/>
      <c r="ET92" s="15"/>
      <c r="EU92" s="290"/>
      <c r="EV92" s="289"/>
      <c r="EW92" s="15"/>
      <c r="EX92" s="15"/>
      <c r="EY92" s="15"/>
      <c r="EZ92" s="15"/>
      <c r="FA92" s="15"/>
      <c r="FB92" s="15"/>
      <c r="FC92" s="290"/>
      <c r="FD92" s="289"/>
      <c r="FE92" s="15"/>
      <c r="FF92" s="15"/>
      <c r="FG92" s="15"/>
      <c r="FH92" s="15"/>
      <c r="FI92" s="15"/>
      <c r="FJ92" s="15"/>
      <c r="FK92" s="290"/>
      <c r="FL92" s="289"/>
      <c r="FM92" s="15"/>
      <c r="FN92" s="15"/>
      <c r="FO92" s="15"/>
      <c r="FP92" s="15"/>
      <c r="FQ92" s="15"/>
      <c r="FR92" s="15"/>
      <c r="FS92" s="290"/>
    </row>
    <row r="93" spans="1:175" s="293" customFormat="1" ht="13.5" customHeight="1" x14ac:dyDescent="0.25">
      <c r="A93" s="192"/>
      <c r="E93" s="24"/>
      <c r="F93" s="24"/>
      <c r="G93" s="25"/>
      <c r="H93" s="25"/>
      <c r="I93" s="25"/>
      <c r="J93" s="26"/>
      <c r="K93" s="26"/>
      <c r="L93" s="26"/>
      <c r="S93" s="27"/>
      <c r="T93" s="27"/>
      <c r="X93" s="57"/>
      <c r="Y93" s="61" t="str">
        <f t="shared" si="76"/>
        <v/>
      </c>
      <c r="Z93" s="21" t="str">
        <f t="shared" si="72"/>
        <v/>
      </c>
      <c r="AA93" s="18" t="str">
        <f t="shared" si="84"/>
        <v/>
      </c>
      <c r="AB93" s="18" t="str">
        <f t="shared" si="85"/>
        <v/>
      </c>
      <c r="AC93" s="19" t="str">
        <f t="shared" si="86"/>
        <v/>
      </c>
      <c r="AD93" s="937" t="str">
        <f t="shared" si="77"/>
        <v/>
      </c>
      <c r="AE93" s="938"/>
      <c r="AF93" s="939" t="str">
        <f t="shared" si="78"/>
        <v/>
      </c>
      <c r="AG93" s="940"/>
      <c r="AH93" s="941" t="str">
        <f t="shared" si="73"/>
        <v/>
      </c>
      <c r="AI93" s="942"/>
      <c r="AJ93" s="943" t="str">
        <f>IF(X93&lt;&gt;"",IF(M62&lt;&gt;"",M62,0)+$U$2*Z93,"")</f>
        <v/>
      </c>
      <c r="AK93" s="944"/>
      <c r="AL93" s="943"/>
      <c r="AM93" s="944"/>
      <c r="AN93" s="893"/>
      <c r="AO93" s="894"/>
      <c r="AP93" s="894"/>
      <c r="AQ93" s="894"/>
      <c r="AR93" s="894"/>
      <c r="AS93" s="894"/>
      <c r="AT93" s="894"/>
      <c r="AU93" s="894"/>
      <c r="AV93" s="894"/>
      <c r="AW93" s="894"/>
      <c r="AX93" s="895"/>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208"/>
      <c r="CJ93" s="945" t="str">
        <f t="shared" si="74"/>
        <v/>
      </c>
      <c r="CK93" s="946"/>
      <c r="CL93" s="945" t="str">
        <f t="shared" si="75"/>
        <v/>
      </c>
      <c r="CM93" s="946"/>
      <c r="CN93" s="945" t="str">
        <f>IF(AND(S62&lt;&gt;"",$X93&lt;&gt;"",$AA93&lt;&gt;"O",$AA93&lt;&gt;"I",S62=CN$4),$AA93*60+$AB93+$AC93/100,"")</f>
        <v/>
      </c>
      <c r="CO93" s="537"/>
      <c r="CP93" s="425" t="str">
        <f>IF(AND(S62&lt;&gt;"",$X93&lt;&gt;"",$AA93&lt;&gt;"O",$AA93&lt;&gt;"I",S62=CP$4),$AA93*60+$AB93+$AC93/100,"")</f>
        <v/>
      </c>
      <c r="CQ93" s="537"/>
      <c r="CR93" s="425" t="str">
        <f>IF(AND(S62&lt;&gt;"",$X93&lt;&gt;"",$AA93&lt;&gt;"O",$AA93&lt;&gt;"I",S62=CR$4),$AA93*60+$AB93+$AC93/100,"")</f>
        <v/>
      </c>
      <c r="CS93" s="537"/>
      <c r="CT93" s="425" t="str">
        <f>IF(AND(S62&lt;&gt;"",$X93&lt;&gt;"",$AA93&lt;&gt;"O",$AA93&lt;&gt;"I",S62=CT$4),$AA93*60+$AB93+$AC93/100,"")</f>
        <v/>
      </c>
      <c r="CU93" s="537"/>
      <c r="CV93" s="425" t="str">
        <f>IF(AND(S62&lt;&gt;"",$X93&lt;&gt;"",$AA93&lt;&gt;"O",$AA93&lt;&gt;"I",S62=CV$4),$AA93*60+$AB93+$AC93/100,"")</f>
        <v/>
      </c>
      <c r="CW93" s="946"/>
      <c r="CX93" s="103"/>
      <c r="CY93" s="103"/>
      <c r="CZ93" s="103"/>
      <c r="DA93" s="103"/>
      <c r="DB93" s="103"/>
      <c r="DC93" s="103"/>
      <c r="DD93" s="103"/>
      <c r="DE93" s="103"/>
      <c r="DF93" s="103"/>
      <c r="DG93" s="103"/>
      <c r="DH93" s="103"/>
      <c r="DI93" s="103"/>
      <c r="DJ93" s="103"/>
      <c r="DK93" s="103"/>
      <c r="DL93" s="103"/>
      <c r="DM93" s="103"/>
      <c r="DN93" s="103"/>
      <c r="DO93" s="103"/>
      <c r="DP93" s="103"/>
      <c r="DQ93" s="103"/>
      <c r="DR93" s="103"/>
      <c r="DS93" s="103"/>
      <c r="DT93" s="103"/>
      <c r="DU93" s="103"/>
      <c r="DV93" s="103"/>
      <c r="DW93" s="103"/>
      <c r="DX93" s="103"/>
      <c r="DY93" s="103"/>
      <c r="DZ93" s="103"/>
      <c r="EA93" s="103"/>
      <c r="EB93" s="103"/>
      <c r="EC93" s="103"/>
      <c r="ED93" s="103"/>
      <c r="EE93" s="103"/>
      <c r="EF93" s="104"/>
      <c r="EG93" s="289"/>
      <c r="EH93" s="15"/>
      <c r="EI93" s="15"/>
      <c r="EJ93" s="15"/>
      <c r="EK93" s="15"/>
      <c r="EL93" s="290"/>
      <c r="EM93" s="49"/>
      <c r="EN93" s="15"/>
      <c r="EO93" s="15"/>
      <c r="EP93" s="15"/>
      <c r="EQ93" s="15"/>
      <c r="ER93" s="15"/>
      <c r="ES93" s="15"/>
      <c r="ET93" s="15"/>
      <c r="EU93" s="290"/>
      <c r="EV93" s="289"/>
      <c r="EW93" s="15"/>
      <c r="EX93" s="15"/>
      <c r="EY93" s="15"/>
      <c r="EZ93" s="15"/>
      <c r="FA93" s="15"/>
      <c r="FB93" s="15"/>
      <c r="FC93" s="290"/>
      <c r="FD93" s="289"/>
      <c r="FE93" s="15"/>
      <c r="FF93" s="15"/>
      <c r="FG93" s="15"/>
      <c r="FH93" s="15"/>
      <c r="FI93" s="15"/>
      <c r="FJ93" s="15"/>
      <c r="FK93" s="290"/>
      <c r="FL93" s="289"/>
      <c r="FM93" s="15"/>
      <c r="FN93" s="15"/>
      <c r="FO93" s="15"/>
      <c r="FP93" s="15"/>
      <c r="FQ93" s="15"/>
      <c r="FR93" s="15"/>
      <c r="FS93" s="290"/>
    </row>
    <row r="94" spans="1:175" s="293" customFormat="1" ht="13.5" customHeight="1" x14ac:dyDescent="0.25">
      <c r="A94" s="192"/>
      <c r="E94" s="24"/>
      <c r="F94" s="24"/>
      <c r="G94" s="25"/>
      <c r="H94" s="25"/>
      <c r="I94" s="25"/>
      <c r="J94" s="26"/>
      <c r="K94" s="26"/>
      <c r="L94" s="26"/>
      <c r="S94" s="27"/>
      <c r="T94" s="27"/>
      <c r="X94" s="57"/>
      <c r="Y94" s="61" t="str">
        <f t="shared" si="76"/>
        <v/>
      </c>
      <c r="Z94" s="21" t="str">
        <f t="shared" si="72"/>
        <v/>
      </c>
      <c r="AA94" s="18" t="str">
        <f t="shared" si="84"/>
        <v/>
      </c>
      <c r="AB94" s="18" t="str">
        <f t="shared" si="85"/>
        <v/>
      </c>
      <c r="AC94" s="19" t="str">
        <f t="shared" si="86"/>
        <v/>
      </c>
      <c r="AD94" s="937" t="str">
        <f t="shared" si="77"/>
        <v/>
      </c>
      <c r="AE94" s="938"/>
      <c r="AF94" s="939" t="str">
        <f t="shared" si="78"/>
        <v/>
      </c>
      <c r="AG94" s="940"/>
      <c r="AH94" s="941" t="str">
        <f t="shared" si="73"/>
        <v/>
      </c>
      <c r="AI94" s="942"/>
      <c r="AJ94" s="943" t="str">
        <f>IF(X94&lt;&gt;"",IF(M62&lt;&gt;"",M62,0)+$U$2*Z94,"")</f>
        <v/>
      </c>
      <c r="AK94" s="944"/>
      <c r="AL94" s="943"/>
      <c r="AM94" s="944"/>
      <c r="AN94" s="893"/>
      <c r="AO94" s="894"/>
      <c r="AP94" s="894"/>
      <c r="AQ94" s="894"/>
      <c r="AR94" s="894"/>
      <c r="AS94" s="894"/>
      <c r="AT94" s="894"/>
      <c r="AU94" s="894"/>
      <c r="AV94" s="894"/>
      <c r="AW94" s="894"/>
      <c r="AX94" s="895"/>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208"/>
      <c r="CJ94" s="945" t="str">
        <f t="shared" si="74"/>
        <v/>
      </c>
      <c r="CK94" s="946"/>
      <c r="CL94" s="945" t="str">
        <f t="shared" si="75"/>
        <v/>
      </c>
      <c r="CM94" s="946"/>
      <c r="CN94" s="945" t="str">
        <f>IF(AND(S62&lt;&gt;"",$X94&lt;&gt;"",$AA94&lt;&gt;"O",$AA94&lt;&gt;"I",S62=CN$4),$AA94*60+$AB94+$AC94/100,"")</f>
        <v/>
      </c>
      <c r="CO94" s="537"/>
      <c r="CP94" s="425" t="str">
        <f>IF(AND(S62&lt;&gt;"",$X94&lt;&gt;"",$AA94&lt;&gt;"O",$AA94&lt;&gt;"I",S62=CP$4),$AA94*60+$AB94+$AC94/100,"")</f>
        <v/>
      </c>
      <c r="CQ94" s="537"/>
      <c r="CR94" s="425" t="str">
        <f>IF(AND(S62&lt;&gt;"",$X94&lt;&gt;"",$AA94&lt;&gt;"O",$AA94&lt;&gt;"I",S62=CR$4),$AA94*60+$AB94+$AC94/100,"")</f>
        <v/>
      </c>
      <c r="CS94" s="537"/>
      <c r="CT94" s="425" t="str">
        <f>IF(AND(S62&lt;&gt;"",$X94&lt;&gt;"",$AA94&lt;&gt;"O",$AA94&lt;&gt;"I",S62=CT$4),$AA94*60+$AB94+$AC94/100,"")</f>
        <v/>
      </c>
      <c r="CU94" s="537"/>
      <c r="CV94" s="425" t="str">
        <f>IF(AND(S62&lt;&gt;"",$X94&lt;&gt;"",$AA94&lt;&gt;"O",$AA94&lt;&gt;"I",S62=CV$4),$AA94*60+$AB94+$AC94/100,"")</f>
        <v/>
      </c>
      <c r="CW94" s="946"/>
      <c r="CX94" s="103"/>
      <c r="CY94" s="103"/>
      <c r="CZ94" s="103"/>
      <c r="DA94" s="103"/>
      <c r="DB94" s="103"/>
      <c r="DC94" s="103"/>
      <c r="DD94" s="103"/>
      <c r="DE94" s="103"/>
      <c r="DF94" s="103"/>
      <c r="DG94" s="103"/>
      <c r="DH94" s="103"/>
      <c r="DI94" s="103"/>
      <c r="DJ94" s="103"/>
      <c r="DK94" s="103"/>
      <c r="DL94" s="103"/>
      <c r="DM94" s="103"/>
      <c r="DN94" s="103"/>
      <c r="DO94" s="103"/>
      <c r="DP94" s="103"/>
      <c r="DQ94" s="103"/>
      <c r="DR94" s="103"/>
      <c r="DS94" s="103"/>
      <c r="DT94" s="103"/>
      <c r="DU94" s="103"/>
      <c r="DV94" s="103"/>
      <c r="DW94" s="103"/>
      <c r="DX94" s="103"/>
      <c r="DY94" s="103"/>
      <c r="DZ94" s="103"/>
      <c r="EA94" s="103"/>
      <c r="EB94" s="103"/>
      <c r="EC94" s="103"/>
      <c r="ED94" s="103"/>
      <c r="EE94" s="103"/>
      <c r="EF94" s="104"/>
      <c r="EG94" s="289"/>
      <c r="EH94" s="15"/>
      <c r="EI94" s="15"/>
      <c r="EJ94" s="15"/>
      <c r="EK94" s="15"/>
      <c r="EL94" s="290"/>
      <c r="EM94" s="49"/>
      <c r="EN94" s="15"/>
      <c r="EO94" s="15"/>
      <c r="EP94" s="15"/>
      <c r="EQ94" s="15"/>
      <c r="ER94" s="15"/>
      <c r="ES94" s="15"/>
      <c r="ET94" s="15"/>
      <c r="EU94" s="290"/>
      <c r="EV94" s="289"/>
      <c r="EW94" s="15"/>
      <c r="EX94" s="15"/>
      <c r="EY94" s="15"/>
      <c r="EZ94" s="15"/>
      <c r="FA94" s="15"/>
      <c r="FB94" s="15"/>
      <c r="FC94" s="290"/>
      <c r="FD94" s="289"/>
      <c r="FE94" s="15"/>
      <c r="FF94" s="15"/>
      <c r="FG94" s="15"/>
      <c r="FH94" s="15"/>
      <c r="FI94" s="15"/>
      <c r="FJ94" s="15"/>
      <c r="FK94" s="290"/>
      <c r="FL94" s="289"/>
      <c r="FM94" s="15"/>
      <c r="FN94" s="15"/>
      <c r="FO94" s="15"/>
      <c r="FP94" s="15"/>
      <c r="FQ94" s="15"/>
      <c r="FR94" s="15"/>
      <c r="FS94" s="290"/>
    </row>
    <row r="95" spans="1:175" s="293" customFormat="1" ht="13.5" customHeight="1" x14ac:dyDescent="0.25">
      <c r="A95" s="192"/>
      <c r="E95" s="24"/>
      <c r="F95" s="24"/>
      <c r="G95" s="25"/>
      <c r="H95" s="25"/>
      <c r="I95" s="25"/>
      <c r="J95" s="26"/>
      <c r="K95" s="26"/>
      <c r="L95" s="26"/>
      <c r="S95" s="27"/>
      <c r="T95" s="27"/>
      <c r="X95" s="57"/>
      <c r="Y95" s="61" t="str">
        <f t="shared" si="76"/>
        <v/>
      </c>
      <c r="Z95" s="21" t="str">
        <f t="shared" si="72"/>
        <v/>
      </c>
      <c r="AA95" s="18" t="str">
        <f t="shared" si="84"/>
        <v/>
      </c>
      <c r="AB95" s="18" t="str">
        <f t="shared" si="85"/>
        <v/>
      </c>
      <c r="AC95" s="19" t="str">
        <f t="shared" si="86"/>
        <v/>
      </c>
      <c r="AD95" s="937" t="str">
        <f t="shared" si="77"/>
        <v/>
      </c>
      <c r="AE95" s="938"/>
      <c r="AF95" s="939" t="str">
        <f t="shared" si="78"/>
        <v/>
      </c>
      <c r="AG95" s="940"/>
      <c r="AH95" s="941" t="str">
        <f t="shared" si="73"/>
        <v/>
      </c>
      <c r="AI95" s="942"/>
      <c r="AJ95" s="943" t="str">
        <f>IF(X95&lt;&gt;"",IF(M62&lt;&gt;"",M62,0)+$U$2*Z95,"")</f>
        <v/>
      </c>
      <c r="AK95" s="944"/>
      <c r="AL95" s="943"/>
      <c r="AM95" s="944"/>
      <c r="AN95" s="893"/>
      <c r="AO95" s="894"/>
      <c r="AP95" s="894"/>
      <c r="AQ95" s="894"/>
      <c r="AR95" s="894"/>
      <c r="AS95" s="894"/>
      <c r="AT95" s="894"/>
      <c r="AU95" s="894"/>
      <c r="AV95" s="894"/>
      <c r="AW95" s="894"/>
      <c r="AX95" s="895"/>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208"/>
      <c r="CJ95" s="945" t="str">
        <f t="shared" si="74"/>
        <v/>
      </c>
      <c r="CK95" s="946"/>
      <c r="CL95" s="945" t="str">
        <f t="shared" si="75"/>
        <v/>
      </c>
      <c r="CM95" s="946"/>
      <c r="CN95" s="945" t="str">
        <f>IF(AND(S62&lt;&gt;"",$X95&lt;&gt;"",$AA95&lt;&gt;"O",$AA95&lt;&gt;"I",S62=CN$4),$AA95*60+$AB95+$AC95/100,"")</f>
        <v/>
      </c>
      <c r="CO95" s="537"/>
      <c r="CP95" s="425" t="str">
        <f>IF(AND(S62&lt;&gt;"",$X95&lt;&gt;"",$AA95&lt;&gt;"O",$AA95&lt;&gt;"I",S62=CP$4),$AA95*60+$AB95+$AC95/100,"")</f>
        <v/>
      </c>
      <c r="CQ95" s="537"/>
      <c r="CR95" s="425" t="str">
        <f>IF(AND(S62&lt;&gt;"",$X95&lt;&gt;"",$AA95&lt;&gt;"O",$AA95&lt;&gt;"I",S62=CR$4),$AA95*60+$AB95+$AC95/100,"")</f>
        <v/>
      </c>
      <c r="CS95" s="537"/>
      <c r="CT95" s="425" t="str">
        <f>IF(AND(S62&lt;&gt;"",$X95&lt;&gt;"",$AA95&lt;&gt;"O",$AA95&lt;&gt;"I",S62=CT$4),$AA95*60+$AB95+$AC95/100,"")</f>
        <v/>
      </c>
      <c r="CU95" s="537"/>
      <c r="CV95" s="425" t="str">
        <f>IF(AND(S62&lt;&gt;"",$X95&lt;&gt;"",$AA95&lt;&gt;"O",$AA95&lt;&gt;"I",S62=CV$4),$AA95*60+$AB95+$AC95/100,"")</f>
        <v/>
      </c>
      <c r="CW95" s="946"/>
      <c r="CX95" s="103"/>
      <c r="CY95" s="103"/>
      <c r="CZ95" s="103"/>
      <c r="DA95" s="103"/>
      <c r="DB95" s="103"/>
      <c r="DC95" s="103"/>
      <c r="DD95" s="103"/>
      <c r="DE95" s="103"/>
      <c r="DF95" s="103"/>
      <c r="DG95" s="103"/>
      <c r="DH95" s="103"/>
      <c r="DI95" s="103"/>
      <c r="DJ95" s="103"/>
      <c r="DK95" s="103"/>
      <c r="DL95" s="103"/>
      <c r="DM95" s="103"/>
      <c r="DN95" s="103"/>
      <c r="DO95" s="103"/>
      <c r="DP95" s="103"/>
      <c r="DQ95" s="103"/>
      <c r="DR95" s="103"/>
      <c r="DS95" s="103"/>
      <c r="DT95" s="103"/>
      <c r="DU95" s="103"/>
      <c r="DV95" s="103"/>
      <c r="DW95" s="103"/>
      <c r="DX95" s="103"/>
      <c r="DY95" s="103"/>
      <c r="DZ95" s="103"/>
      <c r="EA95" s="103"/>
      <c r="EB95" s="103"/>
      <c r="EC95" s="103"/>
      <c r="ED95" s="103"/>
      <c r="EE95" s="103"/>
      <c r="EF95" s="104"/>
      <c r="EG95" s="289"/>
      <c r="EH95" s="15"/>
      <c r="EI95" s="15"/>
      <c r="EJ95" s="15"/>
      <c r="EK95" s="15"/>
      <c r="EL95" s="290"/>
      <c r="EM95" s="49"/>
      <c r="EN95" s="15"/>
      <c r="EO95" s="15"/>
      <c r="EP95" s="15"/>
      <c r="EQ95" s="15"/>
      <c r="ER95" s="15"/>
      <c r="ES95" s="15"/>
      <c r="ET95" s="15"/>
      <c r="EU95" s="290"/>
      <c r="EV95" s="289"/>
      <c r="EW95" s="15"/>
      <c r="EX95" s="15"/>
      <c r="EY95" s="15"/>
      <c r="EZ95" s="15"/>
      <c r="FA95" s="15"/>
      <c r="FB95" s="15"/>
      <c r="FC95" s="290"/>
      <c r="FD95" s="289"/>
      <c r="FE95" s="15"/>
      <c r="FF95" s="15"/>
      <c r="FG95" s="15"/>
      <c r="FH95" s="15"/>
      <c r="FI95" s="15"/>
      <c r="FJ95" s="15"/>
      <c r="FK95" s="290"/>
      <c r="FL95" s="289"/>
      <c r="FM95" s="15"/>
      <c r="FN95" s="15"/>
      <c r="FO95" s="15"/>
      <c r="FP95" s="15"/>
      <c r="FQ95" s="15"/>
      <c r="FR95" s="15"/>
      <c r="FS95" s="290"/>
    </row>
    <row r="96" spans="1:175" s="293" customFormat="1" ht="13.5" customHeight="1" x14ac:dyDescent="0.25">
      <c r="A96" s="192"/>
      <c r="E96" s="24"/>
      <c r="F96" s="24"/>
      <c r="G96" s="25"/>
      <c r="H96" s="25"/>
      <c r="I96" s="25"/>
      <c r="J96" s="26"/>
      <c r="K96" s="26"/>
      <c r="L96" s="26"/>
      <c r="S96" s="27"/>
      <c r="T96" s="27"/>
      <c r="X96" s="57"/>
      <c r="Y96" s="61" t="str">
        <f t="shared" si="76"/>
        <v/>
      </c>
      <c r="Z96" s="21" t="str">
        <f t="shared" si="72"/>
        <v/>
      </c>
      <c r="AA96" s="18" t="str">
        <f t="shared" si="84"/>
        <v/>
      </c>
      <c r="AB96" s="18" t="str">
        <f t="shared" si="85"/>
        <v/>
      </c>
      <c r="AC96" s="19" t="str">
        <f t="shared" si="86"/>
        <v/>
      </c>
      <c r="AD96" s="937" t="str">
        <f t="shared" si="77"/>
        <v/>
      </c>
      <c r="AE96" s="938"/>
      <c r="AF96" s="939" t="str">
        <f t="shared" si="78"/>
        <v/>
      </c>
      <c r="AG96" s="940"/>
      <c r="AH96" s="941" t="str">
        <f t="shared" si="73"/>
        <v/>
      </c>
      <c r="AI96" s="942"/>
      <c r="AJ96" s="943" t="str">
        <f>IF(X96&lt;&gt;"",IF(M62&lt;&gt;"",M62,0)+$U$2*Z96,"")</f>
        <v/>
      </c>
      <c r="AK96" s="944"/>
      <c r="AL96" s="943"/>
      <c r="AM96" s="944"/>
      <c r="AN96" s="893"/>
      <c r="AO96" s="894"/>
      <c r="AP96" s="894"/>
      <c r="AQ96" s="894"/>
      <c r="AR96" s="894"/>
      <c r="AS96" s="894"/>
      <c r="AT96" s="894"/>
      <c r="AU96" s="894"/>
      <c r="AV96" s="894"/>
      <c r="AW96" s="894"/>
      <c r="AX96" s="895"/>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208"/>
      <c r="CJ96" s="945" t="str">
        <f t="shared" si="74"/>
        <v/>
      </c>
      <c r="CK96" s="946"/>
      <c r="CL96" s="945" t="str">
        <f t="shared" si="75"/>
        <v/>
      </c>
      <c r="CM96" s="946"/>
      <c r="CN96" s="945" t="str">
        <f>IF(AND(S62&lt;&gt;"",$X96&lt;&gt;"",$AA96&lt;&gt;"O",$AA96&lt;&gt;"I",S62=CN$4),$AA96*60+$AB96+$AC96/100,"")</f>
        <v/>
      </c>
      <c r="CO96" s="537"/>
      <c r="CP96" s="425" t="str">
        <f>IF(AND(S62&lt;&gt;"",$X96&lt;&gt;"",$AA96&lt;&gt;"O",$AA96&lt;&gt;"I",S62=CP$4),$AA96*60+$AB96+$AC96/100,"")</f>
        <v/>
      </c>
      <c r="CQ96" s="537"/>
      <c r="CR96" s="425" t="str">
        <f>IF(AND(S62&lt;&gt;"",$X96&lt;&gt;"",$AA96&lt;&gt;"O",$AA96&lt;&gt;"I",S62=CR$4),$AA96*60+$AB96+$AC96/100,"")</f>
        <v/>
      </c>
      <c r="CS96" s="537"/>
      <c r="CT96" s="425" t="str">
        <f>IF(AND(S62&lt;&gt;"",$X96&lt;&gt;"",$AA96&lt;&gt;"O",$AA96&lt;&gt;"I",S62=CT$4),$AA96*60+$AB96+$AC96/100,"")</f>
        <v/>
      </c>
      <c r="CU96" s="537"/>
      <c r="CV96" s="425" t="str">
        <f>IF(AND(S62&lt;&gt;"",$X96&lt;&gt;"",$AA96&lt;&gt;"O",$AA96&lt;&gt;"I",S62=CV$4),$AA96*60+$AB96+$AC96/100,"")</f>
        <v/>
      </c>
      <c r="CW96" s="946"/>
      <c r="CX96" s="103"/>
      <c r="CY96" s="103"/>
      <c r="CZ96" s="103"/>
      <c r="DA96" s="103"/>
      <c r="DB96" s="103"/>
      <c r="DC96" s="103"/>
      <c r="DD96" s="103"/>
      <c r="DE96" s="103"/>
      <c r="DF96" s="103"/>
      <c r="DG96" s="103"/>
      <c r="DH96" s="103"/>
      <c r="DI96" s="103"/>
      <c r="DJ96" s="103"/>
      <c r="DK96" s="103"/>
      <c r="DL96" s="103"/>
      <c r="DM96" s="103"/>
      <c r="DN96" s="103"/>
      <c r="DO96" s="103"/>
      <c r="DP96" s="103"/>
      <c r="DQ96" s="103"/>
      <c r="DR96" s="103"/>
      <c r="DS96" s="103"/>
      <c r="DT96" s="103"/>
      <c r="DU96" s="103"/>
      <c r="DV96" s="103"/>
      <c r="DW96" s="103"/>
      <c r="DX96" s="103"/>
      <c r="DY96" s="103"/>
      <c r="DZ96" s="103"/>
      <c r="EA96" s="103"/>
      <c r="EB96" s="103"/>
      <c r="EC96" s="103"/>
      <c r="ED96" s="103"/>
      <c r="EE96" s="103"/>
      <c r="EF96" s="104"/>
      <c r="EG96" s="289"/>
      <c r="EH96" s="15"/>
      <c r="EI96" s="15"/>
      <c r="EJ96" s="15"/>
      <c r="EK96" s="15"/>
      <c r="EL96" s="290"/>
      <c r="EM96" s="49"/>
      <c r="EN96" s="15"/>
      <c r="EO96" s="15"/>
      <c r="EP96" s="15"/>
      <c r="EQ96" s="15"/>
      <c r="ER96" s="15"/>
      <c r="ES96" s="15"/>
      <c r="ET96" s="15"/>
      <c r="EU96" s="290"/>
      <c r="EV96" s="289"/>
      <c r="EW96" s="15"/>
      <c r="EX96" s="15"/>
      <c r="EY96" s="15"/>
      <c r="EZ96" s="15"/>
      <c r="FA96" s="15"/>
      <c r="FB96" s="15"/>
      <c r="FC96" s="290"/>
      <c r="FD96" s="289"/>
      <c r="FE96" s="15"/>
      <c r="FF96" s="15"/>
      <c r="FG96" s="15"/>
      <c r="FH96" s="15"/>
      <c r="FI96" s="15"/>
      <c r="FJ96" s="15"/>
      <c r="FK96" s="290"/>
      <c r="FL96" s="289"/>
      <c r="FM96" s="15"/>
      <c r="FN96" s="15"/>
      <c r="FO96" s="15"/>
      <c r="FP96" s="15"/>
      <c r="FQ96" s="15"/>
      <c r="FR96" s="15"/>
      <c r="FS96" s="290"/>
    </row>
    <row r="97" spans="1:175" s="293" customFormat="1" ht="13.5" customHeight="1" x14ac:dyDescent="0.25">
      <c r="A97" s="192"/>
      <c r="E97" s="24"/>
      <c r="F97" s="24"/>
      <c r="G97" s="25"/>
      <c r="H97" s="25"/>
      <c r="I97" s="25"/>
      <c r="J97" s="26"/>
      <c r="K97" s="26"/>
      <c r="L97" s="26"/>
      <c r="S97" s="27"/>
      <c r="T97" s="27"/>
      <c r="X97" s="57"/>
      <c r="Y97" s="61" t="str">
        <f t="shared" si="76"/>
        <v/>
      </c>
      <c r="Z97" s="21" t="str">
        <f t="shared" si="72"/>
        <v/>
      </c>
      <c r="AA97" s="18" t="str">
        <f t="shared" si="84"/>
        <v/>
      </c>
      <c r="AB97" s="18" t="str">
        <f t="shared" si="85"/>
        <v/>
      </c>
      <c r="AC97" s="19" t="str">
        <f t="shared" si="86"/>
        <v/>
      </c>
      <c r="AD97" s="937" t="str">
        <f t="shared" si="77"/>
        <v/>
      </c>
      <c r="AE97" s="938"/>
      <c r="AF97" s="939" t="str">
        <f t="shared" si="78"/>
        <v/>
      </c>
      <c r="AG97" s="940"/>
      <c r="AH97" s="941" t="str">
        <f t="shared" si="73"/>
        <v/>
      </c>
      <c r="AI97" s="942"/>
      <c r="AJ97" s="943" t="str">
        <f>IF(X97&lt;&gt;"",IF(M62&lt;&gt;"",M62,0)+$U$2*Z97,"")</f>
        <v/>
      </c>
      <c r="AK97" s="944"/>
      <c r="AL97" s="943"/>
      <c r="AM97" s="944"/>
      <c r="AN97" s="893"/>
      <c r="AO97" s="894"/>
      <c r="AP97" s="894"/>
      <c r="AQ97" s="894"/>
      <c r="AR97" s="894"/>
      <c r="AS97" s="894"/>
      <c r="AT97" s="894"/>
      <c r="AU97" s="894"/>
      <c r="AV97" s="894"/>
      <c r="AW97" s="894"/>
      <c r="AX97" s="895"/>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208"/>
      <c r="CJ97" s="945" t="str">
        <f t="shared" si="74"/>
        <v/>
      </c>
      <c r="CK97" s="946"/>
      <c r="CL97" s="945" t="str">
        <f t="shared" si="75"/>
        <v/>
      </c>
      <c r="CM97" s="946"/>
      <c r="CN97" s="945" t="str">
        <f>IF(AND(S62&lt;&gt;"",$X97&lt;&gt;"",$AA97&lt;&gt;"O",$AA97&lt;&gt;"I",S62=CN$4),$AA97*60+$AB97+$AC97/100,"")</f>
        <v/>
      </c>
      <c r="CO97" s="537"/>
      <c r="CP97" s="425" t="str">
        <f>IF(AND(S62&lt;&gt;"",$X97&lt;&gt;"",$AA97&lt;&gt;"O",$AA97&lt;&gt;"I",S62=CP$4),$AA97*60+$AB97+$AC97/100,"")</f>
        <v/>
      </c>
      <c r="CQ97" s="537"/>
      <c r="CR97" s="425" t="str">
        <f>IF(AND(S62&lt;&gt;"",$X97&lt;&gt;"",$AA97&lt;&gt;"O",$AA97&lt;&gt;"I",S62=CR$4),$AA97*60+$AB97+$AC97/100,"")</f>
        <v/>
      </c>
      <c r="CS97" s="537"/>
      <c r="CT97" s="425" t="str">
        <f>IF(AND(S62&lt;&gt;"",$X97&lt;&gt;"",$AA97&lt;&gt;"O",$AA97&lt;&gt;"I",S62=CT$4),$AA97*60+$AB97+$AC97/100,"")</f>
        <v/>
      </c>
      <c r="CU97" s="537"/>
      <c r="CV97" s="425" t="str">
        <f>IF(AND(S62&lt;&gt;"",$X97&lt;&gt;"",$AA97&lt;&gt;"O",$AA97&lt;&gt;"I",S62=CV$4),$AA97*60+$AB97+$AC97/100,"")</f>
        <v/>
      </c>
      <c r="CW97" s="946"/>
      <c r="CX97" s="103"/>
      <c r="CY97" s="103"/>
      <c r="CZ97" s="103"/>
      <c r="DA97" s="103"/>
      <c r="DB97" s="103"/>
      <c r="DC97" s="103"/>
      <c r="DD97" s="103"/>
      <c r="DE97" s="103"/>
      <c r="DF97" s="103"/>
      <c r="DG97" s="103"/>
      <c r="DH97" s="103"/>
      <c r="DI97" s="103"/>
      <c r="DJ97" s="103"/>
      <c r="DK97" s="103"/>
      <c r="DL97" s="103"/>
      <c r="DM97" s="103"/>
      <c r="DN97" s="103"/>
      <c r="DO97" s="103"/>
      <c r="DP97" s="103"/>
      <c r="DQ97" s="103"/>
      <c r="DR97" s="103"/>
      <c r="DS97" s="103"/>
      <c r="DT97" s="103"/>
      <c r="DU97" s="103"/>
      <c r="DV97" s="103"/>
      <c r="DW97" s="103"/>
      <c r="DX97" s="103"/>
      <c r="DY97" s="103"/>
      <c r="DZ97" s="103"/>
      <c r="EA97" s="103"/>
      <c r="EB97" s="103"/>
      <c r="EC97" s="103"/>
      <c r="ED97" s="103"/>
      <c r="EE97" s="103"/>
      <c r="EF97" s="104"/>
      <c r="EG97" s="289"/>
      <c r="EH97" s="15"/>
      <c r="EI97" s="15"/>
      <c r="EJ97" s="15"/>
      <c r="EK97" s="15"/>
      <c r="EL97" s="290"/>
      <c r="EM97" s="49"/>
      <c r="EN97" s="15"/>
      <c r="EO97" s="15"/>
      <c r="EP97" s="15"/>
      <c r="EQ97" s="15"/>
      <c r="ER97" s="15"/>
      <c r="ES97" s="15"/>
      <c r="ET97" s="15"/>
      <c r="EU97" s="290"/>
      <c r="EV97" s="289"/>
      <c r="EW97" s="15"/>
      <c r="EX97" s="15"/>
      <c r="EY97" s="15"/>
      <c r="EZ97" s="15"/>
      <c r="FA97" s="15"/>
      <c r="FB97" s="15"/>
      <c r="FC97" s="290"/>
      <c r="FD97" s="289"/>
      <c r="FE97" s="15"/>
      <c r="FF97" s="15"/>
      <c r="FG97" s="15"/>
      <c r="FH97" s="15"/>
      <c r="FI97" s="15"/>
      <c r="FJ97" s="15"/>
      <c r="FK97" s="290"/>
      <c r="FL97" s="289"/>
      <c r="FM97" s="15"/>
      <c r="FN97" s="15"/>
      <c r="FO97" s="15"/>
      <c r="FP97" s="15"/>
      <c r="FQ97" s="15"/>
      <c r="FR97" s="15"/>
      <c r="FS97" s="290"/>
    </row>
    <row r="98" spans="1:175" s="293" customFormat="1" ht="13.5" customHeight="1" x14ac:dyDescent="0.25">
      <c r="A98" s="192"/>
      <c r="E98" s="24"/>
      <c r="F98" s="24"/>
      <c r="G98" s="25"/>
      <c r="H98" s="25"/>
      <c r="I98" s="25"/>
      <c r="J98" s="26"/>
      <c r="K98" s="26"/>
      <c r="L98" s="26"/>
      <c r="S98" s="27"/>
      <c r="T98" s="27"/>
      <c r="X98" s="57"/>
      <c r="Y98" s="61" t="str">
        <f t="shared" si="76"/>
        <v/>
      </c>
      <c r="Z98" s="21" t="str">
        <f t="shared" si="72"/>
        <v/>
      </c>
      <c r="AA98" s="18" t="str">
        <f t="shared" si="84"/>
        <v/>
      </c>
      <c r="AB98" s="18" t="str">
        <f t="shared" si="85"/>
        <v/>
      </c>
      <c r="AC98" s="19" t="str">
        <f t="shared" si="86"/>
        <v/>
      </c>
      <c r="AD98" s="937" t="str">
        <f t="shared" si="77"/>
        <v/>
      </c>
      <c r="AE98" s="938"/>
      <c r="AF98" s="939" t="str">
        <f t="shared" si="78"/>
        <v/>
      </c>
      <c r="AG98" s="940"/>
      <c r="AH98" s="941" t="str">
        <f t="shared" si="73"/>
        <v/>
      </c>
      <c r="AI98" s="942"/>
      <c r="AJ98" s="943" t="str">
        <f>IF(X98&lt;&gt;"",IF(M62&lt;&gt;"",M62,0)+$U$2*Z98,"")</f>
        <v/>
      </c>
      <c r="AK98" s="944"/>
      <c r="AL98" s="943"/>
      <c r="AM98" s="944"/>
      <c r="AN98" s="893"/>
      <c r="AO98" s="894"/>
      <c r="AP98" s="894"/>
      <c r="AQ98" s="894"/>
      <c r="AR98" s="894"/>
      <c r="AS98" s="894"/>
      <c r="AT98" s="894"/>
      <c r="AU98" s="894"/>
      <c r="AV98" s="894"/>
      <c r="AW98" s="894"/>
      <c r="AX98" s="895"/>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208"/>
      <c r="CJ98" s="945" t="str">
        <f t="shared" si="74"/>
        <v/>
      </c>
      <c r="CK98" s="946"/>
      <c r="CL98" s="945" t="str">
        <f t="shared" si="75"/>
        <v/>
      </c>
      <c r="CM98" s="946"/>
      <c r="CN98" s="945" t="str">
        <f>IF(AND(S62&lt;&gt;"",$X98&lt;&gt;"",$AA98&lt;&gt;"O",$AA98&lt;&gt;"I",S62=CN$4),$AA98*60+$AB98+$AC98/100,"")</f>
        <v/>
      </c>
      <c r="CO98" s="537"/>
      <c r="CP98" s="425" t="str">
        <f>IF(AND(S62&lt;&gt;"",$X98&lt;&gt;"",$AA98&lt;&gt;"O",$AA98&lt;&gt;"I",S62=CP$4),$AA98*60+$AB98+$AC98/100,"")</f>
        <v/>
      </c>
      <c r="CQ98" s="537"/>
      <c r="CR98" s="425" t="str">
        <f>IF(AND(S62&lt;&gt;"",$X98&lt;&gt;"",$AA98&lt;&gt;"O",$AA98&lt;&gt;"I",S62=CR$4),$AA98*60+$AB98+$AC98/100,"")</f>
        <v/>
      </c>
      <c r="CS98" s="537"/>
      <c r="CT98" s="425" t="str">
        <f>IF(AND(S62&lt;&gt;"",$X98&lt;&gt;"",$AA98&lt;&gt;"O",$AA98&lt;&gt;"I",S62=CT$4),$AA98*60+$AB98+$AC98/100,"")</f>
        <v/>
      </c>
      <c r="CU98" s="537"/>
      <c r="CV98" s="425" t="str">
        <f>IF(AND(S62&lt;&gt;"",$X98&lt;&gt;"",$AA98&lt;&gt;"O",$AA98&lt;&gt;"I",S62=CV$4),$AA98*60+$AB98+$AC98/100,"")</f>
        <v/>
      </c>
      <c r="CW98" s="946"/>
      <c r="CX98" s="103"/>
      <c r="CY98" s="103"/>
      <c r="CZ98" s="103"/>
      <c r="DA98" s="103"/>
      <c r="DB98" s="103"/>
      <c r="DC98" s="103"/>
      <c r="DD98" s="103"/>
      <c r="DE98" s="103"/>
      <c r="DF98" s="103"/>
      <c r="DG98" s="103"/>
      <c r="DH98" s="103"/>
      <c r="DI98" s="103"/>
      <c r="DJ98" s="103"/>
      <c r="DK98" s="103"/>
      <c r="DL98" s="103"/>
      <c r="DM98" s="103"/>
      <c r="DN98" s="103"/>
      <c r="DO98" s="103"/>
      <c r="DP98" s="103"/>
      <c r="DQ98" s="103"/>
      <c r="DR98" s="103"/>
      <c r="DS98" s="103"/>
      <c r="DT98" s="103"/>
      <c r="DU98" s="103"/>
      <c r="DV98" s="103"/>
      <c r="DW98" s="103"/>
      <c r="DX98" s="103"/>
      <c r="DY98" s="103"/>
      <c r="DZ98" s="103"/>
      <c r="EA98" s="103"/>
      <c r="EB98" s="103"/>
      <c r="EC98" s="103"/>
      <c r="ED98" s="103"/>
      <c r="EE98" s="103"/>
      <c r="EF98" s="104"/>
      <c r="EG98" s="289"/>
      <c r="EH98" s="15"/>
      <c r="EI98" s="15"/>
      <c r="EJ98" s="15"/>
      <c r="EK98" s="15"/>
      <c r="EL98" s="290"/>
      <c r="EM98" s="49"/>
      <c r="EN98" s="15"/>
      <c r="EO98" s="15"/>
      <c r="EP98" s="15"/>
      <c r="EQ98" s="15"/>
      <c r="ER98" s="15"/>
      <c r="ES98" s="15"/>
      <c r="ET98" s="15"/>
      <c r="EU98" s="290"/>
      <c r="EV98" s="289"/>
      <c r="EW98" s="15"/>
      <c r="EX98" s="15"/>
      <c r="EY98" s="15"/>
      <c r="EZ98" s="15"/>
      <c r="FA98" s="15"/>
      <c r="FB98" s="15"/>
      <c r="FC98" s="290"/>
      <c r="FD98" s="289"/>
      <c r="FE98" s="15"/>
      <c r="FF98" s="15"/>
      <c r="FG98" s="15"/>
      <c r="FH98" s="15"/>
      <c r="FI98" s="15"/>
      <c r="FJ98" s="15"/>
      <c r="FK98" s="290"/>
      <c r="FL98" s="289"/>
      <c r="FM98" s="15"/>
      <c r="FN98" s="15"/>
      <c r="FO98" s="15"/>
      <c r="FP98" s="15"/>
      <c r="FQ98" s="15"/>
      <c r="FR98" s="15"/>
      <c r="FS98" s="290"/>
    </row>
    <row r="99" spans="1:175" s="293" customFormat="1" ht="13.5" customHeight="1" x14ac:dyDescent="0.25">
      <c r="A99" s="192"/>
      <c r="E99" s="24"/>
      <c r="F99" s="24"/>
      <c r="G99" s="25"/>
      <c r="H99" s="25"/>
      <c r="I99" s="25"/>
      <c r="J99" s="26"/>
      <c r="K99" s="26"/>
      <c r="L99" s="26"/>
      <c r="S99" s="27"/>
      <c r="T99" s="27"/>
      <c r="X99" s="57"/>
      <c r="Y99" s="61" t="str">
        <f t="shared" si="76"/>
        <v/>
      </c>
      <c r="Z99" s="21" t="str">
        <f t="shared" si="72"/>
        <v/>
      </c>
      <c r="AA99" s="18" t="str">
        <f t="shared" si="84"/>
        <v/>
      </c>
      <c r="AB99" s="18" t="str">
        <f t="shared" si="85"/>
        <v/>
      </c>
      <c r="AC99" s="19" t="str">
        <f t="shared" si="86"/>
        <v/>
      </c>
      <c r="AD99" s="937" t="str">
        <f t="shared" si="77"/>
        <v/>
      </c>
      <c r="AE99" s="938"/>
      <c r="AF99" s="939" t="str">
        <f t="shared" si="78"/>
        <v/>
      </c>
      <c r="AG99" s="940"/>
      <c r="AH99" s="941" t="str">
        <f t="shared" si="73"/>
        <v/>
      </c>
      <c r="AI99" s="942"/>
      <c r="AJ99" s="943" t="str">
        <f>IF(X99&lt;&gt;"",IF(M62&lt;&gt;"",M62,0)+$U$2*Z99,"")</f>
        <v/>
      </c>
      <c r="AK99" s="944"/>
      <c r="AL99" s="943"/>
      <c r="AM99" s="944"/>
      <c r="AN99" s="893"/>
      <c r="AO99" s="894"/>
      <c r="AP99" s="894"/>
      <c r="AQ99" s="894"/>
      <c r="AR99" s="894"/>
      <c r="AS99" s="894"/>
      <c r="AT99" s="894"/>
      <c r="AU99" s="894"/>
      <c r="AV99" s="894"/>
      <c r="AW99" s="894"/>
      <c r="AX99" s="895"/>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208"/>
      <c r="CJ99" s="945" t="str">
        <f t="shared" si="74"/>
        <v/>
      </c>
      <c r="CK99" s="946"/>
      <c r="CL99" s="945" t="str">
        <f t="shared" si="75"/>
        <v/>
      </c>
      <c r="CM99" s="946"/>
      <c r="CN99" s="945" t="str">
        <f>IF(AND(S62&lt;&gt;"",$X99&lt;&gt;"",$AA99&lt;&gt;"O",$AA99&lt;&gt;"I",S62=CN$4),$AA99*60+$AB99+$AC99/100,"")</f>
        <v/>
      </c>
      <c r="CO99" s="537"/>
      <c r="CP99" s="425" t="str">
        <f>IF(AND(S62&lt;&gt;"",$X99&lt;&gt;"",$AA99&lt;&gt;"O",$AA99&lt;&gt;"I",S62=CP$4),$AA99*60+$AB99+$AC99/100,"")</f>
        <v/>
      </c>
      <c r="CQ99" s="537"/>
      <c r="CR99" s="425" t="str">
        <f>IF(AND(S62&lt;&gt;"",$X99&lt;&gt;"",$AA99&lt;&gt;"O",$AA99&lt;&gt;"I",S62=CR$4),$AA99*60+$AB99+$AC99/100,"")</f>
        <v/>
      </c>
      <c r="CS99" s="537"/>
      <c r="CT99" s="425" t="str">
        <f>IF(AND(S62&lt;&gt;"",$X99&lt;&gt;"",$AA99&lt;&gt;"O",$AA99&lt;&gt;"I",S62=CT$4),$AA99*60+$AB99+$AC99/100,"")</f>
        <v/>
      </c>
      <c r="CU99" s="537"/>
      <c r="CV99" s="425" t="str">
        <f>IF(AND(S62&lt;&gt;"",$X99&lt;&gt;"",$AA99&lt;&gt;"O",$AA99&lt;&gt;"I",S62=CV$4),$AA99*60+$AB99+$AC99/100,"")</f>
        <v/>
      </c>
      <c r="CW99" s="946"/>
      <c r="CX99" s="103"/>
      <c r="CY99" s="103"/>
      <c r="CZ99" s="103"/>
      <c r="DA99" s="103"/>
      <c r="DB99" s="103"/>
      <c r="DC99" s="103"/>
      <c r="DD99" s="103"/>
      <c r="DE99" s="103"/>
      <c r="DF99" s="103"/>
      <c r="DG99" s="103"/>
      <c r="DH99" s="103"/>
      <c r="DI99" s="103"/>
      <c r="DJ99" s="103"/>
      <c r="DK99" s="103"/>
      <c r="DL99" s="103"/>
      <c r="DM99" s="103"/>
      <c r="DN99" s="103"/>
      <c r="DO99" s="103"/>
      <c r="DP99" s="103"/>
      <c r="DQ99" s="103"/>
      <c r="DR99" s="103"/>
      <c r="DS99" s="103"/>
      <c r="DT99" s="103"/>
      <c r="DU99" s="103"/>
      <c r="DV99" s="103"/>
      <c r="DW99" s="103"/>
      <c r="DX99" s="103"/>
      <c r="DY99" s="103"/>
      <c r="DZ99" s="103"/>
      <c r="EA99" s="103"/>
      <c r="EB99" s="103"/>
      <c r="EC99" s="103"/>
      <c r="ED99" s="103"/>
      <c r="EE99" s="103"/>
      <c r="EF99" s="104"/>
      <c r="EG99" s="289"/>
      <c r="EH99" s="15"/>
      <c r="EI99" s="15"/>
      <c r="EJ99" s="15"/>
      <c r="EK99" s="15"/>
      <c r="EL99" s="290"/>
      <c r="EM99" s="49"/>
      <c r="EN99" s="15"/>
      <c r="EO99" s="15"/>
      <c r="EP99" s="15"/>
      <c r="EQ99" s="15"/>
      <c r="ER99" s="15"/>
      <c r="ES99" s="15"/>
      <c r="ET99" s="15"/>
      <c r="EU99" s="290"/>
      <c r="EV99" s="289"/>
      <c r="EW99" s="15"/>
      <c r="EX99" s="15"/>
      <c r="EY99" s="15"/>
      <c r="EZ99" s="15"/>
      <c r="FA99" s="15"/>
      <c r="FB99" s="15"/>
      <c r="FC99" s="290"/>
      <c r="FD99" s="289"/>
      <c r="FE99" s="15"/>
      <c r="FF99" s="15"/>
      <c r="FG99" s="15"/>
      <c r="FH99" s="15"/>
      <c r="FI99" s="15"/>
      <c r="FJ99" s="15"/>
      <c r="FK99" s="290"/>
      <c r="FL99" s="289"/>
      <c r="FM99" s="15"/>
      <c r="FN99" s="15"/>
      <c r="FO99" s="15"/>
      <c r="FP99" s="15"/>
      <c r="FQ99" s="15"/>
      <c r="FR99" s="15"/>
      <c r="FS99" s="290"/>
    </row>
    <row r="100" spans="1:175" s="293" customFormat="1" ht="13.5" customHeight="1" x14ac:dyDescent="0.25">
      <c r="A100" s="192"/>
      <c r="E100" s="24"/>
      <c r="F100" s="24"/>
      <c r="G100" s="25"/>
      <c r="H100" s="25"/>
      <c r="I100" s="25"/>
      <c r="J100" s="26"/>
      <c r="K100" s="26"/>
      <c r="L100" s="26"/>
      <c r="S100" s="27"/>
      <c r="T100" s="27"/>
      <c r="X100" s="57"/>
      <c r="Y100" s="61" t="str">
        <f t="shared" si="76"/>
        <v/>
      </c>
      <c r="Z100" s="21" t="str">
        <f t="shared" si="72"/>
        <v/>
      </c>
      <c r="AA100" s="18" t="str">
        <f t="shared" si="84"/>
        <v/>
      </c>
      <c r="AB100" s="18" t="str">
        <f t="shared" si="85"/>
        <v/>
      </c>
      <c r="AC100" s="19" t="str">
        <f t="shared" si="86"/>
        <v/>
      </c>
      <c r="AD100" s="937" t="str">
        <f t="shared" si="77"/>
        <v/>
      </c>
      <c r="AE100" s="938"/>
      <c r="AF100" s="939" t="str">
        <f t="shared" si="78"/>
        <v/>
      </c>
      <c r="AG100" s="940"/>
      <c r="AH100" s="941" t="str">
        <f t="shared" si="73"/>
        <v/>
      </c>
      <c r="AI100" s="942"/>
      <c r="AJ100" s="943" t="str">
        <f>IF(X100&lt;&gt;"",IF(M62&lt;&gt;"",M62,0)+$U$2*Z100,"")</f>
        <v/>
      </c>
      <c r="AK100" s="944"/>
      <c r="AL100" s="943"/>
      <c r="AM100" s="944"/>
      <c r="AN100" s="893"/>
      <c r="AO100" s="894"/>
      <c r="AP100" s="894"/>
      <c r="AQ100" s="894"/>
      <c r="AR100" s="894"/>
      <c r="AS100" s="894"/>
      <c r="AT100" s="894"/>
      <c r="AU100" s="894"/>
      <c r="AV100" s="894"/>
      <c r="AW100" s="894"/>
      <c r="AX100" s="895"/>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208"/>
      <c r="CJ100" s="945" t="str">
        <f t="shared" si="74"/>
        <v/>
      </c>
      <c r="CK100" s="946"/>
      <c r="CL100" s="945" t="str">
        <f t="shared" si="75"/>
        <v/>
      </c>
      <c r="CM100" s="946"/>
      <c r="CN100" s="945" t="str">
        <f>IF(AND(S62&lt;&gt;"",$X100&lt;&gt;"",$AA100&lt;&gt;"O",$AA100&lt;&gt;"I",S62=CN$4),$AA100*60+$AB100+$AC100/100,"")</f>
        <v/>
      </c>
      <c r="CO100" s="537"/>
      <c r="CP100" s="425" t="str">
        <f>IF(AND(S62&lt;&gt;"",$X100&lt;&gt;"",$AA100&lt;&gt;"O",$AA100&lt;&gt;"I",S62=CP$4),$AA100*60+$AB100+$AC100/100,"")</f>
        <v/>
      </c>
      <c r="CQ100" s="537"/>
      <c r="CR100" s="425" t="str">
        <f>IF(AND(S62&lt;&gt;"",$X100&lt;&gt;"",$AA100&lt;&gt;"O",$AA100&lt;&gt;"I",S62=CR$4),$AA100*60+$AB100+$AC100/100,"")</f>
        <v/>
      </c>
      <c r="CS100" s="537"/>
      <c r="CT100" s="425" t="str">
        <f>IF(AND(S62&lt;&gt;"",$X100&lt;&gt;"",$AA100&lt;&gt;"O",$AA100&lt;&gt;"I",S62=CT$4),$AA100*60+$AB100+$AC100/100,"")</f>
        <v/>
      </c>
      <c r="CU100" s="537"/>
      <c r="CV100" s="425" t="str">
        <f>IF(AND(S62&lt;&gt;"",$X100&lt;&gt;"",$AA100&lt;&gt;"O",$AA100&lt;&gt;"I",S62=CV$4),$AA100*60+$AB100+$AC100/100,"")</f>
        <v/>
      </c>
      <c r="CW100" s="946"/>
      <c r="CX100" s="103"/>
      <c r="CY100" s="103"/>
      <c r="CZ100" s="103"/>
      <c r="DA100" s="103"/>
      <c r="DB100" s="103"/>
      <c r="DC100" s="103"/>
      <c r="DD100" s="103"/>
      <c r="DE100" s="103"/>
      <c r="DF100" s="103"/>
      <c r="DG100" s="103"/>
      <c r="DH100" s="103"/>
      <c r="DI100" s="103"/>
      <c r="DJ100" s="103"/>
      <c r="DK100" s="103"/>
      <c r="DL100" s="103"/>
      <c r="DM100" s="103"/>
      <c r="DN100" s="103"/>
      <c r="DO100" s="103"/>
      <c r="DP100" s="103"/>
      <c r="DQ100" s="103"/>
      <c r="DR100" s="103"/>
      <c r="DS100" s="103"/>
      <c r="DT100" s="103"/>
      <c r="DU100" s="103"/>
      <c r="DV100" s="103"/>
      <c r="DW100" s="103"/>
      <c r="DX100" s="103"/>
      <c r="DY100" s="103"/>
      <c r="DZ100" s="103"/>
      <c r="EA100" s="103"/>
      <c r="EB100" s="103"/>
      <c r="EC100" s="103"/>
      <c r="ED100" s="103"/>
      <c r="EE100" s="103"/>
      <c r="EF100" s="104"/>
      <c r="EG100" s="289"/>
      <c r="EH100" s="15"/>
      <c r="EI100" s="15"/>
      <c r="EJ100" s="15"/>
      <c r="EK100" s="15"/>
      <c r="EL100" s="290"/>
      <c r="EM100" s="49"/>
      <c r="EN100" s="15"/>
      <c r="EO100" s="15"/>
      <c r="EP100" s="15"/>
      <c r="EQ100" s="15"/>
      <c r="ER100" s="15"/>
      <c r="ES100" s="15"/>
      <c r="ET100" s="15"/>
      <c r="EU100" s="290"/>
      <c r="EV100" s="289"/>
      <c r="EW100" s="15"/>
      <c r="EX100" s="15"/>
      <c r="EY100" s="15"/>
      <c r="EZ100" s="15"/>
      <c r="FA100" s="15"/>
      <c r="FB100" s="15"/>
      <c r="FC100" s="290"/>
      <c r="FD100" s="289"/>
      <c r="FE100" s="15"/>
      <c r="FF100" s="15"/>
      <c r="FG100" s="15"/>
      <c r="FH100" s="15"/>
      <c r="FI100" s="15"/>
      <c r="FJ100" s="15"/>
      <c r="FK100" s="290"/>
      <c r="FL100" s="289"/>
      <c r="FM100" s="15"/>
      <c r="FN100" s="15"/>
      <c r="FO100" s="15"/>
      <c r="FP100" s="15"/>
      <c r="FQ100" s="15"/>
      <c r="FR100" s="15"/>
      <c r="FS100" s="290"/>
    </row>
    <row r="101" spans="1:175" s="293" customFormat="1" ht="13.5" customHeight="1" x14ac:dyDescent="0.25">
      <c r="A101" s="192"/>
      <c r="E101" s="24"/>
      <c r="F101" s="24"/>
      <c r="G101" s="25"/>
      <c r="H101" s="25"/>
      <c r="I101" s="25"/>
      <c r="J101" s="26"/>
      <c r="K101" s="26"/>
      <c r="L101" s="26"/>
      <c r="S101" s="27"/>
      <c r="T101" s="27"/>
      <c r="X101" s="57"/>
      <c r="Y101" s="61" t="str">
        <f t="shared" si="76"/>
        <v/>
      </c>
      <c r="Z101" s="21" t="str">
        <f t="shared" si="72"/>
        <v/>
      </c>
      <c r="AA101" s="18" t="str">
        <f t="shared" si="84"/>
        <v/>
      </c>
      <c r="AB101" s="18" t="str">
        <f t="shared" si="85"/>
        <v/>
      </c>
      <c r="AC101" s="19" t="str">
        <f t="shared" si="86"/>
        <v/>
      </c>
      <c r="AD101" s="937" t="str">
        <f t="shared" si="77"/>
        <v/>
      </c>
      <c r="AE101" s="938"/>
      <c r="AF101" s="939" t="str">
        <f t="shared" si="78"/>
        <v/>
      </c>
      <c r="AG101" s="940"/>
      <c r="AH101" s="941" t="str">
        <f t="shared" si="73"/>
        <v/>
      </c>
      <c r="AI101" s="942"/>
      <c r="AJ101" s="943" t="str">
        <f>IF(X101&lt;&gt;"",IF(M62&lt;&gt;"",M62,0)+$U$2*Z101,"")</f>
        <v/>
      </c>
      <c r="AK101" s="944"/>
      <c r="AL101" s="943"/>
      <c r="AM101" s="944"/>
      <c r="AN101" s="893"/>
      <c r="AO101" s="894"/>
      <c r="AP101" s="894"/>
      <c r="AQ101" s="894"/>
      <c r="AR101" s="894"/>
      <c r="AS101" s="894"/>
      <c r="AT101" s="894"/>
      <c r="AU101" s="894"/>
      <c r="AV101" s="894"/>
      <c r="AW101" s="894"/>
      <c r="AX101" s="895"/>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208"/>
      <c r="CJ101" s="945" t="str">
        <f t="shared" si="74"/>
        <v/>
      </c>
      <c r="CK101" s="946"/>
      <c r="CL101" s="945" t="str">
        <f t="shared" si="75"/>
        <v/>
      </c>
      <c r="CM101" s="946"/>
      <c r="CN101" s="945" t="str">
        <f>IF(AND(S62&lt;&gt;"",$X101&lt;&gt;"",$AA101&lt;&gt;"O",$AA101&lt;&gt;"I",S62=CN$4),$AA101*60+$AB101+$AC101/100,"")</f>
        <v/>
      </c>
      <c r="CO101" s="537"/>
      <c r="CP101" s="425" t="str">
        <f>IF(AND(S62&lt;&gt;"",$X101&lt;&gt;"",$AA101&lt;&gt;"O",$AA101&lt;&gt;"I",S62=CP$4),$AA101*60+$AB101+$AC101/100,"")</f>
        <v/>
      </c>
      <c r="CQ101" s="537"/>
      <c r="CR101" s="425" t="str">
        <f>IF(AND(S62&lt;&gt;"",$X101&lt;&gt;"",$AA101&lt;&gt;"O",$AA101&lt;&gt;"I",S62=CR$4),$AA101*60+$AB101+$AC101/100,"")</f>
        <v/>
      </c>
      <c r="CS101" s="537"/>
      <c r="CT101" s="425" t="str">
        <f>IF(AND(S62&lt;&gt;"",$X101&lt;&gt;"",$AA101&lt;&gt;"O",$AA101&lt;&gt;"I",S62=CT$4),$AA101*60+$AB101+$AC101/100,"")</f>
        <v/>
      </c>
      <c r="CU101" s="537"/>
      <c r="CV101" s="425" t="str">
        <f>IF(AND(S62&lt;&gt;"",$X101&lt;&gt;"",$AA101&lt;&gt;"O",$AA101&lt;&gt;"I",S62=CV$4),$AA101*60+$AB101+$AC101/100,"")</f>
        <v/>
      </c>
      <c r="CW101" s="946"/>
      <c r="CX101" s="103"/>
      <c r="CY101" s="103"/>
      <c r="CZ101" s="103"/>
      <c r="DA101" s="103"/>
      <c r="DB101" s="103"/>
      <c r="DC101" s="103"/>
      <c r="DD101" s="103"/>
      <c r="DE101" s="103"/>
      <c r="DF101" s="103"/>
      <c r="DG101" s="103"/>
      <c r="DH101" s="103"/>
      <c r="DI101" s="103"/>
      <c r="DJ101" s="103"/>
      <c r="DK101" s="103"/>
      <c r="DL101" s="103"/>
      <c r="DM101" s="103"/>
      <c r="DN101" s="103"/>
      <c r="DO101" s="103"/>
      <c r="DP101" s="103"/>
      <c r="DQ101" s="103"/>
      <c r="DR101" s="103"/>
      <c r="DS101" s="103"/>
      <c r="DT101" s="103"/>
      <c r="DU101" s="103"/>
      <c r="DV101" s="103"/>
      <c r="DW101" s="103"/>
      <c r="DX101" s="103"/>
      <c r="DY101" s="103"/>
      <c r="DZ101" s="103"/>
      <c r="EA101" s="103"/>
      <c r="EB101" s="103"/>
      <c r="EC101" s="103"/>
      <c r="ED101" s="103"/>
      <c r="EE101" s="103"/>
      <c r="EF101" s="104"/>
      <c r="EG101" s="289"/>
      <c r="EH101" s="15"/>
      <c r="EI101" s="15"/>
      <c r="EJ101" s="15"/>
      <c r="EK101" s="15"/>
      <c r="EL101" s="290"/>
      <c r="EM101" s="49"/>
      <c r="EN101" s="15"/>
      <c r="EO101" s="15"/>
      <c r="EP101" s="15"/>
      <c r="EQ101" s="15"/>
      <c r="ER101" s="15"/>
      <c r="ES101" s="15"/>
      <c r="ET101" s="15"/>
      <c r="EU101" s="290"/>
      <c r="EV101" s="289"/>
      <c r="EW101" s="15"/>
      <c r="EX101" s="15"/>
      <c r="EY101" s="15"/>
      <c r="EZ101" s="15"/>
      <c r="FA101" s="15"/>
      <c r="FB101" s="15"/>
      <c r="FC101" s="290"/>
      <c r="FD101" s="289"/>
      <c r="FE101" s="15"/>
      <c r="FF101" s="15"/>
      <c r="FG101" s="15"/>
      <c r="FH101" s="15"/>
      <c r="FI101" s="15"/>
      <c r="FJ101" s="15"/>
      <c r="FK101" s="290"/>
      <c r="FL101" s="289"/>
      <c r="FM101" s="15"/>
      <c r="FN101" s="15"/>
      <c r="FO101" s="15"/>
      <c r="FP101" s="15"/>
      <c r="FQ101" s="15"/>
      <c r="FR101" s="15"/>
      <c r="FS101" s="290"/>
    </row>
    <row r="102" spans="1:175" s="293" customFormat="1" ht="13.5" customHeight="1" x14ac:dyDescent="0.25">
      <c r="A102" s="192"/>
      <c r="E102" s="24"/>
      <c r="F102" s="24"/>
      <c r="G102" s="25"/>
      <c r="H102" s="25"/>
      <c r="I102" s="25"/>
      <c r="J102" s="26"/>
      <c r="K102" s="26"/>
      <c r="L102" s="26"/>
      <c r="S102" s="27"/>
      <c r="T102" s="27"/>
      <c r="X102" s="57"/>
      <c r="Y102" s="61" t="str">
        <f t="shared" si="76"/>
        <v/>
      </c>
      <c r="Z102" s="21" t="str">
        <f t="shared" si="72"/>
        <v/>
      </c>
      <c r="AA102" s="18" t="str">
        <f t="shared" si="84"/>
        <v/>
      </c>
      <c r="AB102" s="18" t="str">
        <f t="shared" si="85"/>
        <v/>
      </c>
      <c r="AC102" s="19" t="str">
        <f t="shared" si="86"/>
        <v/>
      </c>
      <c r="AD102" s="937" t="str">
        <f t="shared" si="77"/>
        <v/>
      </c>
      <c r="AE102" s="938"/>
      <c r="AF102" s="939" t="str">
        <f t="shared" si="78"/>
        <v/>
      </c>
      <c r="AG102" s="940"/>
      <c r="AH102" s="941" t="str">
        <f t="shared" si="73"/>
        <v/>
      </c>
      <c r="AI102" s="942"/>
      <c r="AJ102" s="943" t="str">
        <f>IF(X102&lt;&gt;"",IF(M62&lt;&gt;"",M62,0)+$U$2*Z102,"")</f>
        <v/>
      </c>
      <c r="AK102" s="944"/>
      <c r="AL102" s="943"/>
      <c r="AM102" s="944"/>
      <c r="AN102" s="893"/>
      <c r="AO102" s="894"/>
      <c r="AP102" s="894"/>
      <c r="AQ102" s="894"/>
      <c r="AR102" s="894"/>
      <c r="AS102" s="894"/>
      <c r="AT102" s="894"/>
      <c r="AU102" s="894"/>
      <c r="AV102" s="894"/>
      <c r="AW102" s="894"/>
      <c r="AX102" s="895"/>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208"/>
      <c r="CJ102" s="945" t="str">
        <f t="shared" si="74"/>
        <v/>
      </c>
      <c r="CK102" s="946"/>
      <c r="CL102" s="945" t="str">
        <f t="shared" si="75"/>
        <v/>
      </c>
      <c r="CM102" s="946"/>
      <c r="CN102" s="945" t="str">
        <f>IF(AND(S62&lt;&gt;"",$X102&lt;&gt;"",$AA102&lt;&gt;"O",$AA102&lt;&gt;"I",S62=CN$4),$AA102*60+$AB102+$AC102/100,"")</f>
        <v/>
      </c>
      <c r="CO102" s="537"/>
      <c r="CP102" s="425" t="str">
        <f>IF(AND(S62&lt;&gt;"",$X102&lt;&gt;"",$AA102&lt;&gt;"O",$AA102&lt;&gt;"I",S62=CP$4),$AA102*60+$AB102+$AC102/100,"")</f>
        <v/>
      </c>
      <c r="CQ102" s="537"/>
      <c r="CR102" s="425" t="str">
        <f>IF(AND(S62&lt;&gt;"",$X102&lt;&gt;"",$AA102&lt;&gt;"O",$AA102&lt;&gt;"I",S62=CR$4),$AA102*60+$AB102+$AC102/100,"")</f>
        <v/>
      </c>
      <c r="CS102" s="537"/>
      <c r="CT102" s="425" t="str">
        <f>IF(AND(S62&lt;&gt;"",$X102&lt;&gt;"",$AA102&lt;&gt;"O",$AA102&lt;&gt;"I",S62=CT$4),$AA102*60+$AB102+$AC102/100,"")</f>
        <v/>
      </c>
      <c r="CU102" s="537"/>
      <c r="CV102" s="425" t="str">
        <f>IF(AND(S62&lt;&gt;"",$X102&lt;&gt;"",$AA102&lt;&gt;"O",$AA102&lt;&gt;"I",S62=CV$4),$AA102*60+$AB102+$AC102/100,"")</f>
        <v/>
      </c>
      <c r="CW102" s="946"/>
      <c r="CX102" s="103"/>
      <c r="CY102" s="103"/>
      <c r="CZ102" s="103"/>
      <c r="DA102" s="103"/>
      <c r="DB102" s="103"/>
      <c r="DC102" s="103"/>
      <c r="DD102" s="103"/>
      <c r="DE102" s="103"/>
      <c r="DF102" s="103"/>
      <c r="DG102" s="103"/>
      <c r="DH102" s="103"/>
      <c r="DI102" s="103"/>
      <c r="DJ102" s="103"/>
      <c r="DK102" s="103"/>
      <c r="DL102" s="103"/>
      <c r="DM102" s="103"/>
      <c r="DN102" s="103"/>
      <c r="DO102" s="103"/>
      <c r="DP102" s="103"/>
      <c r="DQ102" s="103"/>
      <c r="DR102" s="103"/>
      <c r="DS102" s="103"/>
      <c r="DT102" s="103"/>
      <c r="DU102" s="103"/>
      <c r="DV102" s="103"/>
      <c r="DW102" s="103"/>
      <c r="DX102" s="103"/>
      <c r="DY102" s="103"/>
      <c r="DZ102" s="103"/>
      <c r="EA102" s="103"/>
      <c r="EB102" s="103"/>
      <c r="EC102" s="103"/>
      <c r="ED102" s="103"/>
      <c r="EE102" s="103"/>
      <c r="EF102" s="104"/>
      <c r="EG102" s="289"/>
      <c r="EH102" s="15"/>
      <c r="EI102" s="15"/>
      <c r="EJ102" s="15"/>
      <c r="EK102" s="15"/>
      <c r="EL102" s="290"/>
      <c r="EM102" s="49"/>
      <c r="EN102" s="15"/>
      <c r="EO102" s="15"/>
      <c r="EP102" s="15"/>
      <c r="EQ102" s="15"/>
      <c r="ER102" s="15"/>
      <c r="ES102" s="15"/>
      <c r="ET102" s="15"/>
      <c r="EU102" s="290"/>
      <c r="EV102" s="289"/>
      <c r="EW102" s="15"/>
      <c r="EX102" s="15"/>
      <c r="EY102" s="15"/>
      <c r="EZ102" s="15"/>
      <c r="FA102" s="15"/>
      <c r="FB102" s="15"/>
      <c r="FC102" s="290"/>
      <c r="FD102" s="289"/>
      <c r="FE102" s="15"/>
      <c r="FF102" s="15"/>
      <c r="FG102" s="15"/>
      <c r="FH102" s="15"/>
      <c r="FI102" s="15"/>
      <c r="FJ102" s="15"/>
      <c r="FK102" s="290"/>
      <c r="FL102" s="289"/>
      <c r="FM102" s="15"/>
      <c r="FN102" s="15"/>
      <c r="FO102" s="15"/>
      <c r="FP102" s="15"/>
      <c r="FQ102" s="15"/>
      <c r="FR102" s="15"/>
      <c r="FS102" s="290"/>
    </row>
    <row r="103" spans="1:175" s="293" customFormat="1" ht="13.5" customHeight="1" x14ac:dyDescent="0.25">
      <c r="A103" s="192"/>
      <c r="E103" s="24"/>
      <c r="F103" s="24"/>
      <c r="G103" s="25"/>
      <c r="H103" s="25"/>
      <c r="I103" s="25"/>
      <c r="J103" s="26"/>
      <c r="K103" s="26"/>
      <c r="L103" s="26"/>
      <c r="S103" s="27"/>
      <c r="T103" s="27"/>
      <c r="X103" s="57"/>
      <c r="Y103" s="61" t="str">
        <f t="shared" si="76"/>
        <v/>
      </c>
      <c r="Z103" s="21" t="str">
        <f t="shared" si="72"/>
        <v/>
      </c>
      <c r="AA103" s="18" t="str">
        <f t="shared" si="84"/>
        <v/>
      </c>
      <c r="AB103" s="18" t="str">
        <f t="shared" si="85"/>
        <v/>
      </c>
      <c r="AC103" s="19" t="str">
        <f t="shared" si="86"/>
        <v/>
      </c>
      <c r="AD103" s="937" t="str">
        <f t="shared" si="77"/>
        <v/>
      </c>
      <c r="AE103" s="938"/>
      <c r="AF103" s="939" t="str">
        <f t="shared" si="78"/>
        <v/>
      </c>
      <c r="AG103" s="940"/>
      <c r="AH103" s="941" t="str">
        <f t="shared" si="73"/>
        <v/>
      </c>
      <c r="AI103" s="942"/>
      <c r="AJ103" s="943" t="str">
        <f>IF(X103&lt;&gt;"",IF(M62&lt;&gt;"",M62,0)+$U$2*Z103,"")</f>
        <v/>
      </c>
      <c r="AK103" s="944"/>
      <c r="AL103" s="943"/>
      <c r="AM103" s="944"/>
      <c r="AN103" s="893"/>
      <c r="AO103" s="894"/>
      <c r="AP103" s="894"/>
      <c r="AQ103" s="894"/>
      <c r="AR103" s="894"/>
      <c r="AS103" s="894"/>
      <c r="AT103" s="894"/>
      <c r="AU103" s="894"/>
      <c r="AV103" s="894"/>
      <c r="AW103" s="894"/>
      <c r="AX103" s="895"/>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208"/>
      <c r="CJ103" s="945" t="str">
        <f t="shared" si="74"/>
        <v/>
      </c>
      <c r="CK103" s="946"/>
      <c r="CL103" s="945" t="str">
        <f t="shared" si="75"/>
        <v/>
      </c>
      <c r="CM103" s="946"/>
      <c r="CN103" s="945" t="str">
        <f>IF(AND(S62&lt;&gt;"",$X103&lt;&gt;"",$AA103&lt;&gt;"O",$AA103&lt;&gt;"I",S62=CN$4),$AA103*60+$AB103+$AC103/100,"")</f>
        <v/>
      </c>
      <c r="CO103" s="537"/>
      <c r="CP103" s="425" t="str">
        <f>IF(AND(S62&lt;&gt;"",$X103&lt;&gt;"",$AA103&lt;&gt;"O",$AA103&lt;&gt;"I",S62=CP$4),$AA103*60+$AB103+$AC103/100,"")</f>
        <v/>
      </c>
      <c r="CQ103" s="537"/>
      <c r="CR103" s="425" t="str">
        <f>IF(AND(S62&lt;&gt;"",$X103&lt;&gt;"",$AA103&lt;&gt;"O",$AA103&lt;&gt;"I",S62=CR$4),$AA103*60+$AB103+$AC103/100,"")</f>
        <v/>
      </c>
      <c r="CS103" s="537"/>
      <c r="CT103" s="425" t="str">
        <f>IF(AND(S62&lt;&gt;"",$X103&lt;&gt;"",$AA103&lt;&gt;"O",$AA103&lt;&gt;"I",S62=CT$4),$AA103*60+$AB103+$AC103/100,"")</f>
        <v/>
      </c>
      <c r="CU103" s="537"/>
      <c r="CV103" s="425" t="str">
        <f>IF(AND(S62&lt;&gt;"",$X103&lt;&gt;"",$AA103&lt;&gt;"O",$AA103&lt;&gt;"I",S62=CV$4),$AA103*60+$AB103+$AC103/100,"")</f>
        <v/>
      </c>
      <c r="CW103" s="946"/>
      <c r="CX103" s="103"/>
      <c r="CY103" s="103"/>
      <c r="CZ103" s="103"/>
      <c r="DA103" s="103"/>
      <c r="DB103" s="103"/>
      <c r="DC103" s="103"/>
      <c r="DD103" s="103"/>
      <c r="DE103" s="103"/>
      <c r="DF103" s="103"/>
      <c r="DG103" s="103"/>
      <c r="DH103" s="103"/>
      <c r="DI103" s="103"/>
      <c r="DJ103" s="103"/>
      <c r="DK103" s="103"/>
      <c r="DL103" s="103"/>
      <c r="DM103" s="103"/>
      <c r="DN103" s="103"/>
      <c r="DO103" s="103"/>
      <c r="DP103" s="103"/>
      <c r="DQ103" s="103"/>
      <c r="DR103" s="103"/>
      <c r="DS103" s="103"/>
      <c r="DT103" s="103"/>
      <c r="DU103" s="103"/>
      <c r="DV103" s="103"/>
      <c r="DW103" s="103"/>
      <c r="DX103" s="103"/>
      <c r="DY103" s="103"/>
      <c r="DZ103" s="103"/>
      <c r="EA103" s="103"/>
      <c r="EB103" s="103"/>
      <c r="EC103" s="103"/>
      <c r="ED103" s="103"/>
      <c r="EE103" s="103"/>
      <c r="EF103" s="104"/>
      <c r="EG103" s="289"/>
      <c r="EH103" s="15"/>
      <c r="EI103" s="15"/>
      <c r="EJ103" s="15"/>
      <c r="EK103" s="15"/>
      <c r="EL103" s="290"/>
      <c r="EM103" s="49"/>
      <c r="EN103" s="15"/>
      <c r="EO103" s="15"/>
      <c r="EP103" s="15"/>
      <c r="EQ103" s="15"/>
      <c r="ER103" s="15"/>
      <c r="ES103" s="15"/>
      <c r="ET103" s="15"/>
      <c r="EU103" s="290"/>
      <c r="EV103" s="289"/>
      <c r="EW103" s="15"/>
      <c r="EX103" s="15"/>
      <c r="EY103" s="15"/>
      <c r="EZ103" s="15"/>
      <c r="FA103" s="15"/>
      <c r="FB103" s="15"/>
      <c r="FC103" s="290"/>
      <c r="FD103" s="289"/>
      <c r="FE103" s="15"/>
      <c r="FF103" s="15"/>
      <c r="FG103" s="15"/>
      <c r="FH103" s="15"/>
      <c r="FI103" s="15"/>
      <c r="FJ103" s="15"/>
      <c r="FK103" s="290"/>
      <c r="FL103" s="289"/>
      <c r="FM103" s="15"/>
      <c r="FN103" s="15"/>
      <c r="FO103" s="15"/>
      <c r="FP103" s="15"/>
      <c r="FQ103" s="15"/>
      <c r="FR103" s="15"/>
      <c r="FS103" s="290"/>
    </row>
    <row r="104" spans="1:175" s="293" customFormat="1" ht="13.5" customHeight="1" x14ac:dyDescent="0.25">
      <c r="A104" s="192"/>
      <c r="E104" s="24"/>
      <c r="F104" s="24"/>
      <c r="G104" s="25"/>
      <c r="H104" s="25"/>
      <c r="I104" s="25"/>
      <c r="J104" s="26"/>
      <c r="K104" s="26"/>
      <c r="L104" s="26"/>
      <c r="S104" s="27"/>
      <c r="T104" s="27"/>
      <c r="X104" s="57"/>
      <c r="Y104" s="61" t="str">
        <f t="shared" si="76"/>
        <v/>
      </c>
      <c r="Z104" s="21" t="str">
        <f t="shared" si="72"/>
        <v/>
      </c>
      <c r="AA104" s="18" t="str">
        <f t="shared" si="84"/>
        <v/>
      </c>
      <c r="AB104" s="18" t="str">
        <f t="shared" si="85"/>
        <v/>
      </c>
      <c r="AC104" s="19" t="str">
        <f t="shared" si="86"/>
        <v/>
      </c>
      <c r="AD104" s="937" t="str">
        <f t="shared" si="77"/>
        <v/>
      </c>
      <c r="AE104" s="938"/>
      <c r="AF104" s="939" t="str">
        <f t="shared" si="78"/>
        <v/>
      </c>
      <c r="AG104" s="940"/>
      <c r="AH104" s="941" t="str">
        <f t="shared" si="73"/>
        <v/>
      </c>
      <c r="AI104" s="942"/>
      <c r="AJ104" s="943" t="str">
        <f>IF(X104&lt;&gt;"",IF(M62&lt;&gt;"",M62,0)+$U$2*Z104,"")</f>
        <v/>
      </c>
      <c r="AK104" s="944"/>
      <c r="AL104" s="943"/>
      <c r="AM104" s="944"/>
      <c r="AN104" s="893"/>
      <c r="AO104" s="894"/>
      <c r="AP104" s="894"/>
      <c r="AQ104" s="894"/>
      <c r="AR104" s="894"/>
      <c r="AS104" s="894"/>
      <c r="AT104" s="894"/>
      <c r="AU104" s="894"/>
      <c r="AV104" s="894"/>
      <c r="AW104" s="894"/>
      <c r="AX104" s="895"/>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208"/>
      <c r="CJ104" s="945" t="str">
        <f t="shared" si="74"/>
        <v/>
      </c>
      <c r="CK104" s="946"/>
      <c r="CL104" s="945" t="str">
        <f t="shared" si="75"/>
        <v/>
      </c>
      <c r="CM104" s="946"/>
      <c r="CN104" s="945" t="str">
        <f>IF(AND(S62&lt;&gt;"",$X104&lt;&gt;"",$AA104&lt;&gt;"O",$AA104&lt;&gt;"I",S62=CN$4),$AA104*60+$AB104+$AC104/100,"")</f>
        <v/>
      </c>
      <c r="CO104" s="537"/>
      <c r="CP104" s="425" t="str">
        <f>IF(AND(S62&lt;&gt;"",$X104&lt;&gt;"",$AA104&lt;&gt;"O",$AA104&lt;&gt;"I",S62=CP$4),$AA104*60+$AB104+$AC104/100,"")</f>
        <v/>
      </c>
      <c r="CQ104" s="537"/>
      <c r="CR104" s="425" t="str">
        <f>IF(AND(S62&lt;&gt;"",$X104&lt;&gt;"",$AA104&lt;&gt;"O",$AA104&lt;&gt;"I",S62=CR$4),$AA104*60+$AB104+$AC104/100,"")</f>
        <v/>
      </c>
      <c r="CS104" s="537"/>
      <c r="CT104" s="425" t="str">
        <f>IF(AND(S62&lt;&gt;"",$X104&lt;&gt;"",$AA104&lt;&gt;"O",$AA104&lt;&gt;"I",S62=CT$4),$AA104*60+$AB104+$AC104/100,"")</f>
        <v/>
      </c>
      <c r="CU104" s="537"/>
      <c r="CV104" s="425" t="str">
        <f>IF(AND(S62&lt;&gt;"",$X104&lt;&gt;"",$AA104&lt;&gt;"O",$AA104&lt;&gt;"I",S62=CV$4),$AA104*60+$AB104+$AC104/100,"")</f>
        <v/>
      </c>
      <c r="CW104" s="946"/>
      <c r="CX104" s="103"/>
      <c r="CY104" s="103"/>
      <c r="CZ104" s="103"/>
      <c r="DA104" s="103"/>
      <c r="DB104" s="103"/>
      <c r="DC104" s="103"/>
      <c r="DD104" s="103"/>
      <c r="DE104" s="103"/>
      <c r="DF104" s="103"/>
      <c r="DG104" s="103"/>
      <c r="DH104" s="103"/>
      <c r="DI104" s="103"/>
      <c r="DJ104" s="103"/>
      <c r="DK104" s="103"/>
      <c r="DL104" s="103"/>
      <c r="DM104" s="103"/>
      <c r="DN104" s="103"/>
      <c r="DO104" s="103"/>
      <c r="DP104" s="103"/>
      <c r="DQ104" s="103"/>
      <c r="DR104" s="103"/>
      <c r="DS104" s="103"/>
      <c r="DT104" s="103"/>
      <c r="DU104" s="103"/>
      <c r="DV104" s="103"/>
      <c r="DW104" s="103"/>
      <c r="DX104" s="103"/>
      <c r="DY104" s="103"/>
      <c r="DZ104" s="103"/>
      <c r="EA104" s="103"/>
      <c r="EB104" s="103"/>
      <c r="EC104" s="103"/>
      <c r="ED104" s="103"/>
      <c r="EE104" s="103"/>
      <c r="EF104" s="104"/>
      <c r="EG104" s="289"/>
      <c r="EH104" s="15"/>
      <c r="EI104" s="15"/>
      <c r="EJ104" s="15"/>
      <c r="EK104" s="15"/>
      <c r="EL104" s="290"/>
      <c r="EM104" s="49"/>
      <c r="EN104" s="15"/>
      <c r="EO104" s="15"/>
      <c r="EP104" s="15"/>
      <c r="EQ104" s="15"/>
      <c r="ER104" s="15"/>
      <c r="ES104" s="15"/>
      <c r="ET104" s="15"/>
      <c r="EU104" s="290"/>
      <c r="EV104" s="289"/>
      <c r="EW104" s="15"/>
      <c r="EX104" s="15"/>
      <c r="EY104" s="15"/>
      <c r="EZ104" s="15"/>
      <c r="FA104" s="15"/>
      <c r="FB104" s="15"/>
      <c r="FC104" s="290"/>
      <c r="FD104" s="289"/>
      <c r="FE104" s="15"/>
      <c r="FF104" s="15"/>
      <c r="FG104" s="15"/>
      <c r="FH104" s="15"/>
      <c r="FI104" s="15"/>
      <c r="FJ104" s="15"/>
      <c r="FK104" s="290"/>
      <c r="FL104" s="289"/>
      <c r="FM104" s="15"/>
      <c r="FN104" s="15"/>
      <c r="FO104" s="15"/>
      <c r="FP104" s="15"/>
      <c r="FQ104" s="15"/>
      <c r="FR104" s="15"/>
      <c r="FS104" s="290"/>
    </row>
    <row r="105" spans="1:175" s="293" customFormat="1" ht="13.5" customHeight="1" x14ac:dyDescent="0.25">
      <c r="A105" s="192"/>
      <c r="E105" s="24"/>
      <c r="F105" s="24"/>
      <c r="G105" s="25"/>
      <c r="H105" s="25"/>
      <c r="I105" s="25"/>
      <c r="J105" s="26"/>
      <c r="K105" s="26"/>
      <c r="L105" s="26"/>
      <c r="S105" s="27"/>
      <c r="T105" s="27"/>
      <c r="X105" s="57"/>
      <c r="Y105" s="61" t="str">
        <f t="shared" si="76"/>
        <v/>
      </c>
      <c r="Z105" s="21" t="str">
        <f t="shared" si="72"/>
        <v/>
      </c>
      <c r="AA105" s="18" t="str">
        <f t="shared" si="84"/>
        <v/>
      </c>
      <c r="AB105" s="18" t="str">
        <f t="shared" si="85"/>
        <v/>
      </c>
      <c r="AC105" s="19" t="str">
        <f t="shared" si="86"/>
        <v/>
      </c>
      <c r="AD105" s="937" t="str">
        <f t="shared" si="77"/>
        <v/>
      </c>
      <c r="AE105" s="938"/>
      <c r="AF105" s="939" t="str">
        <f t="shared" si="78"/>
        <v/>
      </c>
      <c r="AG105" s="940"/>
      <c r="AH105" s="941" t="str">
        <f t="shared" si="73"/>
        <v/>
      </c>
      <c r="AI105" s="942"/>
      <c r="AJ105" s="943" t="str">
        <f>IF(X105&lt;&gt;"",IF(M62&lt;&gt;"",M62,0)+$U$2*Z105,"")</f>
        <v/>
      </c>
      <c r="AK105" s="944"/>
      <c r="AL105" s="943"/>
      <c r="AM105" s="944"/>
      <c r="AN105" s="893"/>
      <c r="AO105" s="894"/>
      <c r="AP105" s="894"/>
      <c r="AQ105" s="894"/>
      <c r="AR105" s="894"/>
      <c r="AS105" s="894"/>
      <c r="AT105" s="894"/>
      <c r="AU105" s="894"/>
      <c r="AV105" s="894"/>
      <c r="AW105" s="894"/>
      <c r="AX105" s="895"/>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208"/>
      <c r="CJ105" s="945" t="str">
        <f t="shared" si="74"/>
        <v/>
      </c>
      <c r="CK105" s="946"/>
      <c r="CL105" s="945" t="str">
        <f t="shared" si="75"/>
        <v/>
      </c>
      <c r="CM105" s="946"/>
      <c r="CN105" s="945" t="str">
        <f>IF(AND(S62&lt;&gt;"",$X105&lt;&gt;"",$AA105&lt;&gt;"O",$AA105&lt;&gt;"I",S62=CN$4),$AA105*60+$AB105+$AC105/100,"")</f>
        <v/>
      </c>
      <c r="CO105" s="537"/>
      <c r="CP105" s="425" t="str">
        <f>IF(AND(S62&lt;&gt;"",$X105&lt;&gt;"",$AA105&lt;&gt;"O",$AA105&lt;&gt;"I",S62=CP$4),$AA105*60+$AB105+$AC105/100,"")</f>
        <v/>
      </c>
      <c r="CQ105" s="537"/>
      <c r="CR105" s="425" t="str">
        <f>IF(AND(S62&lt;&gt;"",$X105&lt;&gt;"",$AA105&lt;&gt;"O",$AA105&lt;&gt;"I",S62=CR$4),$AA105*60+$AB105+$AC105/100,"")</f>
        <v/>
      </c>
      <c r="CS105" s="537"/>
      <c r="CT105" s="425" t="str">
        <f>IF(AND(S62&lt;&gt;"",$X105&lt;&gt;"",$AA105&lt;&gt;"O",$AA105&lt;&gt;"I",S62=CT$4),$AA105*60+$AB105+$AC105/100,"")</f>
        <v/>
      </c>
      <c r="CU105" s="537"/>
      <c r="CV105" s="425" t="str">
        <f>IF(AND(S62&lt;&gt;"",$X105&lt;&gt;"",$AA105&lt;&gt;"O",$AA105&lt;&gt;"I",S62=CV$4),$AA105*60+$AB105+$AC105/100,"")</f>
        <v/>
      </c>
      <c r="CW105" s="946"/>
      <c r="CX105" s="103"/>
      <c r="CY105" s="103"/>
      <c r="CZ105" s="103"/>
      <c r="DA105" s="103"/>
      <c r="DB105" s="103"/>
      <c r="DC105" s="103"/>
      <c r="DD105" s="103"/>
      <c r="DE105" s="103"/>
      <c r="DF105" s="103"/>
      <c r="DG105" s="103"/>
      <c r="DH105" s="103"/>
      <c r="DI105" s="103"/>
      <c r="DJ105" s="103"/>
      <c r="DK105" s="103"/>
      <c r="DL105" s="103"/>
      <c r="DM105" s="103"/>
      <c r="DN105" s="103"/>
      <c r="DO105" s="103"/>
      <c r="DP105" s="103"/>
      <c r="DQ105" s="103"/>
      <c r="DR105" s="103"/>
      <c r="DS105" s="103"/>
      <c r="DT105" s="103"/>
      <c r="DU105" s="103"/>
      <c r="DV105" s="103"/>
      <c r="DW105" s="103"/>
      <c r="DX105" s="103"/>
      <c r="DY105" s="103"/>
      <c r="DZ105" s="103"/>
      <c r="EA105" s="103"/>
      <c r="EB105" s="103"/>
      <c r="EC105" s="103"/>
      <c r="ED105" s="103"/>
      <c r="EE105" s="103"/>
      <c r="EF105" s="104"/>
      <c r="EG105" s="289"/>
      <c r="EH105" s="15"/>
      <c r="EI105" s="15"/>
      <c r="EJ105" s="15"/>
      <c r="EK105" s="15"/>
      <c r="EL105" s="290"/>
      <c r="EM105" s="49"/>
      <c r="EN105" s="15"/>
      <c r="EO105" s="15"/>
      <c r="EP105" s="15"/>
      <c r="EQ105" s="15"/>
      <c r="ER105" s="15"/>
      <c r="ES105" s="15"/>
      <c r="ET105" s="15"/>
      <c r="EU105" s="290"/>
      <c r="EV105" s="289"/>
      <c r="EW105" s="15"/>
      <c r="EX105" s="15"/>
      <c r="EY105" s="15"/>
      <c r="EZ105" s="15"/>
      <c r="FA105" s="15"/>
      <c r="FB105" s="15"/>
      <c r="FC105" s="290"/>
      <c r="FD105" s="289"/>
      <c r="FE105" s="15"/>
      <c r="FF105" s="15"/>
      <c r="FG105" s="15"/>
      <c r="FH105" s="15"/>
      <c r="FI105" s="15"/>
      <c r="FJ105" s="15"/>
      <c r="FK105" s="290"/>
      <c r="FL105" s="289"/>
      <c r="FM105" s="15"/>
      <c r="FN105" s="15"/>
      <c r="FO105" s="15"/>
      <c r="FP105" s="15"/>
      <c r="FQ105" s="15"/>
      <c r="FR105" s="15"/>
      <c r="FS105" s="290"/>
    </row>
    <row r="106" spans="1:175" s="293" customFormat="1" ht="13.5" customHeight="1" x14ac:dyDescent="0.25">
      <c r="A106" s="192"/>
      <c r="E106" s="24"/>
      <c r="F106" s="24"/>
      <c r="G106" s="25"/>
      <c r="H106" s="25"/>
      <c r="I106" s="25"/>
      <c r="J106" s="26"/>
      <c r="K106" s="26"/>
      <c r="L106" s="26"/>
      <c r="S106" s="27"/>
      <c r="T106" s="27"/>
      <c r="X106" s="57"/>
      <c r="Y106" s="61" t="str">
        <f t="shared" si="76"/>
        <v/>
      </c>
      <c r="Z106" s="21" t="str">
        <f t="shared" si="72"/>
        <v/>
      </c>
      <c r="AA106" s="18" t="str">
        <f t="shared" si="84"/>
        <v/>
      </c>
      <c r="AB106" s="18" t="str">
        <f t="shared" si="85"/>
        <v/>
      </c>
      <c r="AC106" s="19" t="str">
        <f t="shared" si="86"/>
        <v/>
      </c>
      <c r="AD106" s="937" t="str">
        <f t="shared" si="77"/>
        <v/>
      </c>
      <c r="AE106" s="938"/>
      <c r="AF106" s="939" t="str">
        <f t="shared" si="78"/>
        <v/>
      </c>
      <c r="AG106" s="940"/>
      <c r="AH106" s="941" t="str">
        <f t="shared" si="73"/>
        <v/>
      </c>
      <c r="AI106" s="942"/>
      <c r="AJ106" s="943" t="str">
        <f>IF(X106&lt;&gt;"",IF(M62&lt;&gt;"",M62,0)+$U$2*Z106,"")</f>
        <v/>
      </c>
      <c r="AK106" s="944"/>
      <c r="AL106" s="943"/>
      <c r="AM106" s="944"/>
      <c r="AN106" s="893"/>
      <c r="AO106" s="894"/>
      <c r="AP106" s="894"/>
      <c r="AQ106" s="894"/>
      <c r="AR106" s="894"/>
      <c r="AS106" s="894"/>
      <c r="AT106" s="894"/>
      <c r="AU106" s="894"/>
      <c r="AV106" s="894"/>
      <c r="AW106" s="894"/>
      <c r="AX106" s="895"/>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208"/>
      <c r="CJ106" s="945" t="str">
        <f t="shared" si="74"/>
        <v/>
      </c>
      <c r="CK106" s="946"/>
      <c r="CL106" s="945" t="str">
        <f t="shared" si="75"/>
        <v/>
      </c>
      <c r="CM106" s="946"/>
      <c r="CN106" s="945" t="str">
        <f>IF(AND(S62&lt;&gt;"",$X106&lt;&gt;"",$AA106&lt;&gt;"O",$AA106&lt;&gt;"I",S62=CN$4),$AA106*60+$AB106+$AC106/100,"")</f>
        <v/>
      </c>
      <c r="CO106" s="537"/>
      <c r="CP106" s="425" t="str">
        <f>IF(AND(S62&lt;&gt;"",$X106&lt;&gt;"",$AA106&lt;&gt;"O",$AA106&lt;&gt;"I",S62=CP$4),$AA106*60+$AB106+$AC106/100,"")</f>
        <v/>
      </c>
      <c r="CQ106" s="537"/>
      <c r="CR106" s="425" t="str">
        <f>IF(AND(S62&lt;&gt;"",$X106&lt;&gt;"",$AA106&lt;&gt;"O",$AA106&lt;&gt;"I",S62=CR$4),$AA106*60+$AB106+$AC106/100,"")</f>
        <v/>
      </c>
      <c r="CS106" s="537"/>
      <c r="CT106" s="425" t="str">
        <f>IF(AND(S62&lt;&gt;"",$X106&lt;&gt;"",$AA106&lt;&gt;"O",$AA106&lt;&gt;"I",S62=CT$4),$AA106*60+$AB106+$AC106/100,"")</f>
        <v/>
      </c>
      <c r="CU106" s="537"/>
      <c r="CV106" s="425" t="str">
        <f>IF(AND(S62&lt;&gt;"",$X106&lt;&gt;"",$AA106&lt;&gt;"O",$AA106&lt;&gt;"I",S62=CV$4),$AA106*60+$AB106+$AC106/100,"")</f>
        <v/>
      </c>
      <c r="CW106" s="946"/>
      <c r="CX106" s="103"/>
      <c r="CY106" s="103"/>
      <c r="CZ106" s="103"/>
      <c r="DA106" s="103"/>
      <c r="DB106" s="103"/>
      <c r="DC106" s="103"/>
      <c r="DD106" s="103"/>
      <c r="DE106" s="103"/>
      <c r="DF106" s="103"/>
      <c r="DG106" s="103"/>
      <c r="DH106" s="103"/>
      <c r="DI106" s="103"/>
      <c r="DJ106" s="103"/>
      <c r="DK106" s="103"/>
      <c r="DL106" s="103"/>
      <c r="DM106" s="103"/>
      <c r="DN106" s="103"/>
      <c r="DO106" s="103"/>
      <c r="DP106" s="103"/>
      <c r="DQ106" s="103"/>
      <c r="DR106" s="103"/>
      <c r="DS106" s="103"/>
      <c r="DT106" s="103"/>
      <c r="DU106" s="103"/>
      <c r="DV106" s="103"/>
      <c r="DW106" s="103"/>
      <c r="DX106" s="103"/>
      <c r="DY106" s="103"/>
      <c r="DZ106" s="103"/>
      <c r="EA106" s="103"/>
      <c r="EB106" s="103"/>
      <c r="EC106" s="103"/>
      <c r="ED106" s="103"/>
      <c r="EE106" s="103"/>
      <c r="EF106" s="104"/>
      <c r="EG106" s="289"/>
      <c r="EH106" s="15"/>
      <c r="EI106" s="15"/>
      <c r="EJ106" s="15"/>
      <c r="EK106" s="15"/>
      <c r="EL106" s="290"/>
      <c r="EM106" s="49"/>
      <c r="EN106" s="15"/>
      <c r="EO106" s="15"/>
      <c r="EP106" s="15"/>
      <c r="EQ106" s="15"/>
      <c r="ER106" s="15"/>
      <c r="ES106" s="15"/>
      <c r="ET106" s="15"/>
      <c r="EU106" s="290"/>
      <c r="EV106" s="289"/>
      <c r="EW106" s="15"/>
      <c r="EX106" s="15"/>
      <c r="EY106" s="15"/>
      <c r="EZ106" s="15"/>
      <c r="FA106" s="15"/>
      <c r="FB106" s="15"/>
      <c r="FC106" s="290"/>
      <c r="FD106" s="289"/>
      <c r="FE106" s="15"/>
      <c r="FF106" s="15"/>
      <c r="FG106" s="15"/>
      <c r="FH106" s="15"/>
      <c r="FI106" s="15"/>
      <c r="FJ106" s="15"/>
      <c r="FK106" s="290"/>
      <c r="FL106" s="289"/>
      <c r="FM106" s="15"/>
      <c r="FN106" s="15"/>
      <c r="FO106" s="15"/>
      <c r="FP106" s="15"/>
      <c r="FQ106" s="15"/>
      <c r="FR106" s="15"/>
      <c r="FS106" s="290"/>
    </row>
    <row r="107" spans="1:175" s="293" customFormat="1" ht="13.5" customHeight="1" x14ac:dyDescent="0.25">
      <c r="A107" s="192"/>
      <c r="E107" s="24"/>
      <c r="F107" s="24"/>
      <c r="G107" s="25"/>
      <c r="H107" s="25"/>
      <c r="I107" s="25"/>
      <c r="J107" s="26"/>
      <c r="K107" s="26"/>
      <c r="L107" s="26"/>
      <c r="S107" s="27"/>
      <c r="T107" s="27"/>
      <c r="X107" s="57"/>
      <c r="Y107" s="61" t="str">
        <f t="shared" si="76"/>
        <v/>
      </c>
      <c r="Z107" s="21" t="str">
        <f t="shared" si="72"/>
        <v/>
      </c>
      <c r="AA107" s="18" t="str">
        <f t="shared" si="84"/>
        <v/>
      </c>
      <c r="AB107" s="18" t="str">
        <f t="shared" si="85"/>
        <v/>
      </c>
      <c r="AC107" s="19" t="str">
        <f t="shared" si="86"/>
        <v/>
      </c>
      <c r="AD107" s="937" t="str">
        <f t="shared" si="77"/>
        <v/>
      </c>
      <c r="AE107" s="938"/>
      <c r="AF107" s="939" t="str">
        <f t="shared" si="78"/>
        <v/>
      </c>
      <c r="AG107" s="940"/>
      <c r="AH107" s="941" t="str">
        <f t="shared" si="73"/>
        <v/>
      </c>
      <c r="AI107" s="942"/>
      <c r="AJ107" s="943" t="str">
        <f>IF(X107&lt;&gt;"",IF(M62&lt;&gt;"",M62,0)+$U$2*Z107,"")</f>
        <v/>
      </c>
      <c r="AK107" s="944"/>
      <c r="AL107" s="943"/>
      <c r="AM107" s="944"/>
      <c r="AN107" s="893"/>
      <c r="AO107" s="894"/>
      <c r="AP107" s="894"/>
      <c r="AQ107" s="894"/>
      <c r="AR107" s="894"/>
      <c r="AS107" s="894"/>
      <c r="AT107" s="894"/>
      <c r="AU107" s="894"/>
      <c r="AV107" s="894"/>
      <c r="AW107" s="894"/>
      <c r="AX107" s="895"/>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208"/>
      <c r="CJ107" s="945" t="str">
        <f t="shared" si="74"/>
        <v/>
      </c>
      <c r="CK107" s="946"/>
      <c r="CL107" s="945" t="str">
        <f t="shared" si="75"/>
        <v/>
      </c>
      <c r="CM107" s="946"/>
      <c r="CN107" s="945" t="str">
        <f>IF(AND(S62&lt;&gt;"",$X107&lt;&gt;"",$AA107&lt;&gt;"O",$AA107&lt;&gt;"I",S62=CN$4),$AA107*60+$AB107+$AC107/100,"")</f>
        <v/>
      </c>
      <c r="CO107" s="537"/>
      <c r="CP107" s="425" t="str">
        <f>IF(AND(S62&lt;&gt;"",$X107&lt;&gt;"",$AA107&lt;&gt;"O",$AA107&lt;&gt;"I",S62=CP$4),$AA107*60+$AB107+$AC107/100,"")</f>
        <v/>
      </c>
      <c r="CQ107" s="537"/>
      <c r="CR107" s="425" t="str">
        <f>IF(AND(S62&lt;&gt;"",$X107&lt;&gt;"",$AA107&lt;&gt;"O",$AA107&lt;&gt;"I",S62=CR$4),$AA107*60+$AB107+$AC107/100,"")</f>
        <v/>
      </c>
      <c r="CS107" s="537"/>
      <c r="CT107" s="425" t="str">
        <f>IF(AND(S62&lt;&gt;"",$X107&lt;&gt;"",$AA107&lt;&gt;"O",$AA107&lt;&gt;"I",S62=CT$4),$AA107*60+$AB107+$AC107/100,"")</f>
        <v/>
      </c>
      <c r="CU107" s="537"/>
      <c r="CV107" s="425" t="str">
        <f>IF(AND(S62&lt;&gt;"",$X107&lt;&gt;"",$AA107&lt;&gt;"O",$AA107&lt;&gt;"I",S62=CV$4),$AA107*60+$AB107+$AC107/100,"")</f>
        <v/>
      </c>
      <c r="CW107" s="946"/>
      <c r="CX107" s="103"/>
      <c r="CY107" s="103"/>
      <c r="CZ107" s="103"/>
      <c r="DA107" s="103"/>
      <c r="DB107" s="103"/>
      <c r="DC107" s="103"/>
      <c r="DD107" s="103"/>
      <c r="DE107" s="103"/>
      <c r="DF107" s="103"/>
      <c r="DG107" s="103"/>
      <c r="DH107" s="103"/>
      <c r="DI107" s="103"/>
      <c r="DJ107" s="103"/>
      <c r="DK107" s="103"/>
      <c r="DL107" s="103"/>
      <c r="DM107" s="103"/>
      <c r="DN107" s="103"/>
      <c r="DO107" s="103"/>
      <c r="DP107" s="103"/>
      <c r="DQ107" s="103"/>
      <c r="DR107" s="103"/>
      <c r="DS107" s="103"/>
      <c r="DT107" s="103"/>
      <c r="DU107" s="103"/>
      <c r="DV107" s="103"/>
      <c r="DW107" s="103"/>
      <c r="DX107" s="103"/>
      <c r="DY107" s="103"/>
      <c r="DZ107" s="103"/>
      <c r="EA107" s="103"/>
      <c r="EB107" s="103"/>
      <c r="EC107" s="103"/>
      <c r="ED107" s="103"/>
      <c r="EE107" s="103"/>
      <c r="EF107" s="104"/>
      <c r="EG107" s="289"/>
      <c r="EH107" s="15"/>
      <c r="EI107" s="15"/>
      <c r="EJ107" s="15"/>
      <c r="EK107" s="15"/>
      <c r="EL107" s="290"/>
      <c r="EM107" s="49"/>
      <c r="EN107" s="15"/>
      <c r="EO107" s="15"/>
      <c r="EP107" s="15"/>
      <c r="EQ107" s="15"/>
      <c r="ER107" s="15"/>
      <c r="ES107" s="15"/>
      <c r="ET107" s="15"/>
      <c r="EU107" s="290"/>
      <c r="EV107" s="289"/>
      <c r="EW107" s="15"/>
      <c r="EX107" s="15"/>
      <c r="EY107" s="15"/>
      <c r="EZ107" s="15"/>
      <c r="FA107" s="15"/>
      <c r="FB107" s="15"/>
      <c r="FC107" s="290"/>
      <c r="FD107" s="289"/>
      <c r="FE107" s="15"/>
      <c r="FF107" s="15"/>
      <c r="FG107" s="15"/>
      <c r="FH107" s="15"/>
      <c r="FI107" s="15"/>
      <c r="FJ107" s="15"/>
      <c r="FK107" s="290"/>
      <c r="FL107" s="289"/>
      <c r="FM107" s="15"/>
      <c r="FN107" s="15"/>
      <c r="FO107" s="15"/>
      <c r="FP107" s="15"/>
      <c r="FQ107" s="15"/>
      <c r="FR107" s="15"/>
      <c r="FS107" s="290"/>
    </row>
    <row r="108" spans="1:175" s="293" customFormat="1" ht="13.5" customHeight="1" x14ac:dyDescent="0.25">
      <c r="A108" s="192"/>
      <c r="E108" s="24"/>
      <c r="F108" s="24"/>
      <c r="G108" s="25"/>
      <c r="H108" s="25"/>
      <c r="I108" s="25"/>
      <c r="J108" s="26"/>
      <c r="K108" s="26"/>
      <c r="L108" s="26"/>
      <c r="S108" s="27"/>
      <c r="T108" s="27"/>
      <c r="X108" s="57"/>
      <c r="Y108" s="61" t="str">
        <f t="shared" si="76"/>
        <v/>
      </c>
      <c r="Z108" s="21" t="str">
        <f t="shared" si="72"/>
        <v/>
      </c>
      <c r="AA108" s="18" t="str">
        <f t="shared" si="84"/>
        <v/>
      </c>
      <c r="AB108" s="18" t="str">
        <f t="shared" si="85"/>
        <v/>
      </c>
      <c r="AC108" s="19" t="str">
        <f t="shared" si="86"/>
        <v/>
      </c>
      <c r="AD108" s="937" t="str">
        <f t="shared" si="77"/>
        <v/>
      </c>
      <c r="AE108" s="938"/>
      <c r="AF108" s="939" t="str">
        <f t="shared" si="78"/>
        <v/>
      </c>
      <c r="AG108" s="940"/>
      <c r="AH108" s="941" t="str">
        <f t="shared" si="73"/>
        <v/>
      </c>
      <c r="AI108" s="942"/>
      <c r="AJ108" s="943" t="str">
        <f>IF(X108&lt;&gt;"",IF(M62&lt;&gt;"",M62,0)+$U$2*Z108,"")</f>
        <v/>
      </c>
      <c r="AK108" s="944"/>
      <c r="AL108" s="943"/>
      <c r="AM108" s="944"/>
      <c r="AN108" s="893"/>
      <c r="AO108" s="894"/>
      <c r="AP108" s="894"/>
      <c r="AQ108" s="894"/>
      <c r="AR108" s="894"/>
      <c r="AS108" s="894"/>
      <c r="AT108" s="894"/>
      <c r="AU108" s="894"/>
      <c r="AV108" s="894"/>
      <c r="AW108" s="894"/>
      <c r="AX108" s="895"/>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208"/>
      <c r="CJ108" s="945" t="str">
        <f t="shared" si="74"/>
        <v/>
      </c>
      <c r="CK108" s="946"/>
      <c r="CL108" s="945" t="str">
        <f t="shared" si="75"/>
        <v/>
      </c>
      <c r="CM108" s="946"/>
      <c r="CN108" s="945" t="str">
        <f>IF(AND(S62&lt;&gt;"",$X108&lt;&gt;"",$AA108&lt;&gt;"O",$AA108&lt;&gt;"I",S62=CN$4),$AA108*60+$AB108+$AC108/100,"")</f>
        <v/>
      </c>
      <c r="CO108" s="537"/>
      <c r="CP108" s="425" t="str">
        <f>IF(AND(S62&lt;&gt;"",$X108&lt;&gt;"",$AA108&lt;&gt;"O",$AA108&lt;&gt;"I",S62=CP$4),$AA108*60+$AB108+$AC108/100,"")</f>
        <v/>
      </c>
      <c r="CQ108" s="537"/>
      <c r="CR108" s="425" t="str">
        <f>IF(AND(S62&lt;&gt;"",$X108&lt;&gt;"",$AA108&lt;&gt;"O",$AA108&lt;&gt;"I",S62=CR$4),$AA108*60+$AB108+$AC108/100,"")</f>
        <v/>
      </c>
      <c r="CS108" s="537"/>
      <c r="CT108" s="425" t="str">
        <f>IF(AND(S62&lt;&gt;"",$X108&lt;&gt;"",$AA108&lt;&gt;"O",$AA108&lt;&gt;"I",S62=CT$4),$AA108*60+$AB108+$AC108/100,"")</f>
        <v/>
      </c>
      <c r="CU108" s="537"/>
      <c r="CV108" s="425" t="str">
        <f>IF(AND(S62&lt;&gt;"",$X108&lt;&gt;"",$AA108&lt;&gt;"O",$AA108&lt;&gt;"I",S62=CV$4),$AA108*60+$AB108+$AC108/100,"")</f>
        <v/>
      </c>
      <c r="CW108" s="946"/>
      <c r="CX108" s="103"/>
      <c r="CY108" s="103"/>
      <c r="CZ108" s="103"/>
      <c r="DA108" s="103"/>
      <c r="DB108" s="103"/>
      <c r="DC108" s="103"/>
      <c r="DD108" s="103"/>
      <c r="DE108" s="103"/>
      <c r="DF108" s="103"/>
      <c r="DG108" s="103"/>
      <c r="DH108" s="103"/>
      <c r="DI108" s="103"/>
      <c r="DJ108" s="103"/>
      <c r="DK108" s="103"/>
      <c r="DL108" s="103"/>
      <c r="DM108" s="103"/>
      <c r="DN108" s="103"/>
      <c r="DO108" s="103"/>
      <c r="DP108" s="103"/>
      <c r="DQ108" s="103"/>
      <c r="DR108" s="103"/>
      <c r="DS108" s="103"/>
      <c r="DT108" s="103"/>
      <c r="DU108" s="103"/>
      <c r="DV108" s="103"/>
      <c r="DW108" s="103"/>
      <c r="DX108" s="103"/>
      <c r="DY108" s="103"/>
      <c r="DZ108" s="103"/>
      <c r="EA108" s="103"/>
      <c r="EB108" s="103"/>
      <c r="EC108" s="103"/>
      <c r="ED108" s="103"/>
      <c r="EE108" s="103"/>
      <c r="EF108" s="104"/>
      <c r="EG108" s="289"/>
      <c r="EH108" s="15"/>
      <c r="EI108" s="15"/>
      <c r="EJ108" s="15"/>
      <c r="EK108" s="15"/>
      <c r="EL108" s="290"/>
      <c r="EM108" s="49"/>
      <c r="EN108" s="15"/>
      <c r="EO108" s="15"/>
      <c r="EP108" s="15"/>
      <c r="EQ108" s="15"/>
      <c r="ER108" s="15"/>
      <c r="ES108" s="15"/>
      <c r="ET108" s="15"/>
      <c r="EU108" s="290"/>
      <c r="EV108" s="289"/>
      <c r="EW108" s="15"/>
      <c r="EX108" s="15"/>
      <c r="EY108" s="15"/>
      <c r="EZ108" s="15"/>
      <c r="FA108" s="15"/>
      <c r="FB108" s="15"/>
      <c r="FC108" s="290"/>
      <c r="FD108" s="289"/>
      <c r="FE108" s="15"/>
      <c r="FF108" s="15"/>
      <c r="FG108" s="15"/>
      <c r="FH108" s="15"/>
      <c r="FI108" s="15"/>
      <c r="FJ108" s="15"/>
      <c r="FK108" s="290"/>
      <c r="FL108" s="289"/>
      <c r="FM108" s="15"/>
      <c r="FN108" s="15"/>
      <c r="FO108" s="15"/>
      <c r="FP108" s="15"/>
      <c r="FQ108" s="15"/>
      <c r="FR108" s="15"/>
      <c r="FS108" s="290"/>
    </row>
    <row r="109" spans="1:175" s="293" customFormat="1" ht="13.5" customHeight="1" x14ac:dyDescent="0.25">
      <c r="A109" s="192"/>
      <c r="E109" s="24"/>
      <c r="F109" s="24"/>
      <c r="G109" s="25"/>
      <c r="H109" s="25"/>
      <c r="I109" s="25"/>
      <c r="J109" s="26"/>
      <c r="K109" s="26"/>
      <c r="L109" s="26"/>
      <c r="S109" s="27"/>
      <c r="T109" s="27"/>
      <c r="X109" s="57"/>
      <c r="Y109" s="61" t="str">
        <f t="shared" si="76"/>
        <v/>
      </c>
      <c r="Z109" s="21" t="str">
        <f t="shared" si="72"/>
        <v/>
      </c>
      <c r="AA109" s="18" t="str">
        <f t="shared" si="84"/>
        <v/>
      </c>
      <c r="AB109" s="18" t="str">
        <f t="shared" si="85"/>
        <v/>
      </c>
      <c r="AC109" s="19" t="str">
        <f t="shared" si="86"/>
        <v/>
      </c>
      <c r="AD109" s="937" t="str">
        <f t="shared" si="77"/>
        <v/>
      </c>
      <c r="AE109" s="938"/>
      <c r="AF109" s="939" t="str">
        <f t="shared" si="78"/>
        <v/>
      </c>
      <c r="AG109" s="940"/>
      <c r="AH109" s="941" t="str">
        <f t="shared" si="73"/>
        <v/>
      </c>
      <c r="AI109" s="942"/>
      <c r="AJ109" s="943" t="str">
        <f>IF(X109&lt;&gt;"",IF(M62&lt;&gt;"",M62,0)+$U$2*Z109,"")</f>
        <v/>
      </c>
      <c r="AK109" s="944"/>
      <c r="AL109" s="943"/>
      <c r="AM109" s="944"/>
      <c r="AN109" s="893"/>
      <c r="AO109" s="894"/>
      <c r="AP109" s="894"/>
      <c r="AQ109" s="894"/>
      <c r="AR109" s="894"/>
      <c r="AS109" s="894"/>
      <c r="AT109" s="894"/>
      <c r="AU109" s="894"/>
      <c r="AV109" s="894"/>
      <c r="AW109" s="894"/>
      <c r="AX109" s="895"/>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208"/>
      <c r="CJ109" s="945" t="str">
        <f t="shared" si="74"/>
        <v/>
      </c>
      <c r="CK109" s="946"/>
      <c r="CL109" s="945" t="str">
        <f t="shared" si="75"/>
        <v/>
      </c>
      <c r="CM109" s="946"/>
      <c r="CN109" s="945" t="str">
        <f>IF(AND(S62&lt;&gt;"",$X109&lt;&gt;"",$AA109&lt;&gt;"O",$AA109&lt;&gt;"I",S62=CN$4),$AA109*60+$AB109+$AC109/100,"")</f>
        <v/>
      </c>
      <c r="CO109" s="537"/>
      <c r="CP109" s="425" t="str">
        <f>IF(AND(S62&lt;&gt;"",$X109&lt;&gt;"",$AA109&lt;&gt;"O",$AA109&lt;&gt;"I",S62=CP$4),$AA109*60+$AB109+$AC109/100,"")</f>
        <v/>
      </c>
      <c r="CQ109" s="537"/>
      <c r="CR109" s="425" t="str">
        <f>IF(AND(S62&lt;&gt;"",$X109&lt;&gt;"",$AA109&lt;&gt;"O",$AA109&lt;&gt;"I",S62=CR$4),$AA109*60+$AB109+$AC109/100,"")</f>
        <v/>
      </c>
      <c r="CS109" s="537"/>
      <c r="CT109" s="425" t="str">
        <f>IF(AND(S62&lt;&gt;"",$X109&lt;&gt;"",$AA109&lt;&gt;"O",$AA109&lt;&gt;"I",S62=CT$4),$AA109*60+$AB109+$AC109/100,"")</f>
        <v/>
      </c>
      <c r="CU109" s="537"/>
      <c r="CV109" s="425" t="str">
        <f>IF(AND(S62&lt;&gt;"",$X109&lt;&gt;"",$AA109&lt;&gt;"O",$AA109&lt;&gt;"I",S62=CV$4),$AA109*60+$AB109+$AC109/100,"")</f>
        <v/>
      </c>
      <c r="CW109" s="946"/>
      <c r="CX109" s="103"/>
      <c r="CY109" s="103"/>
      <c r="CZ109" s="103"/>
      <c r="DA109" s="103"/>
      <c r="DB109" s="103"/>
      <c r="DC109" s="103"/>
      <c r="DD109" s="103"/>
      <c r="DE109" s="103"/>
      <c r="DF109" s="103"/>
      <c r="DG109" s="103"/>
      <c r="DH109" s="103"/>
      <c r="DI109" s="103"/>
      <c r="DJ109" s="103"/>
      <c r="DK109" s="103"/>
      <c r="DL109" s="103"/>
      <c r="DM109" s="103"/>
      <c r="DN109" s="103"/>
      <c r="DO109" s="103"/>
      <c r="DP109" s="103"/>
      <c r="DQ109" s="103"/>
      <c r="DR109" s="103"/>
      <c r="DS109" s="103"/>
      <c r="DT109" s="103"/>
      <c r="DU109" s="103"/>
      <c r="DV109" s="103"/>
      <c r="DW109" s="103"/>
      <c r="DX109" s="103"/>
      <c r="DY109" s="103"/>
      <c r="DZ109" s="103"/>
      <c r="EA109" s="103"/>
      <c r="EB109" s="103"/>
      <c r="EC109" s="103"/>
      <c r="ED109" s="103"/>
      <c r="EE109" s="103"/>
      <c r="EF109" s="104"/>
      <c r="EG109" s="289"/>
      <c r="EH109" s="15"/>
      <c r="EI109" s="15"/>
      <c r="EJ109" s="15"/>
      <c r="EK109" s="15"/>
      <c r="EL109" s="290"/>
      <c r="EM109" s="49"/>
      <c r="EN109" s="15"/>
      <c r="EO109" s="15"/>
      <c r="EP109" s="15"/>
      <c r="EQ109" s="15"/>
      <c r="ER109" s="15"/>
      <c r="ES109" s="15"/>
      <c r="ET109" s="15"/>
      <c r="EU109" s="290"/>
      <c r="EV109" s="289"/>
      <c r="EW109" s="15"/>
      <c r="EX109" s="15"/>
      <c r="EY109" s="15"/>
      <c r="EZ109" s="15"/>
      <c r="FA109" s="15"/>
      <c r="FB109" s="15"/>
      <c r="FC109" s="290"/>
      <c r="FD109" s="289"/>
      <c r="FE109" s="15"/>
      <c r="FF109" s="15"/>
      <c r="FG109" s="15"/>
      <c r="FH109" s="15"/>
      <c r="FI109" s="15"/>
      <c r="FJ109" s="15"/>
      <c r="FK109" s="290"/>
      <c r="FL109" s="289"/>
      <c r="FM109" s="15"/>
      <c r="FN109" s="15"/>
      <c r="FO109" s="15"/>
      <c r="FP109" s="15"/>
      <c r="FQ109" s="15"/>
      <c r="FR109" s="15"/>
      <c r="FS109" s="290"/>
    </row>
    <row r="110" spans="1:175" s="293" customFormat="1" ht="13.5" customHeight="1" x14ac:dyDescent="0.25">
      <c r="A110" s="192"/>
      <c r="E110" s="24"/>
      <c r="F110" s="24"/>
      <c r="G110" s="25"/>
      <c r="H110" s="25"/>
      <c r="I110" s="25"/>
      <c r="J110" s="26"/>
      <c r="K110" s="26"/>
      <c r="L110" s="26"/>
      <c r="S110" s="27"/>
      <c r="T110" s="27"/>
      <c r="X110" s="57"/>
      <c r="Y110" s="61" t="str">
        <f t="shared" si="76"/>
        <v/>
      </c>
      <c r="Z110" s="21" t="str">
        <f t="shared" si="72"/>
        <v/>
      </c>
      <c r="AA110" s="18" t="str">
        <f t="shared" si="84"/>
        <v/>
      </c>
      <c r="AB110" s="18" t="str">
        <f t="shared" si="85"/>
        <v/>
      </c>
      <c r="AC110" s="19" t="str">
        <f t="shared" si="86"/>
        <v/>
      </c>
      <c r="AD110" s="937" t="str">
        <f t="shared" si="77"/>
        <v/>
      </c>
      <c r="AE110" s="938"/>
      <c r="AF110" s="939" t="str">
        <f t="shared" si="78"/>
        <v/>
      </c>
      <c r="AG110" s="940"/>
      <c r="AH110" s="941" t="str">
        <f t="shared" si="73"/>
        <v/>
      </c>
      <c r="AI110" s="942"/>
      <c r="AJ110" s="943" t="str">
        <f>IF(X110&lt;&gt;"",IF(M62&lt;&gt;"",M62,0)+$U$2*Z110,"")</f>
        <v/>
      </c>
      <c r="AK110" s="944"/>
      <c r="AL110" s="943"/>
      <c r="AM110" s="944"/>
      <c r="AN110" s="893"/>
      <c r="AO110" s="894"/>
      <c r="AP110" s="894"/>
      <c r="AQ110" s="894"/>
      <c r="AR110" s="894"/>
      <c r="AS110" s="894"/>
      <c r="AT110" s="894"/>
      <c r="AU110" s="894"/>
      <c r="AV110" s="894"/>
      <c r="AW110" s="894"/>
      <c r="AX110" s="895"/>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208"/>
      <c r="CJ110" s="945" t="str">
        <f t="shared" si="74"/>
        <v/>
      </c>
      <c r="CK110" s="946"/>
      <c r="CL110" s="945" t="str">
        <f t="shared" si="75"/>
        <v/>
      </c>
      <c r="CM110" s="946"/>
      <c r="CN110" s="945" t="str">
        <f>IF(AND(S62&lt;&gt;"",$X110&lt;&gt;"",$AA110&lt;&gt;"O",$AA110&lt;&gt;"I",S62=CN$4),$AA110*60+$AB110+$AC110/100,"")</f>
        <v/>
      </c>
      <c r="CO110" s="537"/>
      <c r="CP110" s="425" t="str">
        <f>IF(AND(S62&lt;&gt;"",$X110&lt;&gt;"",$AA110&lt;&gt;"O",$AA110&lt;&gt;"I",S62=CP$4),$AA110*60+$AB110+$AC110/100,"")</f>
        <v/>
      </c>
      <c r="CQ110" s="537"/>
      <c r="CR110" s="425" t="str">
        <f>IF(AND(S62&lt;&gt;"",$X110&lt;&gt;"",$AA110&lt;&gt;"O",$AA110&lt;&gt;"I",S62=CR$4),$AA110*60+$AB110+$AC110/100,"")</f>
        <v/>
      </c>
      <c r="CS110" s="537"/>
      <c r="CT110" s="425" t="str">
        <f>IF(AND(S62&lt;&gt;"",$X110&lt;&gt;"",$AA110&lt;&gt;"O",$AA110&lt;&gt;"I",S62=CT$4),$AA110*60+$AB110+$AC110/100,"")</f>
        <v/>
      </c>
      <c r="CU110" s="537"/>
      <c r="CV110" s="425" t="str">
        <f>IF(AND(S62&lt;&gt;"",$X110&lt;&gt;"",$AA110&lt;&gt;"O",$AA110&lt;&gt;"I",S62=CV$4),$AA110*60+$AB110+$AC110/100,"")</f>
        <v/>
      </c>
      <c r="CW110" s="946"/>
      <c r="CX110" s="103"/>
      <c r="CY110" s="103"/>
      <c r="CZ110" s="103"/>
      <c r="DA110" s="103"/>
      <c r="DB110" s="103"/>
      <c r="DC110" s="103"/>
      <c r="DD110" s="103"/>
      <c r="DE110" s="103"/>
      <c r="DF110" s="103"/>
      <c r="DG110" s="103"/>
      <c r="DH110" s="103"/>
      <c r="DI110" s="103"/>
      <c r="DJ110" s="103"/>
      <c r="DK110" s="103"/>
      <c r="DL110" s="103"/>
      <c r="DM110" s="103"/>
      <c r="DN110" s="103"/>
      <c r="DO110" s="103"/>
      <c r="DP110" s="103"/>
      <c r="DQ110" s="103"/>
      <c r="DR110" s="103"/>
      <c r="DS110" s="103"/>
      <c r="DT110" s="103"/>
      <c r="DU110" s="103"/>
      <c r="DV110" s="103"/>
      <c r="DW110" s="103"/>
      <c r="DX110" s="103"/>
      <c r="DY110" s="103"/>
      <c r="DZ110" s="103"/>
      <c r="EA110" s="103"/>
      <c r="EB110" s="103"/>
      <c r="EC110" s="103"/>
      <c r="ED110" s="103"/>
      <c r="EE110" s="103"/>
      <c r="EF110" s="104"/>
      <c r="EG110" s="289"/>
      <c r="EH110" s="15"/>
      <c r="EI110" s="15"/>
      <c r="EJ110" s="15"/>
      <c r="EK110" s="15"/>
      <c r="EL110" s="290"/>
      <c r="EM110" s="49"/>
      <c r="EN110" s="15"/>
      <c r="EO110" s="15"/>
      <c r="EP110" s="15"/>
      <c r="EQ110" s="15"/>
      <c r="ER110" s="15"/>
      <c r="ES110" s="15"/>
      <c r="ET110" s="15"/>
      <c r="EU110" s="290"/>
      <c r="EV110" s="289"/>
      <c r="EW110" s="15"/>
      <c r="EX110" s="15"/>
      <c r="EY110" s="15"/>
      <c r="EZ110" s="15"/>
      <c r="FA110" s="15"/>
      <c r="FB110" s="15"/>
      <c r="FC110" s="290"/>
      <c r="FD110" s="289"/>
      <c r="FE110" s="15"/>
      <c r="FF110" s="15"/>
      <c r="FG110" s="15"/>
      <c r="FH110" s="15"/>
      <c r="FI110" s="15"/>
      <c r="FJ110" s="15"/>
      <c r="FK110" s="290"/>
      <c r="FL110" s="289"/>
      <c r="FM110" s="15"/>
      <c r="FN110" s="15"/>
      <c r="FO110" s="15"/>
      <c r="FP110" s="15"/>
      <c r="FQ110" s="15"/>
      <c r="FR110" s="15"/>
      <c r="FS110" s="290"/>
    </row>
    <row r="111" spans="1:175" s="293" customFormat="1" ht="13.5" customHeight="1" x14ac:dyDescent="0.25">
      <c r="A111" s="192"/>
      <c r="E111" s="24"/>
      <c r="F111" s="24"/>
      <c r="G111" s="25"/>
      <c r="H111" s="25"/>
      <c r="I111" s="25"/>
      <c r="J111" s="26"/>
      <c r="K111" s="26"/>
      <c r="L111" s="26"/>
      <c r="S111" s="27"/>
      <c r="T111" s="27"/>
      <c r="X111" s="57"/>
      <c r="Y111" s="61" t="str">
        <f t="shared" si="76"/>
        <v/>
      </c>
      <c r="Z111" s="21" t="str">
        <f t="shared" si="72"/>
        <v/>
      </c>
      <c r="AA111" s="18" t="str">
        <f t="shared" si="84"/>
        <v/>
      </c>
      <c r="AB111" s="18" t="str">
        <f t="shared" si="85"/>
        <v/>
      </c>
      <c r="AC111" s="19" t="str">
        <f t="shared" si="86"/>
        <v/>
      </c>
      <c r="AD111" s="937" t="str">
        <f t="shared" si="77"/>
        <v/>
      </c>
      <c r="AE111" s="938"/>
      <c r="AF111" s="939" t="str">
        <f t="shared" si="78"/>
        <v/>
      </c>
      <c r="AG111" s="940"/>
      <c r="AH111" s="941" t="str">
        <f t="shared" si="73"/>
        <v/>
      </c>
      <c r="AI111" s="942"/>
      <c r="AJ111" s="943" t="str">
        <f>IF(X111&lt;&gt;"",IF(M62&lt;&gt;"",M62,0)+$U$2*Z111,"")</f>
        <v/>
      </c>
      <c r="AK111" s="944"/>
      <c r="AL111" s="943"/>
      <c r="AM111" s="944"/>
      <c r="AN111" s="893"/>
      <c r="AO111" s="894"/>
      <c r="AP111" s="894"/>
      <c r="AQ111" s="894"/>
      <c r="AR111" s="894"/>
      <c r="AS111" s="894"/>
      <c r="AT111" s="894"/>
      <c r="AU111" s="894"/>
      <c r="AV111" s="894"/>
      <c r="AW111" s="894"/>
      <c r="AX111" s="895"/>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208"/>
      <c r="CJ111" s="945" t="str">
        <f t="shared" si="74"/>
        <v/>
      </c>
      <c r="CK111" s="946"/>
      <c r="CL111" s="945" t="str">
        <f t="shared" si="75"/>
        <v/>
      </c>
      <c r="CM111" s="946"/>
      <c r="CN111" s="945" t="str">
        <f>IF(AND(S62&lt;&gt;"",$X111&lt;&gt;"",$AA111&lt;&gt;"O",$AA111&lt;&gt;"I",S62=CN$4),$AA111*60+$AB111+$AC111/100,"")</f>
        <v/>
      </c>
      <c r="CO111" s="537"/>
      <c r="CP111" s="425" t="str">
        <f>IF(AND(S62&lt;&gt;"",$X111&lt;&gt;"",$AA111&lt;&gt;"O",$AA111&lt;&gt;"I",S62=CP$4),$AA111*60+$AB111+$AC111/100,"")</f>
        <v/>
      </c>
      <c r="CQ111" s="537"/>
      <c r="CR111" s="425" t="str">
        <f>IF(AND(S62&lt;&gt;"",$X111&lt;&gt;"",$AA111&lt;&gt;"O",$AA111&lt;&gt;"I",S62=CR$4),$AA111*60+$AB111+$AC111/100,"")</f>
        <v/>
      </c>
      <c r="CS111" s="537"/>
      <c r="CT111" s="425" t="str">
        <f>IF(AND(S62&lt;&gt;"",$X111&lt;&gt;"",$AA111&lt;&gt;"O",$AA111&lt;&gt;"I",S62=CT$4),$AA111*60+$AB111+$AC111/100,"")</f>
        <v/>
      </c>
      <c r="CU111" s="537"/>
      <c r="CV111" s="425" t="str">
        <f>IF(AND(S62&lt;&gt;"",$X111&lt;&gt;"",$AA111&lt;&gt;"O",$AA111&lt;&gt;"I",S62=CV$4),$AA111*60+$AB111+$AC111/100,"")</f>
        <v/>
      </c>
      <c r="CW111" s="946"/>
      <c r="CX111" s="103"/>
      <c r="CY111" s="103"/>
      <c r="CZ111" s="103"/>
      <c r="DA111" s="103"/>
      <c r="DB111" s="103"/>
      <c r="DC111" s="103"/>
      <c r="DD111" s="103"/>
      <c r="DE111" s="103"/>
      <c r="DF111" s="103"/>
      <c r="DG111" s="103"/>
      <c r="DH111" s="103"/>
      <c r="DI111" s="103"/>
      <c r="DJ111" s="103"/>
      <c r="DK111" s="103"/>
      <c r="DL111" s="103"/>
      <c r="DM111" s="103"/>
      <c r="DN111" s="103"/>
      <c r="DO111" s="103"/>
      <c r="DP111" s="103"/>
      <c r="DQ111" s="103"/>
      <c r="DR111" s="103"/>
      <c r="DS111" s="103"/>
      <c r="DT111" s="103"/>
      <c r="DU111" s="103"/>
      <c r="DV111" s="103"/>
      <c r="DW111" s="103"/>
      <c r="DX111" s="103"/>
      <c r="DY111" s="103"/>
      <c r="DZ111" s="103"/>
      <c r="EA111" s="103"/>
      <c r="EB111" s="103"/>
      <c r="EC111" s="103"/>
      <c r="ED111" s="103"/>
      <c r="EE111" s="103"/>
      <c r="EF111" s="104"/>
      <c r="EG111" s="289"/>
      <c r="EH111" s="15"/>
      <c r="EI111" s="15"/>
      <c r="EJ111" s="15"/>
      <c r="EK111" s="15"/>
      <c r="EL111" s="290"/>
      <c r="EM111" s="49"/>
      <c r="EN111" s="15"/>
      <c r="EO111" s="15"/>
      <c r="EP111" s="15"/>
      <c r="EQ111" s="15"/>
      <c r="ER111" s="15"/>
      <c r="ES111" s="15"/>
      <c r="ET111" s="15"/>
      <c r="EU111" s="290"/>
      <c r="EV111" s="289"/>
      <c r="EW111" s="15"/>
      <c r="EX111" s="15"/>
      <c r="EY111" s="15"/>
      <c r="EZ111" s="15"/>
      <c r="FA111" s="15"/>
      <c r="FB111" s="15"/>
      <c r="FC111" s="290"/>
      <c r="FD111" s="289"/>
      <c r="FE111" s="15"/>
      <c r="FF111" s="15"/>
      <c r="FG111" s="15"/>
      <c r="FH111" s="15"/>
      <c r="FI111" s="15"/>
      <c r="FJ111" s="15"/>
      <c r="FK111" s="290"/>
      <c r="FL111" s="289"/>
      <c r="FM111" s="15"/>
      <c r="FN111" s="15"/>
      <c r="FO111" s="15"/>
      <c r="FP111" s="15"/>
      <c r="FQ111" s="15"/>
      <c r="FR111" s="15"/>
      <c r="FS111" s="290"/>
    </row>
    <row r="112" spans="1:175" s="293" customFormat="1" ht="13.5" customHeight="1" x14ac:dyDescent="0.25">
      <c r="A112" s="192"/>
      <c r="E112" s="24"/>
      <c r="F112" s="24"/>
      <c r="G112" s="25"/>
      <c r="H112" s="25"/>
      <c r="I112" s="25"/>
      <c r="J112" s="26"/>
      <c r="K112" s="26"/>
      <c r="L112" s="26"/>
      <c r="S112" s="27"/>
      <c r="T112" s="27"/>
      <c r="X112" s="57"/>
      <c r="Y112" s="61" t="str">
        <f t="shared" si="76"/>
        <v/>
      </c>
      <c r="Z112" s="21" t="str">
        <f t="shared" si="72"/>
        <v/>
      </c>
      <c r="AA112" s="18" t="str">
        <f t="shared" si="84"/>
        <v/>
      </c>
      <c r="AB112" s="18" t="str">
        <f t="shared" si="85"/>
        <v/>
      </c>
      <c r="AC112" s="19" t="str">
        <f t="shared" si="86"/>
        <v/>
      </c>
      <c r="AD112" s="937" t="str">
        <f t="shared" si="77"/>
        <v/>
      </c>
      <c r="AE112" s="938"/>
      <c r="AF112" s="939" t="str">
        <f t="shared" si="78"/>
        <v/>
      </c>
      <c r="AG112" s="940"/>
      <c r="AH112" s="941" t="str">
        <f t="shared" si="73"/>
        <v/>
      </c>
      <c r="AI112" s="942"/>
      <c r="AJ112" s="943" t="str">
        <f>IF(X112&lt;&gt;"",IF(M62&lt;&gt;"",M62,0)+$U$2*Z112,"")</f>
        <v/>
      </c>
      <c r="AK112" s="944"/>
      <c r="AL112" s="943"/>
      <c r="AM112" s="944"/>
      <c r="AN112" s="893"/>
      <c r="AO112" s="894"/>
      <c r="AP112" s="894"/>
      <c r="AQ112" s="894"/>
      <c r="AR112" s="894"/>
      <c r="AS112" s="894"/>
      <c r="AT112" s="894"/>
      <c r="AU112" s="894"/>
      <c r="AV112" s="894"/>
      <c r="AW112" s="894"/>
      <c r="AX112" s="895"/>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208"/>
      <c r="CJ112" s="945" t="str">
        <f t="shared" si="74"/>
        <v/>
      </c>
      <c r="CK112" s="946"/>
      <c r="CL112" s="945" t="str">
        <f t="shared" si="75"/>
        <v/>
      </c>
      <c r="CM112" s="946"/>
      <c r="CN112" s="945" t="str">
        <f>IF(AND(S62&lt;&gt;"",$X112&lt;&gt;"",$AA112&lt;&gt;"O",$AA112&lt;&gt;"I",S62=CN$4),$AA112*60+$AB112+$AC112/100,"")</f>
        <v/>
      </c>
      <c r="CO112" s="537"/>
      <c r="CP112" s="425" t="str">
        <f>IF(AND(S62&lt;&gt;"",$X112&lt;&gt;"",$AA112&lt;&gt;"O",$AA112&lt;&gt;"I",S62=CP$4),$AA112*60+$AB112+$AC112/100,"")</f>
        <v/>
      </c>
      <c r="CQ112" s="537"/>
      <c r="CR112" s="425" t="str">
        <f>IF(AND(S62&lt;&gt;"",$X112&lt;&gt;"",$AA112&lt;&gt;"O",$AA112&lt;&gt;"I",S62=CR$4),$AA112*60+$AB112+$AC112/100,"")</f>
        <v/>
      </c>
      <c r="CS112" s="537"/>
      <c r="CT112" s="425" t="str">
        <f>IF(AND(S62&lt;&gt;"",$X112&lt;&gt;"",$AA112&lt;&gt;"O",$AA112&lt;&gt;"I",S62=CT$4),$AA112*60+$AB112+$AC112/100,"")</f>
        <v/>
      </c>
      <c r="CU112" s="537"/>
      <c r="CV112" s="425" t="str">
        <f>IF(AND(S62&lt;&gt;"",$X112&lt;&gt;"",$AA112&lt;&gt;"O",$AA112&lt;&gt;"I",S62=CV$4),$AA112*60+$AB112+$AC112/100,"")</f>
        <v/>
      </c>
      <c r="CW112" s="946"/>
      <c r="CX112" s="103"/>
      <c r="CY112" s="103"/>
      <c r="CZ112" s="103"/>
      <c r="DA112" s="103"/>
      <c r="DB112" s="103"/>
      <c r="DC112" s="103"/>
      <c r="DD112" s="103"/>
      <c r="DE112" s="103"/>
      <c r="DF112" s="103"/>
      <c r="DG112" s="103"/>
      <c r="DH112" s="103"/>
      <c r="DI112" s="103"/>
      <c r="DJ112" s="103"/>
      <c r="DK112" s="103"/>
      <c r="DL112" s="103"/>
      <c r="DM112" s="103"/>
      <c r="DN112" s="103"/>
      <c r="DO112" s="103"/>
      <c r="DP112" s="103"/>
      <c r="DQ112" s="103"/>
      <c r="DR112" s="103"/>
      <c r="DS112" s="103"/>
      <c r="DT112" s="103"/>
      <c r="DU112" s="103"/>
      <c r="DV112" s="103"/>
      <c r="DW112" s="103"/>
      <c r="DX112" s="103"/>
      <c r="DY112" s="103"/>
      <c r="DZ112" s="103"/>
      <c r="EA112" s="103"/>
      <c r="EB112" s="103"/>
      <c r="EC112" s="103"/>
      <c r="ED112" s="103"/>
      <c r="EE112" s="103"/>
      <c r="EF112" s="104"/>
      <c r="EG112" s="289"/>
      <c r="EH112" s="15"/>
      <c r="EI112" s="15"/>
      <c r="EJ112" s="15"/>
      <c r="EK112" s="15"/>
      <c r="EL112" s="290"/>
      <c r="EM112" s="49"/>
      <c r="EN112" s="15"/>
      <c r="EO112" s="15"/>
      <c r="EP112" s="15"/>
      <c r="EQ112" s="15"/>
      <c r="ER112" s="15"/>
      <c r="ES112" s="15"/>
      <c r="ET112" s="15"/>
      <c r="EU112" s="290"/>
      <c r="EV112" s="289"/>
      <c r="EW112" s="15"/>
      <c r="EX112" s="15"/>
      <c r="EY112" s="15"/>
      <c r="EZ112" s="15"/>
      <c r="FA112" s="15"/>
      <c r="FB112" s="15"/>
      <c r="FC112" s="290"/>
      <c r="FD112" s="289"/>
      <c r="FE112" s="15"/>
      <c r="FF112" s="15"/>
      <c r="FG112" s="15"/>
      <c r="FH112" s="15"/>
      <c r="FI112" s="15"/>
      <c r="FJ112" s="15"/>
      <c r="FK112" s="290"/>
      <c r="FL112" s="289"/>
      <c r="FM112" s="15"/>
      <c r="FN112" s="15"/>
      <c r="FO112" s="15"/>
      <c r="FP112" s="15"/>
      <c r="FQ112" s="15"/>
      <c r="FR112" s="15"/>
      <c r="FS112" s="290"/>
    </row>
    <row r="113" spans="1:175" s="293" customFormat="1" ht="13.5" customHeight="1" x14ac:dyDescent="0.25">
      <c r="A113" s="192"/>
      <c r="E113" s="24"/>
      <c r="F113" s="24"/>
      <c r="G113" s="25"/>
      <c r="H113" s="25"/>
      <c r="I113" s="25"/>
      <c r="J113" s="26"/>
      <c r="K113" s="26"/>
      <c r="L113" s="26"/>
      <c r="S113" s="27"/>
      <c r="T113" s="27"/>
      <c r="X113" s="57"/>
      <c r="Y113" s="61" t="str">
        <f t="shared" si="76"/>
        <v/>
      </c>
      <c r="Z113" s="21" t="str">
        <f t="shared" si="72"/>
        <v/>
      </c>
      <c r="AA113" s="18" t="str">
        <f t="shared" si="84"/>
        <v/>
      </c>
      <c r="AB113" s="18" t="str">
        <f t="shared" si="85"/>
        <v/>
      </c>
      <c r="AC113" s="19" t="str">
        <f t="shared" si="86"/>
        <v/>
      </c>
      <c r="AD113" s="937" t="str">
        <f t="shared" si="77"/>
        <v/>
      </c>
      <c r="AE113" s="938"/>
      <c r="AF113" s="939" t="str">
        <f t="shared" si="78"/>
        <v/>
      </c>
      <c r="AG113" s="940"/>
      <c r="AH113" s="941" t="str">
        <f t="shared" si="73"/>
        <v/>
      </c>
      <c r="AI113" s="942"/>
      <c r="AJ113" s="943" t="str">
        <f>IF(X113&lt;&gt;"",IF(M62&lt;&gt;"",M62,0)+$U$2*Z113,"")</f>
        <v/>
      </c>
      <c r="AK113" s="944"/>
      <c r="AL113" s="943"/>
      <c r="AM113" s="944"/>
      <c r="AN113" s="893"/>
      <c r="AO113" s="894"/>
      <c r="AP113" s="894"/>
      <c r="AQ113" s="894"/>
      <c r="AR113" s="894"/>
      <c r="AS113" s="894"/>
      <c r="AT113" s="894"/>
      <c r="AU113" s="894"/>
      <c r="AV113" s="894"/>
      <c r="AW113" s="894"/>
      <c r="AX113" s="895"/>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208"/>
      <c r="CJ113" s="945" t="str">
        <f t="shared" si="74"/>
        <v/>
      </c>
      <c r="CK113" s="946"/>
      <c r="CL113" s="945" t="str">
        <f t="shared" si="75"/>
        <v/>
      </c>
      <c r="CM113" s="946"/>
      <c r="CN113" s="945" t="str">
        <f>IF(AND(S62&lt;&gt;"",$X113&lt;&gt;"",$AA113&lt;&gt;"O",$AA113&lt;&gt;"I",S62=CN$4),$AA113*60+$AB113+$AC113/100,"")</f>
        <v/>
      </c>
      <c r="CO113" s="537"/>
      <c r="CP113" s="425" t="str">
        <f>IF(AND(S62&lt;&gt;"",$X113&lt;&gt;"",$AA113&lt;&gt;"O",$AA113&lt;&gt;"I",S62=CP$4),$AA113*60+$AB113+$AC113/100,"")</f>
        <v/>
      </c>
      <c r="CQ113" s="537"/>
      <c r="CR113" s="425" t="str">
        <f>IF(AND(S62&lt;&gt;"",$X113&lt;&gt;"",$AA113&lt;&gt;"O",$AA113&lt;&gt;"I",S62=CR$4),$AA113*60+$AB113+$AC113/100,"")</f>
        <v/>
      </c>
      <c r="CS113" s="537"/>
      <c r="CT113" s="425" t="str">
        <f>IF(AND(S62&lt;&gt;"",$X113&lt;&gt;"",$AA113&lt;&gt;"O",$AA113&lt;&gt;"I",S62=CT$4),$AA113*60+$AB113+$AC113/100,"")</f>
        <v/>
      </c>
      <c r="CU113" s="537"/>
      <c r="CV113" s="425" t="str">
        <f>IF(AND(S62&lt;&gt;"",$X113&lt;&gt;"",$AA113&lt;&gt;"O",$AA113&lt;&gt;"I",S62=CV$4),$AA113*60+$AB113+$AC113/100,"")</f>
        <v/>
      </c>
      <c r="CW113" s="946"/>
      <c r="CX113" s="103"/>
      <c r="CY113" s="103"/>
      <c r="CZ113" s="103"/>
      <c r="DA113" s="103"/>
      <c r="DB113" s="103"/>
      <c r="DC113" s="103"/>
      <c r="DD113" s="103"/>
      <c r="DE113" s="103"/>
      <c r="DF113" s="103"/>
      <c r="DG113" s="103"/>
      <c r="DH113" s="103"/>
      <c r="DI113" s="103"/>
      <c r="DJ113" s="103"/>
      <c r="DK113" s="103"/>
      <c r="DL113" s="103"/>
      <c r="DM113" s="103"/>
      <c r="DN113" s="103"/>
      <c r="DO113" s="103"/>
      <c r="DP113" s="103"/>
      <c r="DQ113" s="103"/>
      <c r="DR113" s="103"/>
      <c r="DS113" s="103"/>
      <c r="DT113" s="103"/>
      <c r="DU113" s="103"/>
      <c r="DV113" s="103"/>
      <c r="DW113" s="103"/>
      <c r="DX113" s="103"/>
      <c r="DY113" s="103"/>
      <c r="DZ113" s="103"/>
      <c r="EA113" s="103"/>
      <c r="EB113" s="103"/>
      <c r="EC113" s="103"/>
      <c r="ED113" s="103"/>
      <c r="EE113" s="103"/>
      <c r="EF113" s="104"/>
      <c r="EG113" s="289"/>
      <c r="EH113" s="15"/>
      <c r="EI113" s="15"/>
      <c r="EJ113" s="15"/>
      <c r="EK113" s="15"/>
      <c r="EL113" s="290"/>
      <c r="EM113" s="49"/>
      <c r="EN113" s="15"/>
      <c r="EO113" s="15"/>
      <c r="EP113" s="15"/>
      <c r="EQ113" s="15"/>
      <c r="ER113" s="15"/>
      <c r="ES113" s="15"/>
      <c r="ET113" s="15"/>
      <c r="EU113" s="290"/>
      <c r="EV113" s="289"/>
      <c r="EW113" s="15"/>
      <c r="EX113" s="15"/>
      <c r="EY113" s="15"/>
      <c r="EZ113" s="15"/>
      <c r="FA113" s="15"/>
      <c r="FB113" s="15"/>
      <c r="FC113" s="290"/>
      <c r="FD113" s="289"/>
      <c r="FE113" s="15"/>
      <c r="FF113" s="15"/>
      <c r="FG113" s="15"/>
      <c r="FH113" s="15"/>
      <c r="FI113" s="15"/>
      <c r="FJ113" s="15"/>
      <c r="FK113" s="290"/>
      <c r="FL113" s="289"/>
      <c r="FM113" s="15"/>
      <c r="FN113" s="15"/>
      <c r="FO113" s="15"/>
      <c r="FP113" s="15"/>
      <c r="FQ113" s="15"/>
      <c r="FR113" s="15"/>
      <c r="FS113" s="290"/>
    </row>
    <row r="114" spans="1:175" s="293" customFormat="1" ht="13.5" customHeight="1" x14ac:dyDescent="0.25">
      <c r="A114" s="192"/>
      <c r="E114" s="24"/>
      <c r="F114" s="24"/>
      <c r="G114" s="25"/>
      <c r="H114" s="25"/>
      <c r="I114" s="25"/>
      <c r="J114" s="26"/>
      <c r="K114" s="26"/>
      <c r="L114" s="26"/>
      <c r="S114" s="27"/>
      <c r="T114" s="27"/>
      <c r="X114" s="57"/>
      <c r="Y114" s="61" t="str">
        <f t="shared" si="76"/>
        <v/>
      </c>
      <c r="Z114" s="21" t="str">
        <f t="shared" si="72"/>
        <v/>
      </c>
      <c r="AA114" s="18" t="str">
        <f t="shared" si="84"/>
        <v/>
      </c>
      <c r="AB114" s="18" t="str">
        <f t="shared" si="85"/>
        <v/>
      </c>
      <c r="AC114" s="19" t="str">
        <f t="shared" si="86"/>
        <v/>
      </c>
      <c r="AD114" s="937" t="str">
        <f t="shared" si="77"/>
        <v/>
      </c>
      <c r="AE114" s="938"/>
      <c r="AF114" s="939" t="str">
        <f t="shared" si="78"/>
        <v/>
      </c>
      <c r="AG114" s="940"/>
      <c r="AH114" s="941" t="str">
        <f t="shared" si="73"/>
        <v/>
      </c>
      <c r="AI114" s="942"/>
      <c r="AJ114" s="943" t="str">
        <f>IF(X114&lt;&gt;"",IF(M62&lt;&gt;"",M62,0)+$U$2*Z114,"")</f>
        <v/>
      </c>
      <c r="AK114" s="944"/>
      <c r="AL114" s="943"/>
      <c r="AM114" s="944"/>
      <c r="AN114" s="893"/>
      <c r="AO114" s="894"/>
      <c r="AP114" s="894"/>
      <c r="AQ114" s="894"/>
      <c r="AR114" s="894"/>
      <c r="AS114" s="894"/>
      <c r="AT114" s="894"/>
      <c r="AU114" s="894"/>
      <c r="AV114" s="894"/>
      <c r="AW114" s="894"/>
      <c r="AX114" s="895"/>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208"/>
      <c r="CJ114" s="945" t="str">
        <f t="shared" si="74"/>
        <v/>
      </c>
      <c r="CK114" s="946"/>
      <c r="CL114" s="945" t="str">
        <f t="shared" si="75"/>
        <v/>
      </c>
      <c r="CM114" s="946"/>
      <c r="CN114" s="945" t="str">
        <f>IF(AND(S62&lt;&gt;"",$X114&lt;&gt;"",$AA114&lt;&gt;"O",$AA114&lt;&gt;"I",S62=CN$4),$AA114*60+$AB114+$AC114/100,"")</f>
        <v/>
      </c>
      <c r="CO114" s="537"/>
      <c r="CP114" s="425" t="str">
        <f>IF(AND(S62&lt;&gt;"",$X114&lt;&gt;"",$AA114&lt;&gt;"O",$AA114&lt;&gt;"I",S62=CP$4),$AA114*60+$AB114+$AC114/100,"")</f>
        <v/>
      </c>
      <c r="CQ114" s="537"/>
      <c r="CR114" s="425" t="str">
        <f>IF(AND(S62&lt;&gt;"",$X114&lt;&gt;"",$AA114&lt;&gt;"O",$AA114&lt;&gt;"I",S62=CR$4),$AA114*60+$AB114+$AC114/100,"")</f>
        <v/>
      </c>
      <c r="CS114" s="537"/>
      <c r="CT114" s="425" t="str">
        <f>IF(AND(S62&lt;&gt;"",$X114&lt;&gt;"",$AA114&lt;&gt;"O",$AA114&lt;&gt;"I",S62=CT$4),$AA114*60+$AB114+$AC114/100,"")</f>
        <v/>
      </c>
      <c r="CU114" s="537"/>
      <c r="CV114" s="425" t="str">
        <f>IF(AND(S62&lt;&gt;"",$X114&lt;&gt;"",$AA114&lt;&gt;"O",$AA114&lt;&gt;"I",S62=CV$4),$AA114*60+$AB114+$AC114/100,"")</f>
        <v/>
      </c>
      <c r="CW114" s="946"/>
      <c r="CX114" s="103"/>
      <c r="CY114" s="103"/>
      <c r="CZ114" s="103"/>
      <c r="DA114" s="103"/>
      <c r="DB114" s="103"/>
      <c r="DC114" s="103"/>
      <c r="DD114" s="103"/>
      <c r="DE114" s="103"/>
      <c r="DF114" s="103"/>
      <c r="DG114" s="103"/>
      <c r="DH114" s="103"/>
      <c r="DI114" s="103"/>
      <c r="DJ114" s="103"/>
      <c r="DK114" s="103"/>
      <c r="DL114" s="103"/>
      <c r="DM114" s="103"/>
      <c r="DN114" s="103"/>
      <c r="DO114" s="103"/>
      <c r="DP114" s="103"/>
      <c r="DQ114" s="103"/>
      <c r="DR114" s="103"/>
      <c r="DS114" s="103"/>
      <c r="DT114" s="103"/>
      <c r="DU114" s="103"/>
      <c r="DV114" s="103"/>
      <c r="DW114" s="103"/>
      <c r="DX114" s="103"/>
      <c r="DY114" s="103"/>
      <c r="DZ114" s="103"/>
      <c r="EA114" s="103"/>
      <c r="EB114" s="103"/>
      <c r="EC114" s="103"/>
      <c r="ED114" s="103"/>
      <c r="EE114" s="103"/>
      <c r="EF114" s="104"/>
      <c r="EG114" s="289"/>
      <c r="EH114" s="15"/>
      <c r="EI114" s="15"/>
      <c r="EJ114" s="15"/>
      <c r="EK114" s="15"/>
      <c r="EL114" s="290"/>
      <c r="EM114" s="49"/>
      <c r="EN114" s="15"/>
      <c r="EO114" s="15"/>
      <c r="EP114" s="15"/>
      <c r="EQ114" s="15"/>
      <c r="ER114" s="15"/>
      <c r="ES114" s="15"/>
      <c r="ET114" s="15"/>
      <c r="EU114" s="290"/>
      <c r="EV114" s="289"/>
      <c r="EW114" s="15"/>
      <c r="EX114" s="15"/>
      <c r="EY114" s="15"/>
      <c r="EZ114" s="15"/>
      <c r="FA114" s="15"/>
      <c r="FB114" s="15"/>
      <c r="FC114" s="290"/>
      <c r="FD114" s="289"/>
      <c r="FE114" s="15"/>
      <c r="FF114" s="15"/>
      <c r="FG114" s="15"/>
      <c r="FH114" s="15"/>
      <c r="FI114" s="15"/>
      <c r="FJ114" s="15"/>
      <c r="FK114" s="290"/>
      <c r="FL114" s="289"/>
      <c r="FM114" s="15"/>
      <c r="FN114" s="15"/>
      <c r="FO114" s="15"/>
      <c r="FP114" s="15"/>
      <c r="FQ114" s="15"/>
      <c r="FR114" s="15"/>
      <c r="FS114" s="290"/>
    </row>
    <row r="115" spans="1:175" s="293" customFormat="1" ht="13.5" customHeight="1" x14ac:dyDescent="0.25">
      <c r="A115" s="192"/>
      <c r="E115" s="24"/>
      <c r="F115" s="24"/>
      <c r="G115" s="25"/>
      <c r="H115" s="25"/>
      <c r="I115" s="25"/>
      <c r="J115" s="26"/>
      <c r="K115" s="26"/>
      <c r="L115" s="26"/>
      <c r="S115" s="27"/>
      <c r="T115" s="27"/>
      <c r="X115" s="57"/>
      <c r="Y115" s="61" t="str">
        <f t="shared" si="76"/>
        <v/>
      </c>
      <c r="Z115" s="21" t="str">
        <f t="shared" si="72"/>
        <v/>
      </c>
      <c r="AA115" s="18" t="str">
        <f t="shared" si="84"/>
        <v/>
      </c>
      <c r="AB115" s="18" t="str">
        <f t="shared" si="85"/>
        <v/>
      </c>
      <c r="AC115" s="19" t="str">
        <f t="shared" si="86"/>
        <v/>
      </c>
      <c r="AD115" s="937" t="str">
        <f t="shared" si="77"/>
        <v/>
      </c>
      <c r="AE115" s="938"/>
      <c r="AF115" s="939" t="str">
        <f t="shared" si="78"/>
        <v/>
      </c>
      <c r="AG115" s="940"/>
      <c r="AH115" s="941" t="str">
        <f t="shared" si="73"/>
        <v/>
      </c>
      <c r="AI115" s="942"/>
      <c r="AJ115" s="943" t="str">
        <f>IF(X115&lt;&gt;"",IF(M62&lt;&gt;"",M62,0)+$U$2*Z115,"")</f>
        <v/>
      </c>
      <c r="AK115" s="944"/>
      <c r="AL115" s="943"/>
      <c r="AM115" s="944"/>
      <c r="AN115" s="893"/>
      <c r="AO115" s="894"/>
      <c r="AP115" s="894"/>
      <c r="AQ115" s="894"/>
      <c r="AR115" s="894"/>
      <c r="AS115" s="894"/>
      <c r="AT115" s="894"/>
      <c r="AU115" s="894"/>
      <c r="AV115" s="894"/>
      <c r="AW115" s="894"/>
      <c r="AX115" s="895"/>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208"/>
      <c r="CJ115" s="945" t="str">
        <f t="shared" si="74"/>
        <v/>
      </c>
      <c r="CK115" s="946"/>
      <c r="CL115" s="945" t="str">
        <f t="shared" si="75"/>
        <v/>
      </c>
      <c r="CM115" s="946"/>
      <c r="CN115" s="945" t="str">
        <f>IF(AND(S62&lt;&gt;"",$X115&lt;&gt;"",$AA115&lt;&gt;"O",$AA115&lt;&gt;"I",S62=CN$4),$AA115*60+$AB115+$AC115/100,"")</f>
        <v/>
      </c>
      <c r="CO115" s="537"/>
      <c r="CP115" s="425" t="str">
        <f>IF(AND(S62&lt;&gt;"",$X115&lt;&gt;"",$AA115&lt;&gt;"O",$AA115&lt;&gt;"I",S62=CP$4),$AA115*60+$AB115+$AC115/100,"")</f>
        <v/>
      </c>
      <c r="CQ115" s="537"/>
      <c r="CR115" s="425" t="str">
        <f>IF(AND(S62&lt;&gt;"",$X115&lt;&gt;"",$AA115&lt;&gt;"O",$AA115&lt;&gt;"I",S62=CR$4),$AA115*60+$AB115+$AC115/100,"")</f>
        <v/>
      </c>
      <c r="CS115" s="537"/>
      <c r="CT115" s="425" t="str">
        <f>IF(AND(S62&lt;&gt;"",$X115&lt;&gt;"",$AA115&lt;&gt;"O",$AA115&lt;&gt;"I",S62=CT$4),$AA115*60+$AB115+$AC115/100,"")</f>
        <v/>
      </c>
      <c r="CU115" s="537"/>
      <c r="CV115" s="425" t="str">
        <f>IF(AND(S62&lt;&gt;"",$X115&lt;&gt;"",$AA115&lt;&gt;"O",$AA115&lt;&gt;"I",S62=CV$4),$AA115*60+$AB115+$AC115/100,"")</f>
        <v/>
      </c>
      <c r="CW115" s="946"/>
      <c r="CX115" s="103"/>
      <c r="CY115" s="103"/>
      <c r="CZ115" s="103"/>
      <c r="DA115" s="103"/>
      <c r="DB115" s="103"/>
      <c r="DC115" s="103"/>
      <c r="DD115" s="103"/>
      <c r="DE115" s="103"/>
      <c r="DF115" s="103"/>
      <c r="DG115" s="103"/>
      <c r="DH115" s="103"/>
      <c r="DI115" s="103"/>
      <c r="DJ115" s="103"/>
      <c r="DK115" s="103"/>
      <c r="DL115" s="103"/>
      <c r="DM115" s="103"/>
      <c r="DN115" s="103"/>
      <c r="DO115" s="103"/>
      <c r="DP115" s="103"/>
      <c r="DQ115" s="103"/>
      <c r="DR115" s="103"/>
      <c r="DS115" s="103"/>
      <c r="DT115" s="103"/>
      <c r="DU115" s="103"/>
      <c r="DV115" s="103"/>
      <c r="DW115" s="103"/>
      <c r="DX115" s="103"/>
      <c r="DY115" s="103"/>
      <c r="DZ115" s="103"/>
      <c r="EA115" s="103"/>
      <c r="EB115" s="103"/>
      <c r="EC115" s="103"/>
      <c r="ED115" s="103"/>
      <c r="EE115" s="103"/>
      <c r="EF115" s="104"/>
      <c r="EG115" s="289"/>
      <c r="EH115" s="15"/>
      <c r="EI115" s="15"/>
      <c r="EJ115" s="15"/>
      <c r="EK115" s="15"/>
      <c r="EL115" s="290"/>
      <c r="EM115" s="49"/>
      <c r="EN115" s="15"/>
      <c r="EO115" s="15"/>
      <c r="EP115" s="15"/>
      <c r="EQ115" s="15"/>
      <c r="ER115" s="15"/>
      <c r="ES115" s="15"/>
      <c r="ET115" s="15"/>
      <c r="EU115" s="290"/>
      <c r="EV115" s="289"/>
      <c r="EW115" s="15"/>
      <c r="EX115" s="15"/>
      <c r="EY115" s="15"/>
      <c r="EZ115" s="15"/>
      <c r="FA115" s="15"/>
      <c r="FB115" s="15"/>
      <c r="FC115" s="290"/>
      <c r="FD115" s="289"/>
      <c r="FE115" s="15"/>
      <c r="FF115" s="15"/>
      <c r="FG115" s="15"/>
      <c r="FH115" s="15"/>
      <c r="FI115" s="15"/>
      <c r="FJ115" s="15"/>
      <c r="FK115" s="290"/>
      <c r="FL115" s="289"/>
      <c r="FM115" s="15"/>
      <c r="FN115" s="15"/>
      <c r="FO115" s="15"/>
      <c r="FP115" s="15"/>
      <c r="FQ115" s="15"/>
      <c r="FR115" s="15"/>
      <c r="FS115" s="290"/>
    </row>
    <row r="116" spans="1:175" s="293" customFormat="1" ht="13.5" customHeight="1" x14ac:dyDescent="0.25">
      <c r="A116" s="192"/>
      <c r="E116" s="24"/>
      <c r="F116" s="24"/>
      <c r="G116" s="25"/>
      <c r="H116" s="25"/>
      <c r="I116" s="25"/>
      <c r="J116" s="26"/>
      <c r="K116" s="26"/>
      <c r="L116" s="26"/>
      <c r="S116" s="27"/>
      <c r="T116" s="27"/>
      <c r="X116" s="57"/>
      <c r="Y116" s="61" t="str">
        <f t="shared" si="76"/>
        <v/>
      </c>
      <c r="Z116" s="21" t="str">
        <f t="shared" si="72"/>
        <v/>
      </c>
      <c r="AA116" s="18" t="str">
        <f t="shared" si="84"/>
        <v/>
      </c>
      <c r="AB116" s="18" t="str">
        <f t="shared" si="85"/>
        <v/>
      </c>
      <c r="AC116" s="19" t="str">
        <f t="shared" si="86"/>
        <v/>
      </c>
      <c r="AD116" s="937" t="str">
        <f t="shared" si="77"/>
        <v/>
      </c>
      <c r="AE116" s="938"/>
      <c r="AF116" s="939" t="str">
        <f t="shared" si="78"/>
        <v/>
      </c>
      <c r="AG116" s="940"/>
      <c r="AH116" s="941" t="str">
        <f t="shared" si="73"/>
        <v/>
      </c>
      <c r="AI116" s="942"/>
      <c r="AJ116" s="943" t="str">
        <f>IF(X116&lt;&gt;"",IF(M62&lt;&gt;"",M62,0)+$U$2*Z116,"")</f>
        <v/>
      </c>
      <c r="AK116" s="944"/>
      <c r="AL116" s="943"/>
      <c r="AM116" s="944"/>
      <c r="AN116" s="893"/>
      <c r="AO116" s="894"/>
      <c r="AP116" s="894"/>
      <c r="AQ116" s="894"/>
      <c r="AR116" s="894"/>
      <c r="AS116" s="894"/>
      <c r="AT116" s="894"/>
      <c r="AU116" s="894"/>
      <c r="AV116" s="894"/>
      <c r="AW116" s="894"/>
      <c r="AX116" s="895"/>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208"/>
      <c r="CJ116" s="945" t="str">
        <f t="shared" si="74"/>
        <v/>
      </c>
      <c r="CK116" s="946"/>
      <c r="CL116" s="945" t="str">
        <f t="shared" si="75"/>
        <v/>
      </c>
      <c r="CM116" s="946"/>
      <c r="CN116" s="945" t="str">
        <f>IF(AND(S62&lt;&gt;"",$X116&lt;&gt;"",$AA116&lt;&gt;"O",$AA116&lt;&gt;"I",S62=CN$4),$AA116*60+$AB116+$AC116/100,"")</f>
        <v/>
      </c>
      <c r="CO116" s="537"/>
      <c r="CP116" s="425" t="str">
        <f>IF(AND(S62&lt;&gt;"",$X116&lt;&gt;"",$AA116&lt;&gt;"O",$AA116&lt;&gt;"I",S62=CP$4),$AA116*60+$AB116+$AC116/100,"")</f>
        <v/>
      </c>
      <c r="CQ116" s="537"/>
      <c r="CR116" s="425" t="str">
        <f>IF(AND(S62&lt;&gt;"",$X116&lt;&gt;"",$AA116&lt;&gt;"O",$AA116&lt;&gt;"I",S62=CR$4),$AA116*60+$AB116+$AC116/100,"")</f>
        <v/>
      </c>
      <c r="CS116" s="537"/>
      <c r="CT116" s="425" t="str">
        <f>IF(AND(S62&lt;&gt;"",$X116&lt;&gt;"",$AA116&lt;&gt;"O",$AA116&lt;&gt;"I",S62=CT$4),$AA116*60+$AB116+$AC116/100,"")</f>
        <v/>
      </c>
      <c r="CU116" s="537"/>
      <c r="CV116" s="425" t="str">
        <f>IF(AND(S62&lt;&gt;"",$X116&lt;&gt;"",$AA116&lt;&gt;"O",$AA116&lt;&gt;"I",S62=CV$4),$AA116*60+$AB116+$AC116/100,"")</f>
        <v/>
      </c>
      <c r="CW116" s="946"/>
      <c r="CX116" s="103"/>
      <c r="CY116" s="103"/>
      <c r="CZ116" s="103"/>
      <c r="DA116" s="103"/>
      <c r="DB116" s="103"/>
      <c r="DC116" s="103"/>
      <c r="DD116" s="103"/>
      <c r="DE116" s="103"/>
      <c r="DF116" s="103"/>
      <c r="DG116" s="103"/>
      <c r="DH116" s="103"/>
      <c r="DI116" s="103"/>
      <c r="DJ116" s="103"/>
      <c r="DK116" s="103"/>
      <c r="DL116" s="103"/>
      <c r="DM116" s="103"/>
      <c r="DN116" s="103"/>
      <c r="DO116" s="103"/>
      <c r="DP116" s="103"/>
      <c r="DQ116" s="103"/>
      <c r="DR116" s="103"/>
      <c r="DS116" s="103"/>
      <c r="DT116" s="103"/>
      <c r="DU116" s="103"/>
      <c r="DV116" s="103"/>
      <c r="DW116" s="103"/>
      <c r="DX116" s="103"/>
      <c r="DY116" s="103"/>
      <c r="DZ116" s="103"/>
      <c r="EA116" s="103"/>
      <c r="EB116" s="103"/>
      <c r="EC116" s="103"/>
      <c r="ED116" s="103"/>
      <c r="EE116" s="103"/>
      <c r="EF116" s="104"/>
      <c r="EG116" s="289"/>
      <c r="EH116" s="15"/>
      <c r="EI116" s="15"/>
      <c r="EJ116" s="15"/>
      <c r="EK116" s="15"/>
      <c r="EL116" s="290"/>
      <c r="EM116" s="49"/>
      <c r="EN116" s="15"/>
      <c r="EO116" s="15"/>
      <c r="EP116" s="15"/>
      <c r="EQ116" s="15"/>
      <c r="ER116" s="15"/>
      <c r="ES116" s="15"/>
      <c r="ET116" s="15"/>
      <c r="EU116" s="290"/>
      <c r="EV116" s="289"/>
      <c r="EW116" s="15"/>
      <c r="EX116" s="15"/>
      <c r="EY116" s="15"/>
      <c r="EZ116" s="15"/>
      <c r="FA116" s="15"/>
      <c r="FB116" s="15"/>
      <c r="FC116" s="290"/>
      <c r="FD116" s="289"/>
      <c r="FE116" s="15"/>
      <c r="FF116" s="15"/>
      <c r="FG116" s="15"/>
      <c r="FH116" s="15"/>
      <c r="FI116" s="15"/>
      <c r="FJ116" s="15"/>
      <c r="FK116" s="290"/>
      <c r="FL116" s="289"/>
      <c r="FM116" s="15"/>
      <c r="FN116" s="15"/>
      <c r="FO116" s="15"/>
      <c r="FP116" s="15"/>
      <c r="FQ116" s="15"/>
      <c r="FR116" s="15"/>
      <c r="FS116" s="290"/>
    </row>
    <row r="117" spans="1:175" s="293" customFormat="1" ht="13.5" customHeight="1" x14ac:dyDescent="0.25">
      <c r="A117" s="192"/>
      <c r="E117" s="24"/>
      <c r="F117" s="24"/>
      <c r="G117" s="25"/>
      <c r="H117" s="25"/>
      <c r="I117" s="25"/>
      <c r="J117" s="26"/>
      <c r="K117" s="26"/>
      <c r="L117" s="26"/>
      <c r="S117" s="27"/>
      <c r="T117" s="27"/>
      <c r="X117" s="57"/>
      <c r="Y117" s="61" t="str">
        <f t="shared" si="76"/>
        <v/>
      </c>
      <c r="Z117" s="21" t="str">
        <f t="shared" si="72"/>
        <v/>
      </c>
      <c r="AA117" s="18" t="str">
        <f t="shared" si="84"/>
        <v/>
      </c>
      <c r="AB117" s="18" t="str">
        <f t="shared" si="85"/>
        <v/>
      </c>
      <c r="AC117" s="19" t="str">
        <f t="shared" si="86"/>
        <v/>
      </c>
      <c r="AD117" s="937" t="str">
        <f t="shared" si="77"/>
        <v/>
      </c>
      <c r="AE117" s="938"/>
      <c r="AF117" s="939" t="str">
        <f t="shared" si="78"/>
        <v/>
      </c>
      <c r="AG117" s="940"/>
      <c r="AH117" s="941" t="str">
        <f t="shared" si="73"/>
        <v/>
      </c>
      <c r="AI117" s="942"/>
      <c r="AJ117" s="943" t="str">
        <f>IF(X117&lt;&gt;"",IF(M62&lt;&gt;"",M62,0)+$U$2*Z117,"")</f>
        <v/>
      </c>
      <c r="AK117" s="944"/>
      <c r="AL117" s="943"/>
      <c r="AM117" s="944"/>
      <c r="AN117" s="893"/>
      <c r="AO117" s="894"/>
      <c r="AP117" s="894"/>
      <c r="AQ117" s="894"/>
      <c r="AR117" s="894"/>
      <c r="AS117" s="894"/>
      <c r="AT117" s="894"/>
      <c r="AU117" s="894"/>
      <c r="AV117" s="894"/>
      <c r="AW117" s="894"/>
      <c r="AX117" s="895"/>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208"/>
      <c r="CJ117" s="945" t="str">
        <f t="shared" si="74"/>
        <v/>
      </c>
      <c r="CK117" s="946"/>
      <c r="CL117" s="945" t="str">
        <f t="shared" si="75"/>
        <v/>
      </c>
      <c r="CM117" s="946"/>
      <c r="CN117" s="945" t="str">
        <f>IF(AND(S62&lt;&gt;"",$X117&lt;&gt;"",$AA117&lt;&gt;"O",$AA117&lt;&gt;"I",S62=CN$4),$AA117*60+$AB117+$AC117/100,"")</f>
        <v/>
      </c>
      <c r="CO117" s="537"/>
      <c r="CP117" s="425" t="str">
        <f>IF(AND(S62&lt;&gt;"",$X117&lt;&gt;"",$AA117&lt;&gt;"O",$AA117&lt;&gt;"I",S62=CP$4),$AA117*60+$AB117+$AC117/100,"")</f>
        <v/>
      </c>
      <c r="CQ117" s="537"/>
      <c r="CR117" s="425" t="str">
        <f>IF(AND(S62&lt;&gt;"",$X117&lt;&gt;"",$AA117&lt;&gt;"O",$AA117&lt;&gt;"I",S62=CR$4),$AA117*60+$AB117+$AC117/100,"")</f>
        <v/>
      </c>
      <c r="CS117" s="537"/>
      <c r="CT117" s="425" t="str">
        <f>IF(AND(S62&lt;&gt;"",$X117&lt;&gt;"",$AA117&lt;&gt;"O",$AA117&lt;&gt;"I",S62=CT$4),$AA117*60+$AB117+$AC117/100,"")</f>
        <v/>
      </c>
      <c r="CU117" s="537"/>
      <c r="CV117" s="425" t="str">
        <f>IF(AND(S62&lt;&gt;"",$X117&lt;&gt;"",$AA117&lt;&gt;"O",$AA117&lt;&gt;"I",S62=CV$4),$AA117*60+$AB117+$AC117/100,"")</f>
        <v/>
      </c>
      <c r="CW117" s="946"/>
      <c r="CX117" s="103"/>
      <c r="CY117" s="103"/>
      <c r="CZ117" s="103"/>
      <c r="DA117" s="103"/>
      <c r="DB117" s="103"/>
      <c r="DC117" s="103"/>
      <c r="DD117" s="103"/>
      <c r="DE117" s="103"/>
      <c r="DF117" s="103"/>
      <c r="DG117" s="103"/>
      <c r="DH117" s="103"/>
      <c r="DI117" s="103"/>
      <c r="DJ117" s="103"/>
      <c r="DK117" s="103"/>
      <c r="DL117" s="103"/>
      <c r="DM117" s="103"/>
      <c r="DN117" s="103"/>
      <c r="DO117" s="103"/>
      <c r="DP117" s="103"/>
      <c r="DQ117" s="103"/>
      <c r="DR117" s="103"/>
      <c r="DS117" s="103"/>
      <c r="DT117" s="103"/>
      <c r="DU117" s="103"/>
      <c r="DV117" s="103"/>
      <c r="DW117" s="103"/>
      <c r="DX117" s="103"/>
      <c r="DY117" s="103"/>
      <c r="DZ117" s="103"/>
      <c r="EA117" s="103"/>
      <c r="EB117" s="103"/>
      <c r="EC117" s="103"/>
      <c r="ED117" s="103"/>
      <c r="EE117" s="103"/>
      <c r="EF117" s="104"/>
      <c r="EG117" s="289"/>
      <c r="EH117" s="15"/>
      <c r="EI117" s="15"/>
      <c r="EJ117" s="15"/>
      <c r="EK117" s="15"/>
      <c r="EL117" s="290"/>
      <c r="EM117" s="49"/>
      <c r="EN117" s="15"/>
      <c r="EO117" s="15"/>
      <c r="EP117" s="15"/>
      <c r="EQ117" s="15"/>
      <c r="ER117" s="15"/>
      <c r="ES117" s="15"/>
      <c r="ET117" s="15"/>
      <c r="EU117" s="290"/>
      <c r="EV117" s="289"/>
      <c r="EW117" s="15"/>
      <c r="EX117" s="15"/>
      <c r="EY117" s="15"/>
      <c r="EZ117" s="15"/>
      <c r="FA117" s="15"/>
      <c r="FB117" s="15"/>
      <c r="FC117" s="290"/>
      <c r="FD117" s="289"/>
      <c r="FE117" s="15"/>
      <c r="FF117" s="15"/>
      <c r="FG117" s="15"/>
      <c r="FH117" s="15"/>
      <c r="FI117" s="15"/>
      <c r="FJ117" s="15"/>
      <c r="FK117" s="290"/>
      <c r="FL117" s="289"/>
      <c r="FM117" s="15"/>
      <c r="FN117" s="15"/>
      <c r="FO117" s="15"/>
      <c r="FP117" s="15"/>
      <c r="FQ117" s="15"/>
      <c r="FR117" s="15"/>
      <c r="FS117" s="290"/>
    </row>
    <row r="118" spans="1:175" s="293" customFormat="1" ht="13.5" customHeight="1" x14ac:dyDescent="0.25">
      <c r="A118" s="192"/>
      <c r="E118" s="24"/>
      <c r="F118" s="24"/>
      <c r="G118" s="25"/>
      <c r="H118" s="25"/>
      <c r="I118" s="25"/>
      <c r="J118" s="26"/>
      <c r="K118" s="26"/>
      <c r="L118" s="26"/>
      <c r="S118" s="27"/>
      <c r="T118" s="27"/>
      <c r="X118" s="57"/>
      <c r="Y118" s="61" t="str">
        <f t="shared" si="76"/>
        <v/>
      </c>
      <c r="Z118" s="21" t="str">
        <f t="shared" si="72"/>
        <v/>
      </c>
      <c r="AA118" s="18" t="str">
        <f t="shared" si="84"/>
        <v/>
      </c>
      <c r="AB118" s="18" t="str">
        <f t="shared" si="85"/>
        <v/>
      </c>
      <c r="AC118" s="19" t="str">
        <f t="shared" si="86"/>
        <v/>
      </c>
      <c r="AD118" s="937" t="str">
        <f t="shared" si="77"/>
        <v/>
      </c>
      <c r="AE118" s="938"/>
      <c r="AF118" s="939" t="str">
        <f t="shared" si="78"/>
        <v/>
      </c>
      <c r="AG118" s="940"/>
      <c r="AH118" s="941" t="str">
        <f t="shared" si="73"/>
        <v/>
      </c>
      <c r="AI118" s="942"/>
      <c r="AJ118" s="943" t="str">
        <f>IF(X118&lt;&gt;"",IF(M62&lt;&gt;"",M62,0)+$U$2*Z118,"")</f>
        <v/>
      </c>
      <c r="AK118" s="944"/>
      <c r="AL118" s="943"/>
      <c r="AM118" s="944"/>
      <c r="AN118" s="893"/>
      <c r="AO118" s="894"/>
      <c r="AP118" s="894"/>
      <c r="AQ118" s="894"/>
      <c r="AR118" s="894"/>
      <c r="AS118" s="894"/>
      <c r="AT118" s="894"/>
      <c r="AU118" s="894"/>
      <c r="AV118" s="894"/>
      <c r="AW118" s="894"/>
      <c r="AX118" s="895"/>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208"/>
      <c r="CJ118" s="945" t="str">
        <f t="shared" si="74"/>
        <v/>
      </c>
      <c r="CK118" s="946"/>
      <c r="CL118" s="945" t="str">
        <f t="shared" si="75"/>
        <v/>
      </c>
      <c r="CM118" s="946"/>
      <c r="CN118" s="945" t="str">
        <f>IF(AND(S62&lt;&gt;"",$X118&lt;&gt;"",$AA118&lt;&gt;"O",$AA118&lt;&gt;"I",S62=CN$4),$AA118*60+$AB118+$AC118/100,"")</f>
        <v/>
      </c>
      <c r="CO118" s="537"/>
      <c r="CP118" s="425" t="str">
        <f>IF(AND(S62&lt;&gt;"",$X118&lt;&gt;"",$AA118&lt;&gt;"O",$AA118&lt;&gt;"I",S62=CP$4),$AA118*60+$AB118+$AC118/100,"")</f>
        <v/>
      </c>
      <c r="CQ118" s="537"/>
      <c r="CR118" s="425" t="str">
        <f>IF(AND(S62&lt;&gt;"",$X118&lt;&gt;"",$AA118&lt;&gt;"O",$AA118&lt;&gt;"I",S62=CR$4),$AA118*60+$AB118+$AC118/100,"")</f>
        <v/>
      </c>
      <c r="CS118" s="537"/>
      <c r="CT118" s="425" t="str">
        <f>IF(AND(S62&lt;&gt;"",$X118&lt;&gt;"",$AA118&lt;&gt;"O",$AA118&lt;&gt;"I",S62=CT$4),$AA118*60+$AB118+$AC118/100,"")</f>
        <v/>
      </c>
      <c r="CU118" s="537"/>
      <c r="CV118" s="425" t="str">
        <f>IF(AND(S62&lt;&gt;"",$X118&lt;&gt;"",$AA118&lt;&gt;"O",$AA118&lt;&gt;"I",S62=CV$4),$AA118*60+$AB118+$AC118/100,"")</f>
        <v/>
      </c>
      <c r="CW118" s="946"/>
      <c r="CX118" s="103"/>
      <c r="CY118" s="103"/>
      <c r="CZ118" s="103"/>
      <c r="DA118" s="103"/>
      <c r="DB118" s="103"/>
      <c r="DC118" s="103"/>
      <c r="DD118" s="103"/>
      <c r="DE118" s="103"/>
      <c r="DF118" s="103"/>
      <c r="DG118" s="103"/>
      <c r="DH118" s="103"/>
      <c r="DI118" s="103"/>
      <c r="DJ118" s="103"/>
      <c r="DK118" s="103"/>
      <c r="DL118" s="103"/>
      <c r="DM118" s="103"/>
      <c r="DN118" s="103"/>
      <c r="DO118" s="103"/>
      <c r="DP118" s="103"/>
      <c r="DQ118" s="103"/>
      <c r="DR118" s="103"/>
      <c r="DS118" s="103"/>
      <c r="DT118" s="103"/>
      <c r="DU118" s="103"/>
      <c r="DV118" s="103"/>
      <c r="DW118" s="103"/>
      <c r="DX118" s="103"/>
      <c r="DY118" s="103"/>
      <c r="DZ118" s="103"/>
      <c r="EA118" s="103"/>
      <c r="EB118" s="103"/>
      <c r="EC118" s="103"/>
      <c r="ED118" s="103"/>
      <c r="EE118" s="103"/>
      <c r="EF118" s="104"/>
      <c r="EG118" s="289"/>
      <c r="EH118" s="15"/>
      <c r="EI118" s="15"/>
      <c r="EJ118" s="15"/>
      <c r="EK118" s="15"/>
      <c r="EL118" s="290"/>
      <c r="EM118" s="49"/>
      <c r="EN118" s="15"/>
      <c r="EO118" s="15"/>
      <c r="EP118" s="15"/>
      <c r="EQ118" s="15"/>
      <c r="ER118" s="15"/>
      <c r="ES118" s="15"/>
      <c r="ET118" s="15"/>
      <c r="EU118" s="290"/>
      <c r="EV118" s="289"/>
      <c r="EW118" s="15"/>
      <c r="EX118" s="15"/>
      <c r="EY118" s="15"/>
      <c r="EZ118" s="15"/>
      <c r="FA118" s="15"/>
      <c r="FB118" s="15"/>
      <c r="FC118" s="290"/>
      <c r="FD118" s="289"/>
      <c r="FE118" s="15"/>
      <c r="FF118" s="15"/>
      <c r="FG118" s="15"/>
      <c r="FH118" s="15"/>
      <c r="FI118" s="15"/>
      <c r="FJ118" s="15"/>
      <c r="FK118" s="290"/>
      <c r="FL118" s="289"/>
      <c r="FM118" s="15"/>
      <c r="FN118" s="15"/>
      <c r="FO118" s="15"/>
      <c r="FP118" s="15"/>
      <c r="FQ118" s="15"/>
      <c r="FR118" s="15"/>
      <c r="FS118" s="290"/>
    </row>
    <row r="119" spans="1:175" s="293" customFormat="1" ht="13.5" customHeight="1" x14ac:dyDescent="0.25">
      <c r="A119" s="289"/>
      <c r="F119" s="294"/>
      <c r="H119" s="25"/>
      <c r="I119" s="25"/>
      <c r="J119" s="25"/>
      <c r="K119" s="25"/>
      <c r="M119" s="25"/>
      <c r="N119" s="25"/>
      <c r="O119" s="25"/>
      <c r="P119" s="25"/>
      <c r="Q119" s="25"/>
      <c r="R119" s="25"/>
      <c r="S119" s="25"/>
      <c r="T119" s="25"/>
      <c r="U119" s="116"/>
      <c r="V119" s="116"/>
      <c r="W119" s="117"/>
      <c r="X119" s="57"/>
      <c r="Y119" s="61" t="str">
        <f t="shared" si="76"/>
        <v/>
      </c>
      <c r="Z119" s="21" t="str">
        <f t="shared" si="72"/>
        <v/>
      </c>
      <c r="AA119" s="18" t="str">
        <f t="shared" si="84"/>
        <v/>
      </c>
      <c r="AB119" s="18" t="str">
        <f t="shared" si="85"/>
        <v/>
      </c>
      <c r="AC119" s="19" t="str">
        <f t="shared" si="86"/>
        <v/>
      </c>
      <c r="AD119" s="937" t="str">
        <f t="shared" si="77"/>
        <v/>
      </c>
      <c r="AE119" s="938"/>
      <c r="AF119" s="939" t="str">
        <f t="shared" si="78"/>
        <v/>
      </c>
      <c r="AG119" s="940"/>
      <c r="AH119" s="941" t="str">
        <f t="shared" si="73"/>
        <v/>
      </c>
      <c r="AI119" s="942"/>
      <c r="AJ119" s="943" t="str">
        <f>IF(X119&lt;&gt;"",IF(M62&lt;&gt;"",M62,0)+$U$2*Z119,"")</f>
        <v/>
      </c>
      <c r="AK119" s="944"/>
      <c r="AL119" s="943"/>
      <c r="AM119" s="944"/>
      <c r="AN119" s="893"/>
      <c r="AO119" s="894"/>
      <c r="AP119" s="894"/>
      <c r="AQ119" s="894"/>
      <c r="AR119" s="894"/>
      <c r="AS119" s="894"/>
      <c r="AT119" s="894"/>
      <c r="AU119" s="894"/>
      <c r="AV119" s="894"/>
      <c r="AW119" s="894"/>
      <c r="AX119" s="895"/>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208"/>
      <c r="CJ119" s="945" t="str">
        <f t="shared" si="74"/>
        <v/>
      </c>
      <c r="CK119" s="946"/>
      <c r="CL119" s="945" t="str">
        <f t="shared" si="75"/>
        <v/>
      </c>
      <c r="CM119" s="946"/>
      <c r="CN119" s="945" t="str">
        <f>IF(AND(S62&lt;&gt;"",$X119&lt;&gt;"",$AA119&lt;&gt;"O",$AA119&lt;&gt;"I",S62=CN$4),$AA119*60+$AB119+$AC119/100,"")</f>
        <v/>
      </c>
      <c r="CO119" s="537"/>
      <c r="CP119" s="425" t="str">
        <f>IF(AND(S62&lt;&gt;"",$X119&lt;&gt;"",$AA119&lt;&gt;"O",$AA119&lt;&gt;"I",S62=CP$4),$AA119*60+$AB119+$AC119/100,"")</f>
        <v/>
      </c>
      <c r="CQ119" s="537"/>
      <c r="CR119" s="425" t="str">
        <f>IF(AND(S62&lt;&gt;"",$X119&lt;&gt;"",$AA119&lt;&gt;"O",$AA119&lt;&gt;"I",S62=CR$4),$AA119*60+$AB119+$AC119/100,"")</f>
        <v/>
      </c>
      <c r="CS119" s="537"/>
      <c r="CT119" s="425" t="str">
        <f>IF(AND(S62&lt;&gt;"",$X119&lt;&gt;"",$AA119&lt;&gt;"O",$AA119&lt;&gt;"I",S62=CT$4),$AA119*60+$AB119+$AC119/100,"")</f>
        <v/>
      </c>
      <c r="CU119" s="537"/>
      <c r="CV119" s="425" t="str">
        <f>IF(AND(S62&lt;&gt;"",$X119&lt;&gt;"",$AA119&lt;&gt;"O",$AA119&lt;&gt;"I",S62=CV$4),$AA119*60+$AB119+$AC119/100,"")</f>
        <v/>
      </c>
      <c r="CW119" s="946"/>
      <c r="CX119" s="103"/>
      <c r="CY119" s="103"/>
      <c r="CZ119" s="103"/>
      <c r="DA119" s="103"/>
      <c r="DB119" s="103"/>
      <c r="DC119" s="103"/>
      <c r="DD119" s="103"/>
      <c r="DE119" s="103"/>
      <c r="DF119" s="103"/>
      <c r="DG119" s="103"/>
      <c r="DH119" s="103"/>
      <c r="DI119" s="103"/>
      <c r="DJ119" s="103"/>
      <c r="DK119" s="103"/>
      <c r="DL119" s="103"/>
      <c r="DM119" s="103"/>
      <c r="DN119" s="103"/>
      <c r="DO119" s="103"/>
      <c r="DP119" s="103"/>
      <c r="DQ119" s="103"/>
      <c r="DR119" s="103"/>
      <c r="DS119" s="103"/>
      <c r="DT119" s="103"/>
      <c r="DU119" s="103"/>
      <c r="DV119" s="103"/>
      <c r="DW119" s="103"/>
      <c r="DX119" s="103"/>
      <c r="DY119" s="103"/>
      <c r="DZ119" s="103"/>
      <c r="EA119" s="103"/>
      <c r="EB119" s="103"/>
      <c r="EC119" s="103"/>
      <c r="ED119" s="103"/>
      <c r="EE119" s="103"/>
      <c r="EF119" s="104"/>
      <c r="EG119" s="289"/>
      <c r="EH119" s="15"/>
      <c r="EI119" s="15"/>
      <c r="EJ119" s="15"/>
      <c r="EK119" s="15"/>
      <c r="EL119" s="290"/>
      <c r="EM119" s="49"/>
      <c r="EN119" s="15"/>
      <c r="EO119" s="15"/>
      <c r="EP119" s="15"/>
      <c r="EQ119" s="15"/>
      <c r="ER119" s="15"/>
      <c r="ES119" s="15"/>
      <c r="ET119" s="15"/>
      <c r="EU119" s="290"/>
      <c r="EV119" s="289"/>
      <c r="EW119" s="15"/>
      <c r="EX119" s="15"/>
      <c r="EY119" s="15"/>
      <c r="EZ119" s="15"/>
      <c r="FA119" s="15"/>
      <c r="FB119" s="15"/>
      <c r="FC119" s="290"/>
      <c r="FD119" s="289"/>
      <c r="FE119" s="15"/>
      <c r="FF119" s="15"/>
      <c r="FG119" s="15"/>
      <c r="FH119" s="15"/>
      <c r="FI119" s="15"/>
      <c r="FJ119" s="15"/>
      <c r="FK119" s="290"/>
      <c r="FL119" s="289"/>
      <c r="FM119" s="15"/>
      <c r="FN119" s="15"/>
      <c r="FO119" s="15"/>
      <c r="FP119" s="15"/>
      <c r="FQ119" s="15"/>
      <c r="FR119" s="15"/>
      <c r="FS119" s="290"/>
    </row>
    <row r="120" spans="1:175" s="293" customFormat="1" ht="13.5" customHeight="1" x14ac:dyDescent="0.25">
      <c r="A120" s="22">
        <f>MIN(CJ62:CK121)</f>
        <v>0</v>
      </c>
      <c r="B120" s="930" t="s">
        <v>90</v>
      </c>
      <c r="C120" s="930"/>
      <c r="D120" s="930"/>
      <c r="E120" s="930"/>
      <c r="F120" s="174" t="str">
        <f>S62</f>
        <v>PD</v>
      </c>
      <c r="G120" s="22" t="str">
        <f>IF(SUM(CJ62:CK121)&lt;&gt;0,AVERAGE(CJ62:CK121),"")</f>
        <v/>
      </c>
      <c r="H120" s="931" t="s">
        <v>91</v>
      </c>
      <c r="I120" s="931"/>
      <c r="J120" s="931"/>
      <c r="K120" s="931"/>
      <c r="L120" s="174" t="str">
        <f>IF(G62&lt;&gt;"",G62,"")</f>
        <v>8256</v>
      </c>
      <c r="M120" s="932" t="s">
        <v>58</v>
      </c>
      <c r="N120" s="933"/>
      <c r="O120" s="933"/>
      <c r="P120" s="934"/>
      <c r="Q120" s="935"/>
      <c r="R120" s="936"/>
      <c r="S120" s="129" t="str">
        <f>G62</f>
        <v>8256</v>
      </c>
      <c r="T120" s="130"/>
      <c r="U120" s="114">
        <f>MAX(Y62:Y121)</f>
        <v>0</v>
      </c>
      <c r="V120" s="113" t="s">
        <v>52</v>
      </c>
      <c r="W120" s="115">
        <f>MIN(AF62:AG121)</f>
        <v>0</v>
      </c>
      <c r="X120" s="57"/>
      <c r="Y120" s="61" t="str">
        <f t="shared" si="76"/>
        <v/>
      </c>
      <c r="Z120" s="21" t="str">
        <f t="shared" si="72"/>
        <v/>
      </c>
      <c r="AA120" s="18" t="str">
        <f t="shared" si="84"/>
        <v/>
      </c>
      <c r="AB120" s="18" t="str">
        <f t="shared" si="85"/>
        <v/>
      </c>
      <c r="AC120" s="19" t="str">
        <f t="shared" si="86"/>
        <v/>
      </c>
      <c r="AD120" s="937" t="str">
        <f t="shared" si="77"/>
        <v/>
      </c>
      <c r="AE120" s="938"/>
      <c r="AF120" s="939" t="str">
        <f t="shared" si="78"/>
        <v/>
      </c>
      <c r="AG120" s="940"/>
      <c r="AH120" s="941" t="str">
        <f t="shared" si="73"/>
        <v/>
      </c>
      <c r="AI120" s="942"/>
      <c r="AJ120" s="943" t="str">
        <f>IF(X120&lt;&gt;"",IF(M62&lt;&gt;"",M62,0)+$U$2*Z120,"")</f>
        <v/>
      </c>
      <c r="AK120" s="944"/>
      <c r="AL120" s="943"/>
      <c r="AM120" s="944"/>
      <c r="AN120" s="893"/>
      <c r="AO120" s="894"/>
      <c r="AP120" s="894"/>
      <c r="AQ120" s="894"/>
      <c r="AR120" s="894"/>
      <c r="AS120" s="894"/>
      <c r="AT120" s="894"/>
      <c r="AU120" s="894"/>
      <c r="AV120" s="894"/>
      <c r="AW120" s="894"/>
      <c r="AX120" s="895"/>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208"/>
      <c r="CJ120" s="945" t="str">
        <f t="shared" si="74"/>
        <v/>
      </c>
      <c r="CK120" s="946"/>
      <c r="CL120" s="945" t="str">
        <f t="shared" si="75"/>
        <v/>
      </c>
      <c r="CM120" s="946"/>
      <c r="CN120" s="945" t="str">
        <f>IF(AND(S62&lt;&gt;"",$X120&lt;&gt;"",$AA120&lt;&gt;"O",$AA120&lt;&gt;"I",S62=CN$4),$AA120*60+$AB120+$AC120/100,"")</f>
        <v/>
      </c>
      <c r="CO120" s="537"/>
      <c r="CP120" s="425" t="str">
        <f>IF(AND(S62&lt;&gt;"",$X120&lt;&gt;"",$AA120&lt;&gt;"O",$AA120&lt;&gt;"I",S62=CP$4),$AA120*60+$AB120+$AC120/100,"")</f>
        <v/>
      </c>
      <c r="CQ120" s="537"/>
      <c r="CR120" s="425" t="str">
        <f>IF(AND(S62&lt;&gt;"",$X120&lt;&gt;"",$AA120&lt;&gt;"O",$AA120&lt;&gt;"I",S62=CR$4),$AA120*60+$AB120+$AC120/100,"")</f>
        <v/>
      </c>
      <c r="CS120" s="537"/>
      <c r="CT120" s="425" t="str">
        <f>IF(AND(S62&lt;&gt;"",$X120&lt;&gt;"",$AA120&lt;&gt;"O",$AA120&lt;&gt;"I",S62=CT$4),$AA120*60+$AB120+$AC120/100,"")</f>
        <v/>
      </c>
      <c r="CU120" s="537"/>
      <c r="CV120" s="425" t="str">
        <f>IF(AND(S62&lt;&gt;"",$X120&lt;&gt;"",$AA120&lt;&gt;"O",$AA120&lt;&gt;"I",S62=CV$4),$AA120*60+$AB120+$AC120/100,"")</f>
        <v/>
      </c>
      <c r="CW120" s="946"/>
      <c r="CX120" s="103"/>
      <c r="CY120" s="103"/>
      <c r="CZ120" s="103"/>
      <c r="DA120" s="103"/>
      <c r="DB120" s="103"/>
      <c r="DC120" s="103"/>
      <c r="DD120" s="103"/>
      <c r="DE120" s="103"/>
      <c r="DF120" s="103"/>
      <c r="DG120" s="103"/>
      <c r="DH120" s="103"/>
      <c r="DI120" s="103"/>
      <c r="DJ120" s="103"/>
      <c r="DK120" s="103"/>
      <c r="DL120" s="103"/>
      <c r="DM120" s="103"/>
      <c r="DN120" s="103"/>
      <c r="DO120" s="103"/>
      <c r="DP120" s="103"/>
      <c r="DQ120" s="103"/>
      <c r="DR120" s="103"/>
      <c r="DS120" s="103"/>
      <c r="DT120" s="103"/>
      <c r="DU120" s="103"/>
      <c r="DV120" s="103"/>
      <c r="DW120" s="103"/>
      <c r="DX120" s="103"/>
      <c r="DY120" s="103"/>
      <c r="DZ120" s="103"/>
      <c r="EA120" s="103"/>
      <c r="EB120" s="103"/>
      <c r="EC120" s="103"/>
      <c r="ED120" s="103"/>
      <c r="EE120" s="103"/>
      <c r="EF120" s="104"/>
      <c r="EG120" s="289"/>
      <c r="EH120" s="15"/>
      <c r="EI120" s="15"/>
      <c r="EJ120" s="15"/>
      <c r="EK120" s="15"/>
      <c r="EL120" s="290"/>
      <c r="EM120" s="49"/>
      <c r="EN120" s="15"/>
      <c r="EO120" s="15"/>
      <c r="EP120" s="15"/>
      <c r="EQ120" s="15"/>
      <c r="ER120" s="15"/>
      <c r="ES120" s="15"/>
      <c r="ET120" s="15"/>
      <c r="EU120" s="290"/>
      <c r="EV120" s="289"/>
      <c r="EW120" s="15"/>
      <c r="EX120" s="15"/>
      <c r="EY120" s="15"/>
      <c r="EZ120" s="15"/>
      <c r="FA120" s="15"/>
      <c r="FB120" s="15"/>
      <c r="FC120" s="290"/>
      <c r="FD120" s="289"/>
      <c r="FE120" s="15"/>
      <c r="FF120" s="15"/>
      <c r="FG120" s="15"/>
      <c r="FH120" s="15"/>
      <c r="FI120" s="15"/>
      <c r="FJ120" s="15"/>
      <c r="FK120" s="290"/>
      <c r="FL120" s="289"/>
      <c r="FM120" s="15"/>
      <c r="FN120" s="15"/>
      <c r="FO120" s="15"/>
      <c r="FP120" s="15"/>
      <c r="FQ120" s="15"/>
      <c r="FR120" s="15"/>
      <c r="FS120" s="290"/>
    </row>
    <row r="121" spans="1:175" s="293" customFormat="1" ht="13.5" customHeight="1" x14ac:dyDescent="0.25">
      <c r="A121" s="903" t="str">
        <f>IF(A120&lt;&gt;0,INT(A120/60),"")</f>
        <v/>
      </c>
      <c r="B121" s="904"/>
      <c r="C121" s="905" t="str">
        <f>IF(A120&lt;&gt;0,INT(A120-A121*60),"")</f>
        <v/>
      </c>
      <c r="D121" s="906"/>
      <c r="E121" s="905" t="str">
        <f>IF(A120&lt;&gt;0,(A120-A121*60-C121)*100,"")</f>
        <v/>
      </c>
      <c r="F121" s="907"/>
      <c r="G121" s="621" t="str">
        <f>IF(G120&lt;&gt;"",INT(G120/60),"")</f>
        <v/>
      </c>
      <c r="H121" s="622"/>
      <c r="I121" s="908" t="str">
        <f>IF(G120&lt;&gt;"",INT(G120-G121*60),"")</f>
        <v/>
      </c>
      <c r="J121" s="909"/>
      <c r="K121" s="908" t="str">
        <f>IF(G120&lt;&gt;"",(G120-G121*60-I121)*100,"")</f>
        <v/>
      </c>
      <c r="L121" s="910"/>
      <c r="M121" s="911" t="str">
        <f>IF(SUM(CL62:CM121)&lt;&gt;0,AVERAGE(CL62:CM121),"")</f>
        <v/>
      </c>
      <c r="N121" s="912"/>
      <c r="O121" s="912"/>
      <c r="P121" s="913"/>
      <c r="Q121" s="914"/>
      <c r="R121" s="915"/>
      <c r="S121" s="127">
        <f>MAX(AJ62:AK121)</f>
        <v>0</v>
      </c>
      <c r="T121" s="128"/>
      <c r="U121" s="916"/>
      <c r="V121" s="917"/>
      <c r="W121" s="918"/>
      <c r="X121" s="59"/>
      <c r="Y121" s="63" t="str">
        <f t="shared" si="76"/>
        <v/>
      </c>
      <c r="Z121" s="23" t="str">
        <f t="shared" si="72"/>
        <v/>
      </c>
      <c r="AA121" s="18" t="str">
        <f t="shared" si="84"/>
        <v/>
      </c>
      <c r="AB121" s="18" t="str">
        <f t="shared" si="85"/>
        <v/>
      </c>
      <c r="AC121" s="19" t="str">
        <f t="shared" si="86"/>
        <v/>
      </c>
      <c r="AD121" s="911" t="str">
        <f t="shared" si="77"/>
        <v/>
      </c>
      <c r="AE121" s="913"/>
      <c r="AF121" s="919" t="str">
        <f t="shared" si="78"/>
        <v/>
      </c>
      <c r="AG121" s="920"/>
      <c r="AH121" s="921" t="str">
        <f t="shared" si="73"/>
        <v/>
      </c>
      <c r="AI121" s="922"/>
      <c r="AJ121" s="923" t="str">
        <f>IF(X121&lt;&gt;"",IF(M62&lt;&gt;"",M62,0)+$U$2*Z121,"")</f>
        <v/>
      </c>
      <c r="AK121" s="924"/>
      <c r="AL121" s="925"/>
      <c r="AM121" s="926"/>
      <c r="AN121" s="927"/>
      <c r="AO121" s="928"/>
      <c r="AP121" s="928"/>
      <c r="AQ121" s="928"/>
      <c r="AR121" s="928"/>
      <c r="AS121" s="928"/>
      <c r="AT121" s="928"/>
      <c r="AU121" s="928"/>
      <c r="AV121" s="928"/>
      <c r="AW121" s="928"/>
      <c r="AX121" s="929"/>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208"/>
      <c r="CJ121" s="878" t="str">
        <f t="shared" si="74"/>
        <v/>
      </c>
      <c r="CK121" s="881"/>
      <c r="CL121" s="878" t="str">
        <f t="shared" si="75"/>
        <v/>
      </c>
      <c r="CM121" s="881"/>
      <c r="CN121" s="878" t="str">
        <f>IF(AND(S62&lt;&gt;"",$X121&lt;&gt;"",$AA121&lt;&gt;"O",$AA121&lt;&gt;"I",S62=CN$4),$AA121*60+$AB121+$AC121/100,"")</f>
        <v/>
      </c>
      <c r="CO121" s="879"/>
      <c r="CP121" s="880" t="str">
        <f>IF(AND(S62&lt;&gt;"",$X121&lt;&gt;"",$AA121&lt;&gt;"O",$AA121&lt;&gt;"I",S62=CP$4),$AA121*60+$AB121+$AC121/100,"")</f>
        <v/>
      </c>
      <c r="CQ121" s="879"/>
      <c r="CR121" s="880" t="str">
        <f>IF(AND(S62&lt;&gt;"",$X121&lt;&gt;"",$AA121&lt;&gt;"O",$AA121&lt;&gt;"I",S62=CR$4),$AA121*60+$AB121+$AC121/100,"")</f>
        <v/>
      </c>
      <c r="CS121" s="879"/>
      <c r="CT121" s="880" t="str">
        <f>IF(AND(S62&lt;&gt;"",$X121&lt;&gt;"",$AA121&lt;&gt;"O",$AA121&lt;&gt;"I",S62=CT$4),$AA121*60+$AB121+$AC121/100,"")</f>
        <v/>
      </c>
      <c r="CU121" s="879"/>
      <c r="CV121" s="880" t="str">
        <f>IF(AND(S62&lt;&gt;"",$X121&lt;&gt;"",$AA121&lt;&gt;"O",$AA121&lt;&gt;"I",S62=CV$4),$AA121*60+$AB121+$AC121/100,"")</f>
        <v/>
      </c>
      <c r="CW121" s="881"/>
      <c r="CX121" s="103"/>
      <c r="CY121" s="103"/>
      <c r="CZ121" s="103"/>
      <c r="DA121" s="103"/>
      <c r="DB121" s="103"/>
      <c r="DC121" s="103"/>
      <c r="DD121" s="103"/>
      <c r="DE121" s="103"/>
      <c r="DF121" s="103"/>
      <c r="DG121" s="103"/>
      <c r="DH121" s="103"/>
      <c r="DI121" s="103"/>
      <c r="DJ121" s="103"/>
      <c r="DK121" s="103"/>
      <c r="DL121" s="103"/>
      <c r="DM121" s="103"/>
      <c r="DN121" s="103"/>
      <c r="DO121" s="103"/>
      <c r="DP121" s="103"/>
      <c r="DQ121" s="103"/>
      <c r="DR121" s="103"/>
      <c r="DS121" s="103"/>
      <c r="DT121" s="103"/>
      <c r="DU121" s="103"/>
      <c r="DV121" s="103"/>
      <c r="DW121" s="103"/>
      <c r="DX121" s="103"/>
      <c r="DY121" s="103"/>
      <c r="DZ121" s="103"/>
      <c r="EA121" s="103"/>
      <c r="EB121" s="103"/>
      <c r="EC121" s="103"/>
      <c r="ED121" s="103"/>
      <c r="EE121" s="103"/>
      <c r="EF121" s="104"/>
      <c r="EG121" s="289"/>
      <c r="EH121" s="15"/>
      <c r="EI121" s="15"/>
      <c r="EJ121" s="15"/>
      <c r="EK121" s="15"/>
      <c r="EL121" s="290"/>
      <c r="EM121" s="49"/>
      <c r="EN121" s="15"/>
      <c r="EO121" s="15"/>
      <c r="EP121" s="15"/>
      <c r="EQ121" s="15"/>
      <c r="ER121" s="15"/>
      <c r="ES121" s="15"/>
      <c r="ET121" s="15"/>
      <c r="EU121" s="290"/>
      <c r="EV121" s="289"/>
      <c r="EW121" s="15"/>
      <c r="EX121" s="15"/>
      <c r="EY121" s="15"/>
      <c r="EZ121" s="15"/>
      <c r="FA121" s="15"/>
      <c r="FB121" s="15"/>
      <c r="FC121" s="290"/>
      <c r="FD121" s="289"/>
      <c r="FE121" s="15"/>
      <c r="FF121" s="15"/>
      <c r="FG121" s="15"/>
      <c r="FH121" s="15"/>
      <c r="FI121" s="15"/>
      <c r="FJ121" s="15"/>
      <c r="FK121" s="290"/>
      <c r="FL121" s="289"/>
      <c r="FM121" s="15"/>
      <c r="FN121" s="15"/>
      <c r="FO121" s="15"/>
      <c r="FP121" s="15"/>
      <c r="FQ121" s="15"/>
      <c r="FR121" s="15"/>
      <c r="FS121" s="290"/>
    </row>
    <row r="122" spans="1:175" s="293" customFormat="1" ht="13.5" customHeight="1" x14ac:dyDescent="0.25">
      <c r="A122" s="882" t="s">
        <v>207</v>
      </c>
      <c r="B122" s="883"/>
      <c r="C122" s="883"/>
      <c r="D122" s="884"/>
      <c r="E122" s="885" t="s">
        <v>208</v>
      </c>
      <c r="F122" s="883"/>
      <c r="G122" s="883"/>
      <c r="H122" s="883"/>
      <c r="I122" s="883"/>
      <c r="J122" s="884"/>
      <c r="K122" s="886"/>
      <c r="L122" s="887"/>
      <c r="M122" s="887"/>
      <c r="N122" s="887"/>
      <c r="O122" s="887"/>
      <c r="P122" s="887"/>
      <c r="Q122" s="887"/>
      <c r="R122" s="887"/>
      <c r="S122" s="887"/>
      <c r="T122" s="887"/>
      <c r="U122" s="887"/>
      <c r="V122" s="887"/>
      <c r="W122" s="887"/>
      <c r="X122" s="887"/>
      <c r="Y122" s="887"/>
      <c r="Z122" s="887"/>
      <c r="AA122" s="887"/>
      <c r="AB122" s="887"/>
      <c r="AC122" s="887"/>
      <c r="AD122" s="887"/>
      <c r="AE122" s="887"/>
      <c r="AF122" s="887"/>
      <c r="AG122" s="887"/>
      <c r="AH122" s="887"/>
      <c r="AI122" s="887"/>
      <c r="AJ122" s="887"/>
      <c r="AK122" s="887"/>
      <c r="AL122" s="887"/>
      <c r="AM122" s="887"/>
      <c r="AN122" s="887"/>
      <c r="AO122" s="887"/>
      <c r="AP122" s="887"/>
      <c r="AQ122" s="887"/>
      <c r="AR122" s="887"/>
      <c r="AS122" s="887"/>
      <c r="AT122" s="887"/>
      <c r="AU122" s="887"/>
      <c r="AV122" s="887"/>
      <c r="AW122" s="887"/>
      <c r="AX122" s="888"/>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208"/>
      <c r="CJ122" s="15"/>
      <c r="CK122" s="15"/>
      <c r="CL122" s="15"/>
      <c r="CM122" s="15"/>
      <c r="CN122" s="15"/>
      <c r="CO122" s="15"/>
      <c r="CP122" s="15"/>
      <c r="CQ122" s="15"/>
      <c r="CR122" s="15"/>
      <c r="CS122" s="15"/>
      <c r="CT122" s="15"/>
      <c r="CU122" s="15"/>
      <c r="CV122" s="15"/>
      <c r="CW122" s="15"/>
      <c r="CX122" s="103"/>
      <c r="CY122" s="103"/>
      <c r="CZ122" s="103"/>
      <c r="DA122" s="103"/>
      <c r="DB122" s="103"/>
      <c r="DC122" s="103"/>
      <c r="DD122" s="103"/>
      <c r="DE122" s="103"/>
      <c r="DF122" s="103"/>
      <c r="DG122" s="103"/>
      <c r="DH122" s="103"/>
      <c r="DI122" s="103"/>
      <c r="DJ122" s="103"/>
      <c r="DK122" s="103"/>
      <c r="DL122" s="103"/>
      <c r="DM122" s="103"/>
      <c r="DN122" s="103"/>
      <c r="DO122" s="103"/>
      <c r="DP122" s="103"/>
      <c r="DQ122" s="103"/>
      <c r="DR122" s="103"/>
      <c r="DS122" s="103"/>
      <c r="DT122" s="103"/>
      <c r="DU122" s="103"/>
      <c r="DV122" s="103"/>
      <c r="DW122" s="103"/>
      <c r="DX122" s="103"/>
      <c r="DY122" s="103"/>
      <c r="DZ122" s="103"/>
      <c r="EA122" s="103"/>
      <c r="EB122" s="103"/>
      <c r="EC122" s="103"/>
      <c r="ED122" s="103"/>
      <c r="EE122" s="103"/>
      <c r="EF122" s="104"/>
      <c r="EG122" s="289"/>
      <c r="EH122" s="15"/>
      <c r="EI122" s="15"/>
      <c r="EJ122" s="15"/>
      <c r="EK122" s="15"/>
      <c r="EL122" s="290"/>
      <c r="EM122" s="49"/>
      <c r="EN122" s="15"/>
      <c r="EO122" s="15"/>
      <c r="EP122" s="15"/>
      <c r="EQ122" s="15"/>
      <c r="ER122" s="15"/>
      <c r="ES122" s="15"/>
      <c r="ET122" s="15"/>
      <c r="EU122" s="290"/>
      <c r="EV122" s="289"/>
      <c r="EW122" s="15"/>
      <c r="EX122" s="15"/>
      <c r="EY122" s="15"/>
      <c r="EZ122" s="15"/>
      <c r="FA122" s="15"/>
      <c r="FB122" s="15"/>
      <c r="FC122" s="290"/>
      <c r="FD122" s="289"/>
      <c r="FE122" s="15"/>
      <c r="FF122" s="15"/>
      <c r="FG122" s="15"/>
      <c r="FH122" s="15"/>
      <c r="FI122" s="15"/>
      <c r="FJ122" s="15"/>
      <c r="FK122" s="290"/>
      <c r="FL122" s="289"/>
      <c r="FM122" s="15"/>
      <c r="FN122" s="15"/>
      <c r="FO122" s="15"/>
      <c r="FP122" s="15"/>
      <c r="FQ122" s="15"/>
      <c r="FR122" s="15"/>
      <c r="FS122" s="290"/>
    </row>
    <row r="123" spans="1:175" s="293" customFormat="1" ht="13.5" customHeight="1" x14ac:dyDescent="0.25">
      <c r="A123" s="889"/>
      <c r="B123" s="890"/>
      <c r="C123" s="891"/>
      <c r="D123" s="892"/>
      <c r="E123" s="141"/>
      <c r="F123" s="142"/>
      <c r="G123" s="143"/>
      <c r="H123" s="142"/>
      <c r="I123" s="142"/>
      <c r="J123" s="144"/>
      <c r="K123" s="893"/>
      <c r="L123" s="894"/>
      <c r="M123" s="894"/>
      <c r="N123" s="894"/>
      <c r="O123" s="894"/>
      <c r="P123" s="894"/>
      <c r="Q123" s="894"/>
      <c r="R123" s="894"/>
      <c r="S123" s="894"/>
      <c r="T123" s="894"/>
      <c r="U123" s="894"/>
      <c r="V123" s="894"/>
      <c r="W123" s="894"/>
      <c r="X123" s="894"/>
      <c r="Y123" s="894"/>
      <c r="Z123" s="894"/>
      <c r="AA123" s="894"/>
      <c r="AB123" s="894"/>
      <c r="AC123" s="894"/>
      <c r="AD123" s="894"/>
      <c r="AE123" s="894"/>
      <c r="AF123" s="894"/>
      <c r="AG123" s="894"/>
      <c r="AH123" s="894"/>
      <c r="AI123" s="894"/>
      <c r="AJ123" s="894"/>
      <c r="AK123" s="894"/>
      <c r="AL123" s="894"/>
      <c r="AM123" s="894"/>
      <c r="AN123" s="894"/>
      <c r="AO123" s="894"/>
      <c r="AP123" s="894"/>
      <c r="AQ123" s="894"/>
      <c r="AR123" s="894"/>
      <c r="AS123" s="894"/>
      <c r="AT123" s="894"/>
      <c r="AU123" s="894"/>
      <c r="AV123" s="894"/>
      <c r="AW123" s="894"/>
      <c r="AX123" s="895"/>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208"/>
      <c r="CJ123" s="15"/>
      <c r="CK123" s="15"/>
      <c r="CL123" s="15"/>
      <c r="CM123" s="15"/>
      <c r="CN123" s="15"/>
      <c r="CO123" s="15"/>
      <c r="CP123" s="15"/>
      <c r="CQ123" s="15"/>
      <c r="CR123" s="15"/>
      <c r="CS123" s="15"/>
      <c r="CT123" s="15"/>
      <c r="CU123" s="15"/>
      <c r="CV123" s="15"/>
      <c r="CW123" s="15"/>
      <c r="CX123" s="103"/>
      <c r="CY123" s="103"/>
      <c r="CZ123" s="103"/>
      <c r="DA123" s="103"/>
      <c r="DB123" s="103"/>
      <c r="DC123" s="103"/>
      <c r="DD123" s="103"/>
      <c r="DE123" s="103"/>
      <c r="DF123" s="103"/>
      <c r="DG123" s="103"/>
      <c r="DH123" s="103"/>
      <c r="DI123" s="103"/>
      <c r="DJ123" s="103"/>
      <c r="DK123" s="103"/>
      <c r="DL123" s="103"/>
      <c r="DM123" s="103"/>
      <c r="DN123" s="103"/>
      <c r="DO123" s="103"/>
      <c r="DP123" s="103"/>
      <c r="DQ123" s="103"/>
      <c r="DR123" s="103"/>
      <c r="DS123" s="103"/>
      <c r="DT123" s="103"/>
      <c r="DU123" s="103"/>
      <c r="DV123" s="103"/>
      <c r="DW123" s="103"/>
      <c r="DX123" s="103"/>
      <c r="DY123" s="103"/>
      <c r="DZ123" s="103"/>
      <c r="EA123" s="103"/>
      <c r="EB123" s="103"/>
      <c r="EC123" s="103"/>
      <c r="ED123" s="103"/>
      <c r="EE123" s="103"/>
      <c r="EF123" s="104"/>
      <c r="EG123" s="289"/>
      <c r="EH123" s="15"/>
      <c r="EI123" s="15"/>
      <c r="EJ123" s="15"/>
      <c r="EK123" s="15"/>
      <c r="EL123" s="290"/>
      <c r="EM123" s="49"/>
      <c r="EN123" s="15"/>
      <c r="EO123" s="15"/>
      <c r="EP123" s="15"/>
      <c r="EQ123" s="15"/>
      <c r="ER123" s="15"/>
      <c r="ES123" s="15"/>
      <c r="ET123" s="15"/>
      <c r="EU123" s="290"/>
      <c r="EV123" s="289"/>
      <c r="EW123" s="15"/>
      <c r="EX123" s="15"/>
      <c r="EY123" s="15"/>
      <c r="EZ123" s="15"/>
      <c r="FA123" s="15"/>
      <c r="FB123" s="15"/>
      <c r="FC123" s="290"/>
      <c r="FD123" s="289"/>
      <c r="FE123" s="15"/>
      <c r="FF123" s="15"/>
      <c r="FG123" s="15"/>
      <c r="FH123" s="15"/>
      <c r="FI123" s="15"/>
      <c r="FJ123" s="15"/>
      <c r="FK123" s="290"/>
      <c r="FL123" s="289"/>
      <c r="FM123" s="15"/>
      <c r="FN123" s="15"/>
      <c r="FO123" s="15"/>
      <c r="FP123" s="15"/>
      <c r="FQ123" s="15"/>
      <c r="FR123" s="15"/>
      <c r="FS123" s="290"/>
    </row>
    <row r="124" spans="1:175" s="293" customFormat="1" ht="13.5" customHeight="1" thickBot="1" x14ac:dyDescent="0.3">
      <c r="A124" s="896"/>
      <c r="B124" s="897"/>
      <c r="C124" s="898"/>
      <c r="D124" s="899"/>
      <c r="E124" s="145"/>
      <c r="F124" s="146"/>
      <c r="G124" s="147"/>
      <c r="H124" s="146"/>
      <c r="I124" s="146"/>
      <c r="J124" s="148"/>
      <c r="K124" s="900"/>
      <c r="L124" s="901"/>
      <c r="M124" s="901"/>
      <c r="N124" s="901"/>
      <c r="O124" s="901"/>
      <c r="P124" s="901"/>
      <c r="Q124" s="901"/>
      <c r="R124" s="901"/>
      <c r="S124" s="901"/>
      <c r="T124" s="901"/>
      <c r="U124" s="901"/>
      <c r="V124" s="901"/>
      <c r="W124" s="901"/>
      <c r="X124" s="901"/>
      <c r="Y124" s="901"/>
      <c r="Z124" s="901"/>
      <c r="AA124" s="901"/>
      <c r="AB124" s="901"/>
      <c r="AC124" s="901"/>
      <c r="AD124" s="901"/>
      <c r="AE124" s="901"/>
      <c r="AF124" s="901"/>
      <c r="AG124" s="901"/>
      <c r="AH124" s="901"/>
      <c r="AI124" s="901"/>
      <c r="AJ124" s="901"/>
      <c r="AK124" s="901"/>
      <c r="AL124" s="901"/>
      <c r="AM124" s="901"/>
      <c r="AN124" s="901"/>
      <c r="AO124" s="901"/>
      <c r="AP124" s="901"/>
      <c r="AQ124" s="901"/>
      <c r="AR124" s="901"/>
      <c r="AS124" s="901"/>
      <c r="AT124" s="901"/>
      <c r="AU124" s="901"/>
      <c r="AV124" s="901"/>
      <c r="AW124" s="901"/>
      <c r="AX124" s="902"/>
      <c r="AY124" s="206"/>
      <c r="AZ124" s="206"/>
      <c r="BA124" s="206"/>
      <c r="BB124" s="206"/>
      <c r="BC124" s="206"/>
      <c r="BD124" s="206"/>
      <c r="BE124" s="206"/>
      <c r="BF124" s="206"/>
      <c r="BG124" s="206"/>
      <c r="BH124" s="206"/>
      <c r="BI124" s="206"/>
      <c r="BJ124" s="206"/>
      <c r="BK124" s="206"/>
      <c r="BL124" s="206"/>
      <c r="BM124" s="206"/>
      <c r="BN124" s="206"/>
      <c r="BO124" s="206"/>
      <c r="BP124" s="206"/>
      <c r="BQ124" s="206"/>
      <c r="BR124" s="206"/>
      <c r="BS124" s="206"/>
      <c r="BT124" s="206"/>
      <c r="BU124" s="206"/>
      <c r="BV124" s="206"/>
      <c r="BW124" s="206"/>
      <c r="BX124" s="206"/>
      <c r="BY124" s="206"/>
      <c r="BZ124" s="206"/>
      <c r="CA124" s="206"/>
      <c r="CB124" s="206"/>
      <c r="CC124" s="206"/>
      <c r="CD124" s="206"/>
      <c r="CE124" s="206"/>
      <c r="CF124" s="206"/>
      <c r="CG124" s="206"/>
      <c r="CH124" s="206"/>
      <c r="CI124" s="209"/>
      <c r="CJ124" s="288"/>
      <c r="CK124" s="288"/>
      <c r="CL124" s="288"/>
      <c r="CM124" s="288"/>
      <c r="CN124" s="288"/>
      <c r="CO124" s="288"/>
      <c r="CP124" s="288"/>
      <c r="CQ124" s="288"/>
      <c r="CR124" s="288"/>
      <c r="CS124" s="288"/>
      <c r="CT124" s="288"/>
      <c r="CU124" s="288"/>
      <c r="CV124" s="288"/>
      <c r="CW124" s="288"/>
      <c r="CX124" s="105"/>
      <c r="CY124" s="105"/>
      <c r="CZ124" s="105"/>
      <c r="DA124" s="105"/>
      <c r="DB124" s="105"/>
      <c r="DC124" s="105"/>
      <c r="DD124" s="105"/>
      <c r="DE124" s="105"/>
      <c r="DF124" s="105"/>
      <c r="DG124" s="105"/>
      <c r="DH124" s="105"/>
      <c r="DI124" s="105"/>
      <c r="DJ124" s="105"/>
      <c r="DK124" s="105"/>
      <c r="DL124" s="105"/>
      <c r="DM124" s="105"/>
      <c r="DN124" s="105"/>
      <c r="DO124" s="105"/>
      <c r="DP124" s="105"/>
      <c r="DQ124" s="105"/>
      <c r="DR124" s="105"/>
      <c r="DS124" s="105"/>
      <c r="DT124" s="105"/>
      <c r="DU124" s="105"/>
      <c r="DV124" s="105"/>
      <c r="DW124" s="105"/>
      <c r="DX124" s="105"/>
      <c r="DY124" s="105"/>
      <c r="DZ124" s="105"/>
      <c r="EA124" s="105"/>
      <c r="EB124" s="105"/>
      <c r="EC124" s="105"/>
      <c r="ED124" s="105"/>
      <c r="EE124" s="105"/>
      <c r="EF124" s="106"/>
      <c r="EG124" s="291"/>
      <c r="EH124" s="288"/>
      <c r="EI124" s="288"/>
      <c r="EJ124" s="288"/>
      <c r="EK124" s="288"/>
      <c r="EL124" s="292"/>
      <c r="EM124" s="48"/>
      <c r="EN124" s="288"/>
      <c r="EO124" s="288"/>
      <c r="EP124" s="288"/>
      <c r="EQ124" s="288"/>
      <c r="ER124" s="288"/>
      <c r="ES124" s="288"/>
      <c r="ET124" s="288"/>
      <c r="EU124" s="292"/>
      <c r="EV124" s="291"/>
      <c r="EW124" s="288"/>
      <c r="EX124" s="288"/>
      <c r="EY124" s="288"/>
      <c r="EZ124" s="288"/>
      <c r="FA124" s="288"/>
      <c r="FB124" s="288"/>
      <c r="FC124" s="292"/>
      <c r="FD124" s="291"/>
      <c r="FE124" s="288"/>
      <c r="FF124" s="288"/>
      <c r="FG124" s="288"/>
      <c r="FH124" s="288"/>
      <c r="FI124" s="288"/>
      <c r="FJ124" s="288"/>
      <c r="FK124" s="292"/>
      <c r="FL124" s="291"/>
      <c r="FM124" s="288"/>
      <c r="FN124" s="288"/>
      <c r="FO124" s="288"/>
      <c r="FP124" s="288"/>
      <c r="FQ124" s="288"/>
      <c r="FR124" s="288"/>
      <c r="FS124" s="292"/>
    </row>
    <row r="125" spans="1:175" s="293" customFormat="1" ht="13.5" customHeight="1" thickBot="1" x14ac:dyDescent="0.3">
      <c r="A125" s="981"/>
      <c r="B125" s="427"/>
      <c r="C125" s="982"/>
      <c r="D125" s="983"/>
      <c r="E125" s="984"/>
      <c r="F125" s="985"/>
      <c r="G125" s="988" t="str">
        <f>IF(L120&lt;&gt;"",L120,"")</f>
        <v>8256</v>
      </c>
      <c r="H125" s="989"/>
      <c r="I125" s="989"/>
      <c r="J125" s="992" t="str">
        <f>IF(G125="","",VLOOKUP(G125,Tires!$D$6:$K$75,4))</f>
        <v>SH</v>
      </c>
      <c r="K125" s="992"/>
      <c r="L125" s="992"/>
      <c r="M125" s="994">
        <f>IF(G125=S120,S121,"")</f>
        <v>0</v>
      </c>
      <c r="N125" s="995"/>
      <c r="O125" s="998"/>
      <c r="P125" s="999"/>
      <c r="Q125" s="1002"/>
      <c r="R125" s="1003"/>
      <c r="S125" s="1004" t="str">
        <f>IF(F120&lt;&gt;"",F120,"")</f>
        <v>PD</v>
      </c>
      <c r="T125" s="1005"/>
      <c r="U125" s="1008" t="s">
        <v>51</v>
      </c>
      <c r="V125" s="1009"/>
      <c r="W125" s="1010"/>
      <c r="X125" s="56"/>
      <c r="Y125" s="60" t="str">
        <f>IF(X125&lt;&gt;"",U120+1,"")</f>
        <v/>
      </c>
      <c r="Z125" s="20" t="str">
        <f>IF(X125&lt;&gt;"",1,"")</f>
        <v/>
      </c>
      <c r="AA125" s="31" t="str">
        <f t="shared" ref="AA125:AA134" si="87">IF(X125&lt;&gt;"",IF(OR(LEFT(X125,1)="O",LEFT(X125,1)="OI",LEFT(X125,1)="o",LEFT(X125,1)="oi"),"O",IF(OR(LEFT(X125,1)="I",X125="i"),"I",IF(OR(LEN(X125)=5,LEN(X125)=8),LEFT(X125,1),""))),"")</f>
        <v/>
      </c>
      <c r="AB125" s="31" t="str">
        <f t="shared" ref="AB125:AB134" si="88">IF(X125&lt;&gt;"",IF(OR(LEFT(X125,2)="OI",LEFT(X125,2)="oi"),"I",IF(OR(LEFT(X125,1)="O",LEFT(X125,1)="o"),"U",IF(OR(LEFT(X125,1)="I",X125="i"),"N",IF(OR(LEN(X125)=5,LEN(X125)=8),MID(X125,2,2),"")))),"")</f>
        <v/>
      </c>
      <c r="AC125" s="32" t="str">
        <f t="shared" ref="AC125:AC134" si="89">IF(X125&lt;&gt;"",IF(OR(LEFT(X125,2)="OI",LEFT(X125,2)="oi",LEFT(X125,1)="I",LEFT(X125,1)="i"),"",IF(OR(LEFT(X125,1)="O",LEFT(X125,1)="o"),"T",IF(OR(LEN(X125)=5,LEN(X125)=8),MID(X125,4,2),""))),"")</f>
        <v/>
      </c>
      <c r="AD125" s="1011" t="str">
        <f>IF(X125&lt;&gt;"",IF(AND(LEN(X125)&lt;=2,X125&lt;&gt;""),M121,IF(OR(LEFT(X125,1)="O",LEFT(X125,1)="o",LEFT(X125,1)="I",LEFT(X125,1)="i"),RIGHT(X125,3)/100,IF(LEN(X125)&lt;=7,M121,RIGHT(X125,3)/100))),"")</f>
        <v/>
      </c>
      <c r="AE125" s="1012"/>
      <c r="AF125" s="1013" t="str">
        <f>IF(AND(AD125&lt;&gt;"",$AV$2&lt;&gt;""),IF(OR(U126="Plein",U126="Full",U126="plein",U126="full",U126="F",U126="f",U126="P",U126="p"),Capacity-AD125,IF(U126/$AV$2&gt;Capacity,Capacity,W120+(U126-U121)/$AV$2)-AD125),"")</f>
        <v/>
      </c>
      <c r="AG125" s="1014"/>
      <c r="AH125" s="1015" t="str">
        <f>IF(AF125&lt;&gt;"",AF125*$AV$2,"")</f>
        <v/>
      </c>
      <c r="AI125" s="1016"/>
      <c r="AJ125" s="1017" t="str">
        <f>IF(X125&lt;&gt;"",IF(M125&lt;&gt;"",M125,0)+$U$2*Z125,"")</f>
        <v/>
      </c>
      <c r="AK125" s="1018"/>
      <c r="AL125" s="1017"/>
      <c r="AM125" s="1018"/>
      <c r="AN125" s="886"/>
      <c r="AO125" s="887"/>
      <c r="AP125" s="887"/>
      <c r="AQ125" s="887"/>
      <c r="AR125" s="887"/>
      <c r="AS125" s="887"/>
      <c r="AT125" s="887"/>
      <c r="AU125" s="887"/>
      <c r="AV125" s="1019"/>
      <c r="AW125" s="1020"/>
      <c r="AX125" s="1021"/>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208"/>
      <c r="CJ125" s="976" t="str">
        <f>IF(AND(AA125&lt;&gt;"",AB125&lt;&gt;"",AC125&lt;&gt;"",AL125="",AA125&lt;&gt;"O",AA125&lt;&gt;"I"),AA125*60+AB125+AC125/100,"")</f>
        <v/>
      </c>
      <c r="CK125" s="977"/>
      <c r="CL125" s="976" t="str">
        <f>IF(AND(AA125&lt;&gt;"",AB125&lt;&gt;"",AC125&lt;&gt;"",AL125="",AA125&lt;&gt;"O",AA125&lt;&gt;"I"),AD125,"")</f>
        <v/>
      </c>
      <c r="CM125" s="977"/>
      <c r="CN125" s="382" t="str">
        <f>IF(AND(S125&lt;&gt;"",$X125&lt;&gt;"",$AA125&lt;&gt;"O",$AA125&lt;&gt;"I",S125=CN$4),$AA125*60+$AB125+$AC125/100,"")</f>
        <v/>
      </c>
      <c r="CO125" s="383"/>
      <c r="CP125" s="428" t="str">
        <f>IF(AND(S125&lt;&gt;"",$X125&lt;&gt;"",$AA125&lt;&gt;"O",$AA125&lt;&gt;"I",S125=CP$4),$AA125*60+$AB125+$AC125/100,"")</f>
        <v/>
      </c>
      <c r="CQ125" s="978"/>
      <c r="CR125" s="428" t="str">
        <f>IF(AND(S125&lt;&gt;"",$X125&lt;&gt;"",$AA125&lt;&gt;"O",$AA125&lt;&gt;"I",S125=CR$4),$AA125*60+$AB125+$AC125/100,"")</f>
        <v/>
      </c>
      <c r="CS125" s="978"/>
      <c r="CT125" s="428" t="str">
        <f>IF(AND(S125&lt;&gt;"",$X125&lt;&gt;"",$AA125&lt;&gt;"O",$AA125&lt;&gt;"I",S125=CT$4),$AA125*60+$AB125+$AC125/100,"")</f>
        <v/>
      </c>
      <c r="CU125" s="978"/>
      <c r="CV125" s="428" t="str">
        <f>IF(AND(S125&lt;&gt;"",$X125&lt;&gt;"",$AA125&lt;&gt;"O",$AA125&lt;&gt;"I",S125=CV$4),$AA125*60+$AB125+$AC125/100,"")</f>
        <v/>
      </c>
      <c r="CW125" s="977"/>
      <c r="CX125" s="979"/>
      <c r="CY125" s="966"/>
      <c r="CZ125" s="966"/>
      <c r="DA125" s="966"/>
      <c r="DB125" s="966"/>
      <c r="DC125" s="966"/>
      <c r="DD125" s="966"/>
      <c r="DE125" s="966"/>
      <c r="DF125" s="966"/>
      <c r="DG125" s="966"/>
      <c r="DH125" s="966"/>
      <c r="DI125" s="966"/>
      <c r="DJ125" s="966"/>
      <c r="DK125" s="966"/>
      <c r="DL125" s="966"/>
      <c r="DM125" s="966"/>
      <c r="DN125" s="966"/>
      <c r="DO125" s="966"/>
      <c r="DP125" s="966"/>
      <c r="DQ125" s="966"/>
      <c r="DR125" s="966"/>
      <c r="DS125" s="966"/>
      <c r="DT125" s="966"/>
      <c r="DU125" s="966"/>
      <c r="DV125" s="966"/>
      <c r="DW125" s="966"/>
      <c r="DX125" s="966"/>
      <c r="DY125" s="966"/>
      <c r="DZ125" s="966"/>
      <c r="EA125" s="966"/>
      <c r="EB125" s="966"/>
      <c r="EC125" s="966"/>
      <c r="ED125" s="966"/>
      <c r="EE125" s="966"/>
      <c r="EF125" s="968"/>
      <c r="EG125" s="970">
        <f>MAX(Z125:Z184)</f>
        <v>0</v>
      </c>
      <c r="EH125" s="972" t="str">
        <f>IF($S125=EH$3,$EG125,"")</f>
        <v/>
      </c>
      <c r="EI125" s="972" t="str">
        <f>IF($S125=EI$3,$EG125,"")</f>
        <v/>
      </c>
      <c r="EJ125" s="972">
        <f>IF($S125=EJ$3,$EG125,"")</f>
        <v>0</v>
      </c>
      <c r="EK125" s="972" t="str">
        <f>IF($S125=EK$3,$EG125,"")</f>
        <v/>
      </c>
      <c r="EL125" s="974" t="str">
        <f>IF($S125=EL$3,$EG125,"")</f>
        <v/>
      </c>
      <c r="EM125" s="50">
        <f>AV125</f>
        <v>0</v>
      </c>
      <c r="EN125" s="958" t="str">
        <f>Data!$B$9</f>
        <v>Õ</v>
      </c>
      <c r="EO125" s="959"/>
      <c r="EP125" s="960" t="e">
        <f>IF(AND(A125=EN125,A126=EN126),E125,#N/A)</f>
        <v>#N/A</v>
      </c>
      <c r="EQ125" s="960"/>
      <c r="ER125" s="955" t="e">
        <f>IF(AND(A125=EN125,A126=EN126),C125,#N/A)</f>
        <v>#N/A</v>
      </c>
      <c r="ES125" s="955"/>
      <c r="ET125" s="955" t="e">
        <f>IF(AND(A125=EN125,A126=EN126),C126,#N/A)</f>
        <v>#N/A</v>
      </c>
      <c r="EU125" s="956"/>
      <c r="EV125" s="958" t="str">
        <f>Data!$C$9</f>
        <v>Ö</v>
      </c>
      <c r="EW125" s="959"/>
      <c r="EX125" s="960" t="e">
        <f>IF(AND(A125=EV125,A126=EV126),E125,#N/A)</f>
        <v>#N/A</v>
      </c>
      <c r="EY125" s="960"/>
      <c r="EZ125" s="955" t="e">
        <f>IF(AND(A125=EV125,A126=EV126),C125,#N/A)</f>
        <v>#N/A</v>
      </c>
      <c r="FA125" s="955"/>
      <c r="FB125" s="955" t="e">
        <f>IF(AND(A125=EV125,A126=EV126),C126,#N/A)</f>
        <v>#N/A</v>
      </c>
      <c r="FC125" s="956"/>
      <c r="FD125" s="958" t="str">
        <f>Data!$D$9</f>
        <v>Ù</v>
      </c>
      <c r="FE125" s="959"/>
      <c r="FF125" s="960" t="e">
        <f>IF(AND(A125=FD125,A126=FD126),E125,#N/A)</f>
        <v>#N/A</v>
      </c>
      <c r="FG125" s="960"/>
      <c r="FH125" s="955" t="e">
        <f>IF(AND(A125=FD125,A126=FD126),C125,#N/A)</f>
        <v>#N/A</v>
      </c>
      <c r="FI125" s="955"/>
      <c r="FJ125" s="955" t="e">
        <f>IF(AND(A125=FD125,A126=FD126),C126,#N/A)</f>
        <v>#N/A</v>
      </c>
      <c r="FK125" s="956"/>
      <c r="FL125" s="958" t="str">
        <f>Data!$E$9</f>
        <v>Û</v>
      </c>
      <c r="FM125" s="959"/>
      <c r="FN125" s="960" t="e">
        <f>IF(AND(A125=FL125,A126=FL126),E125,#N/A)</f>
        <v>#N/A</v>
      </c>
      <c r="FO125" s="960"/>
      <c r="FP125" s="955" t="e">
        <f>IF(AND(A125=FL125,A126=FL126),C125,#N/A)</f>
        <v>#N/A</v>
      </c>
      <c r="FQ125" s="955"/>
      <c r="FR125" s="955" t="e">
        <f>IF(AND(A125=FL125,A126=FL126),C126,#N/A)</f>
        <v>#N/A</v>
      </c>
      <c r="FS125" s="956"/>
    </row>
    <row r="126" spans="1:175" s="293" customFormat="1" ht="13.5" customHeight="1" thickBot="1" x14ac:dyDescent="0.3">
      <c r="A126" s="947"/>
      <c r="B126" s="948"/>
      <c r="C126" s="962"/>
      <c r="D126" s="963"/>
      <c r="E126" s="986"/>
      <c r="F126" s="987"/>
      <c r="G126" s="990"/>
      <c r="H126" s="991"/>
      <c r="I126" s="991"/>
      <c r="J126" s="993"/>
      <c r="K126" s="993"/>
      <c r="L126" s="993"/>
      <c r="M126" s="996"/>
      <c r="N126" s="997"/>
      <c r="O126" s="1000"/>
      <c r="P126" s="1001"/>
      <c r="Q126" s="964"/>
      <c r="R126" s="965"/>
      <c r="S126" s="1006"/>
      <c r="T126" s="1007"/>
      <c r="U126" s="916"/>
      <c r="V126" s="917"/>
      <c r="W126" s="918"/>
      <c r="X126" s="57"/>
      <c r="Y126" s="61" t="str">
        <f>IF(AND(X126&lt;&gt;"",Y125&lt;&gt;""),Y125+1,"")</f>
        <v/>
      </c>
      <c r="Z126" s="21" t="str">
        <f t="shared" ref="Z126:Z184" si="90">IF(AND(X126&lt;&gt;"",Z125&lt;&gt;""),Z125+1,"")</f>
        <v/>
      </c>
      <c r="AA126" s="18" t="str">
        <f t="shared" si="87"/>
        <v/>
      </c>
      <c r="AB126" s="18" t="str">
        <f t="shared" si="88"/>
        <v/>
      </c>
      <c r="AC126" s="19" t="str">
        <f t="shared" si="89"/>
        <v/>
      </c>
      <c r="AD126" s="937" t="str">
        <f>IF(X126&lt;&gt;"",IF(AND(LEN(X126)&lt;=2,X126&lt;&gt;""),AD125,IF(OR(LEFT(X126,1)="O",LEFT(X126,1)="o",LEFT(X126,1)="I",LEFT(X126,1)="i"),RIGHT(X126,3)/100,IF(LEN(X126)&lt;=7,AD125,RIGHT(X126,3)/100))),"")</f>
        <v/>
      </c>
      <c r="AE126" s="938"/>
      <c r="AF126" s="939" t="str">
        <f>IF(AD126&lt;&gt;"",AF125-AD126,"")</f>
        <v/>
      </c>
      <c r="AG126" s="940"/>
      <c r="AH126" s="941" t="str">
        <f t="shared" ref="AH126:AH184" si="91">IF(AF126&lt;&gt;"",AF126*$AV$2,"")</f>
        <v/>
      </c>
      <c r="AI126" s="942"/>
      <c r="AJ126" s="943" t="str">
        <f>IF(X126&lt;&gt;"",IF(M125&lt;&gt;"",M125,0)+$U$2*Z126,"")</f>
        <v/>
      </c>
      <c r="AK126" s="944"/>
      <c r="AL126" s="943"/>
      <c r="AM126" s="944"/>
      <c r="AN126" s="893"/>
      <c r="AO126" s="894"/>
      <c r="AP126" s="894"/>
      <c r="AQ126" s="894"/>
      <c r="AR126" s="894"/>
      <c r="AS126" s="894"/>
      <c r="AT126" s="894"/>
      <c r="AU126" s="894"/>
      <c r="AV126" s="1022"/>
      <c r="AW126" s="1023"/>
      <c r="AX126" s="1024"/>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208"/>
      <c r="CJ126" s="945" t="str">
        <f t="shared" ref="CJ126:CJ184" si="92">IF(AND(AA126&lt;&gt;"",AB126&lt;&gt;"",AC126&lt;&gt;"",AL126="",AA126&lt;&gt;"O",AA126&lt;&gt;"I"),AA126*60+AB126+AC126/100,"")</f>
        <v/>
      </c>
      <c r="CK126" s="946"/>
      <c r="CL126" s="945" t="str">
        <f t="shared" ref="CL126:CL184" si="93">IF(AND(AA126&lt;&gt;"",AB126&lt;&gt;"",AC126&lt;&gt;"",AL126="",AA126&lt;&gt;"O",AA126&lt;&gt;"I"),AD126,"")</f>
        <v/>
      </c>
      <c r="CM126" s="946"/>
      <c r="CN126" s="945" t="str">
        <f>IF(AND(S125&lt;&gt;"",$X126&lt;&gt;"",$AA126&lt;&gt;"O",$AA126&lt;&gt;"I",S125=CN$4),$AA126*60+$AB126+$AC126/100,"")</f>
        <v/>
      </c>
      <c r="CO126" s="537"/>
      <c r="CP126" s="425" t="str">
        <f>IF(AND(S125&lt;&gt;"",$X126&lt;&gt;"",$AA126&lt;&gt;"O",$AA126&lt;&gt;"I",S125=CP$4),$AA126*60+$AB126+$AC126/100,"")</f>
        <v/>
      </c>
      <c r="CQ126" s="537"/>
      <c r="CR126" s="425" t="str">
        <f>IF(AND(S125&lt;&gt;"",$X126&lt;&gt;"",$AA126&lt;&gt;"O",$AA126&lt;&gt;"I",S125=CR$4),$AA126*60+$AB126+$AC126/100,"")</f>
        <v/>
      </c>
      <c r="CS126" s="537"/>
      <c r="CT126" s="425" t="str">
        <f>IF(AND(S125&lt;&gt;"",$X126&lt;&gt;"",$AA126&lt;&gt;"O",$AA126&lt;&gt;"I",S125=CT$4),$AA126*60+$AB126+$AC126/100,"")</f>
        <v/>
      </c>
      <c r="CU126" s="537"/>
      <c r="CV126" s="425" t="str">
        <f>IF(AND(S125&lt;&gt;"",$X126&lt;&gt;"",$AA126&lt;&gt;"O",$AA126&lt;&gt;"I",S125=CV$4),$AA126*60+$AB126+$AC126/100,"")</f>
        <v/>
      </c>
      <c r="CW126" s="946"/>
      <c r="CX126" s="979"/>
      <c r="CY126" s="966"/>
      <c r="CZ126" s="966"/>
      <c r="DA126" s="966"/>
      <c r="DB126" s="966"/>
      <c r="DC126" s="966"/>
      <c r="DD126" s="966"/>
      <c r="DE126" s="966"/>
      <c r="DF126" s="966"/>
      <c r="DG126" s="966"/>
      <c r="DH126" s="966"/>
      <c r="DI126" s="966"/>
      <c r="DJ126" s="966"/>
      <c r="DK126" s="966"/>
      <c r="DL126" s="966"/>
      <c r="DM126" s="966"/>
      <c r="DN126" s="966"/>
      <c r="DO126" s="966"/>
      <c r="DP126" s="966"/>
      <c r="DQ126" s="966"/>
      <c r="DR126" s="966"/>
      <c r="DS126" s="966"/>
      <c r="DT126" s="966"/>
      <c r="DU126" s="966"/>
      <c r="DV126" s="966"/>
      <c r="DW126" s="966"/>
      <c r="DX126" s="966"/>
      <c r="DY126" s="966"/>
      <c r="DZ126" s="966"/>
      <c r="EA126" s="966"/>
      <c r="EB126" s="966"/>
      <c r="EC126" s="966"/>
      <c r="ED126" s="966"/>
      <c r="EE126" s="966"/>
      <c r="EF126" s="968"/>
      <c r="EG126" s="971"/>
      <c r="EH126" s="973"/>
      <c r="EI126" s="973"/>
      <c r="EJ126" s="973"/>
      <c r="EK126" s="973"/>
      <c r="EL126" s="975"/>
      <c r="EM126" s="49"/>
      <c r="EN126" s="947" t="str">
        <f>Data!$B$10</f>
        <v>Dry</v>
      </c>
      <c r="EO126" s="948"/>
      <c r="EP126" s="961"/>
      <c r="EQ126" s="961"/>
      <c r="ER126" s="948"/>
      <c r="ES126" s="948"/>
      <c r="ET126" s="948"/>
      <c r="EU126" s="957"/>
      <c r="EV126" s="947" t="str">
        <f>Data!$B$10</f>
        <v>Dry</v>
      </c>
      <c r="EW126" s="948"/>
      <c r="EX126" s="961"/>
      <c r="EY126" s="961"/>
      <c r="EZ126" s="948"/>
      <c r="FA126" s="948"/>
      <c r="FB126" s="948"/>
      <c r="FC126" s="957"/>
      <c r="FD126" s="947" t="str">
        <f>Data!$B$10</f>
        <v>Dry</v>
      </c>
      <c r="FE126" s="948"/>
      <c r="FF126" s="961"/>
      <c r="FG126" s="961"/>
      <c r="FH126" s="948"/>
      <c r="FI126" s="948"/>
      <c r="FJ126" s="948"/>
      <c r="FK126" s="957"/>
      <c r="FL126" s="947" t="str">
        <f>Data!$D$10</f>
        <v>Wet</v>
      </c>
      <c r="FM126" s="948"/>
      <c r="FN126" s="961"/>
      <c r="FO126" s="961"/>
      <c r="FP126" s="948"/>
      <c r="FQ126" s="948"/>
      <c r="FR126" s="948"/>
      <c r="FS126" s="957"/>
    </row>
    <row r="127" spans="1:175" s="293" customFormat="1" ht="13.5" customHeight="1" x14ac:dyDescent="0.25">
      <c r="A127" s="289"/>
      <c r="X127" s="57"/>
      <c r="Y127" s="61" t="str">
        <f t="shared" ref="Y127:Y184" si="94">IF(AND(X127&lt;&gt;"",Y126&lt;&gt;""),Y126+1,"")</f>
        <v/>
      </c>
      <c r="Z127" s="21" t="str">
        <f t="shared" si="90"/>
        <v/>
      </c>
      <c r="AA127" s="18" t="str">
        <f t="shared" si="87"/>
        <v/>
      </c>
      <c r="AB127" s="18" t="str">
        <f t="shared" si="88"/>
        <v/>
      </c>
      <c r="AC127" s="19" t="str">
        <f t="shared" si="89"/>
        <v/>
      </c>
      <c r="AD127" s="937" t="str">
        <f t="shared" ref="AD127:AD184" si="95">IF(X127&lt;&gt;"",IF(AND(LEN(X127)&lt;=2,X127&lt;&gt;""),AD126,IF(OR(LEFT(X127,1)="O",LEFT(X127,1)="o",LEFT(X127,1)="I",LEFT(X127,1)="i"),RIGHT(X127,3)/100,IF(LEN(X127)&lt;=7,AD126,RIGHT(X127,3)/100))),"")</f>
        <v/>
      </c>
      <c r="AE127" s="938"/>
      <c r="AF127" s="939" t="str">
        <f t="shared" ref="AF127:AF184" si="96">IF(AD127&lt;&gt;"",AF126-AD127,"")</f>
        <v/>
      </c>
      <c r="AG127" s="940"/>
      <c r="AH127" s="941" t="str">
        <f t="shared" si="91"/>
        <v/>
      </c>
      <c r="AI127" s="942"/>
      <c r="AJ127" s="943" t="str">
        <f>IF(X127&lt;&gt;"",IF(M125&lt;&gt;"",M125,0)+$U$2*Z127,"")</f>
        <v/>
      </c>
      <c r="AK127" s="944"/>
      <c r="AL127" s="943"/>
      <c r="AM127" s="944"/>
      <c r="AN127" s="893"/>
      <c r="AO127" s="894"/>
      <c r="AP127" s="894"/>
      <c r="AQ127" s="894"/>
      <c r="AR127" s="894"/>
      <c r="AS127" s="894"/>
      <c r="AT127" s="894"/>
      <c r="AU127" s="894"/>
      <c r="AV127" s="949" t="s">
        <v>206</v>
      </c>
      <c r="AW127" s="950"/>
      <c r="AX127" s="951"/>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208"/>
      <c r="CJ127" s="945" t="str">
        <f t="shared" si="92"/>
        <v/>
      </c>
      <c r="CK127" s="946"/>
      <c r="CL127" s="945" t="str">
        <f t="shared" si="93"/>
        <v/>
      </c>
      <c r="CM127" s="946"/>
      <c r="CN127" s="945" t="str">
        <f>IF(AND(S125&lt;&gt;"",$X127&lt;&gt;"",$AA127&lt;&gt;"O",$AA127&lt;&gt;"I",S125=CN$4),$AA127*60+$AB127+$AC127/100,"")</f>
        <v/>
      </c>
      <c r="CO127" s="537"/>
      <c r="CP127" s="425" t="str">
        <f>IF(AND(S125&lt;&gt;"",$X127&lt;&gt;"",$AA127&lt;&gt;"O",$AA127&lt;&gt;"I",S125=CP$4),$AA127*60+$AB127+$AC127/100,"")</f>
        <v/>
      </c>
      <c r="CQ127" s="537"/>
      <c r="CR127" s="425" t="str">
        <f>IF(AND(S125&lt;&gt;"",$X127&lt;&gt;"",$AA127&lt;&gt;"O",$AA127&lt;&gt;"I",S125=CR$4),$AA127*60+$AB127+$AC127/100,"")</f>
        <v/>
      </c>
      <c r="CS127" s="537"/>
      <c r="CT127" s="425" t="str">
        <f>IF(AND(S125&lt;&gt;"",$X127&lt;&gt;"",$AA127&lt;&gt;"O",$AA127&lt;&gt;"I",S125=CT$4),$AA127*60+$AB127+$AC127/100,"")</f>
        <v/>
      </c>
      <c r="CU127" s="537"/>
      <c r="CV127" s="425" t="str">
        <f>IF(AND(S125&lt;&gt;"",$X127&lt;&gt;"",$AA127&lt;&gt;"O",$AA127&lt;&gt;"I",S125=CV$4),$AA127*60+$AB127+$AC127/100,"")</f>
        <v/>
      </c>
      <c r="CW127" s="946"/>
      <c r="CX127" s="980"/>
      <c r="CY127" s="967"/>
      <c r="CZ127" s="967"/>
      <c r="DA127" s="967"/>
      <c r="DB127" s="967"/>
      <c r="DC127" s="967"/>
      <c r="DD127" s="967"/>
      <c r="DE127" s="967"/>
      <c r="DF127" s="967"/>
      <c r="DG127" s="967"/>
      <c r="DH127" s="967"/>
      <c r="DI127" s="967"/>
      <c r="DJ127" s="967"/>
      <c r="DK127" s="967"/>
      <c r="DL127" s="967"/>
      <c r="DM127" s="967"/>
      <c r="DN127" s="967"/>
      <c r="DO127" s="967"/>
      <c r="DP127" s="967"/>
      <c r="DQ127" s="967"/>
      <c r="DR127" s="967"/>
      <c r="DS127" s="967"/>
      <c r="DT127" s="967"/>
      <c r="DU127" s="967"/>
      <c r="DV127" s="967"/>
      <c r="DW127" s="967"/>
      <c r="DX127" s="967"/>
      <c r="DY127" s="967"/>
      <c r="DZ127" s="967"/>
      <c r="EA127" s="967"/>
      <c r="EB127" s="967"/>
      <c r="EC127" s="967"/>
      <c r="ED127" s="967"/>
      <c r="EE127" s="967"/>
      <c r="EF127" s="969"/>
      <c r="EG127" s="289"/>
      <c r="EH127" s="15"/>
      <c r="EI127" s="15"/>
      <c r="EJ127" s="15"/>
      <c r="EK127" s="15"/>
      <c r="EL127" s="290"/>
      <c r="EM127" s="49"/>
      <c r="EN127" s="15"/>
      <c r="EO127" s="15"/>
      <c r="EP127" s="15"/>
      <c r="EQ127" s="15"/>
      <c r="ER127" s="15"/>
      <c r="ES127" s="15"/>
      <c r="ET127" s="15"/>
      <c r="EU127" s="290"/>
      <c r="EV127" s="289"/>
      <c r="EW127" s="15"/>
      <c r="EX127" s="15"/>
      <c r="EY127" s="15"/>
      <c r="EZ127" s="15"/>
      <c r="FA127" s="15"/>
      <c r="FB127" s="15"/>
      <c r="FC127" s="290"/>
      <c r="FD127" s="289"/>
      <c r="FE127" s="15"/>
      <c r="FF127" s="15"/>
      <c r="FG127" s="15"/>
      <c r="FH127" s="15"/>
      <c r="FI127" s="15"/>
      <c r="FJ127" s="15"/>
      <c r="FK127" s="290"/>
      <c r="FL127" s="289"/>
      <c r="FM127" s="15"/>
      <c r="FN127" s="15"/>
      <c r="FO127" s="15"/>
      <c r="FP127" s="15"/>
      <c r="FQ127" s="15"/>
      <c r="FR127" s="15"/>
      <c r="FS127" s="290"/>
    </row>
    <row r="128" spans="1:175" s="293" customFormat="1" ht="13.5" customHeight="1" x14ac:dyDescent="0.25">
      <c r="A128" s="289"/>
      <c r="X128" s="57"/>
      <c r="Y128" s="61" t="str">
        <f t="shared" si="94"/>
        <v/>
      </c>
      <c r="Z128" s="21" t="str">
        <f t="shared" si="90"/>
        <v/>
      </c>
      <c r="AA128" s="18" t="str">
        <f t="shared" si="87"/>
        <v/>
      </c>
      <c r="AB128" s="18" t="str">
        <f t="shared" si="88"/>
        <v/>
      </c>
      <c r="AC128" s="19" t="str">
        <f t="shared" si="89"/>
        <v/>
      </c>
      <c r="AD128" s="937" t="str">
        <f t="shared" si="95"/>
        <v/>
      </c>
      <c r="AE128" s="938"/>
      <c r="AF128" s="939" t="str">
        <f t="shared" si="96"/>
        <v/>
      </c>
      <c r="AG128" s="940"/>
      <c r="AH128" s="941" t="str">
        <f t="shared" si="91"/>
        <v/>
      </c>
      <c r="AI128" s="942"/>
      <c r="AJ128" s="943" t="str">
        <f>IF(X128&lt;&gt;"",IF(M125&lt;&gt;"",M125,0)+$U$2*Z128,"")</f>
        <v/>
      </c>
      <c r="AK128" s="944"/>
      <c r="AL128" s="943"/>
      <c r="AM128" s="944"/>
      <c r="AN128" s="893"/>
      <c r="AO128" s="894"/>
      <c r="AP128" s="894"/>
      <c r="AQ128" s="894"/>
      <c r="AR128" s="894"/>
      <c r="AS128" s="894"/>
      <c r="AT128" s="894"/>
      <c r="AU128" s="894"/>
      <c r="AV128" s="952" t="str">
        <f>IF(M184&lt;&gt;"",INT(MIN(AF125:AG184)/M184),"")</f>
        <v/>
      </c>
      <c r="AW128" s="953"/>
      <c r="AX128" s="954"/>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208"/>
      <c r="CJ128" s="945" t="str">
        <f t="shared" si="92"/>
        <v/>
      </c>
      <c r="CK128" s="946"/>
      <c r="CL128" s="945" t="str">
        <f t="shared" si="93"/>
        <v/>
      </c>
      <c r="CM128" s="946"/>
      <c r="CN128" s="945" t="str">
        <f>IF(AND(S125&lt;&gt;"",$X128&lt;&gt;"",$AA128&lt;&gt;"O",$AA128&lt;&gt;"I",S125=CN$4),$AA128*60+$AB128+$AC128/100,"")</f>
        <v/>
      </c>
      <c r="CO128" s="537"/>
      <c r="CP128" s="425" t="str">
        <f>IF(AND(S125&lt;&gt;"",$X128&lt;&gt;"",$AA128&lt;&gt;"O",$AA128&lt;&gt;"I",S125=CP$4),$AA128*60+$AB128+$AC128/100,"")</f>
        <v/>
      </c>
      <c r="CQ128" s="537"/>
      <c r="CR128" s="425" t="str">
        <f>IF(AND(S125&lt;&gt;"",$X128&lt;&gt;"",$AA128&lt;&gt;"O",$AA128&lt;&gt;"I",S125=CR$4),$AA128*60+$AB128+$AC128/100,"")</f>
        <v/>
      </c>
      <c r="CS128" s="537"/>
      <c r="CT128" s="425" t="str">
        <f>IF(AND(S125&lt;&gt;"",$X128&lt;&gt;"",$AA128&lt;&gt;"O",$AA128&lt;&gt;"I",S125=CT$4),$AA128*60+$AB128+$AC128/100,"")</f>
        <v/>
      </c>
      <c r="CU128" s="537"/>
      <c r="CV128" s="425" t="str">
        <f>IF(AND(S125&lt;&gt;"",$X128&lt;&gt;"",$AA128&lt;&gt;"O",$AA128&lt;&gt;"I",S125=CV$4),$AA128*60+$AB128+$AC128/100,"")</f>
        <v/>
      </c>
      <c r="CW128" s="946"/>
      <c r="CX128" s="124" t="str">
        <f>IF(AND($G125=CX$3,CX$3&lt;&gt;""),MAX($Z125:$Z184),"")</f>
        <v/>
      </c>
      <c r="CY128" s="125" t="str">
        <f t="shared" ref="CY128:DO128" si="97">IF(AND($G125=CY$3,CY$3&lt;&gt;""),MAX($Z125:$Z184),"")</f>
        <v/>
      </c>
      <c r="CZ128" s="125" t="str">
        <f t="shared" si="97"/>
        <v/>
      </c>
      <c r="DA128" s="125" t="str">
        <f t="shared" si="97"/>
        <v/>
      </c>
      <c r="DB128" s="125" t="str">
        <f t="shared" si="97"/>
        <v/>
      </c>
      <c r="DC128" s="125" t="str">
        <f t="shared" si="97"/>
        <v/>
      </c>
      <c r="DD128" s="125" t="str">
        <f t="shared" si="97"/>
        <v/>
      </c>
      <c r="DE128" s="125" t="str">
        <f t="shared" si="97"/>
        <v/>
      </c>
      <c r="DF128" s="125" t="str">
        <f t="shared" si="97"/>
        <v/>
      </c>
      <c r="DG128" s="125" t="str">
        <f t="shared" si="97"/>
        <v/>
      </c>
      <c r="DH128" s="125" t="str">
        <f t="shared" si="97"/>
        <v/>
      </c>
      <c r="DI128" s="125" t="str">
        <f t="shared" si="97"/>
        <v/>
      </c>
      <c r="DJ128" s="125" t="str">
        <f t="shared" si="97"/>
        <v/>
      </c>
      <c r="DK128" s="125">
        <f t="shared" si="97"/>
        <v>0</v>
      </c>
      <c r="DL128" s="125" t="str">
        <f t="shared" si="97"/>
        <v/>
      </c>
      <c r="DM128" s="125" t="str">
        <f t="shared" si="97"/>
        <v/>
      </c>
      <c r="DN128" s="125" t="str">
        <f t="shared" si="97"/>
        <v/>
      </c>
      <c r="DO128" s="125" t="str">
        <f t="shared" si="97"/>
        <v/>
      </c>
      <c r="DP128" s="125" t="str">
        <f>IF(AND($G125=DP$3,DP$3&lt;&gt;""),MAX($Z125:$Z184),"")</f>
        <v/>
      </c>
      <c r="DQ128" s="125" t="str">
        <f t="shared" ref="DQ128:DT128" si="98">IF(AND($G125=DQ$3,DQ$3&lt;&gt;""),MAX($Z125:$Z184),"")</f>
        <v/>
      </c>
      <c r="DR128" s="125" t="str">
        <f t="shared" si="98"/>
        <v/>
      </c>
      <c r="DS128" s="125" t="str">
        <f t="shared" si="98"/>
        <v/>
      </c>
      <c r="DT128" s="125" t="str">
        <f t="shared" si="98"/>
        <v/>
      </c>
      <c r="DU128" s="125" t="str">
        <f>IF(AND($G125=DU$3,DU$3&lt;&gt;""),MAX($Z125:$Z184),"")</f>
        <v/>
      </c>
      <c r="DV128" s="125" t="str">
        <f t="shared" ref="DV128:DY128" si="99">IF(AND($G125=DV$3,DV$3&lt;&gt;""),MAX($Z125:$Z184),"")</f>
        <v/>
      </c>
      <c r="DW128" s="125" t="str">
        <f t="shared" si="99"/>
        <v/>
      </c>
      <c r="DX128" s="125" t="str">
        <f t="shared" si="99"/>
        <v/>
      </c>
      <c r="DY128" s="125" t="str">
        <f t="shared" si="99"/>
        <v/>
      </c>
      <c r="DZ128" s="125" t="str">
        <f>IF(AND($G125=DZ$3,DZ$3&lt;&gt;""),MAX($Z125:$Z184),"")</f>
        <v/>
      </c>
      <c r="EA128" s="125" t="str">
        <f t="shared" ref="EA128:ED128" si="100">IF(AND($G125=EA$3,EA$3&lt;&gt;""),MAX($Z125:$Z184),"")</f>
        <v/>
      </c>
      <c r="EB128" s="125" t="str">
        <f t="shared" si="100"/>
        <v/>
      </c>
      <c r="EC128" s="125" t="str">
        <f t="shared" si="100"/>
        <v/>
      </c>
      <c r="ED128" s="125" t="str">
        <f t="shared" si="100"/>
        <v/>
      </c>
      <c r="EE128" s="125" t="str">
        <f>IF(AND($G125=EE$3,EE$3&lt;&gt;""),MAX($Z125:$Z184),"")</f>
        <v/>
      </c>
      <c r="EF128" s="126" t="str">
        <f t="shared" ref="EF128" si="101">IF(AND($G125=EF$3,EF$3&lt;&gt;""),MAX($Z125:$Z184),"")</f>
        <v/>
      </c>
      <c r="EG128" s="289"/>
      <c r="EH128" s="15"/>
      <c r="EI128" s="15"/>
      <c r="EJ128" s="15"/>
      <c r="EK128" s="15"/>
      <c r="EL128" s="290"/>
      <c r="EM128" s="49"/>
      <c r="EN128" s="15"/>
      <c r="EO128" s="15"/>
      <c r="EP128" s="15"/>
      <c r="EQ128" s="15"/>
      <c r="ER128" s="15"/>
      <c r="ES128" s="15"/>
      <c r="ET128" s="15"/>
      <c r="EU128" s="290"/>
      <c r="EV128" s="289"/>
      <c r="EW128" s="15"/>
      <c r="EX128" s="15"/>
      <c r="EY128" s="15"/>
      <c r="EZ128" s="15"/>
      <c r="FA128" s="15"/>
      <c r="FB128" s="15"/>
      <c r="FC128" s="290"/>
      <c r="FD128" s="289"/>
      <c r="FE128" s="15"/>
      <c r="FF128" s="15"/>
      <c r="FG128" s="15"/>
      <c r="FH128" s="15"/>
      <c r="FI128" s="15"/>
      <c r="FJ128" s="15"/>
      <c r="FK128" s="290"/>
      <c r="FL128" s="289"/>
      <c r="FM128" s="15"/>
      <c r="FN128" s="15"/>
      <c r="FO128" s="15"/>
      <c r="FP128" s="15"/>
      <c r="FQ128" s="15"/>
      <c r="FR128" s="15"/>
      <c r="FS128" s="290"/>
    </row>
    <row r="129" spans="1:175" s="293" customFormat="1" ht="13.5" customHeight="1" x14ac:dyDescent="0.25">
      <c r="A129" s="289"/>
      <c r="X129" s="57"/>
      <c r="Y129" s="61" t="str">
        <f t="shared" si="94"/>
        <v/>
      </c>
      <c r="Z129" s="21" t="str">
        <f t="shared" si="90"/>
        <v/>
      </c>
      <c r="AA129" s="18" t="str">
        <f t="shared" si="87"/>
        <v/>
      </c>
      <c r="AB129" s="70" t="str">
        <f t="shared" si="88"/>
        <v/>
      </c>
      <c r="AC129" s="71" t="str">
        <f t="shared" si="89"/>
        <v/>
      </c>
      <c r="AD129" s="937" t="str">
        <f t="shared" si="95"/>
        <v/>
      </c>
      <c r="AE129" s="938"/>
      <c r="AF129" s="939" t="str">
        <f t="shared" si="96"/>
        <v/>
      </c>
      <c r="AG129" s="940"/>
      <c r="AH129" s="941" t="str">
        <f t="shared" si="91"/>
        <v/>
      </c>
      <c r="AI129" s="942"/>
      <c r="AJ129" s="943" t="str">
        <f>IF(X129&lt;&gt;"",IF(M125&lt;&gt;"",M125,0)+$U$2*Z129,"")</f>
        <v/>
      </c>
      <c r="AK129" s="944"/>
      <c r="AL129" s="943"/>
      <c r="AM129" s="944"/>
      <c r="AN129" s="893"/>
      <c r="AO129" s="894"/>
      <c r="AP129" s="894"/>
      <c r="AQ129" s="894"/>
      <c r="AR129" s="894"/>
      <c r="AS129" s="894"/>
      <c r="AT129" s="894"/>
      <c r="AU129" s="894"/>
      <c r="AV129" s="894"/>
      <c r="AW129" s="894"/>
      <c r="AX129" s="895"/>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208"/>
      <c r="CJ129" s="945" t="str">
        <f t="shared" si="92"/>
        <v/>
      </c>
      <c r="CK129" s="946"/>
      <c r="CL129" s="945" t="str">
        <f t="shared" si="93"/>
        <v/>
      </c>
      <c r="CM129" s="946"/>
      <c r="CN129" s="945" t="str">
        <f>IF(AND(S125&lt;&gt;"",$X129&lt;&gt;"",$AA129&lt;&gt;"O",$AA129&lt;&gt;"I",S125=CN$4),$AA129*60+$AB129+$AC129/100,"")</f>
        <v/>
      </c>
      <c r="CO129" s="537"/>
      <c r="CP129" s="425" t="str">
        <f>IF(AND(S125&lt;&gt;"",$X129&lt;&gt;"",$AA129&lt;&gt;"O",$AA129&lt;&gt;"I",S125=CP$4),$AA129*60+$AB129+$AC129/100,"")</f>
        <v/>
      </c>
      <c r="CQ129" s="537"/>
      <c r="CR129" s="425" t="str">
        <f>IF(AND(S125&lt;&gt;"",$X129&lt;&gt;"",$AA129&lt;&gt;"O",$AA129&lt;&gt;"I",S125=CR$4),$AA129*60+$AB129+$AC129/100,"")</f>
        <v/>
      </c>
      <c r="CS129" s="537"/>
      <c r="CT129" s="425" t="str">
        <f>IF(AND(S125&lt;&gt;"",$X129&lt;&gt;"",$AA129&lt;&gt;"O",$AA129&lt;&gt;"I",S125=CT$4),$AA129*60+$AB129+$AC129/100,"")</f>
        <v/>
      </c>
      <c r="CU129" s="537"/>
      <c r="CV129" s="425" t="str">
        <f>IF(AND(S125&lt;&gt;"",$X129&lt;&gt;"",$AA129&lt;&gt;"O",$AA129&lt;&gt;"I",S125=CV$4),$AA129*60+$AB129+$AC129/100,"")</f>
        <v/>
      </c>
      <c r="CW129" s="946"/>
      <c r="CX129" s="121"/>
      <c r="CY129" s="122"/>
      <c r="CZ129" s="122"/>
      <c r="DA129" s="122"/>
      <c r="DB129" s="122"/>
      <c r="DC129" s="122"/>
      <c r="DD129" s="122"/>
      <c r="DE129" s="122"/>
      <c r="DF129" s="122"/>
      <c r="DG129" s="122"/>
      <c r="DH129" s="122"/>
      <c r="DI129" s="122"/>
      <c r="DJ129" s="122"/>
      <c r="DK129" s="122"/>
      <c r="DL129" s="122"/>
      <c r="DM129" s="122"/>
      <c r="DN129" s="122"/>
      <c r="DO129" s="122"/>
      <c r="DP129" s="122"/>
      <c r="DQ129" s="122"/>
      <c r="DR129" s="122"/>
      <c r="DS129" s="122"/>
      <c r="DT129" s="122"/>
      <c r="DU129" s="122"/>
      <c r="DV129" s="122"/>
      <c r="DW129" s="122"/>
      <c r="DX129" s="122"/>
      <c r="DY129" s="122"/>
      <c r="DZ129" s="122"/>
      <c r="EA129" s="122"/>
      <c r="EB129" s="122"/>
      <c r="EC129" s="122"/>
      <c r="ED129" s="122"/>
      <c r="EE129" s="122"/>
      <c r="EF129" s="123"/>
      <c r="EG129" s="289"/>
      <c r="EH129" s="15"/>
      <c r="EI129" s="15"/>
      <c r="EJ129" s="15"/>
      <c r="EK129" s="15"/>
      <c r="EL129" s="290"/>
      <c r="EM129" s="49"/>
      <c r="EN129" s="15"/>
      <c r="EO129" s="15"/>
      <c r="EP129" s="15"/>
      <c r="EQ129" s="15"/>
      <c r="ER129" s="15"/>
      <c r="ES129" s="15"/>
      <c r="ET129" s="15"/>
      <c r="EU129" s="290"/>
      <c r="EV129" s="289"/>
      <c r="EW129" s="15"/>
      <c r="EX129" s="15"/>
      <c r="EY129" s="15"/>
      <c r="EZ129" s="15"/>
      <c r="FA129" s="15"/>
      <c r="FB129" s="15"/>
      <c r="FC129" s="290"/>
      <c r="FD129" s="289"/>
      <c r="FE129" s="15"/>
      <c r="FF129" s="15"/>
      <c r="FG129" s="15"/>
      <c r="FH129" s="15"/>
      <c r="FI129" s="15"/>
      <c r="FJ129" s="15"/>
      <c r="FK129" s="290"/>
      <c r="FL129" s="289"/>
      <c r="FM129" s="15"/>
      <c r="FN129" s="15"/>
      <c r="FO129" s="15"/>
      <c r="FP129" s="15"/>
      <c r="FQ129" s="15"/>
      <c r="FR129" s="15"/>
      <c r="FS129" s="290"/>
    </row>
    <row r="130" spans="1:175" s="293" customFormat="1" ht="13.5" customHeight="1" x14ac:dyDescent="0.25">
      <c r="A130" s="289"/>
      <c r="X130" s="58"/>
      <c r="Y130" s="62" t="str">
        <f t="shared" si="94"/>
        <v/>
      </c>
      <c r="Z130" s="21" t="str">
        <f t="shared" si="90"/>
        <v/>
      </c>
      <c r="AA130" s="18" t="str">
        <f t="shared" si="87"/>
        <v/>
      </c>
      <c r="AB130" s="18" t="str">
        <f t="shared" si="88"/>
        <v/>
      </c>
      <c r="AC130" s="19" t="str">
        <f t="shared" si="89"/>
        <v/>
      </c>
      <c r="AD130" s="937" t="str">
        <f t="shared" si="95"/>
        <v/>
      </c>
      <c r="AE130" s="938"/>
      <c r="AF130" s="939" t="str">
        <f t="shared" si="96"/>
        <v/>
      </c>
      <c r="AG130" s="940"/>
      <c r="AH130" s="941" t="str">
        <f t="shared" si="91"/>
        <v/>
      </c>
      <c r="AI130" s="942"/>
      <c r="AJ130" s="943" t="str">
        <f>IF(X130&lt;&gt;"",IF(M125&lt;&gt;"",M125,0)+$U$2*Z130,"")</f>
        <v/>
      </c>
      <c r="AK130" s="944"/>
      <c r="AL130" s="943"/>
      <c r="AM130" s="944"/>
      <c r="AN130" s="893"/>
      <c r="AO130" s="894"/>
      <c r="AP130" s="894"/>
      <c r="AQ130" s="894"/>
      <c r="AR130" s="894"/>
      <c r="AS130" s="894"/>
      <c r="AT130" s="894"/>
      <c r="AU130" s="894"/>
      <c r="AV130" s="894"/>
      <c r="AW130" s="894"/>
      <c r="AX130" s="895"/>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208"/>
      <c r="CJ130" s="945" t="str">
        <f t="shared" si="92"/>
        <v/>
      </c>
      <c r="CK130" s="946"/>
      <c r="CL130" s="945" t="str">
        <f t="shared" si="93"/>
        <v/>
      </c>
      <c r="CM130" s="946"/>
      <c r="CN130" s="945" t="str">
        <f>IF(AND(S125&lt;&gt;"",$X130&lt;&gt;"",$AA130&lt;&gt;"O",$AA130&lt;&gt;"I",S125=CN$4),$AA130*60+$AB130+$AC130/100,"")</f>
        <v/>
      </c>
      <c r="CO130" s="537"/>
      <c r="CP130" s="425" t="str">
        <f>IF(AND(S125&lt;&gt;"",$X130&lt;&gt;"",$AA130&lt;&gt;"O",$AA130&lt;&gt;"I",S125=CP$4),$AA130*60+$AB130+$AC130/100,"")</f>
        <v/>
      </c>
      <c r="CQ130" s="537"/>
      <c r="CR130" s="425" t="str">
        <f>IF(AND(S125&lt;&gt;"",$X130&lt;&gt;"",$AA130&lt;&gt;"O",$AA130&lt;&gt;"I",S125=CR$4),$AA130*60+$AB130+$AC130/100,"")</f>
        <v/>
      </c>
      <c r="CS130" s="537"/>
      <c r="CT130" s="425" t="str">
        <f>IF(AND(S125&lt;&gt;"",$X130&lt;&gt;"",$AA130&lt;&gt;"O",$AA130&lt;&gt;"I",S125=CT$4),$AA130*60+$AB130+$AC130/100,"")</f>
        <v/>
      </c>
      <c r="CU130" s="537"/>
      <c r="CV130" s="425" t="str">
        <f>IF(AND(S125&lt;&gt;"",$X130&lt;&gt;"",$AA130&lt;&gt;"O",$AA130&lt;&gt;"I",S125=CV$4),$AA130*60+$AB130+$AC130/100,"")</f>
        <v/>
      </c>
      <c r="CW130" s="946"/>
      <c r="CX130" s="103"/>
      <c r="CY130" s="103"/>
      <c r="CZ130" s="103"/>
      <c r="DA130" s="103"/>
      <c r="DB130" s="103"/>
      <c r="DC130" s="103"/>
      <c r="DD130" s="103"/>
      <c r="DE130" s="103"/>
      <c r="DF130" s="103"/>
      <c r="DG130" s="103"/>
      <c r="DH130" s="103"/>
      <c r="DI130" s="103"/>
      <c r="DJ130" s="103"/>
      <c r="DK130" s="103"/>
      <c r="DL130" s="103"/>
      <c r="DM130" s="103"/>
      <c r="DN130" s="103"/>
      <c r="DO130" s="103"/>
      <c r="DP130" s="103"/>
      <c r="DQ130" s="103"/>
      <c r="DR130" s="103"/>
      <c r="DS130" s="103"/>
      <c r="DT130" s="103"/>
      <c r="DU130" s="103"/>
      <c r="DV130" s="103"/>
      <c r="DW130" s="103"/>
      <c r="DX130" s="103"/>
      <c r="DY130" s="103"/>
      <c r="DZ130" s="103"/>
      <c r="EA130" s="103"/>
      <c r="EB130" s="103"/>
      <c r="EC130" s="103"/>
      <c r="ED130" s="103"/>
      <c r="EE130" s="103"/>
      <c r="EF130" s="104"/>
      <c r="EG130" s="289"/>
      <c r="EH130" s="15"/>
      <c r="EI130" s="15"/>
      <c r="EJ130" s="15"/>
      <c r="EK130" s="15"/>
      <c r="EL130" s="290"/>
      <c r="EM130" s="49"/>
      <c r="EN130" s="15"/>
      <c r="EO130" s="15"/>
      <c r="EP130" s="15"/>
      <c r="EQ130" s="15"/>
      <c r="ER130" s="15"/>
      <c r="ES130" s="15"/>
      <c r="ET130" s="15"/>
      <c r="EU130" s="290"/>
      <c r="EV130" s="289"/>
      <c r="EW130" s="15"/>
      <c r="EX130" s="15"/>
      <c r="EY130" s="15"/>
      <c r="EZ130" s="15"/>
      <c r="FA130" s="15"/>
      <c r="FB130" s="15"/>
      <c r="FC130" s="290"/>
      <c r="FD130" s="289"/>
      <c r="FE130" s="15"/>
      <c r="FF130" s="15"/>
      <c r="FG130" s="15"/>
      <c r="FH130" s="15"/>
      <c r="FI130" s="15"/>
      <c r="FJ130" s="15"/>
      <c r="FK130" s="290"/>
      <c r="FL130" s="289"/>
      <c r="FM130" s="15"/>
      <c r="FN130" s="15"/>
      <c r="FO130" s="15"/>
      <c r="FP130" s="15"/>
      <c r="FQ130" s="15"/>
      <c r="FR130" s="15"/>
      <c r="FS130" s="290"/>
    </row>
    <row r="131" spans="1:175" s="293" customFormat="1" ht="13.5" customHeight="1" x14ac:dyDescent="0.25">
      <c r="A131" s="192"/>
      <c r="E131" s="24"/>
      <c r="F131" s="24"/>
      <c r="G131" s="25"/>
      <c r="H131" s="25"/>
      <c r="I131" s="25"/>
      <c r="J131" s="26"/>
      <c r="K131" s="26"/>
      <c r="L131" s="26"/>
      <c r="S131" s="27"/>
      <c r="T131" s="27"/>
      <c r="X131" s="57"/>
      <c r="Y131" s="61" t="str">
        <f t="shared" si="94"/>
        <v/>
      </c>
      <c r="Z131" s="21" t="str">
        <f t="shared" si="90"/>
        <v/>
      </c>
      <c r="AA131" s="18" t="str">
        <f t="shared" si="87"/>
        <v/>
      </c>
      <c r="AB131" s="18" t="str">
        <f t="shared" si="88"/>
        <v/>
      </c>
      <c r="AC131" s="19" t="str">
        <f t="shared" si="89"/>
        <v/>
      </c>
      <c r="AD131" s="937" t="str">
        <f t="shared" si="95"/>
        <v/>
      </c>
      <c r="AE131" s="938"/>
      <c r="AF131" s="939" t="str">
        <f t="shared" si="96"/>
        <v/>
      </c>
      <c r="AG131" s="940"/>
      <c r="AH131" s="941" t="str">
        <f t="shared" si="91"/>
        <v/>
      </c>
      <c r="AI131" s="942"/>
      <c r="AJ131" s="943" t="str">
        <f>IF(X131&lt;&gt;"",IF(M125&lt;&gt;"",M125,0)+$U$2*Z131,"")</f>
        <v/>
      </c>
      <c r="AK131" s="944"/>
      <c r="AL131" s="943"/>
      <c r="AM131" s="944"/>
      <c r="AN131" s="893"/>
      <c r="AO131" s="894"/>
      <c r="AP131" s="894"/>
      <c r="AQ131" s="894"/>
      <c r="AR131" s="894"/>
      <c r="AS131" s="894"/>
      <c r="AT131" s="894"/>
      <c r="AU131" s="894"/>
      <c r="AV131" s="894"/>
      <c r="AW131" s="894"/>
      <c r="AX131" s="895"/>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208"/>
      <c r="CJ131" s="945" t="str">
        <f t="shared" si="92"/>
        <v/>
      </c>
      <c r="CK131" s="946"/>
      <c r="CL131" s="945" t="str">
        <f t="shared" si="93"/>
        <v/>
      </c>
      <c r="CM131" s="946"/>
      <c r="CN131" s="945" t="str">
        <f>IF(AND(S125&lt;&gt;"",$X131&lt;&gt;"",$AA131&lt;&gt;"O",$AA131&lt;&gt;"I",S125=CN$4),$AA131*60+$AB131+$AC131/100,"")</f>
        <v/>
      </c>
      <c r="CO131" s="537"/>
      <c r="CP131" s="425" t="str">
        <f>IF(AND(S125&lt;&gt;"",$X131&lt;&gt;"",$AA131&lt;&gt;"O",$AA131&lt;&gt;"I",S125=CP$4),$AA131*60+$AB131+$AC131/100,"")</f>
        <v/>
      </c>
      <c r="CQ131" s="537"/>
      <c r="CR131" s="425" t="str">
        <f>IF(AND(S125&lt;&gt;"",$X131&lt;&gt;"",$AA131&lt;&gt;"O",$AA131&lt;&gt;"I",S125=CR$4),$AA131*60+$AB131+$AC131/100,"")</f>
        <v/>
      </c>
      <c r="CS131" s="537"/>
      <c r="CT131" s="425" t="str">
        <f>IF(AND(S125&lt;&gt;"",$X131&lt;&gt;"",$AA131&lt;&gt;"O",$AA131&lt;&gt;"I",S125=CT$4),$AA131*60+$AB131+$AC131/100,"")</f>
        <v/>
      </c>
      <c r="CU131" s="537"/>
      <c r="CV131" s="425" t="str">
        <f>IF(AND(S125&lt;&gt;"",$X131&lt;&gt;"",$AA131&lt;&gt;"O",$AA131&lt;&gt;"I",S125=CV$4),$AA131*60+$AB131+$AC131/100,"")</f>
        <v/>
      </c>
      <c r="CW131" s="946"/>
      <c r="CX131" s="103"/>
      <c r="CY131" s="103"/>
      <c r="CZ131" s="103"/>
      <c r="DA131" s="103"/>
      <c r="DB131" s="103"/>
      <c r="DC131" s="103"/>
      <c r="DD131" s="103"/>
      <c r="DE131" s="103"/>
      <c r="DF131" s="103"/>
      <c r="DG131" s="103"/>
      <c r="DH131" s="103"/>
      <c r="DI131" s="103"/>
      <c r="DJ131" s="103"/>
      <c r="DK131" s="103"/>
      <c r="DL131" s="103"/>
      <c r="DM131" s="103"/>
      <c r="DN131" s="103"/>
      <c r="DO131" s="103"/>
      <c r="DP131" s="103"/>
      <c r="DQ131" s="103"/>
      <c r="DR131" s="103"/>
      <c r="DS131" s="103"/>
      <c r="DT131" s="103"/>
      <c r="DU131" s="103"/>
      <c r="DV131" s="103"/>
      <c r="DW131" s="103"/>
      <c r="DX131" s="103"/>
      <c r="DY131" s="103"/>
      <c r="DZ131" s="103"/>
      <c r="EA131" s="103"/>
      <c r="EB131" s="103"/>
      <c r="EC131" s="103"/>
      <c r="ED131" s="103"/>
      <c r="EE131" s="103"/>
      <c r="EF131" s="104"/>
      <c r="EG131" s="289"/>
      <c r="EH131" s="15"/>
      <c r="EI131" s="15"/>
      <c r="EJ131" s="15"/>
      <c r="EK131" s="15"/>
      <c r="EL131" s="290"/>
      <c r="EM131" s="49"/>
      <c r="EN131" s="15"/>
      <c r="EO131" s="15"/>
      <c r="EP131" s="15"/>
      <c r="EQ131" s="15"/>
      <c r="ER131" s="15"/>
      <c r="ES131" s="15"/>
      <c r="ET131" s="15"/>
      <c r="EU131" s="290"/>
      <c r="EV131" s="289"/>
      <c r="EW131" s="15"/>
      <c r="EX131" s="15"/>
      <c r="EY131" s="15"/>
      <c r="EZ131" s="15"/>
      <c r="FA131" s="15"/>
      <c r="FB131" s="15"/>
      <c r="FC131" s="290"/>
      <c r="FD131" s="289"/>
      <c r="FE131" s="15"/>
      <c r="FF131" s="15"/>
      <c r="FG131" s="15"/>
      <c r="FH131" s="15"/>
      <c r="FI131" s="15"/>
      <c r="FJ131" s="15"/>
      <c r="FK131" s="290"/>
      <c r="FL131" s="289"/>
      <c r="FM131" s="15"/>
      <c r="FN131" s="15"/>
      <c r="FO131" s="15"/>
      <c r="FP131" s="15"/>
      <c r="FQ131" s="15"/>
      <c r="FR131" s="15"/>
      <c r="FS131" s="290"/>
    </row>
    <row r="132" spans="1:175" s="293" customFormat="1" ht="13.5" customHeight="1" x14ac:dyDescent="0.25">
      <c r="A132" s="192"/>
      <c r="E132" s="24"/>
      <c r="F132" s="24"/>
      <c r="G132" s="25"/>
      <c r="H132" s="25"/>
      <c r="I132" s="25"/>
      <c r="J132" s="26"/>
      <c r="K132" s="26"/>
      <c r="L132" s="26"/>
      <c r="P132" s="25"/>
      <c r="Q132" s="25"/>
      <c r="R132" s="25"/>
      <c r="S132" s="25"/>
      <c r="T132" s="27"/>
      <c r="X132" s="57"/>
      <c r="Y132" s="61" t="str">
        <f t="shared" si="94"/>
        <v/>
      </c>
      <c r="Z132" s="21" t="str">
        <f t="shared" si="90"/>
        <v/>
      </c>
      <c r="AA132" s="18" t="str">
        <f t="shared" si="87"/>
        <v/>
      </c>
      <c r="AB132" s="18" t="str">
        <f t="shared" si="88"/>
        <v/>
      </c>
      <c r="AC132" s="19" t="str">
        <f t="shared" si="89"/>
        <v/>
      </c>
      <c r="AD132" s="937" t="str">
        <f t="shared" si="95"/>
        <v/>
      </c>
      <c r="AE132" s="938"/>
      <c r="AF132" s="939" t="str">
        <f t="shared" si="96"/>
        <v/>
      </c>
      <c r="AG132" s="940"/>
      <c r="AH132" s="941" t="str">
        <f t="shared" si="91"/>
        <v/>
      </c>
      <c r="AI132" s="942"/>
      <c r="AJ132" s="943" t="str">
        <f>IF(X132&lt;&gt;"",IF(M125&lt;&gt;"",M125,0)+$U$2*Z132,"")</f>
        <v/>
      </c>
      <c r="AK132" s="944"/>
      <c r="AL132" s="943"/>
      <c r="AM132" s="944"/>
      <c r="AN132" s="893"/>
      <c r="AO132" s="894"/>
      <c r="AP132" s="894"/>
      <c r="AQ132" s="894"/>
      <c r="AR132" s="894"/>
      <c r="AS132" s="894"/>
      <c r="AT132" s="894"/>
      <c r="AU132" s="894"/>
      <c r="AV132" s="894"/>
      <c r="AW132" s="894"/>
      <c r="AX132" s="895"/>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208"/>
      <c r="CJ132" s="945" t="str">
        <f t="shared" si="92"/>
        <v/>
      </c>
      <c r="CK132" s="946"/>
      <c r="CL132" s="945" t="str">
        <f t="shared" si="93"/>
        <v/>
      </c>
      <c r="CM132" s="946"/>
      <c r="CN132" s="945" t="str">
        <f>IF(AND(S125&lt;&gt;"",$X132&lt;&gt;"",$AA132&lt;&gt;"O",$AA132&lt;&gt;"I",S125=CN$4),$AA132*60+$AB132+$AC132/100,"")</f>
        <v/>
      </c>
      <c r="CO132" s="537"/>
      <c r="CP132" s="425" t="str">
        <f>IF(AND(S125&lt;&gt;"",$X132&lt;&gt;"",$AA132&lt;&gt;"O",$AA132&lt;&gt;"I",S125=CP$4),$AA132*60+$AB132+$AC132/100,"")</f>
        <v/>
      </c>
      <c r="CQ132" s="537"/>
      <c r="CR132" s="425" t="str">
        <f>IF(AND(S125&lt;&gt;"",$X132&lt;&gt;"",$AA132&lt;&gt;"O",$AA132&lt;&gt;"I",S125=CR$4),$AA132*60+$AB132+$AC132/100,"")</f>
        <v/>
      </c>
      <c r="CS132" s="537"/>
      <c r="CT132" s="425" t="str">
        <f>IF(AND(S125&lt;&gt;"",$X132&lt;&gt;"",$AA132&lt;&gt;"O",$AA132&lt;&gt;"I",S125=CT$4),$AA132*60+$AB132+$AC132/100,"")</f>
        <v/>
      </c>
      <c r="CU132" s="537"/>
      <c r="CV132" s="425" t="str">
        <f>IF(AND(S125&lt;&gt;"",$X132&lt;&gt;"",$AA132&lt;&gt;"O",$AA132&lt;&gt;"I",S125=CV$4),$AA132*60+$AB132+$AC132/100,"")</f>
        <v/>
      </c>
      <c r="CW132" s="946"/>
      <c r="CX132" s="103"/>
      <c r="CY132" s="103"/>
      <c r="CZ132" s="103"/>
      <c r="DA132" s="103"/>
      <c r="DB132" s="103"/>
      <c r="DC132" s="103"/>
      <c r="DD132" s="103"/>
      <c r="DE132" s="103"/>
      <c r="DF132" s="103"/>
      <c r="DG132" s="103"/>
      <c r="DH132" s="103"/>
      <c r="DI132" s="103"/>
      <c r="DJ132" s="103"/>
      <c r="DK132" s="103"/>
      <c r="DL132" s="103"/>
      <c r="DM132" s="103"/>
      <c r="DN132" s="103"/>
      <c r="DO132" s="103"/>
      <c r="DP132" s="103"/>
      <c r="DQ132" s="103"/>
      <c r="DR132" s="103"/>
      <c r="DS132" s="103"/>
      <c r="DT132" s="103"/>
      <c r="DU132" s="103"/>
      <c r="DV132" s="103"/>
      <c r="DW132" s="103"/>
      <c r="DX132" s="103"/>
      <c r="DY132" s="103"/>
      <c r="DZ132" s="103"/>
      <c r="EA132" s="103"/>
      <c r="EB132" s="103"/>
      <c r="EC132" s="103"/>
      <c r="ED132" s="103"/>
      <c r="EE132" s="103"/>
      <c r="EF132" s="104"/>
      <c r="EG132" s="289"/>
      <c r="EH132" s="15"/>
      <c r="EI132" s="15"/>
      <c r="EJ132" s="15"/>
      <c r="EK132" s="15"/>
      <c r="EL132" s="290"/>
      <c r="EM132" s="49"/>
      <c r="EN132" s="15"/>
      <c r="EO132" s="15"/>
      <c r="EP132" s="15"/>
      <c r="EQ132" s="15"/>
      <c r="ER132" s="15"/>
      <c r="ES132" s="15"/>
      <c r="ET132" s="15"/>
      <c r="EU132" s="290"/>
      <c r="EV132" s="289"/>
      <c r="EW132" s="15"/>
      <c r="EX132" s="15"/>
      <c r="EY132" s="15"/>
      <c r="EZ132" s="15"/>
      <c r="FA132" s="15"/>
      <c r="FB132" s="15"/>
      <c r="FC132" s="290"/>
      <c r="FD132" s="289"/>
      <c r="FE132" s="15"/>
      <c r="FF132" s="15"/>
      <c r="FG132" s="15"/>
      <c r="FH132" s="15"/>
      <c r="FI132" s="15"/>
      <c r="FJ132" s="15"/>
      <c r="FK132" s="290"/>
      <c r="FL132" s="289"/>
      <c r="FM132" s="15"/>
      <c r="FN132" s="15"/>
      <c r="FO132" s="15"/>
      <c r="FP132" s="15"/>
      <c r="FQ132" s="15"/>
      <c r="FR132" s="15"/>
      <c r="FS132" s="290"/>
    </row>
    <row r="133" spans="1:175" s="293" customFormat="1" ht="13.5" customHeight="1" x14ac:dyDescent="0.25">
      <c r="A133" s="192"/>
      <c r="E133" s="24"/>
      <c r="F133" s="24"/>
      <c r="G133" s="25"/>
      <c r="H133" s="25"/>
      <c r="I133" s="25"/>
      <c r="J133" s="26"/>
      <c r="K133" s="26"/>
      <c r="L133" s="26"/>
      <c r="S133" s="27"/>
      <c r="T133" s="27"/>
      <c r="X133" s="57"/>
      <c r="Y133" s="61" t="str">
        <f t="shared" si="94"/>
        <v/>
      </c>
      <c r="Z133" s="21" t="str">
        <f t="shared" si="90"/>
        <v/>
      </c>
      <c r="AA133" s="18" t="str">
        <f t="shared" si="87"/>
        <v/>
      </c>
      <c r="AB133" s="18" t="str">
        <f t="shared" si="88"/>
        <v/>
      </c>
      <c r="AC133" s="19" t="str">
        <f t="shared" si="89"/>
        <v/>
      </c>
      <c r="AD133" s="937" t="str">
        <f t="shared" si="95"/>
        <v/>
      </c>
      <c r="AE133" s="938"/>
      <c r="AF133" s="939" t="str">
        <f t="shared" si="96"/>
        <v/>
      </c>
      <c r="AG133" s="940"/>
      <c r="AH133" s="941" t="str">
        <f t="shared" si="91"/>
        <v/>
      </c>
      <c r="AI133" s="942"/>
      <c r="AJ133" s="943" t="str">
        <f>IF(X133&lt;&gt;"",IF(M125&lt;&gt;"",M125,0)+$U$2*Z133,"")</f>
        <v/>
      </c>
      <c r="AK133" s="944"/>
      <c r="AL133" s="943"/>
      <c r="AM133" s="944"/>
      <c r="AN133" s="893"/>
      <c r="AO133" s="894"/>
      <c r="AP133" s="894"/>
      <c r="AQ133" s="894"/>
      <c r="AR133" s="894"/>
      <c r="AS133" s="894"/>
      <c r="AT133" s="894"/>
      <c r="AU133" s="894"/>
      <c r="AV133" s="894"/>
      <c r="AW133" s="894"/>
      <c r="AX133" s="895"/>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208"/>
      <c r="CJ133" s="945" t="str">
        <f t="shared" si="92"/>
        <v/>
      </c>
      <c r="CK133" s="946"/>
      <c r="CL133" s="945" t="str">
        <f t="shared" si="93"/>
        <v/>
      </c>
      <c r="CM133" s="946"/>
      <c r="CN133" s="945" t="str">
        <f>IF(AND(S125&lt;&gt;"",$X133&lt;&gt;"",$AA133&lt;&gt;"O",$AA133&lt;&gt;"I",S125=CN$4),$AA133*60+$AB133+$AC133/100,"")</f>
        <v/>
      </c>
      <c r="CO133" s="537"/>
      <c r="CP133" s="425" t="str">
        <f>IF(AND(S125&lt;&gt;"",$X133&lt;&gt;"",$AA133&lt;&gt;"O",$AA133&lt;&gt;"I",S125=CP$4),$AA133*60+$AB133+$AC133/100,"")</f>
        <v/>
      </c>
      <c r="CQ133" s="537"/>
      <c r="CR133" s="425" t="str">
        <f>IF(AND(S125&lt;&gt;"",$X133&lt;&gt;"",$AA133&lt;&gt;"O",$AA133&lt;&gt;"I",S125=CR$4),$AA133*60+$AB133+$AC133/100,"")</f>
        <v/>
      </c>
      <c r="CS133" s="537"/>
      <c r="CT133" s="425" t="str">
        <f>IF(AND(S125&lt;&gt;"",$X133&lt;&gt;"",$AA133&lt;&gt;"O",$AA133&lt;&gt;"I",S125=CT$4),$AA133*60+$AB133+$AC133/100,"")</f>
        <v/>
      </c>
      <c r="CU133" s="537"/>
      <c r="CV133" s="425" t="str">
        <f>IF(AND(S125&lt;&gt;"",$X133&lt;&gt;"",$AA133&lt;&gt;"O",$AA133&lt;&gt;"I",S125=CV$4),$AA133*60+$AB133+$AC133/100,"")</f>
        <v/>
      </c>
      <c r="CW133" s="946"/>
      <c r="CX133" s="103"/>
      <c r="CY133" s="103"/>
      <c r="CZ133" s="103"/>
      <c r="DA133" s="103"/>
      <c r="DB133" s="103"/>
      <c r="DC133" s="103"/>
      <c r="DD133" s="103"/>
      <c r="DE133" s="103"/>
      <c r="DF133" s="103"/>
      <c r="DG133" s="103"/>
      <c r="DH133" s="103"/>
      <c r="DI133" s="103"/>
      <c r="DJ133" s="103"/>
      <c r="DK133" s="103"/>
      <c r="DL133" s="103"/>
      <c r="DM133" s="103"/>
      <c r="DN133" s="103"/>
      <c r="DO133" s="103"/>
      <c r="DP133" s="103"/>
      <c r="DQ133" s="103"/>
      <c r="DR133" s="103"/>
      <c r="DS133" s="103"/>
      <c r="DT133" s="103"/>
      <c r="DU133" s="103"/>
      <c r="DV133" s="103"/>
      <c r="DW133" s="103"/>
      <c r="DX133" s="103"/>
      <c r="DY133" s="103"/>
      <c r="DZ133" s="103"/>
      <c r="EA133" s="103"/>
      <c r="EB133" s="103"/>
      <c r="EC133" s="103"/>
      <c r="ED133" s="103"/>
      <c r="EE133" s="103"/>
      <c r="EF133" s="104"/>
      <c r="EG133" s="289"/>
      <c r="EH133" s="15"/>
      <c r="EI133" s="15"/>
      <c r="EJ133" s="15"/>
      <c r="EK133" s="15"/>
      <c r="EL133" s="290"/>
      <c r="EM133" s="49"/>
      <c r="EN133" s="15"/>
      <c r="EO133" s="15"/>
      <c r="EP133" s="15"/>
      <c r="EQ133" s="15"/>
      <c r="ER133" s="15"/>
      <c r="ES133" s="15"/>
      <c r="ET133" s="15"/>
      <c r="EU133" s="290"/>
      <c r="EV133" s="289"/>
      <c r="EW133" s="15"/>
      <c r="EX133" s="15"/>
      <c r="EY133" s="15"/>
      <c r="EZ133" s="15"/>
      <c r="FA133" s="15"/>
      <c r="FB133" s="15"/>
      <c r="FC133" s="290"/>
      <c r="FD133" s="289"/>
      <c r="FE133" s="15"/>
      <c r="FF133" s="15"/>
      <c r="FG133" s="15"/>
      <c r="FH133" s="15"/>
      <c r="FI133" s="15"/>
      <c r="FJ133" s="15"/>
      <c r="FK133" s="290"/>
      <c r="FL133" s="289"/>
      <c r="FM133" s="15"/>
      <c r="FN133" s="15"/>
      <c r="FO133" s="15"/>
      <c r="FP133" s="15"/>
      <c r="FQ133" s="15"/>
      <c r="FR133" s="15"/>
      <c r="FS133" s="290"/>
    </row>
    <row r="134" spans="1:175" s="293" customFormat="1" ht="13.5" customHeight="1" x14ac:dyDescent="0.25">
      <c r="A134" s="192"/>
      <c r="E134" s="24"/>
      <c r="F134" s="24"/>
      <c r="G134" s="25"/>
      <c r="H134" s="25"/>
      <c r="I134" s="25"/>
      <c r="J134" s="26"/>
      <c r="K134" s="26"/>
      <c r="L134" s="26"/>
      <c r="S134" s="27"/>
      <c r="T134" s="27"/>
      <c r="X134" s="57"/>
      <c r="Y134" s="61" t="str">
        <f t="shared" si="94"/>
        <v/>
      </c>
      <c r="Z134" s="21" t="str">
        <f t="shared" si="90"/>
        <v/>
      </c>
      <c r="AA134" s="18" t="str">
        <f t="shared" si="87"/>
        <v/>
      </c>
      <c r="AB134" s="18" t="str">
        <f t="shared" si="88"/>
        <v/>
      </c>
      <c r="AC134" s="19" t="str">
        <f t="shared" si="89"/>
        <v/>
      </c>
      <c r="AD134" s="937" t="str">
        <f t="shared" si="95"/>
        <v/>
      </c>
      <c r="AE134" s="938"/>
      <c r="AF134" s="939" t="str">
        <f t="shared" si="96"/>
        <v/>
      </c>
      <c r="AG134" s="940"/>
      <c r="AH134" s="941" t="str">
        <f t="shared" si="91"/>
        <v/>
      </c>
      <c r="AI134" s="942"/>
      <c r="AJ134" s="943" t="str">
        <f>IF(X134&lt;&gt;"",IF(M125&lt;&gt;"",M125,0)+$U$2*Z134,"")</f>
        <v/>
      </c>
      <c r="AK134" s="944"/>
      <c r="AL134" s="943"/>
      <c r="AM134" s="944"/>
      <c r="AN134" s="893"/>
      <c r="AO134" s="894"/>
      <c r="AP134" s="894"/>
      <c r="AQ134" s="894"/>
      <c r="AR134" s="894"/>
      <c r="AS134" s="894"/>
      <c r="AT134" s="894"/>
      <c r="AU134" s="894"/>
      <c r="AV134" s="894"/>
      <c r="AW134" s="894"/>
      <c r="AX134" s="895"/>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208"/>
      <c r="CJ134" s="945" t="str">
        <f t="shared" si="92"/>
        <v/>
      </c>
      <c r="CK134" s="946"/>
      <c r="CL134" s="945" t="str">
        <f t="shared" si="93"/>
        <v/>
      </c>
      <c r="CM134" s="946"/>
      <c r="CN134" s="945" t="str">
        <f>IF(AND(S125&lt;&gt;"",$X134&lt;&gt;"",$AA134&lt;&gt;"O",$AA134&lt;&gt;"I",S125=CN$4),$AA134*60+$AB134+$AC134/100,"")</f>
        <v/>
      </c>
      <c r="CO134" s="537"/>
      <c r="CP134" s="425" t="str">
        <f>IF(AND(S125&lt;&gt;"",$X134&lt;&gt;"",$AA134&lt;&gt;"O",$AA134&lt;&gt;"I",S125=CP$4),$AA134*60+$AB134+$AC134/100,"")</f>
        <v/>
      </c>
      <c r="CQ134" s="537"/>
      <c r="CR134" s="425" t="str">
        <f>IF(AND(S125&lt;&gt;"",$X134&lt;&gt;"",$AA134&lt;&gt;"O",$AA134&lt;&gt;"I",S125=CR$4),$AA134*60+$AB134+$AC134/100,"")</f>
        <v/>
      </c>
      <c r="CS134" s="537"/>
      <c r="CT134" s="425" t="str">
        <f>IF(AND(S125&lt;&gt;"",$X134&lt;&gt;"",$AA134&lt;&gt;"O",$AA134&lt;&gt;"I",S125=CT$4),$AA134*60+$AB134+$AC134/100,"")</f>
        <v/>
      </c>
      <c r="CU134" s="537"/>
      <c r="CV134" s="425" t="str">
        <f>IF(AND(S125&lt;&gt;"",$X134&lt;&gt;"",$AA134&lt;&gt;"O",$AA134&lt;&gt;"I",S125=CV$4),$AA134*60+$AB134+$AC134/100,"")</f>
        <v/>
      </c>
      <c r="CW134" s="946"/>
      <c r="CX134" s="103"/>
      <c r="CY134" s="103"/>
      <c r="CZ134" s="103"/>
      <c r="DA134" s="103"/>
      <c r="DB134" s="103"/>
      <c r="DC134" s="103"/>
      <c r="DD134" s="103"/>
      <c r="DE134" s="103"/>
      <c r="DF134" s="103"/>
      <c r="DG134" s="103"/>
      <c r="DH134" s="103"/>
      <c r="DI134" s="103"/>
      <c r="DJ134" s="103"/>
      <c r="DK134" s="103"/>
      <c r="DL134" s="103"/>
      <c r="DM134" s="103"/>
      <c r="DN134" s="103"/>
      <c r="DO134" s="103"/>
      <c r="DP134" s="103"/>
      <c r="DQ134" s="103"/>
      <c r="DR134" s="103"/>
      <c r="DS134" s="103"/>
      <c r="DT134" s="103"/>
      <c r="DU134" s="103"/>
      <c r="DV134" s="103"/>
      <c r="DW134" s="103"/>
      <c r="DX134" s="103"/>
      <c r="DY134" s="103"/>
      <c r="DZ134" s="103"/>
      <c r="EA134" s="103"/>
      <c r="EB134" s="103"/>
      <c r="EC134" s="103"/>
      <c r="ED134" s="103"/>
      <c r="EE134" s="103"/>
      <c r="EF134" s="104"/>
      <c r="EG134" s="289"/>
      <c r="EH134" s="15"/>
      <c r="EI134" s="15"/>
      <c r="EJ134" s="15"/>
      <c r="EK134" s="15"/>
      <c r="EL134" s="290"/>
      <c r="EM134" s="49"/>
      <c r="EN134" s="15"/>
      <c r="EO134" s="15"/>
      <c r="EP134" s="15"/>
      <c r="EQ134" s="15"/>
      <c r="ER134" s="15"/>
      <c r="ES134" s="15"/>
      <c r="ET134" s="15"/>
      <c r="EU134" s="290"/>
      <c r="EV134" s="289"/>
      <c r="EW134" s="15"/>
      <c r="EX134" s="15"/>
      <c r="EY134" s="15"/>
      <c r="EZ134" s="15"/>
      <c r="FA134" s="15"/>
      <c r="FB134" s="15"/>
      <c r="FC134" s="290"/>
      <c r="FD134" s="289"/>
      <c r="FE134" s="15"/>
      <c r="FF134" s="15"/>
      <c r="FG134" s="15"/>
      <c r="FH134" s="15"/>
      <c r="FI134" s="15"/>
      <c r="FJ134" s="15"/>
      <c r="FK134" s="290"/>
      <c r="FL134" s="289"/>
      <c r="FM134" s="15"/>
      <c r="FN134" s="15"/>
      <c r="FO134" s="15"/>
      <c r="FP134" s="15"/>
      <c r="FQ134" s="15"/>
      <c r="FR134" s="15"/>
      <c r="FS134" s="290"/>
    </row>
    <row r="135" spans="1:175" s="293" customFormat="1" ht="13.5" customHeight="1" x14ac:dyDescent="0.25">
      <c r="A135" s="192"/>
      <c r="E135" s="24"/>
      <c r="F135" s="24"/>
      <c r="G135" s="25"/>
      <c r="H135" s="25"/>
      <c r="I135" s="25"/>
      <c r="J135" s="26"/>
      <c r="K135" s="26"/>
      <c r="L135" s="26"/>
      <c r="S135" s="27"/>
      <c r="T135" s="27"/>
      <c r="X135" s="57"/>
      <c r="Y135" s="61" t="str">
        <f t="shared" si="94"/>
        <v/>
      </c>
      <c r="Z135" s="21" t="str">
        <f t="shared" si="90"/>
        <v/>
      </c>
      <c r="AA135" s="137" t="str">
        <f>IF(X135&lt;&gt;"",IF(OR(LEFT(X135,1)="O",LEFT(X135,1)="OI",LEFT(X135,1)="o",LEFT(X135,1)="oi"),"O",IF(OR(LEFT(X135,1)="I",X135="i"),"I",IF(OR(LEN(X135)=5,LEN(X135)=8),LEFT(X135,1),""))),"")</f>
        <v/>
      </c>
      <c r="AB135" s="137" t="str">
        <f>IF(X135&lt;&gt;"",IF(OR(LEFT(X135,2)="OI",LEFT(X135,2)="oi"),"I",IF(OR(LEFT(X135,1)="O",LEFT(X135,1)="o"),"U",IF(OR(LEFT(X135,1)="I",X135="i"),"N",IF(OR(LEN(X135)=5,LEN(X135)=8),MID(X135,2,2),"")))),"")</f>
        <v/>
      </c>
      <c r="AC135" s="19" t="str">
        <f>IF(X135&lt;&gt;"",IF(OR(LEFT(X135,2)="OI",LEFT(X135,2)="oi",LEFT(X135,1)="I",LEFT(X135,1)="i"),"",IF(OR(LEFT(X135,1)="O",LEFT(X135,1)="o"),"T",IF(OR(LEN(X135)=5,LEN(X135)=8),MID(X135,4,2),""))),"")</f>
        <v/>
      </c>
      <c r="AD135" s="937" t="str">
        <f t="shared" si="95"/>
        <v/>
      </c>
      <c r="AE135" s="938"/>
      <c r="AF135" s="939" t="str">
        <f t="shared" si="96"/>
        <v/>
      </c>
      <c r="AG135" s="940"/>
      <c r="AH135" s="941" t="str">
        <f t="shared" si="91"/>
        <v/>
      </c>
      <c r="AI135" s="942"/>
      <c r="AJ135" s="943" t="str">
        <f>IF(X135&lt;&gt;"",IF(M125&lt;&gt;"",M125,0)+$U$2*Z135,"")</f>
        <v/>
      </c>
      <c r="AK135" s="944"/>
      <c r="AL135" s="943"/>
      <c r="AM135" s="944"/>
      <c r="AN135" s="893"/>
      <c r="AO135" s="894"/>
      <c r="AP135" s="894"/>
      <c r="AQ135" s="894"/>
      <c r="AR135" s="894"/>
      <c r="AS135" s="894"/>
      <c r="AT135" s="894"/>
      <c r="AU135" s="894"/>
      <c r="AV135" s="894"/>
      <c r="AW135" s="894"/>
      <c r="AX135" s="895"/>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208"/>
      <c r="CJ135" s="945" t="str">
        <f t="shared" si="92"/>
        <v/>
      </c>
      <c r="CK135" s="946"/>
      <c r="CL135" s="945" t="str">
        <f t="shared" si="93"/>
        <v/>
      </c>
      <c r="CM135" s="946"/>
      <c r="CN135" s="945" t="str">
        <f>IF(AND(S125&lt;&gt;"",$X135&lt;&gt;"",$AA135&lt;&gt;"O",$AA135&lt;&gt;"I",S125=CN$4),$AA135*60+$AB135+$AC135/100,"")</f>
        <v/>
      </c>
      <c r="CO135" s="537"/>
      <c r="CP135" s="425" t="str">
        <f>IF(AND(S125&lt;&gt;"",$X135&lt;&gt;"",$AA135&lt;&gt;"O",$AA135&lt;&gt;"I",S125=CP$4),$AA135*60+$AB135+$AC135/100,"")</f>
        <v/>
      </c>
      <c r="CQ135" s="537"/>
      <c r="CR135" s="425" t="str">
        <f>IF(AND(S125&lt;&gt;"",$X135&lt;&gt;"",$AA135&lt;&gt;"O",$AA135&lt;&gt;"I",S125=CR$4),$AA135*60+$AB135+$AC135/100,"")</f>
        <v/>
      </c>
      <c r="CS135" s="537"/>
      <c r="CT135" s="425" t="str">
        <f>IF(AND(S125&lt;&gt;"",$X135&lt;&gt;"",$AA135&lt;&gt;"O",$AA135&lt;&gt;"I",S125=CT$4),$AA135*60+$AB135+$AC135/100,"")</f>
        <v/>
      </c>
      <c r="CU135" s="537"/>
      <c r="CV135" s="425" t="str">
        <f>IF(AND(S125&lt;&gt;"",$X135&lt;&gt;"",$AA135&lt;&gt;"O",$AA135&lt;&gt;"I",S125=CV$4),$AA135*60+$AB135+$AC135/100,"")</f>
        <v/>
      </c>
      <c r="CW135" s="946"/>
      <c r="CX135" s="103"/>
      <c r="CY135" s="103"/>
      <c r="CZ135" s="103"/>
      <c r="DA135" s="103"/>
      <c r="DB135" s="103"/>
      <c r="DC135" s="103"/>
      <c r="DD135" s="103"/>
      <c r="DE135" s="103"/>
      <c r="DF135" s="103"/>
      <c r="DG135" s="103"/>
      <c r="DH135" s="103"/>
      <c r="DI135" s="103"/>
      <c r="DJ135" s="103"/>
      <c r="DK135" s="103"/>
      <c r="DL135" s="103"/>
      <c r="DM135" s="103"/>
      <c r="DN135" s="103"/>
      <c r="DO135" s="103"/>
      <c r="DP135" s="103"/>
      <c r="DQ135" s="103"/>
      <c r="DR135" s="103"/>
      <c r="DS135" s="103"/>
      <c r="DT135" s="103"/>
      <c r="DU135" s="103"/>
      <c r="DV135" s="103"/>
      <c r="DW135" s="103"/>
      <c r="DX135" s="103"/>
      <c r="DY135" s="103"/>
      <c r="DZ135" s="103"/>
      <c r="EA135" s="103"/>
      <c r="EB135" s="103"/>
      <c r="EC135" s="103"/>
      <c r="ED135" s="103"/>
      <c r="EE135" s="103"/>
      <c r="EF135" s="104"/>
      <c r="EG135" s="289"/>
      <c r="EH135" s="15"/>
      <c r="EI135" s="15"/>
      <c r="EJ135" s="15"/>
      <c r="EK135" s="15"/>
      <c r="EL135" s="290"/>
      <c r="EM135" s="49"/>
      <c r="EN135" s="15"/>
      <c r="EO135" s="15"/>
      <c r="EP135" s="15"/>
      <c r="EQ135" s="15"/>
      <c r="ER135" s="15"/>
      <c r="ES135" s="15"/>
      <c r="ET135" s="15"/>
      <c r="EU135" s="290"/>
      <c r="EV135" s="289"/>
      <c r="EW135" s="15"/>
      <c r="EX135" s="15"/>
      <c r="EY135" s="15"/>
      <c r="EZ135" s="15"/>
      <c r="FA135" s="15"/>
      <c r="FB135" s="15"/>
      <c r="FC135" s="290"/>
      <c r="FD135" s="289"/>
      <c r="FE135" s="15"/>
      <c r="FF135" s="15"/>
      <c r="FG135" s="15"/>
      <c r="FH135" s="15"/>
      <c r="FI135" s="15"/>
      <c r="FJ135" s="15"/>
      <c r="FK135" s="290"/>
      <c r="FL135" s="289"/>
      <c r="FM135" s="15"/>
      <c r="FN135" s="15"/>
      <c r="FO135" s="15"/>
      <c r="FP135" s="15"/>
      <c r="FQ135" s="15"/>
      <c r="FR135" s="15"/>
      <c r="FS135" s="290"/>
    </row>
    <row r="136" spans="1:175" s="293" customFormat="1" ht="13.5" customHeight="1" x14ac:dyDescent="0.25">
      <c r="A136" s="192"/>
      <c r="E136" s="24"/>
      <c r="F136" s="24"/>
      <c r="G136" s="25"/>
      <c r="H136" s="25"/>
      <c r="I136" s="25"/>
      <c r="J136" s="26"/>
      <c r="K136" s="26"/>
      <c r="L136" s="26"/>
      <c r="S136" s="27"/>
      <c r="T136" s="27"/>
      <c r="X136" s="57"/>
      <c r="Y136" s="61" t="str">
        <f t="shared" si="94"/>
        <v/>
      </c>
      <c r="Z136" s="21" t="str">
        <f t="shared" si="90"/>
        <v/>
      </c>
      <c r="AA136" s="18" t="str">
        <f t="shared" ref="AA136:AA184" si="102">IF(X136&lt;&gt;"",IF(OR(LEFT(X136,1)="O",LEFT(X136,1)="OI",LEFT(X136,1)="o",LEFT(X136,1)="oi"),"O",IF(OR(LEFT(X136,1)="I",X136="i"),"I",IF(OR(LEN(X136)=5,LEN(X136)=8),LEFT(X136,1),""))),"")</f>
        <v/>
      </c>
      <c r="AB136" s="18" t="str">
        <f t="shared" ref="AB136:AB184" si="103">IF(X136&lt;&gt;"",IF(OR(LEFT(X136,2)="OI",LEFT(X136,2)="oi"),"I",IF(OR(LEFT(X136,1)="O",LEFT(X136,1)="o"),"U",IF(OR(LEFT(X136,1)="I",X136="i"),"N",IF(OR(LEN(X136)=5,LEN(X136)=8),MID(X136,2,2),"")))),"")</f>
        <v/>
      </c>
      <c r="AC136" s="19" t="str">
        <f t="shared" ref="AC136:AC184" si="104">IF(X136&lt;&gt;"",IF(OR(LEFT(X136,2)="OI",LEFT(X136,2)="oi",LEFT(X136,1)="I",LEFT(X136,1)="i"),"",IF(OR(LEFT(X136,1)="O",LEFT(X136,1)="o"),"T",IF(OR(LEN(X136)=5,LEN(X136)=8),MID(X136,4,2),""))),"")</f>
        <v/>
      </c>
      <c r="AD136" s="937" t="str">
        <f t="shared" si="95"/>
        <v/>
      </c>
      <c r="AE136" s="938"/>
      <c r="AF136" s="939" t="str">
        <f t="shared" si="96"/>
        <v/>
      </c>
      <c r="AG136" s="940"/>
      <c r="AH136" s="941" t="str">
        <f t="shared" si="91"/>
        <v/>
      </c>
      <c r="AI136" s="942"/>
      <c r="AJ136" s="943" t="str">
        <f>IF(X136&lt;&gt;"",IF(M125&lt;&gt;"",M125,0)+$U$2*Z136,"")</f>
        <v/>
      </c>
      <c r="AK136" s="944"/>
      <c r="AL136" s="943"/>
      <c r="AM136" s="944"/>
      <c r="AN136" s="893"/>
      <c r="AO136" s="894"/>
      <c r="AP136" s="894"/>
      <c r="AQ136" s="894"/>
      <c r="AR136" s="894"/>
      <c r="AS136" s="894"/>
      <c r="AT136" s="894"/>
      <c r="AU136" s="894"/>
      <c r="AV136" s="894"/>
      <c r="AW136" s="894"/>
      <c r="AX136" s="895"/>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208"/>
      <c r="CJ136" s="945" t="str">
        <f t="shared" si="92"/>
        <v/>
      </c>
      <c r="CK136" s="946"/>
      <c r="CL136" s="945" t="str">
        <f t="shared" si="93"/>
        <v/>
      </c>
      <c r="CM136" s="946"/>
      <c r="CN136" s="945" t="str">
        <f>IF(AND(S125&lt;&gt;"",$X136&lt;&gt;"",$AA136&lt;&gt;"O",$AA136&lt;&gt;"I",S125=CN$4),$AA136*60+$AB136+$AC136/100,"")</f>
        <v/>
      </c>
      <c r="CO136" s="537"/>
      <c r="CP136" s="425" t="str">
        <f>IF(AND(S125&lt;&gt;"",$X136&lt;&gt;"",$AA136&lt;&gt;"O",$AA136&lt;&gt;"I",S125=CP$4),$AA136*60+$AB136+$AC136/100,"")</f>
        <v/>
      </c>
      <c r="CQ136" s="537"/>
      <c r="CR136" s="425" t="str">
        <f>IF(AND(S125&lt;&gt;"",$X136&lt;&gt;"",$AA136&lt;&gt;"O",$AA136&lt;&gt;"I",S125=CR$4),$AA136*60+$AB136+$AC136/100,"")</f>
        <v/>
      </c>
      <c r="CS136" s="537"/>
      <c r="CT136" s="425" t="str">
        <f>IF(AND(S125&lt;&gt;"",$X136&lt;&gt;"",$AA136&lt;&gt;"O",$AA136&lt;&gt;"I",S125=CT$4),$AA136*60+$AB136+$AC136/100,"")</f>
        <v/>
      </c>
      <c r="CU136" s="537"/>
      <c r="CV136" s="425" t="str">
        <f>IF(AND(S125&lt;&gt;"",$X136&lt;&gt;"",$AA136&lt;&gt;"O",$AA136&lt;&gt;"I",S125=CV$4),$AA136*60+$AB136+$AC136/100,"")</f>
        <v/>
      </c>
      <c r="CW136" s="946"/>
      <c r="CX136" s="103"/>
      <c r="CY136" s="103"/>
      <c r="CZ136" s="103"/>
      <c r="DA136" s="103"/>
      <c r="DB136" s="103"/>
      <c r="DC136" s="103"/>
      <c r="DD136" s="103"/>
      <c r="DE136" s="103"/>
      <c r="DF136" s="103"/>
      <c r="DG136" s="103"/>
      <c r="DH136" s="103"/>
      <c r="DI136" s="103"/>
      <c r="DJ136" s="103"/>
      <c r="DK136" s="103"/>
      <c r="DL136" s="103"/>
      <c r="DM136" s="103"/>
      <c r="DN136" s="103"/>
      <c r="DO136" s="103"/>
      <c r="DP136" s="103"/>
      <c r="DQ136" s="103"/>
      <c r="DR136" s="103"/>
      <c r="DS136" s="103"/>
      <c r="DT136" s="103"/>
      <c r="DU136" s="103"/>
      <c r="DV136" s="103"/>
      <c r="DW136" s="103"/>
      <c r="DX136" s="103"/>
      <c r="DY136" s="103"/>
      <c r="DZ136" s="103"/>
      <c r="EA136" s="103"/>
      <c r="EB136" s="103"/>
      <c r="EC136" s="103"/>
      <c r="ED136" s="103"/>
      <c r="EE136" s="103"/>
      <c r="EF136" s="104"/>
      <c r="EG136" s="289"/>
      <c r="EH136" s="15"/>
      <c r="EI136" s="15"/>
      <c r="EJ136" s="15"/>
      <c r="EK136" s="15"/>
      <c r="EL136" s="290"/>
      <c r="EM136" s="49"/>
      <c r="EN136" s="15"/>
      <c r="EO136" s="15"/>
      <c r="EP136" s="15"/>
      <c r="EQ136" s="15"/>
      <c r="ER136" s="15"/>
      <c r="ES136" s="15"/>
      <c r="ET136" s="15"/>
      <c r="EU136" s="290"/>
      <c r="EV136" s="289"/>
      <c r="EW136" s="15"/>
      <c r="EX136" s="15"/>
      <c r="EY136" s="15"/>
      <c r="EZ136" s="15"/>
      <c r="FA136" s="15"/>
      <c r="FB136" s="15"/>
      <c r="FC136" s="290"/>
      <c r="FD136" s="289"/>
      <c r="FE136" s="15"/>
      <c r="FF136" s="15"/>
      <c r="FG136" s="15"/>
      <c r="FH136" s="15"/>
      <c r="FI136" s="15"/>
      <c r="FJ136" s="15"/>
      <c r="FK136" s="290"/>
      <c r="FL136" s="289"/>
      <c r="FM136" s="15"/>
      <c r="FN136" s="15"/>
      <c r="FO136" s="15"/>
      <c r="FP136" s="15"/>
      <c r="FQ136" s="15"/>
      <c r="FR136" s="15"/>
      <c r="FS136" s="290"/>
    </row>
    <row r="137" spans="1:175" s="293" customFormat="1" ht="13.5" customHeight="1" x14ac:dyDescent="0.25">
      <c r="A137" s="192"/>
      <c r="E137" s="24"/>
      <c r="F137" s="24"/>
      <c r="G137" s="25"/>
      <c r="H137" s="25"/>
      <c r="I137" s="25"/>
      <c r="J137" s="26"/>
      <c r="K137" s="26"/>
      <c r="L137" s="26"/>
      <c r="S137" s="27"/>
      <c r="T137" s="27"/>
      <c r="X137" s="57"/>
      <c r="Y137" s="61" t="str">
        <f t="shared" si="94"/>
        <v/>
      </c>
      <c r="Z137" s="21" t="str">
        <f t="shared" si="90"/>
        <v/>
      </c>
      <c r="AA137" s="18" t="str">
        <f t="shared" si="102"/>
        <v/>
      </c>
      <c r="AB137" s="18" t="str">
        <f t="shared" si="103"/>
        <v/>
      </c>
      <c r="AC137" s="19" t="str">
        <f t="shared" si="104"/>
        <v/>
      </c>
      <c r="AD137" s="937" t="str">
        <f t="shared" si="95"/>
        <v/>
      </c>
      <c r="AE137" s="938"/>
      <c r="AF137" s="939" t="str">
        <f t="shared" si="96"/>
        <v/>
      </c>
      <c r="AG137" s="940"/>
      <c r="AH137" s="941" t="str">
        <f t="shared" si="91"/>
        <v/>
      </c>
      <c r="AI137" s="942"/>
      <c r="AJ137" s="943" t="str">
        <f>IF(X137&lt;&gt;"",IF(M125&lt;&gt;"",M125,0)+$U$2*Z137,"")</f>
        <v/>
      </c>
      <c r="AK137" s="944"/>
      <c r="AL137" s="943"/>
      <c r="AM137" s="944"/>
      <c r="AN137" s="893"/>
      <c r="AO137" s="894"/>
      <c r="AP137" s="894"/>
      <c r="AQ137" s="894"/>
      <c r="AR137" s="894"/>
      <c r="AS137" s="894"/>
      <c r="AT137" s="894"/>
      <c r="AU137" s="894"/>
      <c r="AV137" s="894"/>
      <c r="AW137" s="894"/>
      <c r="AX137" s="895"/>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208"/>
      <c r="CJ137" s="945" t="str">
        <f t="shared" si="92"/>
        <v/>
      </c>
      <c r="CK137" s="946"/>
      <c r="CL137" s="945" t="str">
        <f t="shared" si="93"/>
        <v/>
      </c>
      <c r="CM137" s="946"/>
      <c r="CN137" s="945" t="str">
        <f>IF(AND(S125&lt;&gt;"",$X137&lt;&gt;"",$AA137&lt;&gt;"O",$AA137&lt;&gt;"I",S125=CN$4),$AA137*60+$AB137+$AC137/100,"")</f>
        <v/>
      </c>
      <c r="CO137" s="537"/>
      <c r="CP137" s="425" t="str">
        <f>IF(AND(S125&lt;&gt;"",$X137&lt;&gt;"",$AA137&lt;&gt;"O",$AA137&lt;&gt;"I",S125=CP$4),$AA137*60+$AB137+$AC137/100,"")</f>
        <v/>
      </c>
      <c r="CQ137" s="537"/>
      <c r="CR137" s="425" t="str">
        <f>IF(AND(S125&lt;&gt;"",$X137&lt;&gt;"",$AA137&lt;&gt;"O",$AA137&lt;&gt;"I",S125=CR$4),$AA137*60+$AB137+$AC137/100,"")</f>
        <v/>
      </c>
      <c r="CS137" s="537"/>
      <c r="CT137" s="425" t="str">
        <f>IF(AND(S125&lt;&gt;"",$X137&lt;&gt;"",$AA137&lt;&gt;"O",$AA137&lt;&gt;"I",S125=CT$4),$AA137*60+$AB137+$AC137/100,"")</f>
        <v/>
      </c>
      <c r="CU137" s="537"/>
      <c r="CV137" s="425" t="str">
        <f>IF(AND(S125&lt;&gt;"",$X137&lt;&gt;"",$AA137&lt;&gt;"O",$AA137&lt;&gt;"I",S125=CV$4),$AA137*60+$AB137+$AC137/100,"")</f>
        <v/>
      </c>
      <c r="CW137" s="946"/>
      <c r="CX137" s="103"/>
      <c r="CY137" s="103"/>
      <c r="CZ137" s="103"/>
      <c r="DA137" s="103"/>
      <c r="DB137" s="103"/>
      <c r="DC137" s="103"/>
      <c r="DD137" s="103"/>
      <c r="DE137" s="103"/>
      <c r="DF137" s="103"/>
      <c r="DG137" s="103"/>
      <c r="DH137" s="103"/>
      <c r="DI137" s="103"/>
      <c r="DJ137" s="103"/>
      <c r="DK137" s="103"/>
      <c r="DL137" s="103"/>
      <c r="DM137" s="103"/>
      <c r="DN137" s="103"/>
      <c r="DO137" s="103"/>
      <c r="DP137" s="103"/>
      <c r="DQ137" s="103"/>
      <c r="DR137" s="103"/>
      <c r="DS137" s="103"/>
      <c r="DT137" s="103"/>
      <c r="DU137" s="103"/>
      <c r="DV137" s="103"/>
      <c r="DW137" s="103"/>
      <c r="DX137" s="103"/>
      <c r="DY137" s="103"/>
      <c r="DZ137" s="103"/>
      <c r="EA137" s="103"/>
      <c r="EB137" s="103"/>
      <c r="EC137" s="103"/>
      <c r="ED137" s="103"/>
      <c r="EE137" s="103"/>
      <c r="EF137" s="104"/>
      <c r="EG137" s="289"/>
      <c r="EH137" s="15"/>
      <c r="EI137" s="15"/>
      <c r="EJ137" s="15"/>
      <c r="EK137" s="15"/>
      <c r="EL137" s="290"/>
      <c r="EM137" s="49"/>
      <c r="EN137" s="15"/>
      <c r="EO137" s="15"/>
      <c r="EP137" s="15"/>
      <c r="EQ137" s="15"/>
      <c r="ER137" s="15"/>
      <c r="ES137" s="15"/>
      <c r="ET137" s="15"/>
      <c r="EU137" s="290"/>
      <c r="EV137" s="289"/>
      <c r="EW137" s="15"/>
      <c r="EX137" s="15"/>
      <c r="EY137" s="15"/>
      <c r="EZ137" s="15"/>
      <c r="FA137" s="15"/>
      <c r="FB137" s="15"/>
      <c r="FC137" s="290"/>
      <c r="FD137" s="289"/>
      <c r="FE137" s="15"/>
      <c r="FF137" s="15"/>
      <c r="FG137" s="15"/>
      <c r="FH137" s="15"/>
      <c r="FI137" s="15"/>
      <c r="FJ137" s="15"/>
      <c r="FK137" s="290"/>
      <c r="FL137" s="289"/>
      <c r="FM137" s="15"/>
      <c r="FN137" s="15"/>
      <c r="FO137" s="15"/>
      <c r="FP137" s="15"/>
      <c r="FQ137" s="15"/>
      <c r="FR137" s="15"/>
      <c r="FS137" s="290"/>
    </row>
    <row r="138" spans="1:175" s="293" customFormat="1" ht="13.5" customHeight="1" x14ac:dyDescent="0.25">
      <c r="A138" s="192"/>
      <c r="E138" s="24"/>
      <c r="F138" s="24"/>
      <c r="G138" s="25"/>
      <c r="H138" s="25"/>
      <c r="I138" s="25"/>
      <c r="J138" s="26"/>
      <c r="K138" s="26"/>
      <c r="L138" s="26"/>
      <c r="S138" s="27"/>
      <c r="T138" s="27"/>
      <c r="X138" s="57"/>
      <c r="Y138" s="61" t="str">
        <f t="shared" si="94"/>
        <v/>
      </c>
      <c r="Z138" s="21" t="str">
        <f t="shared" si="90"/>
        <v/>
      </c>
      <c r="AA138" s="18" t="str">
        <f t="shared" si="102"/>
        <v/>
      </c>
      <c r="AB138" s="18" t="str">
        <f t="shared" si="103"/>
        <v/>
      </c>
      <c r="AC138" s="19" t="str">
        <f t="shared" si="104"/>
        <v/>
      </c>
      <c r="AD138" s="937" t="str">
        <f t="shared" si="95"/>
        <v/>
      </c>
      <c r="AE138" s="938"/>
      <c r="AF138" s="939" t="str">
        <f t="shared" si="96"/>
        <v/>
      </c>
      <c r="AG138" s="940"/>
      <c r="AH138" s="941" t="str">
        <f t="shared" si="91"/>
        <v/>
      </c>
      <c r="AI138" s="942"/>
      <c r="AJ138" s="943" t="str">
        <f>IF(X138&lt;&gt;"",IF(M125&lt;&gt;"",M125,0)+$U$2*Z138,"")</f>
        <v/>
      </c>
      <c r="AK138" s="944"/>
      <c r="AL138" s="943"/>
      <c r="AM138" s="944"/>
      <c r="AN138" s="893"/>
      <c r="AO138" s="894"/>
      <c r="AP138" s="894"/>
      <c r="AQ138" s="894"/>
      <c r="AR138" s="894"/>
      <c r="AS138" s="894"/>
      <c r="AT138" s="894"/>
      <c r="AU138" s="894"/>
      <c r="AV138" s="894"/>
      <c r="AW138" s="894"/>
      <c r="AX138" s="895"/>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208"/>
      <c r="CJ138" s="945" t="str">
        <f t="shared" si="92"/>
        <v/>
      </c>
      <c r="CK138" s="946"/>
      <c r="CL138" s="945" t="str">
        <f t="shared" si="93"/>
        <v/>
      </c>
      <c r="CM138" s="946"/>
      <c r="CN138" s="945" t="str">
        <f>IF(AND(S125&lt;&gt;"",$X138&lt;&gt;"",$AA138&lt;&gt;"O",$AA138&lt;&gt;"I",S125=CN$4),$AA138*60+$AB138+$AC138/100,"")</f>
        <v/>
      </c>
      <c r="CO138" s="537"/>
      <c r="CP138" s="425" t="str">
        <f>IF(AND(S125&lt;&gt;"",$X138&lt;&gt;"",$AA138&lt;&gt;"O",$AA138&lt;&gt;"I",S125=CP$4),$AA138*60+$AB138+$AC138/100,"")</f>
        <v/>
      </c>
      <c r="CQ138" s="537"/>
      <c r="CR138" s="425" t="str">
        <f>IF(AND(S125&lt;&gt;"",$X138&lt;&gt;"",$AA138&lt;&gt;"O",$AA138&lt;&gt;"I",S125=CR$4),$AA138*60+$AB138+$AC138/100,"")</f>
        <v/>
      </c>
      <c r="CS138" s="537"/>
      <c r="CT138" s="425" t="str">
        <f>IF(AND(S125&lt;&gt;"",$X138&lt;&gt;"",$AA138&lt;&gt;"O",$AA138&lt;&gt;"I",S125=CT$4),$AA138*60+$AB138+$AC138/100,"")</f>
        <v/>
      </c>
      <c r="CU138" s="537"/>
      <c r="CV138" s="425" t="str">
        <f>IF(AND(S125&lt;&gt;"",$X138&lt;&gt;"",$AA138&lt;&gt;"O",$AA138&lt;&gt;"I",S125=CV$4),$AA138*60+$AB138+$AC138/100,"")</f>
        <v/>
      </c>
      <c r="CW138" s="946"/>
      <c r="CX138" s="103"/>
      <c r="CY138" s="103"/>
      <c r="CZ138" s="103"/>
      <c r="DA138" s="103"/>
      <c r="DB138" s="103"/>
      <c r="DC138" s="103"/>
      <c r="DD138" s="103"/>
      <c r="DE138" s="103"/>
      <c r="DF138" s="103"/>
      <c r="DG138" s="103"/>
      <c r="DH138" s="103"/>
      <c r="DI138" s="103"/>
      <c r="DJ138" s="103"/>
      <c r="DK138" s="103"/>
      <c r="DL138" s="103"/>
      <c r="DM138" s="103"/>
      <c r="DN138" s="103"/>
      <c r="DO138" s="103"/>
      <c r="DP138" s="103"/>
      <c r="DQ138" s="103"/>
      <c r="DR138" s="103"/>
      <c r="DS138" s="103"/>
      <c r="DT138" s="103"/>
      <c r="DU138" s="103"/>
      <c r="DV138" s="103"/>
      <c r="DW138" s="103"/>
      <c r="DX138" s="103"/>
      <c r="DY138" s="103"/>
      <c r="DZ138" s="103"/>
      <c r="EA138" s="103"/>
      <c r="EB138" s="103"/>
      <c r="EC138" s="103"/>
      <c r="ED138" s="103"/>
      <c r="EE138" s="103"/>
      <c r="EF138" s="104"/>
      <c r="EG138" s="289"/>
      <c r="EH138" s="15"/>
      <c r="EI138" s="15"/>
      <c r="EJ138" s="15"/>
      <c r="EK138" s="15"/>
      <c r="EL138" s="290"/>
      <c r="EM138" s="49"/>
      <c r="EN138" s="15"/>
      <c r="EO138" s="15"/>
      <c r="EP138" s="15"/>
      <c r="EQ138" s="15"/>
      <c r="ER138" s="15"/>
      <c r="ES138" s="15"/>
      <c r="ET138" s="15"/>
      <c r="EU138" s="290"/>
      <c r="EV138" s="289"/>
      <c r="EW138" s="15"/>
      <c r="EX138" s="15"/>
      <c r="EY138" s="15"/>
      <c r="EZ138" s="15"/>
      <c r="FA138" s="15"/>
      <c r="FB138" s="15"/>
      <c r="FC138" s="290"/>
      <c r="FD138" s="289"/>
      <c r="FE138" s="15"/>
      <c r="FF138" s="15"/>
      <c r="FG138" s="15"/>
      <c r="FH138" s="15"/>
      <c r="FI138" s="15"/>
      <c r="FJ138" s="15"/>
      <c r="FK138" s="290"/>
      <c r="FL138" s="289"/>
      <c r="FM138" s="15"/>
      <c r="FN138" s="15"/>
      <c r="FO138" s="15"/>
      <c r="FP138" s="15"/>
      <c r="FQ138" s="15"/>
      <c r="FR138" s="15"/>
      <c r="FS138" s="290"/>
    </row>
    <row r="139" spans="1:175" s="293" customFormat="1" ht="13.5" customHeight="1" x14ac:dyDescent="0.25">
      <c r="A139" s="192"/>
      <c r="E139" s="24"/>
      <c r="F139" s="24"/>
      <c r="G139" s="25"/>
      <c r="H139" s="25"/>
      <c r="I139" s="25"/>
      <c r="J139" s="26"/>
      <c r="K139" s="26"/>
      <c r="L139" s="26"/>
      <c r="S139" s="27"/>
      <c r="T139" s="27"/>
      <c r="X139" s="57"/>
      <c r="Y139" s="61" t="str">
        <f t="shared" si="94"/>
        <v/>
      </c>
      <c r="Z139" s="21" t="str">
        <f t="shared" si="90"/>
        <v/>
      </c>
      <c r="AA139" s="18" t="str">
        <f t="shared" si="102"/>
        <v/>
      </c>
      <c r="AB139" s="18" t="str">
        <f t="shared" si="103"/>
        <v/>
      </c>
      <c r="AC139" s="19" t="str">
        <f t="shared" si="104"/>
        <v/>
      </c>
      <c r="AD139" s="937" t="str">
        <f t="shared" si="95"/>
        <v/>
      </c>
      <c r="AE139" s="938"/>
      <c r="AF139" s="939" t="str">
        <f t="shared" si="96"/>
        <v/>
      </c>
      <c r="AG139" s="940"/>
      <c r="AH139" s="941" t="str">
        <f t="shared" si="91"/>
        <v/>
      </c>
      <c r="AI139" s="942"/>
      <c r="AJ139" s="943" t="str">
        <f>IF(X139&lt;&gt;"",IF(M125&lt;&gt;"",M125,0)+$U$2*Z139,"")</f>
        <v/>
      </c>
      <c r="AK139" s="944"/>
      <c r="AL139" s="943"/>
      <c r="AM139" s="944"/>
      <c r="AN139" s="893"/>
      <c r="AO139" s="894"/>
      <c r="AP139" s="894"/>
      <c r="AQ139" s="894"/>
      <c r="AR139" s="894"/>
      <c r="AS139" s="894"/>
      <c r="AT139" s="894"/>
      <c r="AU139" s="894"/>
      <c r="AV139" s="894"/>
      <c r="AW139" s="894"/>
      <c r="AX139" s="895"/>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208"/>
      <c r="CJ139" s="945" t="str">
        <f t="shared" si="92"/>
        <v/>
      </c>
      <c r="CK139" s="946"/>
      <c r="CL139" s="945" t="str">
        <f t="shared" si="93"/>
        <v/>
      </c>
      <c r="CM139" s="946"/>
      <c r="CN139" s="945" t="str">
        <f>IF(AND(S125&lt;&gt;"",$X139&lt;&gt;"",$AA139&lt;&gt;"O",$AA139&lt;&gt;"I",S125=CN$4),$AA139*60+$AB139+$AC139/100,"")</f>
        <v/>
      </c>
      <c r="CO139" s="537"/>
      <c r="CP139" s="425" t="str">
        <f>IF(AND(S125&lt;&gt;"",$X139&lt;&gt;"",$AA139&lt;&gt;"O",$AA139&lt;&gt;"I",S125=CP$4),$AA139*60+$AB139+$AC139/100,"")</f>
        <v/>
      </c>
      <c r="CQ139" s="537"/>
      <c r="CR139" s="425" t="str">
        <f>IF(AND(S125&lt;&gt;"",$X139&lt;&gt;"",$AA139&lt;&gt;"O",$AA139&lt;&gt;"I",S125=CR$4),$AA139*60+$AB139+$AC139/100,"")</f>
        <v/>
      </c>
      <c r="CS139" s="537"/>
      <c r="CT139" s="425" t="str">
        <f>IF(AND(S125&lt;&gt;"",$X139&lt;&gt;"",$AA139&lt;&gt;"O",$AA139&lt;&gt;"I",S125=CT$4),$AA139*60+$AB139+$AC139/100,"")</f>
        <v/>
      </c>
      <c r="CU139" s="537"/>
      <c r="CV139" s="425" t="str">
        <f>IF(AND(S125&lt;&gt;"",$X139&lt;&gt;"",$AA139&lt;&gt;"O",$AA139&lt;&gt;"I",S125=CV$4),$AA139*60+$AB139+$AC139/100,"")</f>
        <v/>
      </c>
      <c r="CW139" s="946"/>
      <c r="CX139" s="103"/>
      <c r="CY139" s="103"/>
      <c r="CZ139" s="103"/>
      <c r="DA139" s="103"/>
      <c r="DB139" s="103"/>
      <c r="DC139" s="103"/>
      <c r="DD139" s="103"/>
      <c r="DE139" s="103"/>
      <c r="DF139" s="103"/>
      <c r="DG139" s="103"/>
      <c r="DH139" s="103"/>
      <c r="DI139" s="103"/>
      <c r="DJ139" s="103"/>
      <c r="DK139" s="103"/>
      <c r="DL139" s="103"/>
      <c r="DM139" s="103"/>
      <c r="DN139" s="103"/>
      <c r="DO139" s="103"/>
      <c r="DP139" s="103"/>
      <c r="DQ139" s="103"/>
      <c r="DR139" s="103"/>
      <c r="DS139" s="103"/>
      <c r="DT139" s="103"/>
      <c r="DU139" s="103"/>
      <c r="DV139" s="103"/>
      <c r="DW139" s="103"/>
      <c r="DX139" s="103"/>
      <c r="DY139" s="103"/>
      <c r="DZ139" s="103"/>
      <c r="EA139" s="103"/>
      <c r="EB139" s="103"/>
      <c r="EC139" s="103"/>
      <c r="ED139" s="103"/>
      <c r="EE139" s="103"/>
      <c r="EF139" s="104"/>
      <c r="EG139" s="289"/>
      <c r="EH139" s="15"/>
      <c r="EI139" s="15"/>
      <c r="EJ139" s="15"/>
      <c r="EK139" s="15"/>
      <c r="EL139" s="290"/>
      <c r="EM139" s="49"/>
      <c r="EN139" s="15"/>
      <c r="EO139" s="15"/>
      <c r="EP139" s="15"/>
      <c r="EQ139" s="15"/>
      <c r="ER139" s="15"/>
      <c r="ES139" s="15"/>
      <c r="ET139" s="15"/>
      <c r="EU139" s="290"/>
      <c r="EV139" s="289"/>
      <c r="EW139" s="15"/>
      <c r="EX139" s="15"/>
      <c r="EY139" s="15"/>
      <c r="EZ139" s="15"/>
      <c r="FA139" s="15"/>
      <c r="FB139" s="15"/>
      <c r="FC139" s="290"/>
      <c r="FD139" s="289"/>
      <c r="FE139" s="15"/>
      <c r="FF139" s="15"/>
      <c r="FG139" s="15"/>
      <c r="FH139" s="15"/>
      <c r="FI139" s="15"/>
      <c r="FJ139" s="15"/>
      <c r="FK139" s="290"/>
      <c r="FL139" s="289"/>
      <c r="FM139" s="15"/>
      <c r="FN139" s="15"/>
      <c r="FO139" s="15"/>
      <c r="FP139" s="15"/>
      <c r="FQ139" s="15"/>
      <c r="FR139" s="15"/>
      <c r="FS139" s="290"/>
    </row>
    <row r="140" spans="1:175" s="293" customFormat="1" ht="13.5" customHeight="1" x14ac:dyDescent="0.25">
      <c r="A140" s="192"/>
      <c r="E140" s="24"/>
      <c r="F140" s="24"/>
      <c r="G140" s="25"/>
      <c r="H140" s="25"/>
      <c r="I140" s="25"/>
      <c r="J140" s="26"/>
      <c r="K140" s="26"/>
      <c r="L140" s="26"/>
      <c r="S140" s="27"/>
      <c r="T140" s="27"/>
      <c r="X140" s="57"/>
      <c r="Y140" s="61" t="str">
        <f t="shared" si="94"/>
        <v/>
      </c>
      <c r="Z140" s="21" t="str">
        <f t="shared" si="90"/>
        <v/>
      </c>
      <c r="AA140" s="18" t="str">
        <f t="shared" si="102"/>
        <v/>
      </c>
      <c r="AB140" s="18" t="str">
        <f t="shared" si="103"/>
        <v/>
      </c>
      <c r="AC140" s="19" t="str">
        <f t="shared" si="104"/>
        <v/>
      </c>
      <c r="AD140" s="937" t="str">
        <f t="shared" si="95"/>
        <v/>
      </c>
      <c r="AE140" s="938"/>
      <c r="AF140" s="939" t="str">
        <f t="shared" si="96"/>
        <v/>
      </c>
      <c r="AG140" s="940"/>
      <c r="AH140" s="941" t="str">
        <f t="shared" si="91"/>
        <v/>
      </c>
      <c r="AI140" s="942"/>
      <c r="AJ140" s="943" t="str">
        <f>IF(X140&lt;&gt;"",IF(M125&lt;&gt;"",M125,0)+$U$2*Z140,"")</f>
        <v/>
      </c>
      <c r="AK140" s="944"/>
      <c r="AL140" s="943"/>
      <c r="AM140" s="944"/>
      <c r="AN140" s="893"/>
      <c r="AO140" s="894"/>
      <c r="AP140" s="894"/>
      <c r="AQ140" s="894"/>
      <c r="AR140" s="894"/>
      <c r="AS140" s="894"/>
      <c r="AT140" s="894"/>
      <c r="AU140" s="894"/>
      <c r="AV140" s="894"/>
      <c r="AW140" s="894"/>
      <c r="AX140" s="895"/>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208"/>
      <c r="CJ140" s="945" t="str">
        <f t="shared" si="92"/>
        <v/>
      </c>
      <c r="CK140" s="946"/>
      <c r="CL140" s="945" t="str">
        <f t="shared" si="93"/>
        <v/>
      </c>
      <c r="CM140" s="946"/>
      <c r="CN140" s="945" t="str">
        <f>IF(AND(S125&lt;&gt;"",$X140&lt;&gt;"",$AA140&lt;&gt;"O",$AA140&lt;&gt;"I",S125=CN$4),$AA140*60+$AB140+$AC140/100,"")</f>
        <v/>
      </c>
      <c r="CO140" s="537"/>
      <c r="CP140" s="425" t="str">
        <f>IF(AND(S125&lt;&gt;"",$X140&lt;&gt;"",$AA140&lt;&gt;"O",$AA140&lt;&gt;"I",S125=CP$4),$AA140*60+$AB140+$AC140/100,"")</f>
        <v/>
      </c>
      <c r="CQ140" s="537"/>
      <c r="CR140" s="425" t="str">
        <f>IF(AND(S125&lt;&gt;"",$X140&lt;&gt;"",$AA140&lt;&gt;"O",$AA140&lt;&gt;"I",S125=CR$4),$AA140*60+$AB140+$AC140/100,"")</f>
        <v/>
      </c>
      <c r="CS140" s="537"/>
      <c r="CT140" s="425" t="str">
        <f>IF(AND(S125&lt;&gt;"",$X140&lt;&gt;"",$AA140&lt;&gt;"O",$AA140&lt;&gt;"I",S125=CT$4),$AA140*60+$AB140+$AC140/100,"")</f>
        <v/>
      </c>
      <c r="CU140" s="537"/>
      <c r="CV140" s="425" t="str">
        <f>IF(AND(S125&lt;&gt;"",$X140&lt;&gt;"",$AA140&lt;&gt;"O",$AA140&lt;&gt;"I",S125=CV$4),$AA140*60+$AB140+$AC140/100,"")</f>
        <v/>
      </c>
      <c r="CW140" s="946"/>
      <c r="CX140" s="103"/>
      <c r="CY140" s="103"/>
      <c r="CZ140" s="103"/>
      <c r="DA140" s="103"/>
      <c r="DB140" s="103"/>
      <c r="DC140" s="103"/>
      <c r="DD140" s="103"/>
      <c r="DE140" s="103"/>
      <c r="DF140" s="103"/>
      <c r="DG140" s="103"/>
      <c r="DH140" s="103"/>
      <c r="DI140" s="103"/>
      <c r="DJ140" s="103"/>
      <c r="DK140" s="103"/>
      <c r="DL140" s="103"/>
      <c r="DM140" s="103"/>
      <c r="DN140" s="103"/>
      <c r="DO140" s="103"/>
      <c r="DP140" s="103"/>
      <c r="DQ140" s="103"/>
      <c r="DR140" s="103"/>
      <c r="DS140" s="103"/>
      <c r="DT140" s="103"/>
      <c r="DU140" s="103"/>
      <c r="DV140" s="103"/>
      <c r="DW140" s="103"/>
      <c r="DX140" s="103"/>
      <c r="DY140" s="103"/>
      <c r="DZ140" s="103"/>
      <c r="EA140" s="103"/>
      <c r="EB140" s="103"/>
      <c r="EC140" s="103"/>
      <c r="ED140" s="103"/>
      <c r="EE140" s="103"/>
      <c r="EF140" s="104"/>
      <c r="EG140" s="289"/>
      <c r="EH140" s="15"/>
      <c r="EI140" s="15"/>
      <c r="EJ140" s="15"/>
      <c r="EK140" s="15"/>
      <c r="EL140" s="290"/>
      <c r="EM140" s="49"/>
      <c r="EN140" s="15"/>
      <c r="EO140" s="15"/>
      <c r="EP140" s="15"/>
      <c r="EQ140" s="15"/>
      <c r="ER140" s="15"/>
      <c r="ES140" s="15"/>
      <c r="ET140" s="15"/>
      <c r="EU140" s="290"/>
      <c r="EV140" s="289"/>
      <c r="EW140" s="15"/>
      <c r="EX140" s="15"/>
      <c r="EY140" s="15"/>
      <c r="EZ140" s="15"/>
      <c r="FA140" s="15"/>
      <c r="FB140" s="15"/>
      <c r="FC140" s="290"/>
      <c r="FD140" s="289"/>
      <c r="FE140" s="15"/>
      <c r="FF140" s="15"/>
      <c r="FG140" s="15"/>
      <c r="FH140" s="15"/>
      <c r="FI140" s="15"/>
      <c r="FJ140" s="15"/>
      <c r="FK140" s="290"/>
      <c r="FL140" s="289"/>
      <c r="FM140" s="15"/>
      <c r="FN140" s="15"/>
      <c r="FO140" s="15"/>
      <c r="FP140" s="15"/>
      <c r="FQ140" s="15"/>
      <c r="FR140" s="15"/>
      <c r="FS140" s="290"/>
    </row>
    <row r="141" spans="1:175" s="293" customFormat="1" ht="13.5" customHeight="1" x14ac:dyDescent="0.25">
      <c r="A141" s="192"/>
      <c r="E141" s="24"/>
      <c r="F141" s="24"/>
      <c r="G141" s="25"/>
      <c r="H141" s="25"/>
      <c r="I141" s="25"/>
      <c r="J141" s="26"/>
      <c r="K141" s="26"/>
      <c r="L141" s="26"/>
      <c r="S141" s="27"/>
      <c r="T141" s="27"/>
      <c r="X141" s="57"/>
      <c r="Y141" s="61" t="str">
        <f t="shared" si="94"/>
        <v/>
      </c>
      <c r="Z141" s="21" t="str">
        <f t="shared" si="90"/>
        <v/>
      </c>
      <c r="AA141" s="18" t="str">
        <f t="shared" si="102"/>
        <v/>
      </c>
      <c r="AB141" s="18" t="str">
        <f t="shared" si="103"/>
        <v/>
      </c>
      <c r="AC141" s="19" t="str">
        <f t="shared" si="104"/>
        <v/>
      </c>
      <c r="AD141" s="937" t="str">
        <f t="shared" si="95"/>
        <v/>
      </c>
      <c r="AE141" s="938"/>
      <c r="AF141" s="939" t="str">
        <f t="shared" si="96"/>
        <v/>
      </c>
      <c r="AG141" s="940"/>
      <c r="AH141" s="941" t="str">
        <f t="shared" si="91"/>
        <v/>
      </c>
      <c r="AI141" s="942"/>
      <c r="AJ141" s="943" t="str">
        <f>IF(X141&lt;&gt;"",IF(M125&lt;&gt;"",M125,0)+$U$2*Z141,"")</f>
        <v/>
      </c>
      <c r="AK141" s="944"/>
      <c r="AL141" s="943"/>
      <c r="AM141" s="944"/>
      <c r="AN141" s="893"/>
      <c r="AO141" s="894"/>
      <c r="AP141" s="894"/>
      <c r="AQ141" s="894"/>
      <c r="AR141" s="894"/>
      <c r="AS141" s="894"/>
      <c r="AT141" s="894"/>
      <c r="AU141" s="894"/>
      <c r="AV141" s="894"/>
      <c r="AW141" s="894"/>
      <c r="AX141" s="895"/>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208"/>
      <c r="CJ141" s="945" t="str">
        <f t="shared" si="92"/>
        <v/>
      </c>
      <c r="CK141" s="946"/>
      <c r="CL141" s="945" t="str">
        <f t="shared" si="93"/>
        <v/>
      </c>
      <c r="CM141" s="946"/>
      <c r="CN141" s="945" t="str">
        <f>IF(AND(S125&lt;&gt;"",$X141&lt;&gt;"",$AA141&lt;&gt;"O",$AA141&lt;&gt;"I",S125=CN$4),$AA141*60+$AB141+$AC141/100,"")</f>
        <v/>
      </c>
      <c r="CO141" s="537"/>
      <c r="CP141" s="425" t="str">
        <f>IF(AND(S125&lt;&gt;"",$X141&lt;&gt;"",$AA141&lt;&gt;"O",$AA141&lt;&gt;"I",S125=CP$4),$AA141*60+$AB141+$AC141/100,"")</f>
        <v/>
      </c>
      <c r="CQ141" s="537"/>
      <c r="CR141" s="425" t="str">
        <f>IF(AND(S125&lt;&gt;"",$X141&lt;&gt;"",$AA141&lt;&gt;"O",$AA141&lt;&gt;"I",S125=CR$4),$AA141*60+$AB141+$AC141/100,"")</f>
        <v/>
      </c>
      <c r="CS141" s="537"/>
      <c r="CT141" s="425" t="str">
        <f>IF(AND(S125&lt;&gt;"",$X141&lt;&gt;"",$AA141&lt;&gt;"O",$AA141&lt;&gt;"I",S125=CT$4),$AA141*60+$AB141+$AC141/100,"")</f>
        <v/>
      </c>
      <c r="CU141" s="537"/>
      <c r="CV141" s="425" t="str">
        <f>IF(AND(S125&lt;&gt;"",$X141&lt;&gt;"",$AA141&lt;&gt;"O",$AA141&lt;&gt;"I",S125=CV$4),$AA141*60+$AB141+$AC141/100,"")</f>
        <v/>
      </c>
      <c r="CW141" s="946"/>
      <c r="CX141" s="103"/>
      <c r="CY141" s="103"/>
      <c r="CZ141" s="103"/>
      <c r="DA141" s="103"/>
      <c r="DB141" s="103"/>
      <c r="DC141" s="103"/>
      <c r="DD141" s="103"/>
      <c r="DE141" s="103"/>
      <c r="DF141" s="103"/>
      <c r="DG141" s="103"/>
      <c r="DH141" s="103"/>
      <c r="DI141" s="103"/>
      <c r="DJ141" s="103"/>
      <c r="DK141" s="103"/>
      <c r="DL141" s="103"/>
      <c r="DM141" s="103"/>
      <c r="DN141" s="103"/>
      <c r="DO141" s="103"/>
      <c r="DP141" s="103"/>
      <c r="DQ141" s="103"/>
      <c r="DR141" s="103"/>
      <c r="DS141" s="103"/>
      <c r="DT141" s="103"/>
      <c r="DU141" s="103"/>
      <c r="DV141" s="103"/>
      <c r="DW141" s="103"/>
      <c r="DX141" s="103"/>
      <c r="DY141" s="103"/>
      <c r="DZ141" s="103"/>
      <c r="EA141" s="103"/>
      <c r="EB141" s="103"/>
      <c r="EC141" s="103"/>
      <c r="ED141" s="103"/>
      <c r="EE141" s="103"/>
      <c r="EF141" s="104"/>
      <c r="EG141" s="289"/>
      <c r="EH141" s="15"/>
      <c r="EI141" s="15"/>
      <c r="EJ141" s="15"/>
      <c r="EK141" s="15"/>
      <c r="EL141" s="290"/>
      <c r="EM141" s="49"/>
      <c r="EN141" s="15"/>
      <c r="EO141" s="15"/>
      <c r="EP141" s="15"/>
      <c r="EQ141" s="15"/>
      <c r="ER141" s="15"/>
      <c r="ES141" s="15"/>
      <c r="ET141" s="15"/>
      <c r="EU141" s="290"/>
      <c r="EV141" s="289"/>
      <c r="EW141" s="15"/>
      <c r="EX141" s="15"/>
      <c r="EY141" s="15"/>
      <c r="EZ141" s="15"/>
      <c r="FA141" s="15"/>
      <c r="FB141" s="15"/>
      <c r="FC141" s="290"/>
      <c r="FD141" s="289"/>
      <c r="FE141" s="15"/>
      <c r="FF141" s="15"/>
      <c r="FG141" s="15"/>
      <c r="FH141" s="15"/>
      <c r="FI141" s="15"/>
      <c r="FJ141" s="15"/>
      <c r="FK141" s="290"/>
      <c r="FL141" s="289"/>
      <c r="FM141" s="15"/>
      <c r="FN141" s="15"/>
      <c r="FO141" s="15"/>
      <c r="FP141" s="15"/>
      <c r="FQ141" s="15"/>
      <c r="FR141" s="15"/>
      <c r="FS141" s="290"/>
    </row>
    <row r="142" spans="1:175" s="293" customFormat="1" ht="13.5" customHeight="1" x14ac:dyDescent="0.25">
      <c r="A142" s="192"/>
      <c r="E142" s="24"/>
      <c r="F142" s="24"/>
      <c r="G142" s="25"/>
      <c r="H142" s="25"/>
      <c r="I142" s="25"/>
      <c r="J142" s="26"/>
      <c r="K142" s="26"/>
      <c r="L142" s="26"/>
      <c r="S142" s="27"/>
      <c r="T142" s="27"/>
      <c r="X142" s="57"/>
      <c r="Y142" s="61" t="str">
        <f t="shared" si="94"/>
        <v/>
      </c>
      <c r="Z142" s="21" t="str">
        <f t="shared" si="90"/>
        <v/>
      </c>
      <c r="AA142" s="18" t="str">
        <f t="shared" si="102"/>
        <v/>
      </c>
      <c r="AB142" s="18" t="str">
        <f t="shared" si="103"/>
        <v/>
      </c>
      <c r="AC142" s="19" t="str">
        <f t="shared" si="104"/>
        <v/>
      </c>
      <c r="AD142" s="937" t="str">
        <f t="shared" si="95"/>
        <v/>
      </c>
      <c r="AE142" s="938"/>
      <c r="AF142" s="939" t="str">
        <f t="shared" si="96"/>
        <v/>
      </c>
      <c r="AG142" s="940"/>
      <c r="AH142" s="941" t="str">
        <f t="shared" si="91"/>
        <v/>
      </c>
      <c r="AI142" s="942"/>
      <c r="AJ142" s="943" t="str">
        <f>IF(X142&lt;&gt;"",IF(M125&lt;&gt;"",M125,0)+$U$2*Z142,"")</f>
        <v/>
      </c>
      <c r="AK142" s="944"/>
      <c r="AL142" s="943"/>
      <c r="AM142" s="944"/>
      <c r="AN142" s="893"/>
      <c r="AO142" s="894"/>
      <c r="AP142" s="894"/>
      <c r="AQ142" s="894"/>
      <c r="AR142" s="894"/>
      <c r="AS142" s="894"/>
      <c r="AT142" s="894"/>
      <c r="AU142" s="894"/>
      <c r="AV142" s="894"/>
      <c r="AW142" s="894"/>
      <c r="AX142" s="895"/>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208"/>
      <c r="CJ142" s="945" t="str">
        <f t="shared" si="92"/>
        <v/>
      </c>
      <c r="CK142" s="946"/>
      <c r="CL142" s="945" t="str">
        <f t="shared" si="93"/>
        <v/>
      </c>
      <c r="CM142" s="946"/>
      <c r="CN142" s="945" t="str">
        <f>IF(AND(S125&lt;&gt;"",$X142&lt;&gt;"",$AA142&lt;&gt;"O",$AA142&lt;&gt;"I",S125=CN$4),$AA142*60+$AB142+$AC142/100,"")</f>
        <v/>
      </c>
      <c r="CO142" s="537"/>
      <c r="CP142" s="425" t="str">
        <f>IF(AND(S125&lt;&gt;"",$X142&lt;&gt;"",$AA142&lt;&gt;"O",$AA142&lt;&gt;"I",S125=CP$4),$AA142*60+$AB142+$AC142/100,"")</f>
        <v/>
      </c>
      <c r="CQ142" s="537"/>
      <c r="CR142" s="425" t="str">
        <f>IF(AND(S125&lt;&gt;"",$X142&lt;&gt;"",$AA142&lt;&gt;"O",$AA142&lt;&gt;"I",S125=CR$4),$AA142*60+$AB142+$AC142/100,"")</f>
        <v/>
      </c>
      <c r="CS142" s="537"/>
      <c r="CT142" s="425" t="str">
        <f>IF(AND(S125&lt;&gt;"",$X142&lt;&gt;"",$AA142&lt;&gt;"O",$AA142&lt;&gt;"I",S125=CT$4),$AA142*60+$AB142+$AC142/100,"")</f>
        <v/>
      </c>
      <c r="CU142" s="537"/>
      <c r="CV142" s="425" t="str">
        <f>IF(AND(S125&lt;&gt;"",$X142&lt;&gt;"",$AA142&lt;&gt;"O",$AA142&lt;&gt;"I",S125=CV$4),$AA142*60+$AB142+$AC142/100,"")</f>
        <v/>
      </c>
      <c r="CW142" s="946"/>
      <c r="CX142" s="103"/>
      <c r="CY142" s="103"/>
      <c r="CZ142" s="103"/>
      <c r="DA142" s="103"/>
      <c r="DB142" s="103"/>
      <c r="DC142" s="103"/>
      <c r="DD142" s="103"/>
      <c r="DE142" s="103"/>
      <c r="DF142" s="103"/>
      <c r="DG142" s="103"/>
      <c r="DH142" s="103"/>
      <c r="DI142" s="103"/>
      <c r="DJ142" s="103"/>
      <c r="DK142" s="103"/>
      <c r="DL142" s="103"/>
      <c r="DM142" s="103"/>
      <c r="DN142" s="103"/>
      <c r="DO142" s="103"/>
      <c r="DP142" s="103"/>
      <c r="DQ142" s="103"/>
      <c r="DR142" s="103"/>
      <c r="DS142" s="103"/>
      <c r="DT142" s="103"/>
      <c r="DU142" s="103"/>
      <c r="DV142" s="103"/>
      <c r="DW142" s="103"/>
      <c r="DX142" s="103"/>
      <c r="DY142" s="103"/>
      <c r="DZ142" s="103"/>
      <c r="EA142" s="103"/>
      <c r="EB142" s="103"/>
      <c r="EC142" s="103"/>
      <c r="ED142" s="103"/>
      <c r="EE142" s="103"/>
      <c r="EF142" s="104"/>
      <c r="EG142" s="289"/>
      <c r="EH142" s="15"/>
      <c r="EI142" s="15"/>
      <c r="EJ142" s="15"/>
      <c r="EK142" s="15"/>
      <c r="EL142" s="290"/>
      <c r="EM142" s="49"/>
      <c r="EN142" s="15"/>
      <c r="EO142" s="15"/>
      <c r="EP142" s="15"/>
      <c r="EQ142" s="15"/>
      <c r="ER142" s="15"/>
      <c r="ES142" s="15"/>
      <c r="ET142" s="15"/>
      <c r="EU142" s="290"/>
      <c r="EV142" s="289"/>
      <c r="EW142" s="15"/>
      <c r="EX142" s="15"/>
      <c r="EY142" s="15"/>
      <c r="EZ142" s="15"/>
      <c r="FA142" s="15"/>
      <c r="FB142" s="15"/>
      <c r="FC142" s="290"/>
      <c r="FD142" s="289"/>
      <c r="FE142" s="15"/>
      <c r="FF142" s="15"/>
      <c r="FG142" s="15"/>
      <c r="FH142" s="15"/>
      <c r="FI142" s="15"/>
      <c r="FJ142" s="15"/>
      <c r="FK142" s="290"/>
      <c r="FL142" s="289"/>
      <c r="FM142" s="15"/>
      <c r="FN142" s="15"/>
      <c r="FO142" s="15"/>
      <c r="FP142" s="15"/>
      <c r="FQ142" s="15"/>
      <c r="FR142" s="15"/>
      <c r="FS142" s="290"/>
    </row>
    <row r="143" spans="1:175" s="293" customFormat="1" ht="13.5" customHeight="1" x14ac:dyDescent="0.25">
      <c r="A143" s="192"/>
      <c r="E143" s="24"/>
      <c r="F143" s="24"/>
      <c r="G143" s="25"/>
      <c r="H143" s="25"/>
      <c r="I143" s="25"/>
      <c r="J143" s="26"/>
      <c r="K143" s="26"/>
      <c r="L143" s="26"/>
      <c r="S143" s="27"/>
      <c r="T143" s="27"/>
      <c r="X143" s="57"/>
      <c r="Y143" s="61" t="str">
        <f t="shared" si="94"/>
        <v/>
      </c>
      <c r="Z143" s="21" t="str">
        <f t="shared" si="90"/>
        <v/>
      </c>
      <c r="AA143" s="18" t="str">
        <f t="shared" si="102"/>
        <v/>
      </c>
      <c r="AB143" s="18" t="str">
        <f t="shared" si="103"/>
        <v/>
      </c>
      <c r="AC143" s="19" t="str">
        <f t="shared" si="104"/>
        <v/>
      </c>
      <c r="AD143" s="937" t="str">
        <f t="shared" si="95"/>
        <v/>
      </c>
      <c r="AE143" s="938"/>
      <c r="AF143" s="939" t="str">
        <f t="shared" si="96"/>
        <v/>
      </c>
      <c r="AG143" s="940"/>
      <c r="AH143" s="941" t="str">
        <f t="shared" si="91"/>
        <v/>
      </c>
      <c r="AI143" s="942"/>
      <c r="AJ143" s="943" t="str">
        <f>IF(X143&lt;&gt;"",IF(M125&lt;&gt;"",M125,0)+$U$2*Z143,"")</f>
        <v/>
      </c>
      <c r="AK143" s="944"/>
      <c r="AL143" s="943"/>
      <c r="AM143" s="944"/>
      <c r="AN143" s="893"/>
      <c r="AO143" s="894"/>
      <c r="AP143" s="894"/>
      <c r="AQ143" s="894"/>
      <c r="AR143" s="894"/>
      <c r="AS143" s="894"/>
      <c r="AT143" s="894"/>
      <c r="AU143" s="894"/>
      <c r="AV143" s="894"/>
      <c r="AW143" s="894"/>
      <c r="AX143" s="895"/>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208"/>
      <c r="CJ143" s="945" t="str">
        <f t="shared" si="92"/>
        <v/>
      </c>
      <c r="CK143" s="946"/>
      <c r="CL143" s="945" t="str">
        <f t="shared" si="93"/>
        <v/>
      </c>
      <c r="CM143" s="946"/>
      <c r="CN143" s="945" t="str">
        <f>IF(AND(S125&lt;&gt;"",$X143&lt;&gt;"",$AA143&lt;&gt;"O",$AA143&lt;&gt;"I",S125=CN$4),$AA143*60+$AB143+$AC143/100,"")</f>
        <v/>
      </c>
      <c r="CO143" s="537"/>
      <c r="CP143" s="425" t="str">
        <f>IF(AND(S125&lt;&gt;"",$X143&lt;&gt;"",$AA143&lt;&gt;"O",$AA143&lt;&gt;"I",S125=CP$4),$AA143*60+$AB143+$AC143/100,"")</f>
        <v/>
      </c>
      <c r="CQ143" s="537"/>
      <c r="CR143" s="425" t="str">
        <f>IF(AND(S125&lt;&gt;"",$X143&lt;&gt;"",$AA143&lt;&gt;"O",$AA143&lt;&gt;"I",S125=CR$4),$AA143*60+$AB143+$AC143/100,"")</f>
        <v/>
      </c>
      <c r="CS143" s="537"/>
      <c r="CT143" s="425" t="str">
        <f>IF(AND(S125&lt;&gt;"",$X143&lt;&gt;"",$AA143&lt;&gt;"O",$AA143&lt;&gt;"I",S125=CT$4),$AA143*60+$AB143+$AC143/100,"")</f>
        <v/>
      </c>
      <c r="CU143" s="537"/>
      <c r="CV143" s="425" t="str">
        <f>IF(AND(S125&lt;&gt;"",$X143&lt;&gt;"",$AA143&lt;&gt;"O",$AA143&lt;&gt;"I",S125=CV$4),$AA143*60+$AB143+$AC143/100,"")</f>
        <v/>
      </c>
      <c r="CW143" s="946"/>
      <c r="CX143" s="103"/>
      <c r="CY143" s="103"/>
      <c r="CZ143" s="103"/>
      <c r="DA143" s="103"/>
      <c r="DB143" s="103"/>
      <c r="DC143" s="103"/>
      <c r="DD143" s="103"/>
      <c r="DE143" s="103"/>
      <c r="DF143" s="103"/>
      <c r="DG143" s="103"/>
      <c r="DH143" s="103"/>
      <c r="DI143" s="103"/>
      <c r="DJ143" s="103"/>
      <c r="DK143" s="103"/>
      <c r="DL143" s="103"/>
      <c r="DM143" s="103"/>
      <c r="DN143" s="103"/>
      <c r="DO143" s="103"/>
      <c r="DP143" s="103"/>
      <c r="DQ143" s="103"/>
      <c r="DR143" s="103"/>
      <c r="DS143" s="103"/>
      <c r="DT143" s="103"/>
      <c r="DU143" s="103"/>
      <c r="DV143" s="103"/>
      <c r="DW143" s="103"/>
      <c r="DX143" s="103"/>
      <c r="DY143" s="103"/>
      <c r="DZ143" s="103"/>
      <c r="EA143" s="103"/>
      <c r="EB143" s="103"/>
      <c r="EC143" s="103"/>
      <c r="ED143" s="103"/>
      <c r="EE143" s="103"/>
      <c r="EF143" s="104"/>
      <c r="EG143" s="289"/>
      <c r="EH143" s="15"/>
      <c r="EI143" s="15"/>
      <c r="EJ143" s="15"/>
      <c r="EK143" s="15"/>
      <c r="EL143" s="290"/>
      <c r="EM143" s="49"/>
      <c r="EN143" s="15"/>
      <c r="EO143" s="15"/>
      <c r="EP143" s="15"/>
      <c r="EQ143" s="15"/>
      <c r="ER143" s="15"/>
      <c r="ES143" s="15"/>
      <c r="ET143" s="15"/>
      <c r="EU143" s="290"/>
      <c r="EV143" s="289"/>
      <c r="EW143" s="15"/>
      <c r="EX143" s="15"/>
      <c r="EY143" s="15"/>
      <c r="EZ143" s="15"/>
      <c r="FA143" s="15"/>
      <c r="FB143" s="15"/>
      <c r="FC143" s="290"/>
      <c r="FD143" s="289"/>
      <c r="FE143" s="15"/>
      <c r="FF143" s="15"/>
      <c r="FG143" s="15"/>
      <c r="FH143" s="15"/>
      <c r="FI143" s="15"/>
      <c r="FJ143" s="15"/>
      <c r="FK143" s="290"/>
      <c r="FL143" s="289"/>
      <c r="FM143" s="15"/>
      <c r="FN143" s="15"/>
      <c r="FO143" s="15"/>
      <c r="FP143" s="15"/>
      <c r="FQ143" s="15"/>
      <c r="FR143" s="15"/>
      <c r="FS143" s="290"/>
    </row>
    <row r="144" spans="1:175" s="293" customFormat="1" ht="13.5" customHeight="1" x14ac:dyDescent="0.25">
      <c r="A144" s="192"/>
      <c r="E144" s="24"/>
      <c r="F144" s="24"/>
      <c r="G144" s="25"/>
      <c r="H144" s="25"/>
      <c r="I144" s="25"/>
      <c r="J144" s="26"/>
      <c r="K144" s="26"/>
      <c r="L144" s="26"/>
      <c r="S144" s="27"/>
      <c r="T144" s="27"/>
      <c r="X144" s="57"/>
      <c r="Y144" s="61" t="str">
        <f t="shared" si="94"/>
        <v/>
      </c>
      <c r="Z144" s="21" t="str">
        <f t="shared" si="90"/>
        <v/>
      </c>
      <c r="AA144" s="18" t="str">
        <f t="shared" si="102"/>
        <v/>
      </c>
      <c r="AB144" s="18" t="str">
        <f t="shared" si="103"/>
        <v/>
      </c>
      <c r="AC144" s="19" t="str">
        <f t="shared" si="104"/>
        <v/>
      </c>
      <c r="AD144" s="937" t="str">
        <f t="shared" si="95"/>
        <v/>
      </c>
      <c r="AE144" s="938"/>
      <c r="AF144" s="939" t="str">
        <f t="shared" si="96"/>
        <v/>
      </c>
      <c r="AG144" s="940"/>
      <c r="AH144" s="941" t="str">
        <f t="shared" si="91"/>
        <v/>
      </c>
      <c r="AI144" s="942"/>
      <c r="AJ144" s="943" t="str">
        <f>IF(X144&lt;&gt;"",IF(M125&lt;&gt;"",M125,0)+$U$2*Z144,"")</f>
        <v/>
      </c>
      <c r="AK144" s="944"/>
      <c r="AL144" s="943"/>
      <c r="AM144" s="944"/>
      <c r="AN144" s="893"/>
      <c r="AO144" s="894"/>
      <c r="AP144" s="894"/>
      <c r="AQ144" s="894"/>
      <c r="AR144" s="894"/>
      <c r="AS144" s="894"/>
      <c r="AT144" s="894"/>
      <c r="AU144" s="894"/>
      <c r="AV144" s="894"/>
      <c r="AW144" s="894"/>
      <c r="AX144" s="895"/>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208"/>
      <c r="CJ144" s="945" t="str">
        <f t="shared" si="92"/>
        <v/>
      </c>
      <c r="CK144" s="946"/>
      <c r="CL144" s="945" t="str">
        <f t="shared" si="93"/>
        <v/>
      </c>
      <c r="CM144" s="946"/>
      <c r="CN144" s="945" t="str">
        <f>IF(AND(S125&lt;&gt;"",$X144&lt;&gt;"",$AA144&lt;&gt;"O",$AA144&lt;&gt;"I",S125=CN$4),$AA144*60+$AB144+$AC144/100,"")</f>
        <v/>
      </c>
      <c r="CO144" s="537"/>
      <c r="CP144" s="425" t="str">
        <f>IF(AND(S125&lt;&gt;"",$X144&lt;&gt;"",$AA144&lt;&gt;"O",$AA144&lt;&gt;"I",S125=CP$4),$AA144*60+$AB144+$AC144/100,"")</f>
        <v/>
      </c>
      <c r="CQ144" s="537"/>
      <c r="CR144" s="425" t="str">
        <f>IF(AND(S125&lt;&gt;"",$X144&lt;&gt;"",$AA144&lt;&gt;"O",$AA144&lt;&gt;"I",S125=CR$4),$AA144*60+$AB144+$AC144/100,"")</f>
        <v/>
      </c>
      <c r="CS144" s="537"/>
      <c r="CT144" s="425" t="str">
        <f>IF(AND(S125&lt;&gt;"",$X144&lt;&gt;"",$AA144&lt;&gt;"O",$AA144&lt;&gt;"I",S125=CT$4),$AA144*60+$AB144+$AC144/100,"")</f>
        <v/>
      </c>
      <c r="CU144" s="537"/>
      <c r="CV144" s="425" t="str">
        <f>IF(AND(S125&lt;&gt;"",$X144&lt;&gt;"",$AA144&lt;&gt;"O",$AA144&lt;&gt;"I",S125=CV$4),$AA144*60+$AB144+$AC144/100,"")</f>
        <v/>
      </c>
      <c r="CW144" s="946"/>
      <c r="CX144" s="103"/>
      <c r="CY144" s="103"/>
      <c r="CZ144" s="103"/>
      <c r="DA144" s="103"/>
      <c r="DB144" s="103"/>
      <c r="DC144" s="103"/>
      <c r="DD144" s="103"/>
      <c r="DE144" s="103"/>
      <c r="DF144" s="103"/>
      <c r="DG144" s="103"/>
      <c r="DH144" s="103"/>
      <c r="DI144" s="103"/>
      <c r="DJ144" s="103"/>
      <c r="DK144" s="103"/>
      <c r="DL144" s="103"/>
      <c r="DM144" s="103"/>
      <c r="DN144" s="103"/>
      <c r="DO144" s="103"/>
      <c r="DP144" s="103"/>
      <c r="DQ144" s="103"/>
      <c r="DR144" s="103"/>
      <c r="DS144" s="103"/>
      <c r="DT144" s="103"/>
      <c r="DU144" s="103"/>
      <c r="DV144" s="103"/>
      <c r="DW144" s="103"/>
      <c r="DX144" s="103"/>
      <c r="DY144" s="103"/>
      <c r="DZ144" s="103"/>
      <c r="EA144" s="103"/>
      <c r="EB144" s="103"/>
      <c r="EC144" s="103"/>
      <c r="ED144" s="103"/>
      <c r="EE144" s="103"/>
      <c r="EF144" s="104"/>
      <c r="EG144" s="289"/>
      <c r="EH144" s="15"/>
      <c r="EI144" s="15"/>
      <c r="EJ144" s="15"/>
      <c r="EK144" s="15"/>
      <c r="EL144" s="290"/>
      <c r="EM144" s="49"/>
      <c r="EN144" s="15"/>
      <c r="EO144" s="15"/>
      <c r="EP144" s="15"/>
      <c r="EQ144" s="15"/>
      <c r="ER144" s="15"/>
      <c r="ES144" s="15"/>
      <c r="ET144" s="15"/>
      <c r="EU144" s="290"/>
      <c r="EV144" s="289"/>
      <c r="EW144" s="15"/>
      <c r="EX144" s="15"/>
      <c r="EY144" s="15"/>
      <c r="EZ144" s="15"/>
      <c r="FA144" s="15"/>
      <c r="FB144" s="15"/>
      <c r="FC144" s="290"/>
      <c r="FD144" s="289"/>
      <c r="FE144" s="15"/>
      <c r="FF144" s="15"/>
      <c r="FG144" s="15"/>
      <c r="FH144" s="15"/>
      <c r="FI144" s="15"/>
      <c r="FJ144" s="15"/>
      <c r="FK144" s="290"/>
      <c r="FL144" s="289"/>
      <c r="FM144" s="15"/>
      <c r="FN144" s="15"/>
      <c r="FO144" s="15"/>
      <c r="FP144" s="15"/>
      <c r="FQ144" s="15"/>
      <c r="FR144" s="15"/>
      <c r="FS144" s="290"/>
    </row>
    <row r="145" spans="1:175" s="293" customFormat="1" ht="13.5" customHeight="1" x14ac:dyDescent="0.25">
      <c r="A145" s="192"/>
      <c r="E145" s="24"/>
      <c r="F145" s="24"/>
      <c r="G145" s="25"/>
      <c r="H145" s="25"/>
      <c r="I145" s="25"/>
      <c r="J145" s="26"/>
      <c r="K145" s="26"/>
      <c r="L145" s="26"/>
      <c r="S145" s="27"/>
      <c r="T145" s="27"/>
      <c r="X145" s="57"/>
      <c r="Y145" s="61" t="str">
        <f t="shared" si="94"/>
        <v/>
      </c>
      <c r="Z145" s="21" t="str">
        <f t="shared" si="90"/>
        <v/>
      </c>
      <c r="AA145" s="18" t="str">
        <f t="shared" si="102"/>
        <v/>
      </c>
      <c r="AB145" s="18" t="str">
        <f t="shared" si="103"/>
        <v/>
      </c>
      <c r="AC145" s="19" t="str">
        <f t="shared" si="104"/>
        <v/>
      </c>
      <c r="AD145" s="937" t="str">
        <f t="shared" si="95"/>
        <v/>
      </c>
      <c r="AE145" s="938"/>
      <c r="AF145" s="939" t="str">
        <f t="shared" si="96"/>
        <v/>
      </c>
      <c r="AG145" s="940"/>
      <c r="AH145" s="941" t="str">
        <f t="shared" si="91"/>
        <v/>
      </c>
      <c r="AI145" s="942"/>
      <c r="AJ145" s="943" t="str">
        <f>IF(X145&lt;&gt;"",IF(M125&lt;&gt;"",M125,0)+$U$2*Z145,"")</f>
        <v/>
      </c>
      <c r="AK145" s="944"/>
      <c r="AL145" s="943"/>
      <c r="AM145" s="944"/>
      <c r="AN145" s="893"/>
      <c r="AO145" s="894"/>
      <c r="AP145" s="894"/>
      <c r="AQ145" s="894"/>
      <c r="AR145" s="894"/>
      <c r="AS145" s="894"/>
      <c r="AT145" s="894"/>
      <c r="AU145" s="894"/>
      <c r="AV145" s="894"/>
      <c r="AW145" s="894"/>
      <c r="AX145" s="895"/>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208"/>
      <c r="CJ145" s="945" t="str">
        <f t="shared" si="92"/>
        <v/>
      </c>
      <c r="CK145" s="946"/>
      <c r="CL145" s="945" t="str">
        <f t="shared" si="93"/>
        <v/>
      </c>
      <c r="CM145" s="946"/>
      <c r="CN145" s="945" t="str">
        <f>IF(AND(S125&lt;&gt;"",$X145&lt;&gt;"",$AA145&lt;&gt;"O",$AA145&lt;&gt;"I",S125=CN$4),$AA145*60+$AB145+$AC145/100,"")</f>
        <v/>
      </c>
      <c r="CO145" s="537"/>
      <c r="CP145" s="425" t="str">
        <f>IF(AND(S125&lt;&gt;"",$X145&lt;&gt;"",$AA145&lt;&gt;"O",$AA145&lt;&gt;"I",S125=CP$4),$AA145*60+$AB145+$AC145/100,"")</f>
        <v/>
      </c>
      <c r="CQ145" s="537"/>
      <c r="CR145" s="425" t="str">
        <f>IF(AND(S125&lt;&gt;"",$X145&lt;&gt;"",$AA145&lt;&gt;"O",$AA145&lt;&gt;"I",S125=CR$4),$AA145*60+$AB145+$AC145/100,"")</f>
        <v/>
      </c>
      <c r="CS145" s="537"/>
      <c r="CT145" s="425" t="str">
        <f>IF(AND(S125&lt;&gt;"",$X145&lt;&gt;"",$AA145&lt;&gt;"O",$AA145&lt;&gt;"I",S125=CT$4),$AA145*60+$AB145+$AC145/100,"")</f>
        <v/>
      </c>
      <c r="CU145" s="537"/>
      <c r="CV145" s="425" t="str">
        <f>IF(AND(S125&lt;&gt;"",$X145&lt;&gt;"",$AA145&lt;&gt;"O",$AA145&lt;&gt;"I",S125=CV$4),$AA145*60+$AB145+$AC145/100,"")</f>
        <v/>
      </c>
      <c r="CW145" s="946"/>
      <c r="CX145" s="103"/>
      <c r="CY145" s="103"/>
      <c r="CZ145" s="103"/>
      <c r="DA145" s="103"/>
      <c r="DB145" s="103"/>
      <c r="DC145" s="103"/>
      <c r="DD145" s="103"/>
      <c r="DE145" s="103"/>
      <c r="DF145" s="103"/>
      <c r="DG145" s="103"/>
      <c r="DH145" s="103"/>
      <c r="DI145" s="103"/>
      <c r="DJ145" s="103"/>
      <c r="DK145" s="103"/>
      <c r="DL145" s="103"/>
      <c r="DM145" s="103"/>
      <c r="DN145" s="103"/>
      <c r="DO145" s="103"/>
      <c r="DP145" s="103"/>
      <c r="DQ145" s="103"/>
      <c r="DR145" s="103"/>
      <c r="DS145" s="103"/>
      <c r="DT145" s="103"/>
      <c r="DU145" s="103"/>
      <c r="DV145" s="103"/>
      <c r="DW145" s="103"/>
      <c r="DX145" s="103"/>
      <c r="DY145" s="103"/>
      <c r="DZ145" s="103"/>
      <c r="EA145" s="103"/>
      <c r="EB145" s="103"/>
      <c r="EC145" s="103"/>
      <c r="ED145" s="103"/>
      <c r="EE145" s="103"/>
      <c r="EF145" s="104"/>
      <c r="EG145" s="289"/>
      <c r="EH145" s="15"/>
      <c r="EI145" s="15"/>
      <c r="EJ145" s="15"/>
      <c r="EK145" s="15"/>
      <c r="EL145" s="290"/>
      <c r="EM145" s="49"/>
      <c r="EN145" s="15"/>
      <c r="EO145" s="15"/>
      <c r="EP145" s="15"/>
      <c r="EQ145" s="15"/>
      <c r="ER145" s="15"/>
      <c r="ES145" s="15"/>
      <c r="ET145" s="15"/>
      <c r="EU145" s="290"/>
      <c r="EV145" s="289"/>
      <c r="EW145" s="15"/>
      <c r="EX145" s="15"/>
      <c r="EY145" s="15"/>
      <c r="EZ145" s="15"/>
      <c r="FA145" s="15"/>
      <c r="FB145" s="15"/>
      <c r="FC145" s="290"/>
      <c r="FD145" s="289"/>
      <c r="FE145" s="15"/>
      <c r="FF145" s="15"/>
      <c r="FG145" s="15"/>
      <c r="FH145" s="15"/>
      <c r="FI145" s="15"/>
      <c r="FJ145" s="15"/>
      <c r="FK145" s="290"/>
      <c r="FL145" s="289"/>
      <c r="FM145" s="15"/>
      <c r="FN145" s="15"/>
      <c r="FO145" s="15"/>
      <c r="FP145" s="15"/>
      <c r="FQ145" s="15"/>
      <c r="FR145" s="15"/>
      <c r="FS145" s="290"/>
    </row>
    <row r="146" spans="1:175" s="293" customFormat="1" ht="13.5" customHeight="1" x14ac:dyDescent="0.25">
      <c r="A146" s="192"/>
      <c r="E146" s="24"/>
      <c r="F146" s="24"/>
      <c r="G146" s="25"/>
      <c r="H146" s="25"/>
      <c r="I146" s="25"/>
      <c r="J146" s="26"/>
      <c r="K146" s="26"/>
      <c r="L146" s="26"/>
      <c r="S146" s="27"/>
      <c r="T146" s="27"/>
      <c r="X146" s="57"/>
      <c r="Y146" s="61" t="str">
        <f t="shared" si="94"/>
        <v/>
      </c>
      <c r="Z146" s="21" t="str">
        <f t="shared" si="90"/>
        <v/>
      </c>
      <c r="AA146" s="18" t="str">
        <f t="shared" si="102"/>
        <v/>
      </c>
      <c r="AB146" s="18" t="str">
        <f t="shared" si="103"/>
        <v/>
      </c>
      <c r="AC146" s="19" t="str">
        <f t="shared" si="104"/>
        <v/>
      </c>
      <c r="AD146" s="937" t="str">
        <f t="shared" si="95"/>
        <v/>
      </c>
      <c r="AE146" s="938"/>
      <c r="AF146" s="939" t="str">
        <f t="shared" si="96"/>
        <v/>
      </c>
      <c r="AG146" s="940"/>
      <c r="AH146" s="941" t="str">
        <f t="shared" si="91"/>
        <v/>
      </c>
      <c r="AI146" s="942"/>
      <c r="AJ146" s="943" t="str">
        <f>IF(X146&lt;&gt;"",IF(M125&lt;&gt;"",M125,0)+$U$2*Z146,"")</f>
        <v/>
      </c>
      <c r="AK146" s="944"/>
      <c r="AL146" s="943"/>
      <c r="AM146" s="944"/>
      <c r="AN146" s="893"/>
      <c r="AO146" s="894"/>
      <c r="AP146" s="894"/>
      <c r="AQ146" s="894"/>
      <c r="AR146" s="894"/>
      <c r="AS146" s="894"/>
      <c r="AT146" s="894"/>
      <c r="AU146" s="894"/>
      <c r="AV146" s="894"/>
      <c r="AW146" s="894"/>
      <c r="AX146" s="895"/>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208"/>
      <c r="CJ146" s="945" t="str">
        <f t="shared" si="92"/>
        <v/>
      </c>
      <c r="CK146" s="946"/>
      <c r="CL146" s="945" t="str">
        <f t="shared" si="93"/>
        <v/>
      </c>
      <c r="CM146" s="946"/>
      <c r="CN146" s="945" t="str">
        <f>IF(AND(S125&lt;&gt;"",$X146&lt;&gt;"",$AA146&lt;&gt;"O",$AA146&lt;&gt;"I",S125=CN$4),$AA146*60+$AB146+$AC146/100,"")</f>
        <v/>
      </c>
      <c r="CO146" s="537"/>
      <c r="CP146" s="425" t="str">
        <f>IF(AND(S125&lt;&gt;"",$X146&lt;&gt;"",$AA146&lt;&gt;"O",$AA146&lt;&gt;"I",S125=CP$4),$AA146*60+$AB146+$AC146/100,"")</f>
        <v/>
      </c>
      <c r="CQ146" s="537"/>
      <c r="CR146" s="425" t="str">
        <f>IF(AND(S125&lt;&gt;"",$X146&lt;&gt;"",$AA146&lt;&gt;"O",$AA146&lt;&gt;"I",S125=CR$4),$AA146*60+$AB146+$AC146/100,"")</f>
        <v/>
      </c>
      <c r="CS146" s="537"/>
      <c r="CT146" s="425" t="str">
        <f>IF(AND(S125&lt;&gt;"",$X146&lt;&gt;"",$AA146&lt;&gt;"O",$AA146&lt;&gt;"I",S125=CT$4),$AA146*60+$AB146+$AC146/100,"")</f>
        <v/>
      </c>
      <c r="CU146" s="537"/>
      <c r="CV146" s="425" t="str">
        <f>IF(AND(S125&lt;&gt;"",$X146&lt;&gt;"",$AA146&lt;&gt;"O",$AA146&lt;&gt;"I",S125=CV$4),$AA146*60+$AB146+$AC146/100,"")</f>
        <v/>
      </c>
      <c r="CW146" s="946"/>
      <c r="CX146" s="103"/>
      <c r="CY146" s="103"/>
      <c r="CZ146" s="103"/>
      <c r="DA146" s="103"/>
      <c r="DB146" s="103"/>
      <c r="DC146" s="103"/>
      <c r="DD146" s="103"/>
      <c r="DE146" s="103"/>
      <c r="DF146" s="103"/>
      <c r="DG146" s="103"/>
      <c r="DH146" s="103"/>
      <c r="DI146" s="103"/>
      <c r="DJ146" s="103"/>
      <c r="DK146" s="103"/>
      <c r="DL146" s="103"/>
      <c r="DM146" s="103"/>
      <c r="DN146" s="103"/>
      <c r="DO146" s="103"/>
      <c r="DP146" s="103"/>
      <c r="DQ146" s="103"/>
      <c r="DR146" s="103"/>
      <c r="DS146" s="103"/>
      <c r="DT146" s="103"/>
      <c r="DU146" s="103"/>
      <c r="DV146" s="103"/>
      <c r="DW146" s="103"/>
      <c r="DX146" s="103"/>
      <c r="DY146" s="103"/>
      <c r="DZ146" s="103"/>
      <c r="EA146" s="103"/>
      <c r="EB146" s="103"/>
      <c r="EC146" s="103"/>
      <c r="ED146" s="103"/>
      <c r="EE146" s="103"/>
      <c r="EF146" s="104"/>
      <c r="EG146" s="289"/>
      <c r="EH146" s="15"/>
      <c r="EI146" s="15"/>
      <c r="EJ146" s="15"/>
      <c r="EK146" s="15"/>
      <c r="EL146" s="290"/>
      <c r="EM146" s="49"/>
      <c r="EN146" s="15"/>
      <c r="EO146" s="15"/>
      <c r="EP146" s="15"/>
      <c r="EQ146" s="15"/>
      <c r="ER146" s="15"/>
      <c r="ES146" s="15"/>
      <c r="ET146" s="15"/>
      <c r="EU146" s="290"/>
      <c r="EV146" s="289"/>
      <c r="EW146" s="15"/>
      <c r="EX146" s="15"/>
      <c r="EY146" s="15"/>
      <c r="EZ146" s="15"/>
      <c r="FA146" s="15"/>
      <c r="FB146" s="15"/>
      <c r="FC146" s="290"/>
      <c r="FD146" s="289"/>
      <c r="FE146" s="15"/>
      <c r="FF146" s="15"/>
      <c r="FG146" s="15"/>
      <c r="FH146" s="15"/>
      <c r="FI146" s="15"/>
      <c r="FJ146" s="15"/>
      <c r="FK146" s="290"/>
      <c r="FL146" s="289"/>
      <c r="FM146" s="15"/>
      <c r="FN146" s="15"/>
      <c r="FO146" s="15"/>
      <c r="FP146" s="15"/>
      <c r="FQ146" s="15"/>
      <c r="FR146" s="15"/>
      <c r="FS146" s="290"/>
    </row>
    <row r="147" spans="1:175" s="293" customFormat="1" ht="13.5" customHeight="1" x14ac:dyDescent="0.25">
      <c r="A147" s="192"/>
      <c r="E147" s="24"/>
      <c r="F147" s="24"/>
      <c r="G147" s="25"/>
      <c r="H147" s="25"/>
      <c r="I147" s="25"/>
      <c r="J147" s="26"/>
      <c r="K147" s="26"/>
      <c r="L147" s="26"/>
      <c r="S147" s="27"/>
      <c r="T147" s="27"/>
      <c r="X147" s="57"/>
      <c r="Y147" s="61" t="str">
        <f t="shared" si="94"/>
        <v/>
      </c>
      <c r="Z147" s="21" t="str">
        <f t="shared" si="90"/>
        <v/>
      </c>
      <c r="AA147" s="18" t="str">
        <f t="shared" si="102"/>
        <v/>
      </c>
      <c r="AB147" s="18" t="str">
        <f t="shared" si="103"/>
        <v/>
      </c>
      <c r="AC147" s="19" t="str">
        <f t="shared" si="104"/>
        <v/>
      </c>
      <c r="AD147" s="937" t="str">
        <f t="shared" si="95"/>
        <v/>
      </c>
      <c r="AE147" s="938"/>
      <c r="AF147" s="939" t="str">
        <f t="shared" si="96"/>
        <v/>
      </c>
      <c r="AG147" s="940"/>
      <c r="AH147" s="941" t="str">
        <f t="shared" si="91"/>
        <v/>
      </c>
      <c r="AI147" s="942"/>
      <c r="AJ147" s="943" t="str">
        <f>IF(X147&lt;&gt;"",IF(M125&lt;&gt;"",M125,0)+$U$2*Z147,"")</f>
        <v/>
      </c>
      <c r="AK147" s="944"/>
      <c r="AL147" s="943"/>
      <c r="AM147" s="944"/>
      <c r="AN147" s="893"/>
      <c r="AO147" s="894"/>
      <c r="AP147" s="894"/>
      <c r="AQ147" s="894"/>
      <c r="AR147" s="894"/>
      <c r="AS147" s="894"/>
      <c r="AT147" s="894"/>
      <c r="AU147" s="894"/>
      <c r="AV147" s="894"/>
      <c r="AW147" s="894"/>
      <c r="AX147" s="895"/>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208"/>
      <c r="CJ147" s="945" t="str">
        <f t="shared" si="92"/>
        <v/>
      </c>
      <c r="CK147" s="946"/>
      <c r="CL147" s="945" t="str">
        <f t="shared" si="93"/>
        <v/>
      </c>
      <c r="CM147" s="946"/>
      <c r="CN147" s="945" t="str">
        <f>IF(AND(S125&lt;&gt;"",$X147&lt;&gt;"",$AA147&lt;&gt;"O",$AA147&lt;&gt;"I",S125=CN$4),$AA147*60+$AB147+$AC147/100,"")</f>
        <v/>
      </c>
      <c r="CO147" s="537"/>
      <c r="CP147" s="425" t="str">
        <f>IF(AND(S125&lt;&gt;"",$X147&lt;&gt;"",$AA147&lt;&gt;"O",$AA147&lt;&gt;"I",S125=CP$4),$AA147*60+$AB147+$AC147/100,"")</f>
        <v/>
      </c>
      <c r="CQ147" s="537"/>
      <c r="CR147" s="425" t="str">
        <f>IF(AND(S125&lt;&gt;"",$X147&lt;&gt;"",$AA147&lt;&gt;"O",$AA147&lt;&gt;"I",S125=CR$4),$AA147*60+$AB147+$AC147/100,"")</f>
        <v/>
      </c>
      <c r="CS147" s="537"/>
      <c r="CT147" s="425" t="str">
        <f>IF(AND(S125&lt;&gt;"",$X147&lt;&gt;"",$AA147&lt;&gt;"O",$AA147&lt;&gt;"I",S125=CT$4),$AA147*60+$AB147+$AC147/100,"")</f>
        <v/>
      </c>
      <c r="CU147" s="537"/>
      <c r="CV147" s="425" t="str">
        <f>IF(AND(S125&lt;&gt;"",$X147&lt;&gt;"",$AA147&lt;&gt;"O",$AA147&lt;&gt;"I",S125=CV$4),$AA147*60+$AB147+$AC147/100,"")</f>
        <v/>
      </c>
      <c r="CW147" s="946"/>
      <c r="CX147" s="103"/>
      <c r="CY147" s="103"/>
      <c r="CZ147" s="103"/>
      <c r="DA147" s="103"/>
      <c r="DB147" s="103"/>
      <c r="DC147" s="103"/>
      <c r="DD147" s="103"/>
      <c r="DE147" s="103"/>
      <c r="DF147" s="103"/>
      <c r="DG147" s="103"/>
      <c r="DH147" s="103"/>
      <c r="DI147" s="103"/>
      <c r="DJ147" s="103"/>
      <c r="DK147" s="103"/>
      <c r="DL147" s="103"/>
      <c r="DM147" s="103"/>
      <c r="DN147" s="103"/>
      <c r="DO147" s="103"/>
      <c r="DP147" s="103"/>
      <c r="DQ147" s="103"/>
      <c r="DR147" s="103"/>
      <c r="DS147" s="103"/>
      <c r="DT147" s="103"/>
      <c r="DU147" s="103"/>
      <c r="DV147" s="103"/>
      <c r="DW147" s="103"/>
      <c r="DX147" s="103"/>
      <c r="DY147" s="103"/>
      <c r="DZ147" s="103"/>
      <c r="EA147" s="103"/>
      <c r="EB147" s="103"/>
      <c r="EC147" s="103"/>
      <c r="ED147" s="103"/>
      <c r="EE147" s="103"/>
      <c r="EF147" s="104"/>
      <c r="EG147" s="289"/>
      <c r="EH147" s="15"/>
      <c r="EI147" s="15"/>
      <c r="EJ147" s="15"/>
      <c r="EK147" s="15"/>
      <c r="EL147" s="290"/>
      <c r="EM147" s="49"/>
      <c r="EN147" s="15"/>
      <c r="EO147" s="15"/>
      <c r="EP147" s="15"/>
      <c r="EQ147" s="15"/>
      <c r="ER147" s="15"/>
      <c r="ES147" s="15"/>
      <c r="ET147" s="15"/>
      <c r="EU147" s="290"/>
      <c r="EV147" s="289"/>
      <c r="EW147" s="15"/>
      <c r="EX147" s="15"/>
      <c r="EY147" s="15"/>
      <c r="EZ147" s="15"/>
      <c r="FA147" s="15"/>
      <c r="FB147" s="15"/>
      <c r="FC147" s="290"/>
      <c r="FD147" s="289"/>
      <c r="FE147" s="15"/>
      <c r="FF147" s="15"/>
      <c r="FG147" s="15"/>
      <c r="FH147" s="15"/>
      <c r="FI147" s="15"/>
      <c r="FJ147" s="15"/>
      <c r="FK147" s="290"/>
      <c r="FL147" s="289"/>
      <c r="FM147" s="15"/>
      <c r="FN147" s="15"/>
      <c r="FO147" s="15"/>
      <c r="FP147" s="15"/>
      <c r="FQ147" s="15"/>
      <c r="FR147" s="15"/>
      <c r="FS147" s="290"/>
    </row>
    <row r="148" spans="1:175" s="293" customFormat="1" ht="13.5" customHeight="1" x14ac:dyDescent="0.25">
      <c r="A148" s="192"/>
      <c r="E148" s="24"/>
      <c r="F148" s="24"/>
      <c r="G148" s="25"/>
      <c r="H148" s="25"/>
      <c r="I148" s="25"/>
      <c r="J148" s="26"/>
      <c r="K148" s="26"/>
      <c r="L148" s="26"/>
      <c r="S148" s="27"/>
      <c r="T148" s="27"/>
      <c r="X148" s="57"/>
      <c r="Y148" s="61" t="str">
        <f t="shared" si="94"/>
        <v/>
      </c>
      <c r="Z148" s="21" t="str">
        <f t="shared" si="90"/>
        <v/>
      </c>
      <c r="AA148" s="18" t="str">
        <f t="shared" si="102"/>
        <v/>
      </c>
      <c r="AB148" s="18" t="str">
        <f t="shared" si="103"/>
        <v/>
      </c>
      <c r="AC148" s="19" t="str">
        <f t="shared" si="104"/>
        <v/>
      </c>
      <c r="AD148" s="937" t="str">
        <f t="shared" si="95"/>
        <v/>
      </c>
      <c r="AE148" s="938"/>
      <c r="AF148" s="939" t="str">
        <f t="shared" si="96"/>
        <v/>
      </c>
      <c r="AG148" s="940"/>
      <c r="AH148" s="941" t="str">
        <f t="shared" si="91"/>
        <v/>
      </c>
      <c r="AI148" s="942"/>
      <c r="AJ148" s="943" t="str">
        <f>IF(X148&lt;&gt;"",IF(M125&lt;&gt;"",M125,0)+$U$2*Z148,"")</f>
        <v/>
      </c>
      <c r="AK148" s="944"/>
      <c r="AL148" s="943"/>
      <c r="AM148" s="944"/>
      <c r="AN148" s="893"/>
      <c r="AO148" s="894"/>
      <c r="AP148" s="894"/>
      <c r="AQ148" s="894"/>
      <c r="AR148" s="894"/>
      <c r="AS148" s="894"/>
      <c r="AT148" s="894"/>
      <c r="AU148" s="894"/>
      <c r="AV148" s="894"/>
      <c r="AW148" s="894"/>
      <c r="AX148" s="895"/>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208"/>
      <c r="CJ148" s="945" t="str">
        <f t="shared" si="92"/>
        <v/>
      </c>
      <c r="CK148" s="946"/>
      <c r="CL148" s="945" t="str">
        <f t="shared" si="93"/>
        <v/>
      </c>
      <c r="CM148" s="946"/>
      <c r="CN148" s="945" t="str">
        <f>IF(AND(S125&lt;&gt;"",$X148&lt;&gt;"",$AA148&lt;&gt;"O",$AA148&lt;&gt;"I",S125=CN$4),$AA148*60+$AB148+$AC148/100,"")</f>
        <v/>
      </c>
      <c r="CO148" s="537"/>
      <c r="CP148" s="425" t="str">
        <f>IF(AND(S125&lt;&gt;"",$X148&lt;&gt;"",$AA148&lt;&gt;"O",$AA148&lt;&gt;"I",S125=CP$4),$AA148*60+$AB148+$AC148/100,"")</f>
        <v/>
      </c>
      <c r="CQ148" s="537"/>
      <c r="CR148" s="425" t="str">
        <f>IF(AND(S125&lt;&gt;"",$X148&lt;&gt;"",$AA148&lt;&gt;"O",$AA148&lt;&gt;"I",S125=CR$4),$AA148*60+$AB148+$AC148/100,"")</f>
        <v/>
      </c>
      <c r="CS148" s="537"/>
      <c r="CT148" s="425" t="str">
        <f>IF(AND(S125&lt;&gt;"",$X148&lt;&gt;"",$AA148&lt;&gt;"O",$AA148&lt;&gt;"I",S125=CT$4),$AA148*60+$AB148+$AC148/100,"")</f>
        <v/>
      </c>
      <c r="CU148" s="537"/>
      <c r="CV148" s="425" t="str">
        <f>IF(AND(S125&lt;&gt;"",$X148&lt;&gt;"",$AA148&lt;&gt;"O",$AA148&lt;&gt;"I",S125=CV$4),$AA148*60+$AB148+$AC148/100,"")</f>
        <v/>
      </c>
      <c r="CW148" s="946"/>
      <c r="CX148" s="103"/>
      <c r="CY148" s="103"/>
      <c r="CZ148" s="103"/>
      <c r="DA148" s="103"/>
      <c r="DB148" s="103"/>
      <c r="DC148" s="103"/>
      <c r="DD148" s="103"/>
      <c r="DE148" s="103"/>
      <c r="DF148" s="103"/>
      <c r="DG148" s="103"/>
      <c r="DH148" s="103"/>
      <c r="DI148" s="103"/>
      <c r="DJ148" s="103"/>
      <c r="DK148" s="103"/>
      <c r="DL148" s="103"/>
      <c r="DM148" s="103"/>
      <c r="DN148" s="103"/>
      <c r="DO148" s="103"/>
      <c r="DP148" s="103"/>
      <c r="DQ148" s="103"/>
      <c r="DR148" s="103"/>
      <c r="DS148" s="103"/>
      <c r="DT148" s="103"/>
      <c r="DU148" s="103"/>
      <c r="DV148" s="103"/>
      <c r="DW148" s="103"/>
      <c r="DX148" s="103"/>
      <c r="DY148" s="103"/>
      <c r="DZ148" s="103"/>
      <c r="EA148" s="103"/>
      <c r="EB148" s="103"/>
      <c r="EC148" s="103"/>
      <c r="ED148" s="103"/>
      <c r="EE148" s="103"/>
      <c r="EF148" s="104"/>
      <c r="EG148" s="289"/>
      <c r="EH148" s="15"/>
      <c r="EI148" s="15"/>
      <c r="EJ148" s="15"/>
      <c r="EK148" s="15"/>
      <c r="EL148" s="290"/>
      <c r="EM148" s="49"/>
      <c r="EN148" s="15"/>
      <c r="EO148" s="15"/>
      <c r="EP148" s="15"/>
      <c r="EQ148" s="15"/>
      <c r="ER148" s="15"/>
      <c r="ES148" s="15"/>
      <c r="ET148" s="15"/>
      <c r="EU148" s="290"/>
      <c r="EV148" s="289"/>
      <c r="EW148" s="15"/>
      <c r="EX148" s="15"/>
      <c r="EY148" s="15"/>
      <c r="EZ148" s="15"/>
      <c r="FA148" s="15"/>
      <c r="FB148" s="15"/>
      <c r="FC148" s="290"/>
      <c r="FD148" s="289"/>
      <c r="FE148" s="15"/>
      <c r="FF148" s="15"/>
      <c r="FG148" s="15"/>
      <c r="FH148" s="15"/>
      <c r="FI148" s="15"/>
      <c r="FJ148" s="15"/>
      <c r="FK148" s="290"/>
      <c r="FL148" s="289"/>
      <c r="FM148" s="15"/>
      <c r="FN148" s="15"/>
      <c r="FO148" s="15"/>
      <c r="FP148" s="15"/>
      <c r="FQ148" s="15"/>
      <c r="FR148" s="15"/>
      <c r="FS148" s="290"/>
    </row>
    <row r="149" spans="1:175" s="293" customFormat="1" ht="13.5" customHeight="1" x14ac:dyDescent="0.25">
      <c r="A149" s="192"/>
      <c r="E149" s="24"/>
      <c r="F149" s="24"/>
      <c r="G149" s="25"/>
      <c r="H149" s="25"/>
      <c r="I149" s="25"/>
      <c r="J149" s="26"/>
      <c r="K149" s="26"/>
      <c r="L149" s="26"/>
      <c r="S149" s="27"/>
      <c r="T149" s="27"/>
      <c r="X149" s="57"/>
      <c r="Y149" s="61" t="str">
        <f t="shared" si="94"/>
        <v/>
      </c>
      <c r="Z149" s="21" t="str">
        <f t="shared" si="90"/>
        <v/>
      </c>
      <c r="AA149" s="18" t="str">
        <f t="shared" si="102"/>
        <v/>
      </c>
      <c r="AB149" s="18" t="str">
        <f t="shared" si="103"/>
        <v/>
      </c>
      <c r="AC149" s="19" t="str">
        <f t="shared" si="104"/>
        <v/>
      </c>
      <c r="AD149" s="937" t="str">
        <f t="shared" si="95"/>
        <v/>
      </c>
      <c r="AE149" s="938"/>
      <c r="AF149" s="939" t="str">
        <f t="shared" si="96"/>
        <v/>
      </c>
      <c r="AG149" s="940"/>
      <c r="AH149" s="941" t="str">
        <f t="shared" si="91"/>
        <v/>
      </c>
      <c r="AI149" s="942"/>
      <c r="AJ149" s="943" t="str">
        <f>IF(X149&lt;&gt;"",IF(M125&lt;&gt;"",M125,0)+$U$2*Z149,"")</f>
        <v/>
      </c>
      <c r="AK149" s="944"/>
      <c r="AL149" s="943"/>
      <c r="AM149" s="944"/>
      <c r="AN149" s="893"/>
      <c r="AO149" s="894"/>
      <c r="AP149" s="894"/>
      <c r="AQ149" s="894"/>
      <c r="AR149" s="894"/>
      <c r="AS149" s="894"/>
      <c r="AT149" s="894"/>
      <c r="AU149" s="894"/>
      <c r="AV149" s="894"/>
      <c r="AW149" s="894"/>
      <c r="AX149" s="895"/>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208"/>
      <c r="CJ149" s="945" t="str">
        <f t="shared" si="92"/>
        <v/>
      </c>
      <c r="CK149" s="946"/>
      <c r="CL149" s="945" t="str">
        <f t="shared" si="93"/>
        <v/>
      </c>
      <c r="CM149" s="946"/>
      <c r="CN149" s="945" t="str">
        <f>IF(AND(S125&lt;&gt;"",$X149&lt;&gt;"",$AA149&lt;&gt;"O",$AA149&lt;&gt;"I",S125=CN$4),$AA149*60+$AB149+$AC149/100,"")</f>
        <v/>
      </c>
      <c r="CO149" s="537"/>
      <c r="CP149" s="425" t="str">
        <f>IF(AND(S125&lt;&gt;"",$X149&lt;&gt;"",$AA149&lt;&gt;"O",$AA149&lt;&gt;"I",S125=CP$4),$AA149*60+$AB149+$AC149/100,"")</f>
        <v/>
      </c>
      <c r="CQ149" s="537"/>
      <c r="CR149" s="425" t="str">
        <f>IF(AND(S125&lt;&gt;"",$X149&lt;&gt;"",$AA149&lt;&gt;"O",$AA149&lt;&gt;"I",S125=CR$4),$AA149*60+$AB149+$AC149/100,"")</f>
        <v/>
      </c>
      <c r="CS149" s="537"/>
      <c r="CT149" s="425" t="str">
        <f>IF(AND(S125&lt;&gt;"",$X149&lt;&gt;"",$AA149&lt;&gt;"O",$AA149&lt;&gt;"I",S125=CT$4),$AA149*60+$AB149+$AC149/100,"")</f>
        <v/>
      </c>
      <c r="CU149" s="537"/>
      <c r="CV149" s="425" t="str">
        <f>IF(AND(S125&lt;&gt;"",$X149&lt;&gt;"",$AA149&lt;&gt;"O",$AA149&lt;&gt;"I",S125=CV$4),$AA149*60+$AB149+$AC149/100,"")</f>
        <v/>
      </c>
      <c r="CW149" s="946"/>
      <c r="CX149" s="103"/>
      <c r="CY149" s="103"/>
      <c r="CZ149" s="103"/>
      <c r="DA149" s="103"/>
      <c r="DB149" s="103"/>
      <c r="DC149" s="103"/>
      <c r="DD149" s="103"/>
      <c r="DE149" s="103"/>
      <c r="DF149" s="103"/>
      <c r="DG149" s="103"/>
      <c r="DH149" s="103"/>
      <c r="DI149" s="103"/>
      <c r="DJ149" s="103"/>
      <c r="DK149" s="103"/>
      <c r="DL149" s="103"/>
      <c r="DM149" s="103"/>
      <c r="DN149" s="103"/>
      <c r="DO149" s="103"/>
      <c r="DP149" s="103"/>
      <c r="DQ149" s="103"/>
      <c r="DR149" s="103"/>
      <c r="DS149" s="103"/>
      <c r="DT149" s="103"/>
      <c r="DU149" s="103"/>
      <c r="DV149" s="103"/>
      <c r="DW149" s="103"/>
      <c r="DX149" s="103"/>
      <c r="DY149" s="103"/>
      <c r="DZ149" s="103"/>
      <c r="EA149" s="103"/>
      <c r="EB149" s="103"/>
      <c r="EC149" s="103"/>
      <c r="ED149" s="103"/>
      <c r="EE149" s="103"/>
      <c r="EF149" s="104"/>
      <c r="EG149" s="289"/>
      <c r="EH149" s="15"/>
      <c r="EI149" s="15"/>
      <c r="EJ149" s="15"/>
      <c r="EK149" s="15"/>
      <c r="EL149" s="290"/>
      <c r="EM149" s="49"/>
      <c r="EN149" s="15"/>
      <c r="EO149" s="15"/>
      <c r="EP149" s="15"/>
      <c r="EQ149" s="15"/>
      <c r="ER149" s="15"/>
      <c r="ES149" s="15"/>
      <c r="ET149" s="15"/>
      <c r="EU149" s="290"/>
      <c r="EV149" s="289"/>
      <c r="EW149" s="15"/>
      <c r="EX149" s="15"/>
      <c r="EY149" s="15"/>
      <c r="EZ149" s="15"/>
      <c r="FA149" s="15"/>
      <c r="FB149" s="15"/>
      <c r="FC149" s="290"/>
      <c r="FD149" s="289"/>
      <c r="FE149" s="15"/>
      <c r="FF149" s="15"/>
      <c r="FG149" s="15"/>
      <c r="FH149" s="15"/>
      <c r="FI149" s="15"/>
      <c r="FJ149" s="15"/>
      <c r="FK149" s="290"/>
      <c r="FL149" s="289"/>
      <c r="FM149" s="15"/>
      <c r="FN149" s="15"/>
      <c r="FO149" s="15"/>
      <c r="FP149" s="15"/>
      <c r="FQ149" s="15"/>
      <c r="FR149" s="15"/>
      <c r="FS149" s="290"/>
    </row>
    <row r="150" spans="1:175" s="293" customFormat="1" ht="13.5" customHeight="1" x14ac:dyDescent="0.25">
      <c r="A150" s="192"/>
      <c r="E150" s="24"/>
      <c r="F150" s="24"/>
      <c r="G150" s="25"/>
      <c r="H150" s="25"/>
      <c r="I150" s="25"/>
      <c r="J150" s="26"/>
      <c r="K150" s="26"/>
      <c r="L150" s="26"/>
      <c r="S150" s="27"/>
      <c r="T150" s="27"/>
      <c r="X150" s="57"/>
      <c r="Y150" s="61" t="str">
        <f t="shared" si="94"/>
        <v/>
      </c>
      <c r="Z150" s="21" t="str">
        <f t="shared" si="90"/>
        <v/>
      </c>
      <c r="AA150" s="18" t="str">
        <f t="shared" si="102"/>
        <v/>
      </c>
      <c r="AB150" s="18" t="str">
        <f t="shared" si="103"/>
        <v/>
      </c>
      <c r="AC150" s="19" t="str">
        <f t="shared" si="104"/>
        <v/>
      </c>
      <c r="AD150" s="937" t="str">
        <f t="shared" si="95"/>
        <v/>
      </c>
      <c r="AE150" s="938"/>
      <c r="AF150" s="939" t="str">
        <f t="shared" si="96"/>
        <v/>
      </c>
      <c r="AG150" s="940"/>
      <c r="AH150" s="941" t="str">
        <f t="shared" si="91"/>
        <v/>
      </c>
      <c r="AI150" s="942"/>
      <c r="AJ150" s="943" t="str">
        <f>IF(X150&lt;&gt;"",IF(M125&lt;&gt;"",M125,0)+$U$2*Z150,"")</f>
        <v/>
      </c>
      <c r="AK150" s="944"/>
      <c r="AL150" s="943"/>
      <c r="AM150" s="944"/>
      <c r="AN150" s="893"/>
      <c r="AO150" s="894"/>
      <c r="AP150" s="894"/>
      <c r="AQ150" s="894"/>
      <c r="AR150" s="894"/>
      <c r="AS150" s="894"/>
      <c r="AT150" s="894"/>
      <c r="AU150" s="894"/>
      <c r="AV150" s="894"/>
      <c r="AW150" s="894"/>
      <c r="AX150" s="895"/>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208"/>
      <c r="CJ150" s="945" t="str">
        <f t="shared" si="92"/>
        <v/>
      </c>
      <c r="CK150" s="946"/>
      <c r="CL150" s="945" t="str">
        <f t="shared" si="93"/>
        <v/>
      </c>
      <c r="CM150" s="946"/>
      <c r="CN150" s="945" t="str">
        <f>IF(AND(S125&lt;&gt;"",$X150&lt;&gt;"",$AA150&lt;&gt;"O",$AA150&lt;&gt;"I",S125=CN$4),$AA150*60+$AB150+$AC150/100,"")</f>
        <v/>
      </c>
      <c r="CO150" s="537"/>
      <c r="CP150" s="425" t="str">
        <f>IF(AND(S125&lt;&gt;"",$X150&lt;&gt;"",$AA150&lt;&gt;"O",$AA150&lt;&gt;"I",S125=CP$4),$AA150*60+$AB150+$AC150/100,"")</f>
        <v/>
      </c>
      <c r="CQ150" s="537"/>
      <c r="CR150" s="425" t="str">
        <f>IF(AND(S125&lt;&gt;"",$X150&lt;&gt;"",$AA150&lt;&gt;"O",$AA150&lt;&gt;"I",S125=CR$4),$AA150*60+$AB150+$AC150/100,"")</f>
        <v/>
      </c>
      <c r="CS150" s="537"/>
      <c r="CT150" s="425" t="str">
        <f>IF(AND(S125&lt;&gt;"",$X150&lt;&gt;"",$AA150&lt;&gt;"O",$AA150&lt;&gt;"I",S125=CT$4),$AA150*60+$AB150+$AC150/100,"")</f>
        <v/>
      </c>
      <c r="CU150" s="537"/>
      <c r="CV150" s="425" t="str">
        <f>IF(AND(S125&lt;&gt;"",$X150&lt;&gt;"",$AA150&lt;&gt;"O",$AA150&lt;&gt;"I",S125=CV$4),$AA150*60+$AB150+$AC150/100,"")</f>
        <v/>
      </c>
      <c r="CW150" s="946"/>
      <c r="CX150" s="103"/>
      <c r="CY150" s="103"/>
      <c r="CZ150" s="103"/>
      <c r="DA150" s="103"/>
      <c r="DB150" s="103"/>
      <c r="DC150" s="103"/>
      <c r="DD150" s="103"/>
      <c r="DE150" s="103"/>
      <c r="DF150" s="103"/>
      <c r="DG150" s="103"/>
      <c r="DH150" s="103"/>
      <c r="DI150" s="103"/>
      <c r="DJ150" s="103"/>
      <c r="DK150" s="103"/>
      <c r="DL150" s="103"/>
      <c r="DM150" s="103"/>
      <c r="DN150" s="103"/>
      <c r="DO150" s="103"/>
      <c r="DP150" s="103"/>
      <c r="DQ150" s="103"/>
      <c r="DR150" s="103"/>
      <c r="DS150" s="103"/>
      <c r="DT150" s="103"/>
      <c r="DU150" s="103"/>
      <c r="DV150" s="103"/>
      <c r="DW150" s="103"/>
      <c r="DX150" s="103"/>
      <c r="DY150" s="103"/>
      <c r="DZ150" s="103"/>
      <c r="EA150" s="103"/>
      <c r="EB150" s="103"/>
      <c r="EC150" s="103"/>
      <c r="ED150" s="103"/>
      <c r="EE150" s="103"/>
      <c r="EF150" s="104"/>
      <c r="EG150" s="289"/>
      <c r="EH150" s="15"/>
      <c r="EI150" s="15"/>
      <c r="EJ150" s="15"/>
      <c r="EK150" s="15"/>
      <c r="EL150" s="290"/>
      <c r="EM150" s="49"/>
      <c r="EN150" s="15"/>
      <c r="EO150" s="15"/>
      <c r="EP150" s="15"/>
      <c r="EQ150" s="15"/>
      <c r="ER150" s="15"/>
      <c r="ES150" s="15"/>
      <c r="ET150" s="15"/>
      <c r="EU150" s="290"/>
      <c r="EV150" s="289"/>
      <c r="EW150" s="15"/>
      <c r="EX150" s="15"/>
      <c r="EY150" s="15"/>
      <c r="EZ150" s="15"/>
      <c r="FA150" s="15"/>
      <c r="FB150" s="15"/>
      <c r="FC150" s="290"/>
      <c r="FD150" s="289"/>
      <c r="FE150" s="15"/>
      <c r="FF150" s="15"/>
      <c r="FG150" s="15"/>
      <c r="FH150" s="15"/>
      <c r="FI150" s="15"/>
      <c r="FJ150" s="15"/>
      <c r="FK150" s="290"/>
      <c r="FL150" s="289"/>
      <c r="FM150" s="15"/>
      <c r="FN150" s="15"/>
      <c r="FO150" s="15"/>
      <c r="FP150" s="15"/>
      <c r="FQ150" s="15"/>
      <c r="FR150" s="15"/>
      <c r="FS150" s="290"/>
    </row>
    <row r="151" spans="1:175" s="293" customFormat="1" ht="13.5" customHeight="1" x14ac:dyDescent="0.25">
      <c r="A151" s="192"/>
      <c r="E151" s="24"/>
      <c r="F151" s="24"/>
      <c r="G151" s="25"/>
      <c r="H151" s="25"/>
      <c r="I151" s="25"/>
      <c r="J151" s="26"/>
      <c r="K151" s="26"/>
      <c r="L151" s="26"/>
      <c r="S151" s="27"/>
      <c r="T151" s="27"/>
      <c r="X151" s="57"/>
      <c r="Y151" s="61" t="str">
        <f t="shared" si="94"/>
        <v/>
      </c>
      <c r="Z151" s="21" t="str">
        <f t="shared" si="90"/>
        <v/>
      </c>
      <c r="AA151" s="18" t="str">
        <f t="shared" si="102"/>
        <v/>
      </c>
      <c r="AB151" s="18" t="str">
        <f t="shared" si="103"/>
        <v/>
      </c>
      <c r="AC151" s="19" t="str">
        <f t="shared" si="104"/>
        <v/>
      </c>
      <c r="AD151" s="937" t="str">
        <f t="shared" si="95"/>
        <v/>
      </c>
      <c r="AE151" s="938"/>
      <c r="AF151" s="939" t="str">
        <f t="shared" si="96"/>
        <v/>
      </c>
      <c r="AG151" s="940"/>
      <c r="AH151" s="941" t="str">
        <f t="shared" si="91"/>
        <v/>
      </c>
      <c r="AI151" s="942"/>
      <c r="AJ151" s="943" t="str">
        <f>IF(X151&lt;&gt;"",IF(M125&lt;&gt;"",M125,0)+$U$2*Z151,"")</f>
        <v/>
      </c>
      <c r="AK151" s="944"/>
      <c r="AL151" s="943"/>
      <c r="AM151" s="944"/>
      <c r="AN151" s="893"/>
      <c r="AO151" s="894"/>
      <c r="AP151" s="894"/>
      <c r="AQ151" s="894"/>
      <c r="AR151" s="894"/>
      <c r="AS151" s="894"/>
      <c r="AT151" s="894"/>
      <c r="AU151" s="894"/>
      <c r="AV151" s="894"/>
      <c r="AW151" s="894"/>
      <c r="AX151" s="895"/>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208"/>
      <c r="CJ151" s="945" t="str">
        <f t="shared" si="92"/>
        <v/>
      </c>
      <c r="CK151" s="946"/>
      <c r="CL151" s="945" t="str">
        <f t="shared" si="93"/>
        <v/>
      </c>
      <c r="CM151" s="946"/>
      <c r="CN151" s="945" t="str">
        <f>IF(AND(S125&lt;&gt;"",$X151&lt;&gt;"",$AA151&lt;&gt;"O",$AA151&lt;&gt;"I",S125=CN$4),$AA151*60+$AB151+$AC151/100,"")</f>
        <v/>
      </c>
      <c r="CO151" s="537"/>
      <c r="CP151" s="425" t="str">
        <f>IF(AND(S125&lt;&gt;"",$X151&lt;&gt;"",$AA151&lt;&gt;"O",$AA151&lt;&gt;"I",S125=CP$4),$AA151*60+$AB151+$AC151/100,"")</f>
        <v/>
      </c>
      <c r="CQ151" s="537"/>
      <c r="CR151" s="425" t="str">
        <f>IF(AND(S125&lt;&gt;"",$X151&lt;&gt;"",$AA151&lt;&gt;"O",$AA151&lt;&gt;"I",S125=CR$4),$AA151*60+$AB151+$AC151/100,"")</f>
        <v/>
      </c>
      <c r="CS151" s="537"/>
      <c r="CT151" s="425" t="str">
        <f>IF(AND(S125&lt;&gt;"",$X151&lt;&gt;"",$AA151&lt;&gt;"O",$AA151&lt;&gt;"I",S125=CT$4),$AA151*60+$AB151+$AC151/100,"")</f>
        <v/>
      </c>
      <c r="CU151" s="537"/>
      <c r="CV151" s="425" t="str">
        <f>IF(AND(S125&lt;&gt;"",$X151&lt;&gt;"",$AA151&lt;&gt;"O",$AA151&lt;&gt;"I",S125=CV$4),$AA151*60+$AB151+$AC151/100,"")</f>
        <v/>
      </c>
      <c r="CW151" s="946"/>
      <c r="CX151" s="103"/>
      <c r="CY151" s="103"/>
      <c r="CZ151" s="103"/>
      <c r="DA151" s="103"/>
      <c r="DB151" s="103"/>
      <c r="DC151" s="103"/>
      <c r="DD151" s="103"/>
      <c r="DE151" s="103"/>
      <c r="DF151" s="103"/>
      <c r="DG151" s="103"/>
      <c r="DH151" s="103"/>
      <c r="DI151" s="103"/>
      <c r="DJ151" s="103"/>
      <c r="DK151" s="103"/>
      <c r="DL151" s="103"/>
      <c r="DM151" s="103"/>
      <c r="DN151" s="103"/>
      <c r="DO151" s="103"/>
      <c r="DP151" s="103"/>
      <c r="DQ151" s="103"/>
      <c r="DR151" s="103"/>
      <c r="DS151" s="103"/>
      <c r="DT151" s="103"/>
      <c r="DU151" s="103"/>
      <c r="DV151" s="103"/>
      <c r="DW151" s="103"/>
      <c r="DX151" s="103"/>
      <c r="DY151" s="103"/>
      <c r="DZ151" s="103"/>
      <c r="EA151" s="103"/>
      <c r="EB151" s="103"/>
      <c r="EC151" s="103"/>
      <c r="ED151" s="103"/>
      <c r="EE151" s="103"/>
      <c r="EF151" s="104"/>
      <c r="EG151" s="289"/>
      <c r="EH151" s="15"/>
      <c r="EI151" s="15"/>
      <c r="EJ151" s="15"/>
      <c r="EK151" s="15"/>
      <c r="EL151" s="290"/>
      <c r="EM151" s="49"/>
      <c r="EN151" s="15"/>
      <c r="EO151" s="15"/>
      <c r="EP151" s="15"/>
      <c r="EQ151" s="15"/>
      <c r="ER151" s="15"/>
      <c r="ES151" s="15"/>
      <c r="ET151" s="15"/>
      <c r="EU151" s="290"/>
      <c r="EV151" s="289"/>
      <c r="EW151" s="15"/>
      <c r="EX151" s="15"/>
      <c r="EY151" s="15"/>
      <c r="EZ151" s="15"/>
      <c r="FA151" s="15"/>
      <c r="FB151" s="15"/>
      <c r="FC151" s="290"/>
      <c r="FD151" s="289"/>
      <c r="FE151" s="15"/>
      <c r="FF151" s="15"/>
      <c r="FG151" s="15"/>
      <c r="FH151" s="15"/>
      <c r="FI151" s="15"/>
      <c r="FJ151" s="15"/>
      <c r="FK151" s="290"/>
      <c r="FL151" s="289"/>
      <c r="FM151" s="15"/>
      <c r="FN151" s="15"/>
      <c r="FO151" s="15"/>
      <c r="FP151" s="15"/>
      <c r="FQ151" s="15"/>
      <c r="FR151" s="15"/>
      <c r="FS151" s="290"/>
    </row>
    <row r="152" spans="1:175" s="293" customFormat="1" ht="13.5" customHeight="1" x14ac:dyDescent="0.25">
      <c r="A152" s="192"/>
      <c r="E152" s="24"/>
      <c r="F152" s="24"/>
      <c r="G152" s="25"/>
      <c r="H152" s="25"/>
      <c r="I152" s="25"/>
      <c r="J152" s="26"/>
      <c r="K152" s="26"/>
      <c r="L152" s="26"/>
      <c r="S152" s="27"/>
      <c r="T152" s="27"/>
      <c r="X152" s="57"/>
      <c r="Y152" s="61" t="str">
        <f t="shared" si="94"/>
        <v/>
      </c>
      <c r="Z152" s="21" t="str">
        <f t="shared" si="90"/>
        <v/>
      </c>
      <c r="AA152" s="18" t="str">
        <f t="shared" si="102"/>
        <v/>
      </c>
      <c r="AB152" s="18" t="str">
        <f t="shared" si="103"/>
        <v/>
      </c>
      <c r="AC152" s="19" t="str">
        <f t="shared" si="104"/>
        <v/>
      </c>
      <c r="AD152" s="937" t="str">
        <f t="shared" si="95"/>
        <v/>
      </c>
      <c r="AE152" s="938"/>
      <c r="AF152" s="939" t="str">
        <f t="shared" si="96"/>
        <v/>
      </c>
      <c r="AG152" s="940"/>
      <c r="AH152" s="941" t="str">
        <f t="shared" si="91"/>
        <v/>
      </c>
      <c r="AI152" s="942"/>
      <c r="AJ152" s="943" t="str">
        <f>IF(X152&lt;&gt;"",IF(M125&lt;&gt;"",M125,0)+$U$2*Z152,"")</f>
        <v/>
      </c>
      <c r="AK152" s="944"/>
      <c r="AL152" s="943"/>
      <c r="AM152" s="944"/>
      <c r="AN152" s="893"/>
      <c r="AO152" s="894"/>
      <c r="AP152" s="894"/>
      <c r="AQ152" s="894"/>
      <c r="AR152" s="894"/>
      <c r="AS152" s="894"/>
      <c r="AT152" s="894"/>
      <c r="AU152" s="894"/>
      <c r="AV152" s="894"/>
      <c r="AW152" s="894"/>
      <c r="AX152" s="895"/>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208"/>
      <c r="CJ152" s="945" t="str">
        <f t="shared" si="92"/>
        <v/>
      </c>
      <c r="CK152" s="946"/>
      <c r="CL152" s="945" t="str">
        <f t="shared" si="93"/>
        <v/>
      </c>
      <c r="CM152" s="946"/>
      <c r="CN152" s="945" t="str">
        <f>IF(AND(S125&lt;&gt;"",$X152&lt;&gt;"",$AA152&lt;&gt;"O",$AA152&lt;&gt;"I",S125=CN$4),$AA152*60+$AB152+$AC152/100,"")</f>
        <v/>
      </c>
      <c r="CO152" s="537"/>
      <c r="CP152" s="425" t="str">
        <f>IF(AND(S125&lt;&gt;"",$X152&lt;&gt;"",$AA152&lt;&gt;"O",$AA152&lt;&gt;"I",S125=CP$4),$AA152*60+$AB152+$AC152/100,"")</f>
        <v/>
      </c>
      <c r="CQ152" s="537"/>
      <c r="CR152" s="425" t="str">
        <f>IF(AND(S125&lt;&gt;"",$X152&lt;&gt;"",$AA152&lt;&gt;"O",$AA152&lt;&gt;"I",S125=CR$4),$AA152*60+$AB152+$AC152/100,"")</f>
        <v/>
      </c>
      <c r="CS152" s="537"/>
      <c r="CT152" s="425" t="str">
        <f>IF(AND(S125&lt;&gt;"",$X152&lt;&gt;"",$AA152&lt;&gt;"O",$AA152&lt;&gt;"I",S125=CT$4),$AA152*60+$AB152+$AC152/100,"")</f>
        <v/>
      </c>
      <c r="CU152" s="537"/>
      <c r="CV152" s="425" t="str">
        <f>IF(AND(S125&lt;&gt;"",$X152&lt;&gt;"",$AA152&lt;&gt;"O",$AA152&lt;&gt;"I",S125=CV$4),$AA152*60+$AB152+$AC152/100,"")</f>
        <v/>
      </c>
      <c r="CW152" s="946"/>
      <c r="CX152" s="103"/>
      <c r="CY152" s="103"/>
      <c r="CZ152" s="103"/>
      <c r="DA152" s="103"/>
      <c r="DB152" s="103"/>
      <c r="DC152" s="103"/>
      <c r="DD152" s="103"/>
      <c r="DE152" s="103"/>
      <c r="DF152" s="103"/>
      <c r="DG152" s="103"/>
      <c r="DH152" s="103"/>
      <c r="DI152" s="103"/>
      <c r="DJ152" s="103"/>
      <c r="DK152" s="103"/>
      <c r="DL152" s="103"/>
      <c r="DM152" s="103"/>
      <c r="DN152" s="103"/>
      <c r="DO152" s="103"/>
      <c r="DP152" s="103"/>
      <c r="DQ152" s="103"/>
      <c r="DR152" s="103"/>
      <c r="DS152" s="103"/>
      <c r="DT152" s="103"/>
      <c r="DU152" s="103"/>
      <c r="DV152" s="103"/>
      <c r="DW152" s="103"/>
      <c r="DX152" s="103"/>
      <c r="DY152" s="103"/>
      <c r="DZ152" s="103"/>
      <c r="EA152" s="103"/>
      <c r="EB152" s="103"/>
      <c r="EC152" s="103"/>
      <c r="ED152" s="103"/>
      <c r="EE152" s="103"/>
      <c r="EF152" s="104"/>
      <c r="EG152" s="289"/>
      <c r="EH152" s="15"/>
      <c r="EI152" s="15"/>
      <c r="EJ152" s="15"/>
      <c r="EK152" s="15"/>
      <c r="EL152" s="290"/>
      <c r="EM152" s="49"/>
      <c r="EN152" s="15"/>
      <c r="EO152" s="15"/>
      <c r="EP152" s="15"/>
      <c r="EQ152" s="15"/>
      <c r="ER152" s="15"/>
      <c r="ES152" s="15"/>
      <c r="ET152" s="15"/>
      <c r="EU152" s="290"/>
      <c r="EV152" s="289"/>
      <c r="EW152" s="15"/>
      <c r="EX152" s="15"/>
      <c r="EY152" s="15"/>
      <c r="EZ152" s="15"/>
      <c r="FA152" s="15"/>
      <c r="FB152" s="15"/>
      <c r="FC152" s="290"/>
      <c r="FD152" s="289"/>
      <c r="FE152" s="15"/>
      <c r="FF152" s="15"/>
      <c r="FG152" s="15"/>
      <c r="FH152" s="15"/>
      <c r="FI152" s="15"/>
      <c r="FJ152" s="15"/>
      <c r="FK152" s="290"/>
      <c r="FL152" s="289"/>
      <c r="FM152" s="15"/>
      <c r="FN152" s="15"/>
      <c r="FO152" s="15"/>
      <c r="FP152" s="15"/>
      <c r="FQ152" s="15"/>
      <c r="FR152" s="15"/>
      <c r="FS152" s="290"/>
    </row>
    <row r="153" spans="1:175" s="293" customFormat="1" ht="13.5" customHeight="1" x14ac:dyDescent="0.25">
      <c r="A153" s="192"/>
      <c r="E153" s="24"/>
      <c r="F153" s="24"/>
      <c r="G153" s="25"/>
      <c r="H153" s="25"/>
      <c r="I153" s="25"/>
      <c r="J153" s="26"/>
      <c r="K153" s="26"/>
      <c r="L153" s="26"/>
      <c r="S153" s="27"/>
      <c r="T153" s="27"/>
      <c r="X153" s="57"/>
      <c r="Y153" s="61" t="str">
        <f t="shared" si="94"/>
        <v/>
      </c>
      <c r="Z153" s="21" t="str">
        <f t="shared" si="90"/>
        <v/>
      </c>
      <c r="AA153" s="18" t="str">
        <f t="shared" si="102"/>
        <v/>
      </c>
      <c r="AB153" s="18" t="str">
        <f t="shared" si="103"/>
        <v/>
      </c>
      <c r="AC153" s="19" t="str">
        <f t="shared" si="104"/>
        <v/>
      </c>
      <c r="AD153" s="937" t="str">
        <f t="shared" si="95"/>
        <v/>
      </c>
      <c r="AE153" s="938"/>
      <c r="AF153" s="939" t="str">
        <f t="shared" si="96"/>
        <v/>
      </c>
      <c r="AG153" s="940"/>
      <c r="AH153" s="941" t="str">
        <f t="shared" si="91"/>
        <v/>
      </c>
      <c r="AI153" s="942"/>
      <c r="AJ153" s="943" t="str">
        <f>IF(X153&lt;&gt;"",IF(M125&lt;&gt;"",M125,0)+$U$2*Z153,"")</f>
        <v/>
      </c>
      <c r="AK153" s="944"/>
      <c r="AL153" s="943"/>
      <c r="AM153" s="944"/>
      <c r="AN153" s="893"/>
      <c r="AO153" s="894"/>
      <c r="AP153" s="894"/>
      <c r="AQ153" s="894"/>
      <c r="AR153" s="894"/>
      <c r="AS153" s="894"/>
      <c r="AT153" s="894"/>
      <c r="AU153" s="894"/>
      <c r="AV153" s="894"/>
      <c r="AW153" s="894"/>
      <c r="AX153" s="895"/>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208"/>
      <c r="CJ153" s="945" t="str">
        <f t="shared" si="92"/>
        <v/>
      </c>
      <c r="CK153" s="946"/>
      <c r="CL153" s="945" t="str">
        <f t="shared" si="93"/>
        <v/>
      </c>
      <c r="CM153" s="946"/>
      <c r="CN153" s="945" t="str">
        <f>IF(AND(S125&lt;&gt;"",$X153&lt;&gt;"",$AA153&lt;&gt;"O",$AA153&lt;&gt;"I",S125=CN$4),$AA153*60+$AB153+$AC153/100,"")</f>
        <v/>
      </c>
      <c r="CO153" s="537"/>
      <c r="CP153" s="425" t="str">
        <f>IF(AND(S125&lt;&gt;"",$X153&lt;&gt;"",$AA153&lt;&gt;"O",$AA153&lt;&gt;"I",S125=CP$4),$AA153*60+$AB153+$AC153/100,"")</f>
        <v/>
      </c>
      <c r="CQ153" s="537"/>
      <c r="CR153" s="425" t="str">
        <f>IF(AND(S125&lt;&gt;"",$X153&lt;&gt;"",$AA153&lt;&gt;"O",$AA153&lt;&gt;"I",S125=CR$4),$AA153*60+$AB153+$AC153/100,"")</f>
        <v/>
      </c>
      <c r="CS153" s="537"/>
      <c r="CT153" s="425" t="str">
        <f>IF(AND(S125&lt;&gt;"",$X153&lt;&gt;"",$AA153&lt;&gt;"O",$AA153&lt;&gt;"I",S125=CT$4),$AA153*60+$AB153+$AC153/100,"")</f>
        <v/>
      </c>
      <c r="CU153" s="537"/>
      <c r="CV153" s="425" t="str">
        <f>IF(AND(S125&lt;&gt;"",$X153&lt;&gt;"",$AA153&lt;&gt;"O",$AA153&lt;&gt;"I",S125=CV$4),$AA153*60+$AB153+$AC153/100,"")</f>
        <v/>
      </c>
      <c r="CW153" s="946"/>
      <c r="CX153" s="103"/>
      <c r="CY153" s="103"/>
      <c r="CZ153" s="103"/>
      <c r="DA153" s="103"/>
      <c r="DB153" s="103"/>
      <c r="DC153" s="103"/>
      <c r="DD153" s="103"/>
      <c r="DE153" s="103"/>
      <c r="DF153" s="103"/>
      <c r="DG153" s="103"/>
      <c r="DH153" s="103"/>
      <c r="DI153" s="103"/>
      <c r="DJ153" s="103"/>
      <c r="DK153" s="103"/>
      <c r="DL153" s="103"/>
      <c r="DM153" s="103"/>
      <c r="DN153" s="103"/>
      <c r="DO153" s="103"/>
      <c r="DP153" s="103"/>
      <c r="DQ153" s="103"/>
      <c r="DR153" s="103"/>
      <c r="DS153" s="103"/>
      <c r="DT153" s="103"/>
      <c r="DU153" s="103"/>
      <c r="DV153" s="103"/>
      <c r="DW153" s="103"/>
      <c r="DX153" s="103"/>
      <c r="DY153" s="103"/>
      <c r="DZ153" s="103"/>
      <c r="EA153" s="103"/>
      <c r="EB153" s="103"/>
      <c r="EC153" s="103"/>
      <c r="ED153" s="103"/>
      <c r="EE153" s="103"/>
      <c r="EF153" s="104"/>
      <c r="EG153" s="289"/>
      <c r="EH153" s="15"/>
      <c r="EI153" s="15"/>
      <c r="EJ153" s="15"/>
      <c r="EK153" s="15"/>
      <c r="EL153" s="290"/>
      <c r="EM153" s="49"/>
      <c r="EN153" s="15"/>
      <c r="EO153" s="15"/>
      <c r="EP153" s="15"/>
      <c r="EQ153" s="15"/>
      <c r="ER153" s="15"/>
      <c r="ES153" s="15"/>
      <c r="ET153" s="15"/>
      <c r="EU153" s="290"/>
      <c r="EV153" s="289"/>
      <c r="EW153" s="15"/>
      <c r="EX153" s="15"/>
      <c r="EY153" s="15"/>
      <c r="EZ153" s="15"/>
      <c r="FA153" s="15"/>
      <c r="FB153" s="15"/>
      <c r="FC153" s="290"/>
      <c r="FD153" s="289"/>
      <c r="FE153" s="15"/>
      <c r="FF153" s="15"/>
      <c r="FG153" s="15"/>
      <c r="FH153" s="15"/>
      <c r="FI153" s="15"/>
      <c r="FJ153" s="15"/>
      <c r="FK153" s="290"/>
      <c r="FL153" s="289"/>
      <c r="FM153" s="15"/>
      <c r="FN153" s="15"/>
      <c r="FO153" s="15"/>
      <c r="FP153" s="15"/>
      <c r="FQ153" s="15"/>
      <c r="FR153" s="15"/>
      <c r="FS153" s="290"/>
    </row>
    <row r="154" spans="1:175" s="293" customFormat="1" ht="13.5" customHeight="1" x14ac:dyDescent="0.25">
      <c r="A154" s="192"/>
      <c r="E154" s="24"/>
      <c r="F154" s="24"/>
      <c r="G154" s="25"/>
      <c r="H154" s="25"/>
      <c r="I154" s="25"/>
      <c r="J154" s="26"/>
      <c r="K154" s="26"/>
      <c r="L154" s="26"/>
      <c r="S154" s="27"/>
      <c r="T154" s="27"/>
      <c r="X154" s="57"/>
      <c r="Y154" s="61" t="str">
        <f t="shared" si="94"/>
        <v/>
      </c>
      <c r="Z154" s="21" t="str">
        <f t="shared" si="90"/>
        <v/>
      </c>
      <c r="AA154" s="18" t="str">
        <f t="shared" si="102"/>
        <v/>
      </c>
      <c r="AB154" s="18" t="str">
        <f t="shared" si="103"/>
        <v/>
      </c>
      <c r="AC154" s="19" t="str">
        <f t="shared" si="104"/>
        <v/>
      </c>
      <c r="AD154" s="937" t="str">
        <f t="shared" si="95"/>
        <v/>
      </c>
      <c r="AE154" s="938"/>
      <c r="AF154" s="939" t="str">
        <f t="shared" si="96"/>
        <v/>
      </c>
      <c r="AG154" s="940"/>
      <c r="AH154" s="941" t="str">
        <f t="shared" si="91"/>
        <v/>
      </c>
      <c r="AI154" s="942"/>
      <c r="AJ154" s="943" t="str">
        <f>IF(X154&lt;&gt;"",IF(M125&lt;&gt;"",M125,0)+$U$2*Z154,"")</f>
        <v/>
      </c>
      <c r="AK154" s="944"/>
      <c r="AL154" s="943"/>
      <c r="AM154" s="944"/>
      <c r="AN154" s="893"/>
      <c r="AO154" s="894"/>
      <c r="AP154" s="894"/>
      <c r="AQ154" s="894"/>
      <c r="AR154" s="894"/>
      <c r="AS154" s="894"/>
      <c r="AT154" s="894"/>
      <c r="AU154" s="894"/>
      <c r="AV154" s="894"/>
      <c r="AW154" s="894"/>
      <c r="AX154" s="895"/>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208"/>
      <c r="CJ154" s="945" t="str">
        <f t="shared" si="92"/>
        <v/>
      </c>
      <c r="CK154" s="946"/>
      <c r="CL154" s="945" t="str">
        <f t="shared" si="93"/>
        <v/>
      </c>
      <c r="CM154" s="946"/>
      <c r="CN154" s="945" t="str">
        <f>IF(AND(S125&lt;&gt;"",$X154&lt;&gt;"",$AA154&lt;&gt;"O",$AA154&lt;&gt;"I",S125=CN$4),$AA154*60+$AB154+$AC154/100,"")</f>
        <v/>
      </c>
      <c r="CO154" s="537"/>
      <c r="CP154" s="425" t="str">
        <f>IF(AND(S125&lt;&gt;"",$X154&lt;&gt;"",$AA154&lt;&gt;"O",$AA154&lt;&gt;"I",S125=CP$4),$AA154*60+$AB154+$AC154/100,"")</f>
        <v/>
      </c>
      <c r="CQ154" s="537"/>
      <c r="CR154" s="425" t="str">
        <f>IF(AND(S125&lt;&gt;"",$X154&lt;&gt;"",$AA154&lt;&gt;"O",$AA154&lt;&gt;"I",S125=CR$4),$AA154*60+$AB154+$AC154/100,"")</f>
        <v/>
      </c>
      <c r="CS154" s="537"/>
      <c r="CT154" s="425" t="str">
        <f>IF(AND(S125&lt;&gt;"",$X154&lt;&gt;"",$AA154&lt;&gt;"O",$AA154&lt;&gt;"I",S125=CT$4),$AA154*60+$AB154+$AC154/100,"")</f>
        <v/>
      </c>
      <c r="CU154" s="537"/>
      <c r="CV154" s="425" t="str">
        <f>IF(AND(S125&lt;&gt;"",$X154&lt;&gt;"",$AA154&lt;&gt;"O",$AA154&lt;&gt;"I",S125=CV$4),$AA154*60+$AB154+$AC154/100,"")</f>
        <v/>
      </c>
      <c r="CW154" s="946"/>
      <c r="CX154" s="103"/>
      <c r="CY154" s="103"/>
      <c r="CZ154" s="103"/>
      <c r="DA154" s="103"/>
      <c r="DB154" s="103"/>
      <c r="DC154" s="103"/>
      <c r="DD154" s="103"/>
      <c r="DE154" s="103"/>
      <c r="DF154" s="103"/>
      <c r="DG154" s="103"/>
      <c r="DH154" s="103"/>
      <c r="DI154" s="103"/>
      <c r="DJ154" s="103"/>
      <c r="DK154" s="103"/>
      <c r="DL154" s="103"/>
      <c r="DM154" s="103"/>
      <c r="DN154" s="103"/>
      <c r="DO154" s="103"/>
      <c r="DP154" s="103"/>
      <c r="DQ154" s="103"/>
      <c r="DR154" s="103"/>
      <c r="DS154" s="103"/>
      <c r="DT154" s="103"/>
      <c r="DU154" s="103"/>
      <c r="DV154" s="103"/>
      <c r="DW154" s="103"/>
      <c r="DX154" s="103"/>
      <c r="DY154" s="103"/>
      <c r="DZ154" s="103"/>
      <c r="EA154" s="103"/>
      <c r="EB154" s="103"/>
      <c r="EC154" s="103"/>
      <c r="ED154" s="103"/>
      <c r="EE154" s="103"/>
      <c r="EF154" s="104"/>
      <c r="EG154" s="289"/>
      <c r="EH154" s="15"/>
      <c r="EI154" s="15"/>
      <c r="EJ154" s="15"/>
      <c r="EK154" s="15"/>
      <c r="EL154" s="290"/>
      <c r="EM154" s="49"/>
      <c r="EN154" s="15"/>
      <c r="EO154" s="15"/>
      <c r="EP154" s="15"/>
      <c r="EQ154" s="15"/>
      <c r="ER154" s="15"/>
      <c r="ES154" s="15"/>
      <c r="ET154" s="15"/>
      <c r="EU154" s="290"/>
      <c r="EV154" s="289"/>
      <c r="EW154" s="15"/>
      <c r="EX154" s="15"/>
      <c r="EY154" s="15"/>
      <c r="EZ154" s="15"/>
      <c r="FA154" s="15"/>
      <c r="FB154" s="15"/>
      <c r="FC154" s="290"/>
      <c r="FD154" s="289"/>
      <c r="FE154" s="15"/>
      <c r="FF154" s="15"/>
      <c r="FG154" s="15"/>
      <c r="FH154" s="15"/>
      <c r="FI154" s="15"/>
      <c r="FJ154" s="15"/>
      <c r="FK154" s="290"/>
      <c r="FL154" s="289"/>
      <c r="FM154" s="15"/>
      <c r="FN154" s="15"/>
      <c r="FO154" s="15"/>
      <c r="FP154" s="15"/>
      <c r="FQ154" s="15"/>
      <c r="FR154" s="15"/>
      <c r="FS154" s="290"/>
    </row>
    <row r="155" spans="1:175" s="293" customFormat="1" ht="13.5" customHeight="1" x14ac:dyDescent="0.25">
      <c r="A155" s="192"/>
      <c r="E155" s="24"/>
      <c r="F155" s="24"/>
      <c r="G155" s="25"/>
      <c r="H155" s="25"/>
      <c r="I155" s="25"/>
      <c r="J155" s="26"/>
      <c r="K155" s="26"/>
      <c r="L155" s="26"/>
      <c r="S155" s="27"/>
      <c r="T155" s="27"/>
      <c r="X155" s="57"/>
      <c r="Y155" s="61" t="str">
        <f t="shared" si="94"/>
        <v/>
      </c>
      <c r="Z155" s="21" t="str">
        <f t="shared" si="90"/>
        <v/>
      </c>
      <c r="AA155" s="18" t="str">
        <f t="shared" si="102"/>
        <v/>
      </c>
      <c r="AB155" s="18" t="str">
        <f t="shared" si="103"/>
        <v/>
      </c>
      <c r="AC155" s="19" t="str">
        <f t="shared" si="104"/>
        <v/>
      </c>
      <c r="AD155" s="937" t="str">
        <f t="shared" si="95"/>
        <v/>
      </c>
      <c r="AE155" s="938"/>
      <c r="AF155" s="939" t="str">
        <f t="shared" si="96"/>
        <v/>
      </c>
      <c r="AG155" s="940"/>
      <c r="AH155" s="941" t="str">
        <f t="shared" si="91"/>
        <v/>
      </c>
      <c r="AI155" s="942"/>
      <c r="AJ155" s="943" t="str">
        <f>IF(X155&lt;&gt;"",IF(M125&lt;&gt;"",M125,0)+$U$2*Z155,"")</f>
        <v/>
      </c>
      <c r="AK155" s="944"/>
      <c r="AL155" s="943"/>
      <c r="AM155" s="944"/>
      <c r="AN155" s="893"/>
      <c r="AO155" s="894"/>
      <c r="AP155" s="894"/>
      <c r="AQ155" s="894"/>
      <c r="AR155" s="894"/>
      <c r="AS155" s="894"/>
      <c r="AT155" s="894"/>
      <c r="AU155" s="894"/>
      <c r="AV155" s="894"/>
      <c r="AW155" s="894"/>
      <c r="AX155" s="895"/>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208"/>
      <c r="CJ155" s="945" t="str">
        <f t="shared" si="92"/>
        <v/>
      </c>
      <c r="CK155" s="946"/>
      <c r="CL155" s="945" t="str">
        <f t="shared" si="93"/>
        <v/>
      </c>
      <c r="CM155" s="946"/>
      <c r="CN155" s="945" t="str">
        <f>IF(AND(S125&lt;&gt;"",$X155&lt;&gt;"",$AA155&lt;&gt;"O",$AA155&lt;&gt;"I",S125=CN$4),$AA155*60+$AB155+$AC155/100,"")</f>
        <v/>
      </c>
      <c r="CO155" s="537"/>
      <c r="CP155" s="425" t="str">
        <f>IF(AND(S125&lt;&gt;"",$X155&lt;&gt;"",$AA155&lt;&gt;"O",$AA155&lt;&gt;"I",S125=CP$4),$AA155*60+$AB155+$AC155/100,"")</f>
        <v/>
      </c>
      <c r="CQ155" s="537"/>
      <c r="CR155" s="425" t="str">
        <f>IF(AND(S125&lt;&gt;"",$X155&lt;&gt;"",$AA155&lt;&gt;"O",$AA155&lt;&gt;"I",S125=CR$4),$AA155*60+$AB155+$AC155/100,"")</f>
        <v/>
      </c>
      <c r="CS155" s="537"/>
      <c r="CT155" s="425" t="str">
        <f>IF(AND(S125&lt;&gt;"",$X155&lt;&gt;"",$AA155&lt;&gt;"O",$AA155&lt;&gt;"I",S125=CT$4),$AA155*60+$AB155+$AC155/100,"")</f>
        <v/>
      </c>
      <c r="CU155" s="537"/>
      <c r="CV155" s="425" t="str">
        <f>IF(AND(S125&lt;&gt;"",$X155&lt;&gt;"",$AA155&lt;&gt;"O",$AA155&lt;&gt;"I",S125=CV$4),$AA155*60+$AB155+$AC155/100,"")</f>
        <v/>
      </c>
      <c r="CW155" s="946"/>
      <c r="CX155" s="103"/>
      <c r="CY155" s="103"/>
      <c r="CZ155" s="103"/>
      <c r="DA155" s="103"/>
      <c r="DB155" s="103"/>
      <c r="DC155" s="103"/>
      <c r="DD155" s="103"/>
      <c r="DE155" s="103"/>
      <c r="DF155" s="103"/>
      <c r="DG155" s="103"/>
      <c r="DH155" s="103"/>
      <c r="DI155" s="103"/>
      <c r="DJ155" s="103"/>
      <c r="DK155" s="103"/>
      <c r="DL155" s="103"/>
      <c r="DM155" s="103"/>
      <c r="DN155" s="103"/>
      <c r="DO155" s="103"/>
      <c r="DP155" s="103"/>
      <c r="DQ155" s="103"/>
      <c r="DR155" s="103"/>
      <c r="DS155" s="103"/>
      <c r="DT155" s="103"/>
      <c r="DU155" s="103"/>
      <c r="DV155" s="103"/>
      <c r="DW155" s="103"/>
      <c r="DX155" s="103"/>
      <c r="DY155" s="103"/>
      <c r="DZ155" s="103"/>
      <c r="EA155" s="103"/>
      <c r="EB155" s="103"/>
      <c r="EC155" s="103"/>
      <c r="ED155" s="103"/>
      <c r="EE155" s="103"/>
      <c r="EF155" s="104"/>
      <c r="EG155" s="289"/>
      <c r="EH155" s="15"/>
      <c r="EI155" s="15"/>
      <c r="EJ155" s="15"/>
      <c r="EK155" s="15"/>
      <c r="EL155" s="290"/>
      <c r="EM155" s="49"/>
      <c r="EN155" s="15"/>
      <c r="EO155" s="15"/>
      <c r="EP155" s="15"/>
      <c r="EQ155" s="15"/>
      <c r="ER155" s="15"/>
      <c r="ES155" s="15"/>
      <c r="ET155" s="15"/>
      <c r="EU155" s="290"/>
      <c r="EV155" s="289"/>
      <c r="EW155" s="15"/>
      <c r="EX155" s="15"/>
      <c r="EY155" s="15"/>
      <c r="EZ155" s="15"/>
      <c r="FA155" s="15"/>
      <c r="FB155" s="15"/>
      <c r="FC155" s="290"/>
      <c r="FD155" s="289"/>
      <c r="FE155" s="15"/>
      <c r="FF155" s="15"/>
      <c r="FG155" s="15"/>
      <c r="FH155" s="15"/>
      <c r="FI155" s="15"/>
      <c r="FJ155" s="15"/>
      <c r="FK155" s="290"/>
      <c r="FL155" s="289"/>
      <c r="FM155" s="15"/>
      <c r="FN155" s="15"/>
      <c r="FO155" s="15"/>
      <c r="FP155" s="15"/>
      <c r="FQ155" s="15"/>
      <c r="FR155" s="15"/>
      <c r="FS155" s="290"/>
    </row>
    <row r="156" spans="1:175" s="293" customFormat="1" ht="13.5" customHeight="1" x14ac:dyDescent="0.25">
      <c r="A156" s="192"/>
      <c r="E156" s="24"/>
      <c r="F156" s="24"/>
      <c r="G156" s="25"/>
      <c r="H156" s="25"/>
      <c r="I156" s="25"/>
      <c r="J156" s="26"/>
      <c r="K156" s="26"/>
      <c r="L156" s="26"/>
      <c r="S156" s="27"/>
      <c r="T156" s="27"/>
      <c r="X156" s="57"/>
      <c r="Y156" s="61" t="str">
        <f t="shared" si="94"/>
        <v/>
      </c>
      <c r="Z156" s="21" t="str">
        <f t="shared" si="90"/>
        <v/>
      </c>
      <c r="AA156" s="18" t="str">
        <f t="shared" si="102"/>
        <v/>
      </c>
      <c r="AB156" s="18" t="str">
        <f t="shared" si="103"/>
        <v/>
      </c>
      <c r="AC156" s="19" t="str">
        <f t="shared" si="104"/>
        <v/>
      </c>
      <c r="AD156" s="937" t="str">
        <f t="shared" si="95"/>
        <v/>
      </c>
      <c r="AE156" s="938"/>
      <c r="AF156" s="939" t="str">
        <f t="shared" si="96"/>
        <v/>
      </c>
      <c r="AG156" s="940"/>
      <c r="AH156" s="941" t="str">
        <f t="shared" si="91"/>
        <v/>
      </c>
      <c r="AI156" s="942"/>
      <c r="AJ156" s="943" t="str">
        <f>IF(X156&lt;&gt;"",IF(M125&lt;&gt;"",M125,0)+$U$2*Z156,"")</f>
        <v/>
      </c>
      <c r="AK156" s="944"/>
      <c r="AL156" s="943"/>
      <c r="AM156" s="944"/>
      <c r="AN156" s="893"/>
      <c r="AO156" s="894"/>
      <c r="AP156" s="894"/>
      <c r="AQ156" s="894"/>
      <c r="AR156" s="894"/>
      <c r="AS156" s="894"/>
      <c r="AT156" s="894"/>
      <c r="AU156" s="894"/>
      <c r="AV156" s="894"/>
      <c r="AW156" s="894"/>
      <c r="AX156" s="895"/>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208"/>
      <c r="CJ156" s="945" t="str">
        <f t="shared" si="92"/>
        <v/>
      </c>
      <c r="CK156" s="946"/>
      <c r="CL156" s="945" t="str">
        <f t="shared" si="93"/>
        <v/>
      </c>
      <c r="CM156" s="946"/>
      <c r="CN156" s="945" t="str">
        <f>IF(AND(S125&lt;&gt;"",$X156&lt;&gt;"",$AA156&lt;&gt;"O",$AA156&lt;&gt;"I",S125=CN$4),$AA156*60+$AB156+$AC156/100,"")</f>
        <v/>
      </c>
      <c r="CO156" s="537"/>
      <c r="CP156" s="425" t="str">
        <f>IF(AND(S125&lt;&gt;"",$X156&lt;&gt;"",$AA156&lt;&gt;"O",$AA156&lt;&gt;"I",S125=CP$4),$AA156*60+$AB156+$AC156/100,"")</f>
        <v/>
      </c>
      <c r="CQ156" s="537"/>
      <c r="CR156" s="425" t="str">
        <f>IF(AND(S125&lt;&gt;"",$X156&lt;&gt;"",$AA156&lt;&gt;"O",$AA156&lt;&gt;"I",S125=CR$4),$AA156*60+$AB156+$AC156/100,"")</f>
        <v/>
      </c>
      <c r="CS156" s="537"/>
      <c r="CT156" s="425" t="str">
        <f>IF(AND(S125&lt;&gt;"",$X156&lt;&gt;"",$AA156&lt;&gt;"O",$AA156&lt;&gt;"I",S125=CT$4),$AA156*60+$AB156+$AC156/100,"")</f>
        <v/>
      </c>
      <c r="CU156" s="537"/>
      <c r="CV156" s="425" t="str">
        <f>IF(AND(S125&lt;&gt;"",$X156&lt;&gt;"",$AA156&lt;&gt;"O",$AA156&lt;&gt;"I",S125=CV$4),$AA156*60+$AB156+$AC156/100,"")</f>
        <v/>
      </c>
      <c r="CW156" s="946"/>
      <c r="CX156" s="103"/>
      <c r="CY156" s="103"/>
      <c r="CZ156" s="103"/>
      <c r="DA156" s="103"/>
      <c r="DB156" s="103"/>
      <c r="DC156" s="103"/>
      <c r="DD156" s="103"/>
      <c r="DE156" s="103"/>
      <c r="DF156" s="103"/>
      <c r="DG156" s="103"/>
      <c r="DH156" s="103"/>
      <c r="DI156" s="103"/>
      <c r="DJ156" s="103"/>
      <c r="DK156" s="103"/>
      <c r="DL156" s="103"/>
      <c r="DM156" s="103"/>
      <c r="DN156" s="103"/>
      <c r="DO156" s="103"/>
      <c r="DP156" s="103"/>
      <c r="DQ156" s="103"/>
      <c r="DR156" s="103"/>
      <c r="DS156" s="103"/>
      <c r="DT156" s="103"/>
      <c r="DU156" s="103"/>
      <c r="DV156" s="103"/>
      <c r="DW156" s="103"/>
      <c r="DX156" s="103"/>
      <c r="DY156" s="103"/>
      <c r="DZ156" s="103"/>
      <c r="EA156" s="103"/>
      <c r="EB156" s="103"/>
      <c r="EC156" s="103"/>
      <c r="ED156" s="103"/>
      <c r="EE156" s="103"/>
      <c r="EF156" s="104"/>
      <c r="EG156" s="289"/>
      <c r="EH156" s="15"/>
      <c r="EI156" s="15"/>
      <c r="EJ156" s="15"/>
      <c r="EK156" s="15"/>
      <c r="EL156" s="290"/>
      <c r="EM156" s="49"/>
      <c r="EN156" s="15"/>
      <c r="EO156" s="15"/>
      <c r="EP156" s="15"/>
      <c r="EQ156" s="15"/>
      <c r="ER156" s="15"/>
      <c r="ES156" s="15"/>
      <c r="ET156" s="15"/>
      <c r="EU156" s="290"/>
      <c r="EV156" s="289"/>
      <c r="EW156" s="15"/>
      <c r="EX156" s="15"/>
      <c r="EY156" s="15"/>
      <c r="EZ156" s="15"/>
      <c r="FA156" s="15"/>
      <c r="FB156" s="15"/>
      <c r="FC156" s="290"/>
      <c r="FD156" s="289"/>
      <c r="FE156" s="15"/>
      <c r="FF156" s="15"/>
      <c r="FG156" s="15"/>
      <c r="FH156" s="15"/>
      <c r="FI156" s="15"/>
      <c r="FJ156" s="15"/>
      <c r="FK156" s="290"/>
      <c r="FL156" s="289"/>
      <c r="FM156" s="15"/>
      <c r="FN156" s="15"/>
      <c r="FO156" s="15"/>
      <c r="FP156" s="15"/>
      <c r="FQ156" s="15"/>
      <c r="FR156" s="15"/>
      <c r="FS156" s="290"/>
    </row>
    <row r="157" spans="1:175" s="293" customFormat="1" ht="13.5" customHeight="1" x14ac:dyDescent="0.25">
      <c r="A157" s="192"/>
      <c r="E157" s="24"/>
      <c r="F157" s="24"/>
      <c r="G157" s="25"/>
      <c r="H157" s="25"/>
      <c r="I157" s="25"/>
      <c r="J157" s="26"/>
      <c r="K157" s="26"/>
      <c r="L157" s="26"/>
      <c r="S157" s="27"/>
      <c r="T157" s="27"/>
      <c r="X157" s="57"/>
      <c r="Y157" s="61" t="str">
        <f t="shared" si="94"/>
        <v/>
      </c>
      <c r="Z157" s="21" t="str">
        <f t="shared" si="90"/>
        <v/>
      </c>
      <c r="AA157" s="18" t="str">
        <f t="shared" si="102"/>
        <v/>
      </c>
      <c r="AB157" s="18" t="str">
        <f t="shared" si="103"/>
        <v/>
      </c>
      <c r="AC157" s="19" t="str">
        <f t="shared" si="104"/>
        <v/>
      </c>
      <c r="AD157" s="937" t="str">
        <f t="shared" si="95"/>
        <v/>
      </c>
      <c r="AE157" s="938"/>
      <c r="AF157" s="939" t="str">
        <f t="shared" si="96"/>
        <v/>
      </c>
      <c r="AG157" s="940"/>
      <c r="AH157" s="941" t="str">
        <f t="shared" si="91"/>
        <v/>
      </c>
      <c r="AI157" s="942"/>
      <c r="AJ157" s="943" t="str">
        <f>IF(X157&lt;&gt;"",IF(M125&lt;&gt;"",M125,0)+$U$2*Z157,"")</f>
        <v/>
      </c>
      <c r="AK157" s="944"/>
      <c r="AL157" s="943"/>
      <c r="AM157" s="944"/>
      <c r="AN157" s="893"/>
      <c r="AO157" s="894"/>
      <c r="AP157" s="894"/>
      <c r="AQ157" s="894"/>
      <c r="AR157" s="894"/>
      <c r="AS157" s="894"/>
      <c r="AT157" s="894"/>
      <c r="AU157" s="894"/>
      <c r="AV157" s="894"/>
      <c r="AW157" s="894"/>
      <c r="AX157" s="895"/>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208"/>
      <c r="CJ157" s="945" t="str">
        <f t="shared" si="92"/>
        <v/>
      </c>
      <c r="CK157" s="946"/>
      <c r="CL157" s="945" t="str">
        <f t="shared" si="93"/>
        <v/>
      </c>
      <c r="CM157" s="946"/>
      <c r="CN157" s="945" t="str">
        <f>IF(AND(S125&lt;&gt;"",$X157&lt;&gt;"",$AA157&lt;&gt;"O",$AA157&lt;&gt;"I",S125=CN$4),$AA157*60+$AB157+$AC157/100,"")</f>
        <v/>
      </c>
      <c r="CO157" s="537"/>
      <c r="CP157" s="425" t="str">
        <f>IF(AND(S125&lt;&gt;"",$X157&lt;&gt;"",$AA157&lt;&gt;"O",$AA157&lt;&gt;"I",S125=CP$4),$AA157*60+$AB157+$AC157/100,"")</f>
        <v/>
      </c>
      <c r="CQ157" s="537"/>
      <c r="CR157" s="425" t="str">
        <f>IF(AND(S125&lt;&gt;"",$X157&lt;&gt;"",$AA157&lt;&gt;"O",$AA157&lt;&gt;"I",S125=CR$4),$AA157*60+$AB157+$AC157/100,"")</f>
        <v/>
      </c>
      <c r="CS157" s="537"/>
      <c r="CT157" s="425" t="str">
        <f>IF(AND(S125&lt;&gt;"",$X157&lt;&gt;"",$AA157&lt;&gt;"O",$AA157&lt;&gt;"I",S125=CT$4),$AA157*60+$AB157+$AC157/100,"")</f>
        <v/>
      </c>
      <c r="CU157" s="537"/>
      <c r="CV157" s="425" t="str">
        <f>IF(AND(S125&lt;&gt;"",$X157&lt;&gt;"",$AA157&lt;&gt;"O",$AA157&lt;&gt;"I",S125=CV$4),$AA157*60+$AB157+$AC157/100,"")</f>
        <v/>
      </c>
      <c r="CW157" s="946"/>
      <c r="CX157" s="103"/>
      <c r="CY157" s="103"/>
      <c r="CZ157" s="103"/>
      <c r="DA157" s="103"/>
      <c r="DB157" s="103"/>
      <c r="DC157" s="103"/>
      <c r="DD157" s="103"/>
      <c r="DE157" s="103"/>
      <c r="DF157" s="103"/>
      <c r="DG157" s="103"/>
      <c r="DH157" s="103"/>
      <c r="DI157" s="103"/>
      <c r="DJ157" s="103"/>
      <c r="DK157" s="103"/>
      <c r="DL157" s="103"/>
      <c r="DM157" s="103"/>
      <c r="DN157" s="103"/>
      <c r="DO157" s="103"/>
      <c r="DP157" s="103"/>
      <c r="DQ157" s="103"/>
      <c r="DR157" s="103"/>
      <c r="DS157" s="103"/>
      <c r="DT157" s="103"/>
      <c r="DU157" s="103"/>
      <c r="DV157" s="103"/>
      <c r="DW157" s="103"/>
      <c r="DX157" s="103"/>
      <c r="DY157" s="103"/>
      <c r="DZ157" s="103"/>
      <c r="EA157" s="103"/>
      <c r="EB157" s="103"/>
      <c r="EC157" s="103"/>
      <c r="ED157" s="103"/>
      <c r="EE157" s="103"/>
      <c r="EF157" s="104"/>
      <c r="EG157" s="289"/>
      <c r="EH157" s="15"/>
      <c r="EI157" s="15"/>
      <c r="EJ157" s="15"/>
      <c r="EK157" s="15"/>
      <c r="EL157" s="290"/>
      <c r="EM157" s="49"/>
      <c r="EN157" s="15"/>
      <c r="EO157" s="15"/>
      <c r="EP157" s="15"/>
      <c r="EQ157" s="15"/>
      <c r="ER157" s="15"/>
      <c r="ES157" s="15"/>
      <c r="ET157" s="15"/>
      <c r="EU157" s="290"/>
      <c r="EV157" s="289"/>
      <c r="EW157" s="15"/>
      <c r="EX157" s="15"/>
      <c r="EY157" s="15"/>
      <c r="EZ157" s="15"/>
      <c r="FA157" s="15"/>
      <c r="FB157" s="15"/>
      <c r="FC157" s="290"/>
      <c r="FD157" s="289"/>
      <c r="FE157" s="15"/>
      <c r="FF157" s="15"/>
      <c r="FG157" s="15"/>
      <c r="FH157" s="15"/>
      <c r="FI157" s="15"/>
      <c r="FJ157" s="15"/>
      <c r="FK157" s="290"/>
      <c r="FL157" s="289"/>
      <c r="FM157" s="15"/>
      <c r="FN157" s="15"/>
      <c r="FO157" s="15"/>
      <c r="FP157" s="15"/>
      <c r="FQ157" s="15"/>
      <c r="FR157" s="15"/>
      <c r="FS157" s="290"/>
    </row>
    <row r="158" spans="1:175" s="293" customFormat="1" ht="13.5" customHeight="1" x14ac:dyDescent="0.25">
      <c r="A158" s="192"/>
      <c r="E158" s="24"/>
      <c r="F158" s="24"/>
      <c r="G158" s="25"/>
      <c r="H158" s="25"/>
      <c r="I158" s="25"/>
      <c r="J158" s="26"/>
      <c r="K158" s="26"/>
      <c r="L158" s="26"/>
      <c r="S158" s="27"/>
      <c r="T158" s="27"/>
      <c r="X158" s="57"/>
      <c r="Y158" s="61" t="str">
        <f t="shared" si="94"/>
        <v/>
      </c>
      <c r="Z158" s="21" t="str">
        <f t="shared" si="90"/>
        <v/>
      </c>
      <c r="AA158" s="18" t="str">
        <f t="shared" si="102"/>
        <v/>
      </c>
      <c r="AB158" s="18" t="str">
        <f t="shared" si="103"/>
        <v/>
      </c>
      <c r="AC158" s="19" t="str">
        <f t="shared" si="104"/>
        <v/>
      </c>
      <c r="AD158" s="937" t="str">
        <f t="shared" si="95"/>
        <v/>
      </c>
      <c r="AE158" s="938"/>
      <c r="AF158" s="939" t="str">
        <f t="shared" si="96"/>
        <v/>
      </c>
      <c r="AG158" s="940"/>
      <c r="AH158" s="941" t="str">
        <f t="shared" si="91"/>
        <v/>
      </c>
      <c r="AI158" s="942"/>
      <c r="AJ158" s="943" t="str">
        <f>IF(X158&lt;&gt;"",IF(M125&lt;&gt;"",M125,0)+$U$2*Z158,"")</f>
        <v/>
      </c>
      <c r="AK158" s="944"/>
      <c r="AL158" s="943"/>
      <c r="AM158" s="944"/>
      <c r="AN158" s="893"/>
      <c r="AO158" s="894"/>
      <c r="AP158" s="894"/>
      <c r="AQ158" s="894"/>
      <c r="AR158" s="894"/>
      <c r="AS158" s="894"/>
      <c r="AT158" s="894"/>
      <c r="AU158" s="894"/>
      <c r="AV158" s="894"/>
      <c r="AW158" s="894"/>
      <c r="AX158" s="895"/>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208"/>
      <c r="CJ158" s="945" t="str">
        <f t="shared" si="92"/>
        <v/>
      </c>
      <c r="CK158" s="946"/>
      <c r="CL158" s="945" t="str">
        <f t="shared" si="93"/>
        <v/>
      </c>
      <c r="CM158" s="946"/>
      <c r="CN158" s="945" t="str">
        <f>IF(AND(S125&lt;&gt;"",$X158&lt;&gt;"",$AA158&lt;&gt;"O",$AA158&lt;&gt;"I",S125=CN$4),$AA158*60+$AB158+$AC158/100,"")</f>
        <v/>
      </c>
      <c r="CO158" s="537"/>
      <c r="CP158" s="425" t="str">
        <f>IF(AND(S125&lt;&gt;"",$X158&lt;&gt;"",$AA158&lt;&gt;"O",$AA158&lt;&gt;"I",S125=CP$4),$AA158*60+$AB158+$AC158/100,"")</f>
        <v/>
      </c>
      <c r="CQ158" s="537"/>
      <c r="CR158" s="425" t="str">
        <f>IF(AND(S125&lt;&gt;"",$X158&lt;&gt;"",$AA158&lt;&gt;"O",$AA158&lt;&gt;"I",S125=CR$4),$AA158*60+$AB158+$AC158/100,"")</f>
        <v/>
      </c>
      <c r="CS158" s="537"/>
      <c r="CT158" s="425" t="str">
        <f>IF(AND(S125&lt;&gt;"",$X158&lt;&gt;"",$AA158&lt;&gt;"O",$AA158&lt;&gt;"I",S125=CT$4),$AA158*60+$AB158+$AC158/100,"")</f>
        <v/>
      </c>
      <c r="CU158" s="537"/>
      <c r="CV158" s="425" t="str">
        <f>IF(AND(S125&lt;&gt;"",$X158&lt;&gt;"",$AA158&lt;&gt;"O",$AA158&lt;&gt;"I",S125=CV$4),$AA158*60+$AB158+$AC158/100,"")</f>
        <v/>
      </c>
      <c r="CW158" s="946"/>
      <c r="CX158" s="103"/>
      <c r="CY158" s="103"/>
      <c r="CZ158" s="103"/>
      <c r="DA158" s="103"/>
      <c r="DB158" s="103"/>
      <c r="DC158" s="103"/>
      <c r="DD158" s="103"/>
      <c r="DE158" s="103"/>
      <c r="DF158" s="103"/>
      <c r="DG158" s="103"/>
      <c r="DH158" s="103"/>
      <c r="DI158" s="103"/>
      <c r="DJ158" s="103"/>
      <c r="DK158" s="103"/>
      <c r="DL158" s="103"/>
      <c r="DM158" s="103"/>
      <c r="DN158" s="103"/>
      <c r="DO158" s="103"/>
      <c r="DP158" s="103"/>
      <c r="DQ158" s="103"/>
      <c r="DR158" s="103"/>
      <c r="DS158" s="103"/>
      <c r="DT158" s="103"/>
      <c r="DU158" s="103"/>
      <c r="DV158" s="103"/>
      <c r="DW158" s="103"/>
      <c r="DX158" s="103"/>
      <c r="DY158" s="103"/>
      <c r="DZ158" s="103"/>
      <c r="EA158" s="103"/>
      <c r="EB158" s="103"/>
      <c r="EC158" s="103"/>
      <c r="ED158" s="103"/>
      <c r="EE158" s="103"/>
      <c r="EF158" s="104"/>
      <c r="EG158" s="289"/>
      <c r="EH158" s="15"/>
      <c r="EI158" s="15"/>
      <c r="EJ158" s="15"/>
      <c r="EK158" s="15"/>
      <c r="EL158" s="290"/>
      <c r="EM158" s="49"/>
      <c r="EN158" s="15"/>
      <c r="EO158" s="15"/>
      <c r="EP158" s="15"/>
      <c r="EQ158" s="15"/>
      <c r="ER158" s="15"/>
      <c r="ES158" s="15"/>
      <c r="ET158" s="15"/>
      <c r="EU158" s="290"/>
      <c r="EV158" s="289"/>
      <c r="EW158" s="15"/>
      <c r="EX158" s="15"/>
      <c r="EY158" s="15"/>
      <c r="EZ158" s="15"/>
      <c r="FA158" s="15"/>
      <c r="FB158" s="15"/>
      <c r="FC158" s="290"/>
      <c r="FD158" s="289"/>
      <c r="FE158" s="15"/>
      <c r="FF158" s="15"/>
      <c r="FG158" s="15"/>
      <c r="FH158" s="15"/>
      <c r="FI158" s="15"/>
      <c r="FJ158" s="15"/>
      <c r="FK158" s="290"/>
      <c r="FL158" s="289"/>
      <c r="FM158" s="15"/>
      <c r="FN158" s="15"/>
      <c r="FO158" s="15"/>
      <c r="FP158" s="15"/>
      <c r="FQ158" s="15"/>
      <c r="FR158" s="15"/>
      <c r="FS158" s="290"/>
    </row>
    <row r="159" spans="1:175" s="293" customFormat="1" ht="13.5" customHeight="1" x14ac:dyDescent="0.25">
      <c r="A159" s="192"/>
      <c r="E159" s="24"/>
      <c r="F159" s="24"/>
      <c r="G159" s="25"/>
      <c r="H159" s="25"/>
      <c r="I159" s="25"/>
      <c r="J159" s="26"/>
      <c r="K159" s="26"/>
      <c r="L159" s="26"/>
      <c r="S159" s="27"/>
      <c r="T159" s="27"/>
      <c r="X159" s="57"/>
      <c r="Y159" s="61" t="str">
        <f t="shared" si="94"/>
        <v/>
      </c>
      <c r="Z159" s="21" t="str">
        <f t="shared" si="90"/>
        <v/>
      </c>
      <c r="AA159" s="18" t="str">
        <f t="shared" si="102"/>
        <v/>
      </c>
      <c r="AB159" s="18" t="str">
        <f t="shared" si="103"/>
        <v/>
      </c>
      <c r="AC159" s="19" t="str">
        <f t="shared" si="104"/>
        <v/>
      </c>
      <c r="AD159" s="937" t="str">
        <f t="shared" si="95"/>
        <v/>
      </c>
      <c r="AE159" s="938"/>
      <c r="AF159" s="939" t="str">
        <f t="shared" si="96"/>
        <v/>
      </c>
      <c r="AG159" s="940"/>
      <c r="AH159" s="941" t="str">
        <f t="shared" si="91"/>
        <v/>
      </c>
      <c r="AI159" s="942"/>
      <c r="AJ159" s="943" t="str">
        <f>IF(X159&lt;&gt;"",IF(M125&lt;&gt;"",M125,0)+$U$2*Z159,"")</f>
        <v/>
      </c>
      <c r="AK159" s="944"/>
      <c r="AL159" s="943"/>
      <c r="AM159" s="944"/>
      <c r="AN159" s="893"/>
      <c r="AO159" s="894"/>
      <c r="AP159" s="894"/>
      <c r="AQ159" s="894"/>
      <c r="AR159" s="894"/>
      <c r="AS159" s="894"/>
      <c r="AT159" s="894"/>
      <c r="AU159" s="894"/>
      <c r="AV159" s="894"/>
      <c r="AW159" s="894"/>
      <c r="AX159" s="895"/>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208"/>
      <c r="CJ159" s="945" t="str">
        <f t="shared" si="92"/>
        <v/>
      </c>
      <c r="CK159" s="946"/>
      <c r="CL159" s="945" t="str">
        <f t="shared" si="93"/>
        <v/>
      </c>
      <c r="CM159" s="946"/>
      <c r="CN159" s="945" t="str">
        <f>IF(AND(S125&lt;&gt;"",$X159&lt;&gt;"",$AA159&lt;&gt;"O",$AA159&lt;&gt;"I",S125=CN$4),$AA159*60+$AB159+$AC159/100,"")</f>
        <v/>
      </c>
      <c r="CO159" s="537"/>
      <c r="CP159" s="425" t="str">
        <f>IF(AND(S125&lt;&gt;"",$X159&lt;&gt;"",$AA159&lt;&gt;"O",$AA159&lt;&gt;"I",S125=CP$4),$AA159*60+$AB159+$AC159/100,"")</f>
        <v/>
      </c>
      <c r="CQ159" s="537"/>
      <c r="CR159" s="425" t="str">
        <f>IF(AND(S125&lt;&gt;"",$X159&lt;&gt;"",$AA159&lt;&gt;"O",$AA159&lt;&gt;"I",S125=CR$4),$AA159*60+$AB159+$AC159/100,"")</f>
        <v/>
      </c>
      <c r="CS159" s="537"/>
      <c r="CT159" s="425" t="str">
        <f>IF(AND(S125&lt;&gt;"",$X159&lt;&gt;"",$AA159&lt;&gt;"O",$AA159&lt;&gt;"I",S125=CT$4),$AA159*60+$AB159+$AC159/100,"")</f>
        <v/>
      </c>
      <c r="CU159" s="537"/>
      <c r="CV159" s="425" t="str">
        <f>IF(AND(S125&lt;&gt;"",$X159&lt;&gt;"",$AA159&lt;&gt;"O",$AA159&lt;&gt;"I",S125=CV$4),$AA159*60+$AB159+$AC159/100,"")</f>
        <v/>
      </c>
      <c r="CW159" s="946"/>
      <c r="CX159" s="103"/>
      <c r="CY159" s="103"/>
      <c r="CZ159" s="103"/>
      <c r="DA159" s="103"/>
      <c r="DB159" s="103"/>
      <c r="DC159" s="103"/>
      <c r="DD159" s="103"/>
      <c r="DE159" s="103"/>
      <c r="DF159" s="103"/>
      <c r="DG159" s="103"/>
      <c r="DH159" s="103"/>
      <c r="DI159" s="103"/>
      <c r="DJ159" s="103"/>
      <c r="DK159" s="103"/>
      <c r="DL159" s="103"/>
      <c r="DM159" s="103"/>
      <c r="DN159" s="103"/>
      <c r="DO159" s="103"/>
      <c r="DP159" s="103"/>
      <c r="DQ159" s="103"/>
      <c r="DR159" s="103"/>
      <c r="DS159" s="103"/>
      <c r="DT159" s="103"/>
      <c r="DU159" s="103"/>
      <c r="DV159" s="103"/>
      <c r="DW159" s="103"/>
      <c r="DX159" s="103"/>
      <c r="DY159" s="103"/>
      <c r="DZ159" s="103"/>
      <c r="EA159" s="103"/>
      <c r="EB159" s="103"/>
      <c r="EC159" s="103"/>
      <c r="ED159" s="103"/>
      <c r="EE159" s="103"/>
      <c r="EF159" s="104"/>
      <c r="EG159" s="289"/>
      <c r="EH159" s="15"/>
      <c r="EI159" s="15"/>
      <c r="EJ159" s="15"/>
      <c r="EK159" s="15"/>
      <c r="EL159" s="290"/>
      <c r="EM159" s="49"/>
      <c r="EN159" s="15"/>
      <c r="EO159" s="15"/>
      <c r="EP159" s="15"/>
      <c r="EQ159" s="15"/>
      <c r="ER159" s="15"/>
      <c r="ES159" s="15"/>
      <c r="ET159" s="15"/>
      <c r="EU159" s="290"/>
      <c r="EV159" s="289"/>
      <c r="EW159" s="15"/>
      <c r="EX159" s="15"/>
      <c r="EY159" s="15"/>
      <c r="EZ159" s="15"/>
      <c r="FA159" s="15"/>
      <c r="FB159" s="15"/>
      <c r="FC159" s="290"/>
      <c r="FD159" s="289"/>
      <c r="FE159" s="15"/>
      <c r="FF159" s="15"/>
      <c r="FG159" s="15"/>
      <c r="FH159" s="15"/>
      <c r="FI159" s="15"/>
      <c r="FJ159" s="15"/>
      <c r="FK159" s="290"/>
      <c r="FL159" s="289"/>
      <c r="FM159" s="15"/>
      <c r="FN159" s="15"/>
      <c r="FO159" s="15"/>
      <c r="FP159" s="15"/>
      <c r="FQ159" s="15"/>
      <c r="FR159" s="15"/>
      <c r="FS159" s="290"/>
    </row>
    <row r="160" spans="1:175" s="293" customFormat="1" ht="13.5" customHeight="1" x14ac:dyDescent="0.25">
      <c r="A160" s="192"/>
      <c r="E160" s="24"/>
      <c r="F160" s="24"/>
      <c r="G160" s="25"/>
      <c r="H160" s="25"/>
      <c r="I160" s="25"/>
      <c r="J160" s="26"/>
      <c r="K160" s="26"/>
      <c r="L160" s="26"/>
      <c r="S160" s="27"/>
      <c r="T160" s="27"/>
      <c r="X160" s="57"/>
      <c r="Y160" s="61" t="str">
        <f t="shared" si="94"/>
        <v/>
      </c>
      <c r="Z160" s="21" t="str">
        <f t="shared" si="90"/>
        <v/>
      </c>
      <c r="AA160" s="18" t="str">
        <f t="shared" si="102"/>
        <v/>
      </c>
      <c r="AB160" s="18" t="str">
        <f t="shared" si="103"/>
        <v/>
      </c>
      <c r="AC160" s="19" t="str">
        <f t="shared" si="104"/>
        <v/>
      </c>
      <c r="AD160" s="937" t="str">
        <f t="shared" si="95"/>
        <v/>
      </c>
      <c r="AE160" s="938"/>
      <c r="AF160" s="939" t="str">
        <f t="shared" si="96"/>
        <v/>
      </c>
      <c r="AG160" s="940"/>
      <c r="AH160" s="941" t="str">
        <f t="shared" si="91"/>
        <v/>
      </c>
      <c r="AI160" s="942"/>
      <c r="AJ160" s="943" t="str">
        <f>IF(X160&lt;&gt;"",IF(M125&lt;&gt;"",M125,0)+$U$2*Z160,"")</f>
        <v/>
      </c>
      <c r="AK160" s="944"/>
      <c r="AL160" s="943"/>
      <c r="AM160" s="944"/>
      <c r="AN160" s="893"/>
      <c r="AO160" s="894"/>
      <c r="AP160" s="894"/>
      <c r="AQ160" s="894"/>
      <c r="AR160" s="894"/>
      <c r="AS160" s="894"/>
      <c r="AT160" s="894"/>
      <c r="AU160" s="894"/>
      <c r="AV160" s="894"/>
      <c r="AW160" s="894"/>
      <c r="AX160" s="895"/>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208"/>
      <c r="CJ160" s="945" t="str">
        <f t="shared" si="92"/>
        <v/>
      </c>
      <c r="CK160" s="946"/>
      <c r="CL160" s="945" t="str">
        <f t="shared" si="93"/>
        <v/>
      </c>
      <c r="CM160" s="946"/>
      <c r="CN160" s="945" t="str">
        <f>IF(AND(S125&lt;&gt;"",$X160&lt;&gt;"",$AA160&lt;&gt;"O",$AA160&lt;&gt;"I",S125=CN$4),$AA160*60+$AB160+$AC160/100,"")</f>
        <v/>
      </c>
      <c r="CO160" s="537"/>
      <c r="CP160" s="425" t="str">
        <f>IF(AND(S125&lt;&gt;"",$X160&lt;&gt;"",$AA160&lt;&gt;"O",$AA160&lt;&gt;"I",S125=CP$4),$AA160*60+$AB160+$AC160/100,"")</f>
        <v/>
      </c>
      <c r="CQ160" s="537"/>
      <c r="CR160" s="425" t="str">
        <f>IF(AND(S125&lt;&gt;"",$X160&lt;&gt;"",$AA160&lt;&gt;"O",$AA160&lt;&gt;"I",S125=CR$4),$AA160*60+$AB160+$AC160/100,"")</f>
        <v/>
      </c>
      <c r="CS160" s="537"/>
      <c r="CT160" s="425" t="str">
        <f>IF(AND(S125&lt;&gt;"",$X160&lt;&gt;"",$AA160&lt;&gt;"O",$AA160&lt;&gt;"I",S125=CT$4),$AA160*60+$AB160+$AC160/100,"")</f>
        <v/>
      </c>
      <c r="CU160" s="537"/>
      <c r="CV160" s="425" t="str">
        <f>IF(AND(S125&lt;&gt;"",$X160&lt;&gt;"",$AA160&lt;&gt;"O",$AA160&lt;&gt;"I",S125=CV$4),$AA160*60+$AB160+$AC160/100,"")</f>
        <v/>
      </c>
      <c r="CW160" s="946"/>
      <c r="CX160" s="103"/>
      <c r="CY160" s="103"/>
      <c r="CZ160" s="103"/>
      <c r="DA160" s="103"/>
      <c r="DB160" s="103"/>
      <c r="DC160" s="103"/>
      <c r="DD160" s="103"/>
      <c r="DE160" s="103"/>
      <c r="DF160" s="103"/>
      <c r="DG160" s="103"/>
      <c r="DH160" s="103"/>
      <c r="DI160" s="103"/>
      <c r="DJ160" s="103"/>
      <c r="DK160" s="103"/>
      <c r="DL160" s="103"/>
      <c r="DM160" s="103"/>
      <c r="DN160" s="103"/>
      <c r="DO160" s="103"/>
      <c r="DP160" s="103"/>
      <c r="DQ160" s="103"/>
      <c r="DR160" s="103"/>
      <c r="DS160" s="103"/>
      <c r="DT160" s="103"/>
      <c r="DU160" s="103"/>
      <c r="DV160" s="103"/>
      <c r="DW160" s="103"/>
      <c r="DX160" s="103"/>
      <c r="DY160" s="103"/>
      <c r="DZ160" s="103"/>
      <c r="EA160" s="103"/>
      <c r="EB160" s="103"/>
      <c r="EC160" s="103"/>
      <c r="ED160" s="103"/>
      <c r="EE160" s="103"/>
      <c r="EF160" s="104"/>
      <c r="EG160" s="289"/>
      <c r="EH160" s="15"/>
      <c r="EI160" s="15"/>
      <c r="EJ160" s="15"/>
      <c r="EK160" s="15"/>
      <c r="EL160" s="290"/>
      <c r="EM160" s="49"/>
      <c r="EN160" s="15"/>
      <c r="EO160" s="15"/>
      <c r="EP160" s="15"/>
      <c r="EQ160" s="15"/>
      <c r="ER160" s="15"/>
      <c r="ES160" s="15"/>
      <c r="ET160" s="15"/>
      <c r="EU160" s="290"/>
      <c r="EV160" s="289"/>
      <c r="EW160" s="15"/>
      <c r="EX160" s="15"/>
      <c r="EY160" s="15"/>
      <c r="EZ160" s="15"/>
      <c r="FA160" s="15"/>
      <c r="FB160" s="15"/>
      <c r="FC160" s="290"/>
      <c r="FD160" s="289"/>
      <c r="FE160" s="15"/>
      <c r="FF160" s="15"/>
      <c r="FG160" s="15"/>
      <c r="FH160" s="15"/>
      <c r="FI160" s="15"/>
      <c r="FJ160" s="15"/>
      <c r="FK160" s="290"/>
      <c r="FL160" s="289"/>
      <c r="FM160" s="15"/>
      <c r="FN160" s="15"/>
      <c r="FO160" s="15"/>
      <c r="FP160" s="15"/>
      <c r="FQ160" s="15"/>
      <c r="FR160" s="15"/>
      <c r="FS160" s="290"/>
    </row>
    <row r="161" spans="1:175" s="293" customFormat="1" ht="13.5" customHeight="1" x14ac:dyDescent="0.25">
      <c r="A161" s="192"/>
      <c r="E161" s="24"/>
      <c r="F161" s="24"/>
      <c r="G161" s="25"/>
      <c r="H161" s="25"/>
      <c r="I161" s="25"/>
      <c r="J161" s="26"/>
      <c r="K161" s="26"/>
      <c r="L161" s="26"/>
      <c r="S161" s="27"/>
      <c r="T161" s="27"/>
      <c r="X161" s="57"/>
      <c r="Y161" s="61" t="str">
        <f t="shared" si="94"/>
        <v/>
      </c>
      <c r="Z161" s="21" t="str">
        <f t="shared" si="90"/>
        <v/>
      </c>
      <c r="AA161" s="18" t="str">
        <f t="shared" si="102"/>
        <v/>
      </c>
      <c r="AB161" s="18" t="str">
        <f t="shared" si="103"/>
        <v/>
      </c>
      <c r="AC161" s="19" t="str">
        <f t="shared" si="104"/>
        <v/>
      </c>
      <c r="AD161" s="937" t="str">
        <f t="shared" si="95"/>
        <v/>
      </c>
      <c r="AE161" s="938"/>
      <c r="AF161" s="939" t="str">
        <f t="shared" si="96"/>
        <v/>
      </c>
      <c r="AG161" s="940"/>
      <c r="AH161" s="941" t="str">
        <f t="shared" si="91"/>
        <v/>
      </c>
      <c r="AI161" s="942"/>
      <c r="AJ161" s="943" t="str">
        <f>IF(X161&lt;&gt;"",IF(M125&lt;&gt;"",M125,0)+$U$2*Z161,"")</f>
        <v/>
      </c>
      <c r="AK161" s="944"/>
      <c r="AL161" s="943"/>
      <c r="AM161" s="944"/>
      <c r="AN161" s="893"/>
      <c r="AO161" s="894"/>
      <c r="AP161" s="894"/>
      <c r="AQ161" s="894"/>
      <c r="AR161" s="894"/>
      <c r="AS161" s="894"/>
      <c r="AT161" s="894"/>
      <c r="AU161" s="894"/>
      <c r="AV161" s="894"/>
      <c r="AW161" s="894"/>
      <c r="AX161" s="895"/>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208"/>
      <c r="CJ161" s="945" t="str">
        <f t="shared" si="92"/>
        <v/>
      </c>
      <c r="CK161" s="946"/>
      <c r="CL161" s="945" t="str">
        <f t="shared" si="93"/>
        <v/>
      </c>
      <c r="CM161" s="946"/>
      <c r="CN161" s="945" t="str">
        <f>IF(AND(S125&lt;&gt;"",$X161&lt;&gt;"",$AA161&lt;&gt;"O",$AA161&lt;&gt;"I",S125=CN$4),$AA161*60+$AB161+$AC161/100,"")</f>
        <v/>
      </c>
      <c r="CO161" s="537"/>
      <c r="CP161" s="425" t="str">
        <f>IF(AND(S125&lt;&gt;"",$X161&lt;&gt;"",$AA161&lt;&gt;"O",$AA161&lt;&gt;"I",S125=CP$4),$AA161*60+$AB161+$AC161/100,"")</f>
        <v/>
      </c>
      <c r="CQ161" s="537"/>
      <c r="CR161" s="425" t="str">
        <f>IF(AND(S125&lt;&gt;"",$X161&lt;&gt;"",$AA161&lt;&gt;"O",$AA161&lt;&gt;"I",S125=CR$4),$AA161*60+$AB161+$AC161/100,"")</f>
        <v/>
      </c>
      <c r="CS161" s="537"/>
      <c r="CT161" s="425" t="str">
        <f>IF(AND(S125&lt;&gt;"",$X161&lt;&gt;"",$AA161&lt;&gt;"O",$AA161&lt;&gt;"I",S125=CT$4),$AA161*60+$AB161+$AC161/100,"")</f>
        <v/>
      </c>
      <c r="CU161" s="537"/>
      <c r="CV161" s="425" t="str">
        <f>IF(AND(S125&lt;&gt;"",$X161&lt;&gt;"",$AA161&lt;&gt;"O",$AA161&lt;&gt;"I",S125=CV$4),$AA161*60+$AB161+$AC161/100,"")</f>
        <v/>
      </c>
      <c r="CW161" s="946"/>
      <c r="CX161" s="103"/>
      <c r="CY161" s="103"/>
      <c r="CZ161" s="103"/>
      <c r="DA161" s="103"/>
      <c r="DB161" s="103"/>
      <c r="DC161" s="103"/>
      <c r="DD161" s="103"/>
      <c r="DE161" s="103"/>
      <c r="DF161" s="103"/>
      <c r="DG161" s="103"/>
      <c r="DH161" s="103"/>
      <c r="DI161" s="103"/>
      <c r="DJ161" s="103"/>
      <c r="DK161" s="103"/>
      <c r="DL161" s="103"/>
      <c r="DM161" s="103"/>
      <c r="DN161" s="103"/>
      <c r="DO161" s="103"/>
      <c r="DP161" s="103"/>
      <c r="DQ161" s="103"/>
      <c r="DR161" s="103"/>
      <c r="DS161" s="103"/>
      <c r="DT161" s="103"/>
      <c r="DU161" s="103"/>
      <c r="DV161" s="103"/>
      <c r="DW161" s="103"/>
      <c r="DX161" s="103"/>
      <c r="DY161" s="103"/>
      <c r="DZ161" s="103"/>
      <c r="EA161" s="103"/>
      <c r="EB161" s="103"/>
      <c r="EC161" s="103"/>
      <c r="ED161" s="103"/>
      <c r="EE161" s="103"/>
      <c r="EF161" s="104"/>
      <c r="EG161" s="289"/>
      <c r="EH161" s="15"/>
      <c r="EI161" s="15"/>
      <c r="EJ161" s="15"/>
      <c r="EK161" s="15"/>
      <c r="EL161" s="290"/>
      <c r="EM161" s="49"/>
      <c r="EN161" s="15"/>
      <c r="EO161" s="15"/>
      <c r="EP161" s="15"/>
      <c r="EQ161" s="15"/>
      <c r="ER161" s="15"/>
      <c r="ES161" s="15"/>
      <c r="ET161" s="15"/>
      <c r="EU161" s="290"/>
      <c r="EV161" s="289"/>
      <c r="EW161" s="15"/>
      <c r="EX161" s="15"/>
      <c r="EY161" s="15"/>
      <c r="EZ161" s="15"/>
      <c r="FA161" s="15"/>
      <c r="FB161" s="15"/>
      <c r="FC161" s="290"/>
      <c r="FD161" s="289"/>
      <c r="FE161" s="15"/>
      <c r="FF161" s="15"/>
      <c r="FG161" s="15"/>
      <c r="FH161" s="15"/>
      <c r="FI161" s="15"/>
      <c r="FJ161" s="15"/>
      <c r="FK161" s="290"/>
      <c r="FL161" s="289"/>
      <c r="FM161" s="15"/>
      <c r="FN161" s="15"/>
      <c r="FO161" s="15"/>
      <c r="FP161" s="15"/>
      <c r="FQ161" s="15"/>
      <c r="FR161" s="15"/>
      <c r="FS161" s="290"/>
    </row>
    <row r="162" spans="1:175" s="293" customFormat="1" ht="13.5" customHeight="1" x14ac:dyDescent="0.25">
      <c r="A162" s="192"/>
      <c r="E162" s="24"/>
      <c r="F162" s="24"/>
      <c r="G162" s="25"/>
      <c r="H162" s="25"/>
      <c r="I162" s="25"/>
      <c r="J162" s="26"/>
      <c r="K162" s="26"/>
      <c r="L162" s="26"/>
      <c r="S162" s="27"/>
      <c r="T162" s="27"/>
      <c r="X162" s="57"/>
      <c r="Y162" s="61" t="str">
        <f t="shared" si="94"/>
        <v/>
      </c>
      <c r="Z162" s="21" t="str">
        <f t="shared" si="90"/>
        <v/>
      </c>
      <c r="AA162" s="18" t="str">
        <f t="shared" si="102"/>
        <v/>
      </c>
      <c r="AB162" s="18" t="str">
        <f t="shared" si="103"/>
        <v/>
      </c>
      <c r="AC162" s="19" t="str">
        <f t="shared" si="104"/>
        <v/>
      </c>
      <c r="AD162" s="937" t="str">
        <f t="shared" si="95"/>
        <v/>
      </c>
      <c r="AE162" s="938"/>
      <c r="AF162" s="939" t="str">
        <f t="shared" si="96"/>
        <v/>
      </c>
      <c r="AG162" s="940"/>
      <c r="AH162" s="941" t="str">
        <f t="shared" si="91"/>
        <v/>
      </c>
      <c r="AI162" s="942"/>
      <c r="AJ162" s="943" t="str">
        <f>IF(X162&lt;&gt;"",IF(M125&lt;&gt;"",M125,0)+$U$2*Z162,"")</f>
        <v/>
      </c>
      <c r="AK162" s="944"/>
      <c r="AL162" s="943"/>
      <c r="AM162" s="944"/>
      <c r="AN162" s="893"/>
      <c r="AO162" s="894"/>
      <c r="AP162" s="894"/>
      <c r="AQ162" s="894"/>
      <c r="AR162" s="894"/>
      <c r="AS162" s="894"/>
      <c r="AT162" s="894"/>
      <c r="AU162" s="894"/>
      <c r="AV162" s="894"/>
      <c r="AW162" s="894"/>
      <c r="AX162" s="895"/>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208"/>
      <c r="CJ162" s="945" t="str">
        <f t="shared" si="92"/>
        <v/>
      </c>
      <c r="CK162" s="946"/>
      <c r="CL162" s="945" t="str">
        <f t="shared" si="93"/>
        <v/>
      </c>
      <c r="CM162" s="946"/>
      <c r="CN162" s="945" t="str">
        <f>IF(AND(S125&lt;&gt;"",$X162&lt;&gt;"",$AA162&lt;&gt;"O",$AA162&lt;&gt;"I",S125=CN$4),$AA162*60+$AB162+$AC162/100,"")</f>
        <v/>
      </c>
      <c r="CO162" s="537"/>
      <c r="CP162" s="425" t="str">
        <f>IF(AND(S125&lt;&gt;"",$X162&lt;&gt;"",$AA162&lt;&gt;"O",$AA162&lt;&gt;"I",S125=CP$4),$AA162*60+$AB162+$AC162/100,"")</f>
        <v/>
      </c>
      <c r="CQ162" s="537"/>
      <c r="CR162" s="425" t="str">
        <f>IF(AND(S125&lt;&gt;"",$X162&lt;&gt;"",$AA162&lt;&gt;"O",$AA162&lt;&gt;"I",S125=CR$4),$AA162*60+$AB162+$AC162/100,"")</f>
        <v/>
      </c>
      <c r="CS162" s="537"/>
      <c r="CT162" s="425" t="str">
        <f>IF(AND(S125&lt;&gt;"",$X162&lt;&gt;"",$AA162&lt;&gt;"O",$AA162&lt;&gt;"I",S125=CT$4),$AA162*60+$AB162+$AC162/100,"")</f>
        <v/>
      </c>
      <c r="CU162" s="537"/>
      <c r="CV162" s="425" t="str">
        <f>IF(AND(S125&lt;&gt;"",$X162&lt;&gt;"",$AA162&lt;&gt;"O",$AA162&lt;&gt;"I",S125=CV$4),$AA162*60+$AB162+$AC162/100,"")</f>
        <v/>
      </c>
      <c r="CW162" s="946"/>
      <c r="CX162" s="103"/>
      <c r="CY162" s="103"/>
      <c r="CZ162" s="103"/>
      <c r="DA162" s="103"/>
      <c r="DB162" s="103"/>
      <c r="DC162" s="103"/>
      <c r="DD162" s="103"/>
      <c r="DE162" s="103"/>
      <c r="DF162" s="103"/>
      <c r="DG162" s="103"/>
      <c r="DH162" s="103"/>
      <c r="DI162" s="103"/>
      <c r="DJ162" s="103"/>
      <c r="DK162" s="103"/>
      <c r="DL162" s="103"/>
      <c r="DM162" s="103"/>
      <c r="DN162" s="103"/>
      <c r="DO162" s="103"/>
      <c r="DP162" s="103"/>
      <c r="DQ162" s="103"/>
      <c r="DR162" s="103"/>
      <c r="DS162" s="103"/>
      <c r="DT162" s="103"/>
      <c r="DU162" s="103"/>
      <c r="DV162" s="103"/>
      <c r="DW162" s="103"/>
      <c r="DX162" s="103"/>
      <c r="DY162" s="103"/>
      <c r="DZ162" s="103"/>
      <c r="EA162" s="103"/>
      <c r="EB162" s="103"/>
      <c r="EC162" s="103"/>
      <c r="ED162" s="103"/>
      <c r="EE162" s="103"/>
      <c r="EF162" s="104"/>
      <c r="EG162" s="289"/>
      <c r="EH162" s="15"/>
      <c r="EI162" s="15"/>
      <c r="EJ162" s="15"/>
      <c r="EK162" s="15"/>
      <c r="EL162" s="290"/>
      <c r="EM162" s="49"/>
      <c r="EN162" s="15"/>
      <c r="EO162" s="15"/>
      <c r="EP162" s="15"/>
      <c r="EQ162" s="15"/>
      <c r="ER162" s="15"/>
      <c r="ES162" s="15"/>
      <c r="ET162" s="15"/>
      <c r="EU162" s="290"/>
      <c r="EV162" s="289"/>
      <c r="EW162" s="15"/>
      <c r="EX162" s="15"/>
      <c r="EY162" s="15"/>
      <c r="EZ162" s="15"/>
      <c r="FA162" s="15"/>
      <c r="FB162" s="15"/>
      <c r="FC162" s="290"/>
      <c r="FD162" s="289"/>
      <c r="FE162" s="15"/>
      <c r="FF162" s="15"/>
      <c r="FG162" s="15"/>
      <c r="FH162" s="15"/>
      <c r="FI162" s="15"/>
      <c r="FJ162" s="15"/>
      <c r="FK162" s="290"/>
      <c r="FL162" s="289"/>
      <c r="FM162" s="15"/>
      <c r="FN162" s="15"/>
      <c r="FO162" s="15"/>
      <c r="FP162" s="15"/>
      <c r="FQ162" s="15"/>
      <c r="FR162" s="15"/>
      <c r="FS162" s="290"/>
    </row>
    <row r="163" spans="1:175" s="293" customFormat="1" ht="13.5" customHeight="1" x14ac:dyDescent="0.25">
      <c r="A163" s="192"/>
      <c r="E163" s="24"/>
      <c r="F163" s="24"/>
      <c r="G163" s="25"/>
      <c r="H163" s="25"/>
      <c r="I163" s="25"/>
      <c r="J163" s="26"/>
      <c r="K163" s="26"/>
      <c r="L163" s="26"/>
      <c r="S163" s="27"/>
      <c r="T163" s="27"/>
      <c r="X163" s="57"/>
      <c r="Y163" s="61" t="str">
        <f t="shared" si="94"/>
        <v/>
      </c>
      <c r="Z163" s="21" t="str">
        <f t="shared" si="90"/>
        <v/>
      </c>
      <c r="AA163" s="18" t="str">
        <f t="shared" si="102"/>
        <v/>
      </c>
      <c r="AB163" s="18" t="str">
        <f t="shared" si="103"/>
        <v/>
      </c>
      <c r="AC163" s="19" t="str">
        <f t="shared" si="104"/>
        <v/>
      </c>
      <c r="AD163" s="937" t="str">
        <f t="shared" si="95"/>
        <v/>
      </c>
      <c r="AE163" s="938"/>
      <c r="AF163" s="939" t="str">
        <f t="shared" si="96"/>
        <v/>
      </c>
      <c r="AG163" s="940"/>
      <c r="AH163" s="941" t="str">
        <f t="shared" si="91"/>
        <v/>
      </c>
      <c r="AI163" s="942"/>
      <c r="AJ163" s="943" t="str">
        <f>IF(X163&lt;&gt;"",IF(M125&lt;&gt;"",M125,0)+$U$2*Z163,"")</f>
        <v/>
      </c>
      <c r="AK163" s="944"/>
      <c r="AL163" s="943"/>
      <c r="AM163" s="944"/>
      <c r="AN163" s="893"/>
      <c r="AO163" s="894"/>
      <c r="AP163" s="894"/>
      <c r="AQ163" s="894"/>
      <c r="AR163" s="894"/>
      <c r="AS163" s="894"/>
      <c r="AT163" s="894"/>
      <c r="AU163" s="894"/>
      <c r="AV163" s="894"/>
      <c r="AW163" s="894"/>
      <c r="AX163" s="895"/>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208"/>
      <c r="CJ163" s="945" t="str">
        <f t="shared" si="92"/>
        <v/>
      </c>
      <c r="CK163" s="946"/>
      <c r="CL163" s="945" t="str">
        <f t="shared" si="93"/>
        <v/>
      </c>
      <c r="CM163" s="946"/>
      <c r="CN163" s="945" t="str">
        <f>IF(AND(S125&lt;&gt;"",$X163&lt;&gt;"",$AA163&lt;&gt;"O",$AA163&lt;&gt;"I",S125=CN$4),$AA163*60+$AB163+$AC163/100,"")</f>
        <v/>
      </c>
      <c r="CO163" s="537"/>
      <c r="CP163" s="425" t="str">
        <f>IF(AND(S125&lt;&gt;"",$X163&lt;&gt;"",$AA163&lt;&gt;"O",$AA163&lt;&gt;"I",S125=CP$4),$AA163*60+$AB163+$AC163/100,"")</f>
        <v/>
      </c>
      <c r="CQ163" s="537"/>
      <c r="CR163" s="425" t="str">
        <f>IF(AND(S125&lt;&gt;"",$X163&lt;&gt;"",$AA163&lt;&gt;"O",$AA163&lt;&gt;"I",S125=CR$4),$AA163*60+$AB163+$AC163/100,"")</f>
        <v/>
      </c>
      <c r="CS163" s="537"/>
      <c r="CT163" s="425" t="str">
        <f>IF(AND(S125&lt;&gt;"",$X163&lt;&gt;"",$AA163&lt;&gt;"O",$AA163&lt;&gt;"I",S125=CT$4),$AA163*60+$AB163+$AC163/100,"")</f>
        <v/>
      </c>
      <c r="CU163" s="537"/>
      <c r="CV163" s="425" t="str">
        <f>IF(AND(S125&lt;&gt;"",$X163&lt;&gt;"",$AA163&lt;&gt;"O",$AA163&lt;&gt;"I",S125=CV$4),$AA163*60+$AB163+$AC163/100,"")</f>
        <v/>
      </c>
      <c r="CW163" s="946"/>
      <c r="CX163" s="103"/>
      <c r="CY163" s="103"/>
      <c r="CZ163" s="103"/>
      <c r="DA163" s="103"/>
      <c r="DB163" s="103"/>
      <c r="DC163" s="103"/>
      <c r="DD163" s="103"/>
      <c r="DE163" s="103"/>
      <c r="DF163" s="103"/>
      <c r="DG163" s="103"/>
      <c r="DH163" s="103"/>
      <c r="DI163" s="103"/>
      <c r="DJ163" s="103"/>
      <c r="DK163" s="103"/>
      <c r="DL163" s="103"/>
      <c r="DM163" s="103"/>
      <c r="DN163" s="103"/>
      <c r="DO163" s="103"/>
      <c r="DP163" s="103"/>
      <c r="DQ163" s="103"/>
      <c r="DR163" s="103"/>
      <c r="DS163" s="103"/>
      <c r="DT163" s="103"/>
      <c r="DU163" s="103"/>
      <c r="DV163" s="103"/>
      <c r="DW163" s="103"/>
      <c r="DX163" s="103"/>
      <c r="DY163" s="103"/>
      <c r="DZ163" s="103"/>
      <c r="EA163" s="103"/>
      <c r="EB163" s="103"/>
      <c r="EC163" s="103"/>
      <c r="ED163" s="103"/>
      <c r="EE163" s="103"/>
      <c r="EF163" s="104"/>
      <c r="EG163" s="289"/>
      <c r="EH163" s="15"/>
      <c r="EI163" s="15"/>
      <c r="EJ163" s="15"/>
      <c r="EK163" s="15"/>
      <c r="EL163" s="290"/>
      <c r="EM163" s="49"/>
      <c r="EN163" s="15"/>
      <c r="EO163" s="15"/>
      <c r="EP163" s="15"/>
      <c r="EQ163" s="15"/>
      <c r="ER163" s="15"/>
      <c r="ES163" s="15"/>
      <c r="ET163" s="15"/>
      <c r="EU163" s="290"/>
      <c r="EV163" s="289"/>
      <c r="EW163" s="15"/>
      <c r="EX163" s="15"/>
      <c r="EY163" s="15"/>
      <c r="EZ163" s="15"/>
      <c r="FA163" s="15"/>
      <c r="FB163" s="15"/>
      <c r="FC163" s="290"/>
      <c r="FD163" s="289"/>
      <c r="FE163" s="15"/>
      <c r="FF163" s="15"/>
      <c r="FG163" s="15"/>
      <c r="FH163" s="15"/>
      <c r="FI163" s="15"/>
      <c r="FJ163" s="15"/>
      <c r="FK163" s="290"/>
      <c r="FL163" s="289"/>
      <c r="FM163" s="15"/>
      <c r="FN163" s="15"/>
      <c r="FO163" s="15"/>
      <c r="FP163" s="15"/>
      <c r="FQ163" s="15"/>
      <c r="FR163" s="15"/>
      <c r="FS163" s="290"/>
    </row>
    <row r="164" spans="1:175" s="293" customFormat="1" ht="13.5" customHeight="1" x14ac:dyDescent="0.25">
      <c r="A164" s="192"/>
      <c r="E164" s="24"/>
      <c r="F164" s="24"/>
      <c r="G164" s="25"/>
      <c r="H164" s="25"/>
      <c r="I164" s="25"/>
      <c r="J164" s="26"/>
      <c r="K164" s="26"/>
      <c r="L164" s="26"/>
      <c r="S164" s="27"/>
      <c r="T164" s="27"/>
      <c r="X164" s="57"/>
      <c r="Y164" s="61" t="str">
        <f t="shared" si="94"/>
        <v/>
      </c>
      <c r="Z164" s="21" t="str">
        <f t="shared" si="90"/>
        <v/>
      </c>
      <c r="AA164" s="18" t="str">
        <f t="shared" si="102"/>
        <v/>
      </c>
      <c r="AB164" s="18" t="str">
        <f t="shared" si="103"/>
        <v/>
      </c>
      <c r="AC164" s="19" t="str">
        <f t="shared" si="104"/>
        <v/>
      </c>
      <c r="AD164" s="937" t="str">
        <f t="shared" si="95"/>
        <v/>
      </c>
      <c r="AE164" s="938"/>
      <c r="AF164" s="939" t="str">
        <f t="shared" si="96"/>
        <v/>
      </c>
      <c r="AG164" s="940"/>
      <c r="AH164" s="941" t="str">
        <f t="shared" si="91"/>
        <v/>
      </c>
      <c r="AI164" s="942"/>
      <c r="AJ164" s="943" t="str">
        <f>IF(X164&lt;&gt;"",IF(M125&lt;&gt;"",M125,0)+$U$2*Z164,"")</f>
        <v/>
      </c>
      <c r="AK164" s="944"/>
      <c r="AL164" s="943"/>
      <c r="AM164" s="944"/>
      <c r="AN164" s="893"/>
      <c r="AO164" s="894"/>
      <c r="AP164" s="894"/>
      <c r="AQ164" s="894"/>
      <c r="AR164" s="894"/>
      <c r="AS164" s="894"/>
      <c r="AT164" s="894"/>
      <c r="AU164" s="894"/>
      <c r="AV164" s="894"/>
      <c r="AW164" s="894"/>
      <c r="AX164" s="895"/>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208"/>
      <c r="CJ164" s="945" t="str">
        <f t="shared" si="92"/>
        <v/>
      </c>
      <c r="CK164" s="946"/>
      <c r="CL164" s="945" t="str">
        <f t="shared" si="93"/>
        <v/>
      </c>
      <c r="CM164" s="946"/>
      <c r="CN164" s="945" t="str">
        <f>IF(AND(S125&lt;&gt;"",$X164&lt;&gt;"",$AA164&lt;&gt;"O",$AA164&lt;&gt;"I",S125=CN$4),$AA164*60+$AB164+$AC164/100,"")</f>
        <v/>
      </c>
      <c r="CO164" s="537"/>
      <c r="CP164" s="425" t="str">
        <f>IF(AND(S125&lt;&gt;"",$X164&lt;&gt;"",$AA164&lt;&gt;"O",$AA164&lt;&gt;"I",S125=CP$4),$AA164*60+$AB164+$AC164/100,"")</f>
        <v/>
      </c>
      <c r="CQ164" s="537"/>
      <c r="CR164" s="425" t="str">
        <f>IF(AND(S125&lt;&gt;"",$X164&lt;&gt;"",$AA164&lt;&gt;"O",$AA164&lt;&gt;"I",S125=CR$4),$AA164*60+$AB164+$AC164/100,"")</f>
        <v/>
      </c>
      <c r="CS164" s="537"/>
      <c r="CT164" s="425" t="str">
        <f>IF(AND(S125&lt;&gt;"",$X164&lt;&gt;"",$AA164&lt;&gt;"O",$AA164&lt;&gt;"I",S125=CT$4),$AA164*60+$AB164+$AC164/100,"")</f>
        <v/>
      </c>
      <c r="CU164" s="537"/>
      <c r="CV164" s="425" t="str">
        <f>IF(AND(S125&lt;&gt;"",$X164&lt;&gt;"",$AA164&lt;&gt;"O",$AA164&lt;&gt;"I",S125=CV$4),$AA164*60+$AB164+$AC164/100,"")</f>
        <v/>
      </c>
      <c r="CW164" s="946"/>
      <c r="CX164" s="103"/>
      <c r="CY164" s="103"/>
      <c r="CZ164" s="103"/>
      <c r="DA164" s="103"/>
      <c r="DB164" s="103"/>
      <c r="DC164" s="103"/>
      <c r="DD164" s="103"/>
      <c r="DE164" s="103"/>
      <c r="DF164" s="103"/>
      <c r="DG164" s="103"/>
      <c r="DH164" s="103"/>
      <c r="DI164" s="103"/>
      <c r="DJ164" s="103"/>
      <c r="DK164" s="103"/>
      <c r="DL164" s="103"/>
      <c r="DM164" s="103"/>
      <c r="DN164" s="103"/>
      <c r="DO164" s="103"/>
      <c r="DP164" s="103"/>
      <c r="DQ164" s="103"/>
      <c r="DR164" s="103"/>
      <c r="DS164" s="103"/>
      <c r="DT164" s="103"/>
      <c r="DU164" s="103"/>
      <c r="DV164" s="103"/>
      <c r="DW164" s="103"/>
      <c r="DX164" s="103"/>
      <c r="DY164" s="103"/>
      <c r="DZ164" s="103"/>
      <c r="EA164" s="103"/>
      <c r="EB164" s="103"/>
      <c r="EC164" s="103"/>
      <c r="ED164" s="103"/>
      <c r="EE164" s="103"/>
      <c r="EF164" s="104"/>
      <c r="EG164" s="289"/>
      <c r="EH164" s="15"/>
      <c r="EI164" s="15"/>
      <c r="EJ164" s="15"/>
      <c r="EK164" s="15"/>
      <c r="EL164" s="290"/>
      <c r="EM164" s="49"/>
      <c r="EN164" s="15"/>
      <c r="EO164" s="15"/>
      <c r="EP164" s="15"/>
      <c r="EQ164" s="15"/>
      <c r="ER164" s="15"/>
      <c r="ES164" s="15"/>
      <c r="ET164" s="15"/>
      <c r="EU164" s="290"/>
      <c r="EV164" s="289"/>
      <c r="EW164" s="15"/>
      <c r="EX164" s="15"/>
      <c r="EY164" s="15"/>
      <c r="EZ164" s="15"/>
      <c r="FA164" s="15"/>
      <c r="FB164" s="15"/>
      <c r="FC164" s="290"/>
      <c r="FD164" s="289"/>
      <c r="FE164" s="15"/>
      <c r="FF164" s="15"/>
      <c r="FG164" s="15"/>
      <c r="FH164" s="15"/>
      <c r="FI164" s="15"/>
      <c r="FJ164" s="15"/>
      <c r="FK164" s="290"/>
      <c r="FL164" s="289"/>
      <c r="FM164" s="15"/>
      <c r="FN164" s="15"/>
      <c r="FO164" s="15"/>
      <c r="FP164" s="15"/>
      <c r="FQ164" s="15"/>
      <c r="FR164" s="15"/>
      <c r="FS164" s="290"/>
    </row>
    <row r="165" spans="1:175" s="293" customFormat="1" ht="13.5" customHeight="1" x14ac:dyDescent="0.25">
      <c r="A165" s="192"/>
      <c r="E165" s="24"/>
      <c r="F165" s="24"/>
      <c r="G165" s="25"/>
      <c r="H165" s="25"/>
      <c r="I165" s="25"/>
      <c r="J165" s="26"/>
      <c r="K165" s="26"/>
      <c r="L165" s="26"/>
      <c r="S165" s="27"/>
      <c r="T165" s="27"/>
      <c r="X165" s="57"/>
      <c r="Y165" s="61" t="str">
        <f t="shared" si="94"/>
        <v/>
      </c>
      <c r="Z165" s="21" t="str">
        <f t="shared" si="90"/>
        <v/>
      </c>
      <c r="AA165" s="18" t="str">
        <f t="shared" si="102"/>
        <v/>
      </c>
      <c r="AB165" s="18" t="str">
        <f t="shared" si="103"/>
        <v/>
      </c>
      <c r="AC165" s="19" t="str">
        <f t="shared" si="104"/>
        <v/>
      </c>
      <c r="AD165" s="937" t="str">
        <f t="shared" si="95"/>
        <v/>
      </c>
      <c r="AE165" s="938"/>
      <c r="AF165" s="939" t="str">
        <f t="shared" si="96"/>
        <v/>
      </c>
      <c r="AG165" s="940"/>
      <c r="AH165" s="941" t="str">
        <f t="shared" si="91"/>
        <v/>
      </c>
      <c r="AI165" s="942"/>
      <c r="AJ165" s="943" t="str">
        <f>IF(X165&lt;&gt;"",IF(M125&lt;&gt;"",M125,0)+$U$2*Z165,"")</f>
        <v/>
      </c>
      <c r="AK165" s="944"/>
      <c r="AL165" s="943"/>
      <c r="AM165" s="944"/>
      <c r="AN165" s="893"/>
      <c r="AO165" s="894"/>
      <c r="AP165" s="894"/>
      <c r="AQ165" s="894"/>
      <c r="AR165" s="894"/>
      <c r="AS165" s="894"/>
      <c r="AT165" s="894"/>
      <c r="AU165" s="894"/>
      <c r="AV165" s="894"/>
      <c r="AW165" s="894"/>
      <c r="AX165" s="895"/>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208"/>
      <c r="CJ165" s="945" t="str">
        <f t="shared" si="92"/>
        <v/>
      </c>
      <c r="CK165" s="946"/>
      <c r="CL165" s="945" t="str">
        <f t="shared" si="93"/>
        <v/>
      </c>
      <c r="CM165" s="946"/>
      <c r="CN165" s="945" t="str">
        <f>IF(AND(S125&lt;&gt;"",$X165&lt;&gt;"",$AA165&lt;&gt;"O",$AA165&lt;&gt;"I",S125=CN$4),$AA165*60+$AB165+$AC165/100,"")</f>
        <v/>
      </c>
      <c r="CO165" s="537"/>
      <c r="CP165" s="425" t="str">
        <f>IF(AND(S125&lt;&gt;"",$X165&lt;&gt;"",$AA165&lt;&gt;"O",$AA165&lt;&gt;"I",S125=CP$4),$AA165*60+$AB165+$AC165/100,"")</f>
        <v/>
      </c>
      <c r="CQ165" s="537"/>
      <c r="CR165" s="425" t="str">
        <f>IF(AND(S125&lt;&gt;"",$X165&lt;&gt;"",$AA165&lt;&gt;"O",$AA165&lt;&gt;"I",S125=CR$4),$AA165*60+$AB165+$AC165/100,"")</f>
        <v/>
      </c>
      <c r="CS165" s="537"/>
      <c r="CT165" s="425" t="str">
        <f>IF(AND(S125&lt;&gt;"",$X165&lt;&gt;"",$AA165&lt;&gt;"O",$AA165&lt;&gt;"I",S125=CT$4),$AA165*60+$AB165+$AC165/100,"")</f>
        <v/>
      </c>
      <c r="CU165" s="537"/>
      <c r="CV165" s="425" t="str">
        <f>IF(AND(S125&lt;&gt;"",$X165&lt;&gt;"",$AA165&lt;&gt;"O",$AA165&lt;&gt;"I",S125=CV$4),$AA165*60+$AB165+$AC165/100,"")</f>
        <v/>
      </c>
      <c r="CW165" s="946"/>
      <c r="CX165" s="103"/>
      <c r="CY165" s="103"/>
      <c r="CZ165" s="103"/>
      <c r="DA165" s="103"/>
      <c r="DB165" s="103"/>
      <c r="DC165" s="103"/>
      <c r="DD165" s="103"/>
      <c r="DE165" s="103"/>
      <c r="DF165" s="103"/>
      <c r="DG165" s="103"/>
      <c r="DH165" s="103"/>
      <c r="DI165" s="103"/>
      <c r="DJ165" s="103"/>
      <c r="DK165" s="103"/>
      <c r="DL165" s="103"/>
      <c r="DM165" s="103"/>
      <c r="DN165" s="103"/>
      <c r="DO165" s="103"/>
      <c r="DP165" s="103"/>
      <c r="DQ165" s="103"/>
      <c r="DR165" s="103"/>
      <c r="DS165" s="103"/>
      <c r="DT165" s="103"/>
      <c r="DU165" s="103"/>
      <c r="DV165" s="103"/>
      <c r="DW165" s="103"/>
      <c r="DX165" s="103"/>
      <c r="DY165" s="103"/>
      <c r="DZ165" s="103"/>
      <c r="EA165" s="103"/>
      <c r="EB165" s="103"/>
      <c r="EC165" s="103"/>
      <c r="ED165" s="103"/>
      <c r="EE165" s="103"/>
      <c r="EF165" s="104"/>
      <c r="EG165" s="289"/>
      <c r="EH165" s="15"/>
      <c r="EI165" s="15"/>
      <c r="EJ165" s="15"/>
      <c r="EK165" s="15"/>
      <c r="EL165" s="290"/>
      <c r="EM165" s="49"/>
      <c r="EN165" s="15"/>
      <c r="EO165" s="15"/>
      <c r="EP165" s="15"/>
      <c r="EQ165" s="15"/>
      <c r="ER165" s="15"/>
      <c r="ES165" s="15"/>
      <c r="ET165" s="15"/>
      <c r="EU165" s="290"/>
      <c r="EV165" s="289"/>
      <c r="EW165" s="15"/>
      <c r="EX165" s="15"/>
      <c r="EY165" s="15"/>
      <c r="EZ165" s="15"/>
      <c r="FA165" s="15"/>
      <c r="FB165" s="15"/>
      <c r="FC165" s="290"/>
      <c r="FD165" s="289"/>
      <c r="FE165" s="15"/>
      <c r="FF165" s="15"/>
      <c r="FG165" s="15"/>
      <c r="FH165" s="15"/>
      <c r="FI165" s="15"/>
      <c r="FJ165" s="15"/>
      <c r="FK165" s="290"/>
      <c r="FL165" s="289"/>
      <c r="FM165" s="15"/>
      <c r="FN165" s="15"/>
      <c r="FO165" s="15"/>
      <c r="FP165" s="15"/>
      <c r="FQ165" s="15"/>
      <c r="FR165" s="15"/>
      <c r="FS165" s="290"/>
    </row>
    <row r="166" spans="1:175" s="293" customFormat="1" ht="13.5" customHeight="1" x14ac:dyDescent="0.25">
      <c r="A166" s="192"/>
      <c r="E166" s="24"/>
      <c r="F166" s="24"/>
      <c r="G166" s="25"/>
      <c r="H166" s="25"/>
      <c r="I166" s="25"/>
      <c r="J166" s="26"/>
      <c r="K166" s="26"/>
      <c r="L166" s="26"/>
      <c r="S166" s="27"/>
      <c r="T166" s="27"/>
      <c r="X166" s="57"/>
      <c r="Y166" s="61" t="str">
        <f t="shared" si="94"/>
        <v/>
      </c>
      <c r="Z166" s="21" t="str">
        <f t="shared" si="90"/>
        <v/>
      </c>
      <c r="AA166" s="18" t="str">
        <f t="shared" si="102"/>
        <v/>
      </c>
      <c r="AB166" s="18" t="str">
        <f t="shared" si="103"/>
        <v/>
      </c>
      <c r="AC166" s="19" t="str">
        <f t="shared" si="104"/>
        <v/>
      </c>
      <c r="AD166" s="937" t="str">
        <f t="shared" si="95"/>
        <v/>
      </c>
      <c r="AE166" s="938"/>
      <c r="AF166" s="939" t="str">
        <f t="shared" si="96"/>
        <v/>
      </c>
      <c r="AG166" s="940"/>
      <c r="AH166" s="941" t="str">
        <f t="shared" si="91"/>
        <v/>
      </c>
      <c r="AI166" s="942"/>
      <c r="AJ166" s="943" t="str">
        <f>IF(X166&lt;&gt;"",IF(M125&lt;&gt;"",M125,0)+$U$2*Z166,"")</f>
        <v/>
      </c>
      <c r="AK166" s="944"/>
      <c r="AL166" s="943"/>
      <c r="AM166" s="944"/>
      <c r="AN166" s="893"/>
      <c r="AO166" s="894"/>
      <c r="AP166" s="894"/>
      <c r="AQ166" s="894"/>
      <c r="AR166" s="894"/>
      <c r="AS166" s="894"/>
      <c r="AT166" s="894"/>
      <c r="AU166" s="894"/>
      <c r="AV166" s="894"/>
      <c r="AW166" s="894"/>
      <c r="AX166" s="895"/>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208"/>
      <c r="CJ166" s="945" t="str">
        <f t="shared" si="92"/>
        <v/>
      </c>
      <c r="CK166" s="946"/>
      <c r="CL166" s="945" t="str">
        <f t="shared" si="93"/>
        <v/>
      </c>
      <c r="CM166" s="946"/>
      <c r="CN166" s="945" t="str">
        <f>IF(AND(S125&lt;&gt;"",$X166&lt;&gt;"",$AA166&lt;&gt;"O",$AA166&lt;&gt;"I",S125=CN$4),$AA166*60+$AB166+$AC166/100,"")</f>
        <v/>
      </c>
      <c r="CO166" s="537"/>
      <c r="CP166" s="425" t="str">
        <f>IF(AND(S125&lt;&gt;"",$X166&lt;&gt;"",$AA166&lt;&gt;"O",$AA166&lt;&gt;"I",S125=CP$4),$AA166*60+$AB166+$AC166/100,"")</f>
        <v/>
      </c>
      <c r="CQ166" s="537"/>
      <c r="CR166" s="425" t="str">
        <f>IF(AND(S125&lt;&gt;"",$X166&lt;&gt;"",$AA166&lt;&gt;"O",$AA166&lt;&gt;"I",S125=CR$4),$AA166*60+$AB166+$AC166/100,"")</f>
        <v/>
      </c>
      <c r="CS166" s="537"/>
      <c r="CT166" s="425" t="str">
        <f>IF(AND(S125&lt;&gt;"",$X166&lt;&gt;"",$AA166&lt;&gt;"O",$AA166&lt;&gt;"I",S125=CT$4),$AA166*60+$AB166+$AC166/100,"")</f>
        <v/>
      </c>
      <c r="CU166" s="537"/>
      <c r="CV166" s="425" t="str">
        <f>IF(AND(S125&lt;&gt;"",$X166&lt;&gt;"",$AA166&lt;&gt;"O",$AA166&lt;&gt;"I",S125=CV$4),$AA166*60+$AB166+$AC166/100,"")</f>
        <v/>
      </c>
      <c r="CW166" s="946"/>
      <c r="CX166" s="103"/>
      <c r="CY166" s="103"/>
      <c r="CZ166" s="103"/>
      <c r="DA166" s="103"/>
      <c r="DB166" s="103"/>
      <c r="DC166" s="103"/>
      <c r="DD166" s="103"/>
      <c r="DE166" s="103"/>
      <c r="DF166" s="103"/>
      <c r="DG166" s="103"/>
      <c r="DH166" s="103"/>
      <c r="DI166" s="103"/>
      <c r="DJ166" s="103"/>
      <c r="DK166" s="103"/>
      <c r="DL166" s="103"/>
      <c r="DM166" s="103"/>
      <c r="DN166" s="103"/>
      <c r="DO166" s="103"/>
      <c r="DP166" s="103"/>
      <c r="DQ166" s="103"/>
      <c r="DR166" s="103"/>
      <c r="DS166" s="103"/>
      <c r="DT166" s="103"/>
      <c r="DU166" s="103"/>
      <c r="DV166" s="103"/>
      <c r="DW166" s="103"/>
      <c r="DX166" s="103"/>
      <c r="DY166" s="103"/>
      <c r="DZ166" s="103"/>
      <c r="EA166" s="103"/>
      <c r="EB166" s="103"/>
      <c r="EC166" s="103"/>
      <c r="ED166" s="103"/>
      <c r="EE166" s="103"/>
      <c r="EF166" s="104"/>
      <c r="EG166" s="289"/>
      <c r="EH166" s="15"/>
      <c r="EI166" s="15"/>
      <c r="EJ166" s="15"/>
      <c r="EK166" s="15"/>
      <c r="EL166" s="290"/>
      <c r="EM166" s="49"/>
      <c r="EN166" s="15"/>
      <c r="EO166" s="15"/>
      <c r="EP166" s="15"/>
      <c r="EQ166" s="15"/>
      <c r="ER166" s="15"/>
      <c r="ES166" s="15"/>
      <c r="ET166" s="15"/>
      <c r="EU166" s="290"/>
      <c r="EV166" s="289"/>
      <c r="EW166" s="15"/>
      <c r="EX166" s="15"/>
      <c r="EY166" s="15"/>
      <c r="EZ166" s="15"/>
      <c r="FA166" s="15"/>
      <c r="FB166" s="15"/>
      <c r="FC166" s="290"/>
      <c r="FD166" s="289"/>
      <c r="FE166" s="15"/>
      <c r="FF166" s="15"/>
      <c r="FG166" s="15"/>
      <c r="FH166" s="15"/>
      <c r="FI166" s="15"/>
      <c r="FJ166" s="15"/>
      <c r="FK166" s="290"/>
      <c r="FL166" s="289"/>
      <c r="FM166" s="15"/>
      <c r="FN166" s="15"/>
      <c r="FO166" s="15"/>
      <c r="FP166" s="15"/>
      <c r="FQ166" s="15"/>
      <c r="FR166" s="15"/>
      <c r="FS166" s="290"/>
    </row>
    <row r="167" spans="1:175" s="293" customFormat="1" ht="13.5" customHeight="1" x14ac:dyDescent="0.25">
      <c r="A167" s="192"/>
      <c r="E167" s="24"/>
      <c r="F167" s="24"/>
      <c r="G167" s="25"/>
      <c r="H167" s="25"/>
      <c r="I167" s="25"/>
      <c r="J167" s="26"/>
      <c r="K167" s="26"/>
      <c r="L167" s="26"/>
      <c r="S167" s="27"/>
      <c r="T167" s="27"/>
      <c r="X167" s="57"/>
      <c r="Y167" s="61" t="str">
        <f t="shared" si="94"/>
        <v/>
      </c>
      <c r="Z167" s="21" t="str">
        <f t="shared" si="90"/>
        <v/>
      </c>
      <c r="AA167" s="18" t="str">
        <f t="shared" si="102"/>
        <v/>
      </c>
      <c r="AB167" s="18" t="str">
        <f t="shared" si="103"/>
        <v/>
      </c>
      <c r="AC167" s="19" t="str">
        <f t="shared" si="104"/>
        <v/>
      </c>
      <c r="AD167" s="937" t="str">
        <f t="shared" si="95"/>
        <v/>
      </c>
      <c r="AE167" s="938"/>
      <c r="AF167" s="939" t="str">
        <f t="shared" si="96"/>
        <v/>
      </c>
      <c r="AG167" s="940"/>
      <c r="AH167" s="941" t="str">
        <f t="shared" si="91"/>
        <v/>
      </c>
      <c r="AI167" s="942"/>
      <c r="AJ167" s="943" t="str">
        <f>IF(X167&lt;&gt;"",IF(M125&lt;&gt;"",M125,0)+$U$2*Z167,"")</f>
        <v/>
      </c>
      <c r="AK167" s="944"/>
      <c r="AL167" s="943"/>
      <c r="AM167" s="944"/>
      <c r="AN167" s="893"/>
      <c r="AO167" s="894"/>
      <c r="AP167" s="894"/>
      <c r="AQ167" s="894"/>
      <c r="AR167" s="894"/>
      <c r="AS167" s="894"/>
      <c r="AT167" s="894"/>
      <c r="AU167" s="894"/>
      <c r="AV167" s="894"/>
      <c r="AW167" s="894"/>
      <c r="AX167" s="895"/>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208"/>
      <c r="CJ167" s="945" t="str">
        <f t="shared" si="92"/>
        <v/>
      </c>
      <c r="CK167" s="946"/>
      <c r="CL167" s="945" t="str">
        <f t="shared" si="93"/>
        <v/>
      </c>
      <c r="CM167" s="946"/>
      <c r="CN167" s="945" t="str">
        <f>IF(AND(S125&lt;&gt;"",$X167&lt;&gt;"",$AA167&lt;&gt;"O",$AA167&lt;&gt;"I",S125=CN$4),$AA167*60+$AB167+$AC167/100,"")</f>
        <v/>
      </c>
      <c r="CO167" s="537"/>
      <c r="CP167" s="425" t="str">
        <f>IF(AND(S125&lt;&gt;"",$X167&lt;&gt;"",$AA167&lt;&gt;"O",$AA167&lt;&gt;"I",S125=CP$4),$AA167*60+$AB167+$AC167/100,"")</f>
        <v/>
      </c>
      <c r="CQ167" s="537"/>
      <c r="CR167" s="425" t="str">
        <f>IF(AND(S125&lt;&gt;"",$X167&lt;&gt;"",$AA167&lt;&gt;"O",$AA167&lt;&gt;"I",S125=CR$4),$AA167*60+$AB167+$AC167/100,"")</f>
        <v/>
      </c>
      <c r="CS167" s="537"/>
      <c r="CT167" s="425" t="str">
        <f>IF(AND(S125&lt;&gt;"",$X167&lt;&gt;"",$AA167&lt;&gt;"O",$AA167&lt;&gt;"I",S125=CT$4),$AA167*60+$AB167+$AC167/100,"")</f>
        <v/>
      </c>
      <c r="CU167" s="537"/>
      <c r="CV167" s="425" t="str">
        <f>IF(AND(S125&lt;&gt;"",$X167&lt;&gt;"",$AA167&lt;&gt;"O",$AA167&lt;&gt;"I",S125=CV$4),$AA167*60+$AB167+$AC167/100,"")</f>
        <v/>
      </c>
      <c r="CW167" s="946"/>
      <c r="CX167" s="103"/>
      <c r="CY167" s="103"/>
      <c r="CZ167" s="103"/>
      <c r="DA167" s="103"/>
      <c r="DB167" s="103"/>
      <c r="DC167" s="103"/>
      <c r="DD167" s="103"/>
      <c r="DE167" s="103"/>
      <c r="DF167" s="103"/>
      <c r="DG167" s="103"/>
      <c r="DH167" s="103"/>
      <c r="DI167" s="103"/>
      <c r="DJ167" s="103"/>
      <c r="DK167" s="103"/>
      <c r="DL167" s="103"/>
      <c r="DM167" s="103"/>
      <c r="DN167" s="103"/>
      <c r="DO167" s="103"/>
      <c r="DP167" s="103"/>
      <c r="DQ167" s="103"/>
      <c r="DR167" s="103"/>
      <c r="DS167" s="103"/>
      <c r="DT167" s="103"/>
      <c r="DU167" s="103"/>
      <c r="DV167" s="103"/>
      <c r="DW167" s="103"/>
      <c r="DX167" s="103"/>
      <c r="DY167" s="103"/>
      <c r="DZ167" s="103"/>
      <c r="EA167" s="103"/>
      <c r="EB167" s="103"/>
      <c r="EC167" s="103"/>
      <c r="ED167" s="103"/>
      <c r="EE167" s="103"/>
      <c r="EF167" s="104"/>
      <c r="EG167" s="289"/>
      <c r="EH167" s="15"/>
      <c r="EI167" s="15"/>
      <c r="EJ167" s="15"/>
      <c r="EK167" s="15"/>
      <c r="EL167" s="290"/>
      <c r="EM167" s="49"/>
      <c r="EN167" s="15"/>
      <c r="EO167" s="15"/>
      <c r="EP167" s="15"/>
      <c r="EQ167" s="15"/>
      <c r="ER167" s="15"/>
      <c r="ES167" s="15"/>
      <c r="ET167" s="15"/>
      <c r="EU167" s="290"/>
      <c r="EV167" s="289"/>
      <c r="EW167" s="15"/>
      <c r="EX167" s="15"/>
      <c r="EY167" s="15"/>
      <c r="EZ167" s="15"/>
      <c r="FA167" s="15"/>
      <c r="FB167" s="15"/>
      <c r="FC167" s="290"/>
      <c r="FD167" s="289"/>
      <c r="FE167" s="15"/>
      <c r="FF167" s="15"/>
      <c r="FG167" s="15"/>
      <c r="FH167" s="15"/>
      <c r="FI167" s="15"/>
      <c r="FJ167" s="15"/>
      <c r="FK167" s="290"/>
      <c r="FL167" s="289"/>
      <c r="FM167" s="15"/>
      <c r="FN167" s="15"/>
      <c r="FO167" s="15"/>
      <c r="FP167" s="15"/>
      <c r="FQ167" s="15"/>
      <c r="FR167" s="15"/>
      <c r="FS167" s="290"/>
    </row>
    <row r="168" spans="1:175" s="293" customFormat="1" ht="13.5" customHeight="1" x14ac:dyDescent="0.25">
      <c r="A168" s="192"/>
      <c r="E168" s="24"/>
      <c r="F168" s="24"/>
      <c r="G168" s="25"/>
      <c r="H168" s="25"/>
      <c r="I168" s="25"/>
      <c r="J168" s="26"/>
      <c r="K168" s="26"/>
      <c r="L168" s="26"/>
      <c r="S168" s="27"/>
      <c r="T168" s="27"/>
      <c r="X168" s="57"/>
      <c r="Y168" s="61" t="str">
        <f t="shared" si="94"/>
        <v/>
      </c>
      <c r="Z168" s="21" t="str">
        <f t="shared" si="90"/>
        <v/>
      </c>
      <c r="AA168" s="18" t="str">
        <f t="shared" si="102"/>
        <v/>
      </c>
      <c r="AB168" s="18" t="str">
        <f t="shared" si="103"/>
        <v/>
      </c>
      <c r="AC168" s="19" t="str">
        <f t="shared" si="104"/>
        <v/>
      </c>
      <c r="AD168" s="937" t="str">
        <f t="shared" si="95"/>
        <v/>
      </c>
      <c r="AE168" s="938"/>
      <c r="AF168" s="939" t="str">
        <f t="shared" si="96"/>
        <v/>
      </c>
      <c r="AG168" s="940"/>
      <c r="AH168" s="941" t="str">
        <f t="shared" si="91"/>
        <v/>
      </c>
      <c r="AI168" s="942"/>
      <c r="AJ168" s="943" t="str">
        <f>IF(X168&lt;&gt;"",IF(M125&lt;&gt;"",M125,0)+$U$2*Z168,"")</f>
        <v/>
      </c>
      <c r="AK168" s="944"/>
      <c r="AL168" s="943"/>
      <c r="AM168" s="944"/>
      <c r="AN168" s="893"/>
      <c r="AO168" s="894"/>
      <c r="AP168" s="894"/>
      <c r="AQ168" s="894"/>
      <c r="AR168" s="894"/>
      <c r="AS168" s="894"/>
      <c r="AT168" s="894"/>
      <c r="AU168" s="894"/>
      <c r="AV168" s="894"/>
      <c r="AW168" s="894"/>
      <c r="AX168" s="895"/>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208"/>
      <c r="CJ168" s="945" t="str">
        <f t="shared" si="92"/>
        <v/>
      </c>
      <c r="CK168" s="946"/>
      <c r="CL168" s="945" t="str">
        <f t="shared" si="93"/>
        <v/>
      </c>
      <c r="CM168" s="946"/>
      <c r="CN168" s="945" t="str">
        <f>IF(AND(S125&lt;&gt;"",$X168&lt;&gt;"",$AA168&lt;&gt;"O",$AA168&lt;&gt;"I",S125=CN$4),$AA168*60+$AB168+$AC168/100,"")</f>
        <v/>
      </c>
      <c r="CO168" s="537"/>
      <c r="CP168" s="425" t="str">
        <f>IF(AND(S125&lt;&gt;"",$X168&lt;&gt;"",$AA168&lt;&gt;"O",$AA168&lt;&gt;"I",S125=CP$4),$AA168*60+$AB168+$AC168/100,"")</f>
        <v/>
      </c>
      <c r="CQ168" s="537"/>
      <c r="CR168" s="425" t="str">
        <f>IF(AND(S125&lt;&gt;"",$X168&lt;&gt;"",$AA168&lt;&gt;"O",$AA168&lt;&gt;"I",S125=CR$4),$AA168*60+$AB168+$AC168/100,"")</f>
        <v/>
      </c>
      <c r="CS168" s="537"/>
      <c r="CT168" s="425" t="str">
        <f>IF(AND(S125&lt;&gt;"",$X168&lt;&gt;"",$AA168&lt;&gt;"O",$AA168&lt;&gt;"I",S125=CT$4),$AA168*60+$AB168+$AC168/100,"")</f>
        <v/>
      </c>
      <c r="CU168" s="537"/>
      <c r="CV168" s="425" t="str">
        <f>IF(AND(S125&lt;&gt;"",$X168&lt;&gt;"",$AA168&lt;&gt;"O",$AA168&lt;&gt;"I",S125=CV$4),$AA168*60+$AB168+$AC168/100,"")</f>
        <v/>
      </c>
      <c r="CW168" s="946"/>
      <c r="CX168" s="103"/>
      <c r="CY168" s="103"/>
      <c r="CZ168" s="103"/>
      <c r="DA168" s="103"/>
      <c r="DB168" s="103"/>
      <c r="DC168" s="103"/>
      <c r="DD168" s="103"/>
      <c r="DE168" s="103"/>
      <c r="DF168" s="103"/>
      <c r="DG168" s="103"/>
      <c r="DH168" s="103"/>
      <c r="DI168" s="103"/>
      <c r="DJ168" s="103"/>
      <c r="DK168" s="103"/>
      <c r="DL168" s="103"/>
      <c r="DM168" s="103"/>
      <c r="DN168" s="103"/>
      <c r="DO168" s="103"/>
      <c r="DP168" s="103"/>
      <c r="DQ168" s="103"/>
      <c r="DR168" s="103"/>
      <c r="DS168" s="103"/>
      <c r="DT168" s="103"/>
      <c r="DU168" s="103"/>
      <c r="DV168" s="103"/>
      <c r="DW168" s="103"/>
      <c r="DX168" s="103"/>
      <c r="DY168" s="103"/>
      <c r="DZ168" s="103"/>
      <c r="EA168" s="103"/>
      <c r="EB168" s="103"/>
      <c r="EC168" s="103"/>
      <c r="ED168" s="103"/>
      <c r="EE168" s="103"/>
      <c r="EF168" s="104"/>
      <c r="EG168" s="289"/>
      <c r="EH168" s="15"/>
      <c r="EI168" s="15"/>
      <c r="EJ168" s="15"/>
      <c r="EK168" s="15"/>
      <c r="EL168" s="290"/>
      <c r="EM168" s="49"/>
      <c r="EN168" s="15"/>
      <c r="EO168" s="15"/>
      <c r="EP168" s="15"/>
      <c r="EQ168" s="15"/>
      <c r="ER168" s="15"/>
      <c r="ES168" s="15"/>
      <c r="ET168" s="15"/>
      <c r="EU168" s="290"/>
      <c r="EV168" s="289"/>
      <c r="EW168" s="15"/>
      <c r="EX168" s="15"/>
      <c r="EY168" s="15"/>
      <c r="EZ168" s="15"/>
      <c r="FA168" s="15"/>
      <c r="FB168" s="15"/>
      <c r="FC168" s="290"/>
      <c r="FD168" s="289"/>
      <c r="FE168" s="15"/>
      <c r="FF168" s="15"/>
      <c r="FG168" s="15"/>
      <c r="FH168" s="15"/>
      <c r="FI168" s="15"/>
      <c r="FJ168" s="15"/>
      <c r="FK168" s="290"/>
      <c r="FL168" s="289"/>
      <c r="FM168" s="15"/>
      <c r="FN168" s="15"/>
      <c r="FO168" s="15"/>
      <c r="FP168" s="15"/>
      <c r="FQ168" s="15"/>
      <c r="FR168" s="15"/>
      <c r="FS168" s="290"/>
    </row>
    <row r="169" spans="1:175" s="293" customFormat="1" ht="13.5" customHeight="1" x14ac:dyDescent="0.25">
      <c r="A169" s="192"/>
      <c r="E169" s="24"/>
      <c r="F169" s="24"/>
      <c r="G169" s="25"/>
      <c r="H169" s="25"/>
      <c r="I169" s="25"/>
      <c r="J169" s="26"/>
      <c r="K169" s="26"/>
      <c r="L169" s="26"/>
      <c r="S169" s="27"/>
      <c r="T169" s="27"/>
      <c r="X169" s="57"/>
      <c r="Y169" s="61" t="str">
        <f t="shared" si="94"/>
        <v/>
      </c>
      <c r="Z169" s="21" t="str">
        <f t="shared" si="90"/>
        <v/>
      </c>
      <c r="AA169" s="18" t="str">
        <f t="shared" si="102"/>
        <v/>
      </c>
      <c r="AB169" s="18" t="str">
        <f t="shared" si="103"/>
        <v/>
      </c>
      <c r="AC169" s="19" t="str">
        <f t="shared" si="104"/>
        <v/>
      </c>
      <c r="AD169" s="937" t="str">
        <f t="shared" si="95"/>
        <v/>
      </c>
      <c r="AE169" s="938"/>
      <c r="AF169" s="939" t="str">
        <f t="shared" si="96"/>
        <v/>
      </c>
      <c r="AG169" s="940"/>
      <c r="AH169" s="941" t="str">
        <f t="shared" si="91"/>
        <v/>
      </c>
      <c r="AI169" s="942"/>
      <c r="AJ169" s="943" t="str">
        <f>IF(X169&lt;&gt;"",IF(M125&lt;&gt;"",M125,0)+$U$2*Z169,"")</f>
        <v/>
      </c>
      <c r="AK169" s="944"/>
      <c r="AL169" s="943"/>
      <c r="AM169" s="944"/>
      <c r="AN169" s="893"/>
      <c r="AO169" s="894"/>
      <c r="AP169" s="894"/>
      <c r="AQ169" s="894"/>
      <c r="AR169" s="894"/>
      <c r="AS169" s="894"/>
      <c r="AT169" s="894"/>
      <c r="AU169" s="894"/>
      <c r="AV169" s="894"/>
      <c r="AW169" s="894"/>
      <c r="AX169" s="895"/>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208"/>
      <c r="CJ169" s="945" t="str">
        <f t="shared" si="92"/>
        <v/>
      </c>
      <c r="CK169" s="946"/>
      <c r="CL169" s="945" t="str">
        <f t="shared" si="93"/>
        <v/>
      </c>
      <c r="CM169" s="946"/>
      <c r="CN169" s="945" t="str">
        <f>IF(AND(S125&lt;&gt;"",$X169&lt;&gt;"",$AA169&lt;&gt;"O",$AA169&lt;&gt;"I",S125=CN$4),$AA169*60+$AB169+$AC169/100,"")</f>
        <v/>
      </c>
      <c r="CO169" s="537"/>
      <c r="CP169" s="425" t="str">
        <f>IF(AND(S125&lt;&gt;"",$X169&lt;&gt;"",$AA169&lt;&gt;"O",$AA169&lt;&gt;"I",S125=CP$4),$AA169*60+$AB169+$AC169/100,"")</f>
        <v/>
      </c>
      <c r="CQ169" s="537"/>
      <c r="CR169" s="425" t="str">
        <f>IF(AND(S125&lt;&gt;"",$X169&lt;&gt;"",$AA169&lt;&gt;"O",$AA169&lt;&gt;"I",S125=CR$4),$AA169*60+$AB169+$AC169/100,"")</f>
        <v/>
      </c>
      <c r="CS169" s="537"/>
      <c r="CT169" s="425" t="str">
        <f>IF(AND(S125&lt;&gt;"",$X169&lt;&gt;"",$AA169&lt;&gt;"O",$AA169&lt;&gt;"I",S125=CT$4),$AA169*60+$AB169+$AC169/100,"")</f>
        <v/>
      </c>
      <c r="CU169" s="537"/>
      <c r="CV169" s="425" t="str">
        <f>IF(AND(S125&lt;&gt;"",$X169&lt;&gt;"",$AA169&lt;&gt;"O",$AA169&lt;&gt;"I",S125=CV$4),$AA169*60+$AB169+$AC169/100,"")</f>
        <v/>
      </c>
      <c r="CW169" s="946"/>
      <c r="CX169" s="103"/>
      <c r="CY169" s="103"/>
      <c r="CZ169" s="103"/>
      <c r="DA169" s="103"/>
      <c r="DB169" s="103"/>
      <c r="DC169" s="103"/>
      <c r="DD169" s="103"/>
      <c r="DE169" s="103"/>
      <c r="DF169" s="103"/>
      <c r="DG169" s="103"/>
      <c r="DH169" s="103"/>
      <c r="DI169" s="103"/>
      <c r="DJ169" s="103"/>
      <c r="DK169" s="103"/>
      <c r="DL169" s="103"/>
      <c r="DM169" s="103"/>
      <c r="DN169" s="103"/>
      <c r="DO169" s="103"/>
      <c r="DP169" s="103"/>
      <c r="DQ169" s="103"/>
      <c r="DR169" s="103"/>
      <c r="DS169" s="103"/>
      <c r="DT169" s="103"/>
      <c r="DU169" s="103"/>
      <c r="DV169" s="103"/>
      <c r="DW169" s="103"/>
      <c r="DX169" s="103"/>
      <c r="DY169" s="103"/>
      <c r="DZ169" s="103"/>
      <c r="EA169" s="103"/>
      <c r="EB169" s="103"/>
      <c r="EC169" s="103"/>
      <c r="ED169" s="103"/>
      <c r="EE169" s="103"/>
      <c r="EF169" s="104"/>
      <c r="EG169" s="289"/>
      <c r="EH169" s="15"/>
      <c r="EI169" s="15"/>
      <c r="EJ169" s="15"/>
      <c r="EK169" s="15"/>
      <c r="EL169" s="290"/>
      <c r="EM169" s="49"/>
      <c r="EN169" s="15"/>
      <c r="EO169" s="15"/>
      <c r="EP169" s="15"/>
      <c r="EQ169" s="15"/>
      <c r="ER169" s="15"/>
      <c r="ES169" s="15"/>
      <c r="ET169" s="15"/>
      <c r="EU169" s="290"/>
      <c r="EV169" s="289"/>
      <c r="EW169" s="15"/>
      <c r="EX169" s="15"/>
      <c r="EY169" s="15"/>
      <c r="EZ169" s="15"/>
      <c r="FA169" s="15"/>
      <c r="FB169" s="15"/>
      <c r="FC169" s="290"/>
      <c r="FD169" s="289"/>
      <c r="FE169" s="15"/>
      <c r="FF169" s="15"/>
      <c r="FG169" s="15"/>
      <c r="FH169" s="15"/>
      <c r="FI169" s="15"/>
      <c r="FJ169" s="15"/>
      <c r="FK169" s="290"/>
      <c r="FL169" s="289"/>
      <c r="FM169" s="15"/>
      <c r="FN169" s="15"/>
      <c r="FO169" s="15"/>
      <c r="FP169" s="15"/>
      <c r="FQ169" s="15"/>
      <c r="FR169" s="15"/>
      <c r="FS169" s="290"/>
    </row>
    <row r="170" spans="1:175" s="293" customFormat="1" ht="13.5" customHeight="1" x14ac:dyDescent="0.25">
      <c r="A170" s="192"/>
      <c r="E170" s="24"/>
      <c r="F170" s="24"/>
      <c r="G170" s="25"/>
      <c r="H170" s="25"/>
      <c r="I170" s="25"/>
      <c r="J170" s="26"/>
      <c r="K170" s="26"/>
      <c r="L170" s="26"/>
      <c r="S170" s="27"/>
      <c r="T170" s="27"/>
      <c r="X170" s="57"/>
      <c r="Y170" s="61" t="str">
        <f t="shared" si="94"/>
        <v/>
      </c>
      <c r="Z170" s="21" t="str">
        <f t="shared" si="90"/>
        <v/>
      </c>
      <c r="AA170" s="18" t="str">
        <f t="shared" si="102"/>
        <v/>
      </c>
      <c r="AB170" s="18" t="str">
        <f t="shared" si="103"/>
        <v/>
      </c>
      <c r="AC170" s="19" t="str">
        <f t="shared" si="104"/>
        <v/>
      </c>
      <c r="AD170" s="937" t="str">
        <f t="shared" si="95"/>
        <v/>
      </c>
      <c r="AE170" s="938"/>
      <c r="AF170" s="939" t="str">
        <f t="shared" si="96"/>
        <v/>
      </c>
      <c r="AG170" s="940"/>
      <c r="AH170" s="941" t="str">
        <f t="shared" si="91"/>
        <v/>
      </c>
      <c r="AI170" s="942"/>
      <c r="AJ170" s="943" t="str">
        <f>IF(X170&lt;&gt;"",IF(M125&lt;&gt;"",M125,0)+$U$2*Z170,"")</f>
        <v/>
      </c>
      <c r="AK170" s="944"/>
      <c r="AL170" s="943"/>
      <c r="AM170" s="944"/>
      <c r="AN170" s="893"/>
      <c r="AO170" s="894"/>
      <c r="AP170" s="894"/>
      <c r="AQ170" s="894"/>
      <c r="AR170" s="894"/>
      <c r="AS170" s="894"/>
      <c r="AT170" s="894"/>
      <c r="AU170" s="894"/>
      <c r="AV170" s="894"/>
      <c r="AW170" s="894"/>
      <c r="AX170" s="895"/>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208"/>
      <c r="CJ170" s="945" t="str">
        <f t="shared" si="92"/>
        <v/>
      </c>
      <c r="CK170" s="946"/>
      <c r="CL170" s="945" t="str">
        <f t="shared" si="93"/>
        <v/>
      </c>
      <c r="CM170" s="946"/>
      <c r="CN170" s="945" t="str">
        <f>IF(AND(S125&lt;&gt;"",$X170&lt;&gt;"",$AA170&lt;&gt;"O",$AA170&lt;&gt;"I",S125=CN$4),$AA170*60+$AB170+$AC170/100,"")</f>
        <v/>
      </c>
      <c r="CO170" s="537"/>
      <c r="CP170" s="425" t="str">
        <f>IF(AND(S125&lt;&gt;"",$X170&lt;&gt;"",$AA170&lt;&gt;"O",$AA170&lt;&gt;"I",S125=CP$4),$AA170*60+$AB170+$AC170/100,"")</f>
        <v/>
      </c>
      <c r="CQ170" s="537"/>
      <c r="CR170" s="425" t="str">
        <f>IF(AND(S125&lt;&gt;"",$X170&lt;&gt;"",$AA170&lt;&gt;"O",$AA170&lt;&gt;"I",S125=CR$4),$AA170*60+$AB170+$AC170/100,"")</f>
        <v/>
      </c>
      <c r="CS170" s="537"/>
      <c r="CT170" s="425" t="str">
        <f>IF(AND(S125&lt;&gt;"",$X170&lt;&gt;"",$AA170&lt;&gt;"O",$AA170&lt;&gt;"I",S125=CT$4),$AA170*60+$AB170+$AC170/100,"")</f>
        <v/>
      </c>
      <c r="CU170" s="537"/>
      <c r="CV170" s="425" t="str">
        <f>IF(AND(S125&lt;&gt;"",$X170&lt;&gt;"",$AA170&lt;&gt;"O",$AA170&lt;&gt;"I",S125=CV$4),$AA170*60+$AB170+$AC170/100,"")</f>
        <v/>
      </c>
      <c r="CW170" s="946"/>
      <c r="CX170" s="103"/>
      <c r="CY170" s="103"/>
      <c r="CZ170" s="103"/>
      <c r="DA170" s="103"/>
      <c r="DB170" s="103"/>
      <c r="DC170" s="103"/>
      <c r="DD170" s="103"/>
      <c r="DE170" s="103"/>
      <c r="DF170" s="103"/>
      <c r="DG170" s="103"/>
      <c r="DH170" s="103"/>
      <c r="DI170" s="103"/>
      <c r="DJ170" s="103"/>
      <c r="DK170" s="103"/>
      <c r="DL170" s="103"/>
      <c r="DM170" s="103"/>
      <c r="DN170" s="103"/>
      <c r="DO170" s="103"/>
      <c r="DP170" s="103"/>
      <c r="DQ170" s="103"/>
      <c r="DR170" s="103"/>
      <c r="DS170" s="103"/>
      <c r="DT170" s="103"/>
      <c r="DU170" s="103"/>
      <c r="DV170" s="103"/>
      <c r="DW170" s="103"/>
      <c r="DX170" s="103"/>
      <c r="DY170" s="103"/>
      <c r="DZ170" s="103"/>
      <c r="EA170" s="103"/>
      <c r="EB170" s="103"/>
      <c r="EC170" s="103"/>
      <c r="ED170" s="103"/>
      <c r="EE170" s="103"/>
      <c r="EF170" s="104"/>
      <c r="EG170" s="289"/>
      <c r="EH170" s="15"/>
      <c r="EI170" s="15"/>
      <c r="EJ170" s="15"/>
      <c r="EK170" s="15"/>
      <c r="EL170" s="290"/>
      <c r="EM170" s="49"/>
      <c r="EN170" s="15"/>
      <c r="EO170" s="15"/>
      <c r="EP170" s="15"/>
      <c r="EQ170" s="15"/>
      <c r="ER170" s="15"/>
      <c r="ES170" s="15"/>
      <c r="ET170" s="15"/>
      <c r="EU170" s="290"/>
      <c r="EV170" s="289"/>
      <c r="EW170" s="15"/>
      <c r="EX170" s="15"/>
      <c r="EY170" s="15"/>
      <c r="EZ170" s="15"/>
      <c r="FA170" s="15"/>
      <c r="FB170" s="15"/>
      <c r="FC170" s="290"/>
      <c r="FD170" s="289"/>
      <c r="FE170" s="15"/>
      <c r="FF170" s="15"/>
      <c r="FG170" s="15"/>
      <c r="FH170" s="15"/>
      <c r="FI170" s="15"/>
      <c r="FJ170" s="15"/>
      <c r="FK170" s="290"/>
      <c r="FL170" s="289"/>
      <c r="FM170" s="15"/>
      <c r="FN170" s="15"/>
      <c r="FO170" s="15"/>
      <c r="FP170" s="15"/>
      <c r="FQ170" s="15"/>
      <c r="FR170" s="15"/>
      <c r="FS170" s="290"/>
    </row>
    <row r="171" spans="1:175" s="293" customFormat="1" ht="13.5" customHeight="1" x14ac:dyDescent="0.25">
      <c r="A171" s="192"/>
      <c r="E171" s="24"/>
      <c r="F171" s="24"/>
      <c r="G171" s="25"/>
      <c r="H171" s="25"/>
      <c r="I171" s="25"/>
      <c r="J171" s="26"/>
      <c r="K171" s="26"/>
      <c r="L171" s="26"/>
      <c r="S171" s="27"/>
      <c r="T171" s="27"/>
      <c r="X171" s="57"/>
      <c r="Y171" s="61" t="str">
        <f t="shared" si="94"/>
        <v/>
      </c>
      <c r="Z171" s="21" t="str">
        <f t="shared" si="90"/>
        <v/>
      </c>
      <c r="AA171" s="18" t="str">
        <f t="shared" si="102"/>
        <v/>
      </c>
      <c r="AB171" s="18" t="str">
        <f t="shared" si="103"/>
        <v/>
      </c>
      <c r="AC171" s="19" t="str">
        <f t="shared" si="104"/>
        <v/>
      </c>
      <c r="AD171" s="937" t="str">
        <f t="shared" si="95"/>
        <v/>
      </c>
      <c r="AE171" s="938"/>
      <c r="AF171" s="939" t="str">
        <f t="shared" si="96"/>
        <v/>
      </c>
      <c r="AG171" s="940"/>
      <c r="AH171" s="941" t="str">
        <f t="shared" si="91"/>
        <v/>
      </c>
      <c r="AI171" s="942"/>
      <c r="AJ171" s="943" t="str">
        <f>IF(X171&lt;&gt;"",IF(M125&lt;&gt;"",M125,0)+$U$2*Z171,"")</f>
        <v/>
      </c>
      <c r="AK171" s="944"/>
      <c r="AL171" s="943"/>
      <c r="AM171" s="944"/>
      <c r="AN171" s="893"/>
      <c r="AO171" s="894"/>
      <c r="AP171" s="894"/>
      <c r="AQ171" s="894"/>
      <c r="AR171" s="894"/>
      <c r="AS171" s="894"/>
      <c r="AT171" s="894"/>
      <c r="AU171" s="894"/>
      <c r="AV171" s="894"/>
      <c r="AW171" s="894"/>
      <c r="AX171" s="895"/>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208"/>
      <c r="CJ171" s="945" t="str">
        <f t="shared" si="92"/>
        <v/>
      </c>
      <c r="CK171" s="946"/>
      <c r="CL171" s="945" t="str">
        <f t="shared" si="93"/>
        <v/>
      </c>
      <c r="CM171" s="946"/>
      <c r="CN171" s="945" t="str">
        <f>IF(AND(S125&lt;&gt;"",$X171&lt;&gt;"",$AA171&lt;&gt;"O",$AA171&lt;&gt;"I",S125=CN$4),$AA171*60+$AB171+$AC171/100,"")</f>
        <v/>
      </c>
      <c r="CO171" s="537"/>
      <c r="CP171" s="425" t="str">
        <f>IF(AND(S125&lt;&gt;"",$X171&lt;&gt;"",$AA171&lt;&gt;"O",$AA171&lt;&gt;"I",S125=CP$4),$AA171*60+$AB171+$AC171/100,"")</f>
        <v/>
      </c>
      <c r="CQ171" s="537"/>
      <c r="CR171" s="425" t="str">
        <f>IF(AND(S125&lt;&gt;"",$X171&lt;&gt;"",$AA171&lt;&gt;"O",$AA171&lt;&gt;"I",S125=CR$4),$AA171*60+$AB171+$AC171/100,"")</f>
        <v/>
      </c>
      <c r="CS171" s="537"/>
      <c r="CT171" s="425" t="str">
        <f>IF(AND(S125&lt;&gt;"",$X171&lt;&gt;"",$AA171&lt;&gt;"O",$AA171&lt;&gt;"I",S125=CT$4),$AA171*60+$AB171+$AC171/100,"")</f>
        <v/>
      </c>
      <c r="CU171" s="537"/>
      <c r="CV171" s="425" t="str">
        <f>IF(AND(S125&lt;&gt;"",$X171&lt;&gt;"",$AA171&lt;&gt;"O",$AA171&lt;&gt;"I",S125=CV$4),$AA171*60+$AB171+$AC171/100,"")</f>
        <v/>
      </c>
      <c r="CW171" s="946"/>
      <c r="CX171" s="103"/>
      <c r="CY171" s="103"/>
      <c r="CZ171" s="103"/>
      <c r="DA171" s="103"/>
      <c r="DB171" s="103"/>
      <c r="DC171" s="103"/>
      <c r="DD171" s="103"/>
      <c r="DE171" s="103"/>
      <c r="DF171" s="103"/>
      <c r="DG171" s="103"/>
      <c r="DH171" s="103"/>
      <c r="DI171" s="103"/>
      <c r="DJ171" s="103"/>
      <c r="DK171" s="103"/>
      <c r="DL171" s="103"/>
      <c r="DM171" s="103"/>
      <c r="DN171" s="103"/>
      <c r="DO171" s="103"/>
      <c r="DP171" s="103"/>
      <c r="DQ171" s="103"/>
      <c r="DR171" s="103"/>
      <c r="DS171" s="103"/>
      <c r="DT171" s="103"/>
      <c r="DU171" s="103"/>
      <c r="DV171" s="103"/>
      <c r="DW171" s="103"/>
      <c r="DX171" s="103"/>
      <c r="DY171" s="103"/>
      <c r="DZ171" s="103"/>
      <c r="EA171" s="103"/>
      <c r="EB171" s="103"/>
      <c r="EC171" s="103"/>
      <c r="ED171" s="103"/>
      <c r="EE171" s="103"/>
      <c r="EF171" s="104"/>
      <c r="EG171" s="289"/>
      <c r="EH171" s="15"/>
      <c r="EI171" s="15"/>
      <c r="EJ171" s="15"/>
      <c r="EK171" s="15"/>
      <c r="EL171" s="290"/>
      <c r="EM171" s="49"/>
      <c r="EN171" s="15"/>
      <c r="EO171" s="15"/>
      <c r="EP171" s="15"/>
      <c r="EQ171" s="15"/>
      <c r="ER171" s="15"/>
      <c r="ES171" s="15"/>
      <c r="ET171" s="15"/>
      <c r="EU171" s="290"/>
      <c r="EV171" s="289"/>
      <c r="EW171" s="15"/>
      <c r="EX171" s="15"/>
      <c r="EY171" s="15"/>
      <c r="EZ171" s="15"/>
      <c r="FA171" s="15"/>
      <c r="FB171" s="15"/>
      <c r="FC171" s="290"/>
      <c r="FD171" s="289"/>
      <c r="FE171" s="15"/>
      <c r="FF171" s="15"/>
      <c r="FG171" s="15"/>
      <c r="FH171" s="15"/>
      <c r="FI171" s="15"/>
      <c r="FJ171" s="15"/>
      <c r="FK171" s="290"/>
      <c r="FL171" s="289"/>
      <c r="FM171" s="15"/>
      <c r="FN171" s="15"/>
      <c r="FO171" s="15"/>
      <c r="FP171" s="15"/>
      <c r="FQ171" s="15"/>
      <c r="FR171" s="15"/>
      <c r="FS171" s="290"/>
    </row>
    <row r="172" spans="1:175" s="293" customFormat="1" ht="13.5" customHeight="1" x14ac:dyDescent="0.25">
      <c r="A172" s="192"/>
      <c r="E172" s="24"/>
      <c r="F172" s="24"/>
      <c r="G172" s="25"/>
      <c r="H172" s="25"/>
      <c r="I172" s="25"/>
      <c r="J172" s="26"/>
      <c r="K172" s="26"/>
      <c r="L172" s="26"/>
      <c r="S172" s="27"/>
      <c r="T172" s="27"/>
      <c r="X172" s="57"/>
      <c r="Y172" s="61" t="str">
        <f t="shared" si="94"/>
        <v/>
      </c>
      <c r="Z172" s="21" t="str">
        <f t="shared" si="90"/>
        <v/>
      </c>
      <c r="AA172" s="18" t="str">
        <f t="shared" si="102"/>
        <v/>
      </c>
      <c r="AB172" s="18" t="str">
        <f t="shared" si="103"/>
        <v/>
      </c>
      <c r="AC172" s="19" t="str">
        <f t="shared" si="104"/>
        <v/>
      </c>
      <c r="AD172" s="937" t="str">
        <f t="shared" si="95"/>
        <v/>
      </c>
      <c r="AE172" s="938"/>
      <c r="AF172" s="939" t="str">
        <f t="shared" si="96"/>
        <v/>
      </c>
      <c r="AG172" s="940"/>
      <c r="AH172" s="941" t="str">
        <f t="shared" si="91"/>
        <v/>
      </c>
      <c r="AI172" s="942"/>
      <c r="AJ172" s="943" t="str">
        <f>IF(X172&lt;&gt;"",IF(M125&lt;&gt;"",M125,0)+$U$2*Z172,"")</f>
        <v/>
      </c>
      <c r="AK172" s="944"/>
      <c r="AL172" s="943"/>
      <c r="AM172" s="944"/>
      <c r="AN172" s="893"/>
      <c r="AO172" s="894"/>
      <c r="AP172" s="894"/>
      <c r="AQ172" s="894"/>
      <c r="AR172" s="894"/>
      <c r="AS172" s="894"/>
      <c r="AT172" s="894"/>
      <c r="AU172" s="894"/>
      <c r="AV172" s="894"/>
      <c r="AW172" s="894"/>
      <c r="AX172" s="895"/>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208"/>
      <c r="CJ172" s="945" t="str">
        <f t="shared" si="92"/>
        <v/>
      </c>
      <c r="CK172" s="946"/>
      <c r="CL172" s="945" t="str">
        <f t="shared" si="93"/>
        <v/>
      </c>
      <c r="CM172" s="946"/>
      <c r="CN172" s="945" t="str">
        <f>IF(AND(S125&lt;&gt;"",$X172&lt;&gt;"",$AA172&lt;&gt;"O",$AA172&lt;&gt;"I",S125=CN$4),$AA172*60+$AB172+$AC172/100,"")</f>
        <v/>
      </c>
      <c r="CO172" s="537"/>
      <c r="CP172" s="425" t="str">
        <f>IF(AND(S125&lt;&gt;"",$X172&lt;&gt;"",$AA172&lt;&gt;"O",$AA172&lt;&gt;"I",S125=CP$4),$AA172*60+$AB172+$AC172/100,"")</f>
        <v/>
      </c>
      <c r="CQ172" s="537"/>
      <c r="CR172" s="425" t="str">
        <f>IF(AND(S125&lt;&gt;"",$X172&lt;&gt;"",$AA172&lt;&gt;"O",$AA172&lt;&gt;"I",S125=CR$4),$AA172*60+$AB172+$AC172/100,"")</f>
        <v/>
      </c>
      <c r="CS172" s="537"/>
      <c r="CT172" s="425" t="str">
        <f>IF(AND(S125&lt;&gt;"",$X172&lt;&gt;"",$AA172&lt;&gt;"O",$AA172&lt;&gt;"I",S125=CT$4),$AA172*60+$AB172+$AC172/100,"")</f>
        <v/>
      </c>
      <c r="CU172" s="537"/>
      <c r="CV172" s="425" t="str">
        <f>IF(AND(S125&lt;&gt;"",$X172&lt;&gt;"",$AA172&lt;&gt;"O",$AA172&lt;&gt;"I",S125=CV$4),$AA172*60+$AB172+$AC172/100,"")</f>
        <v/>
      </c>
      <c r="CW172" s="946"/>
      <c r="CX172" s="103"/>
      <c r="CY172" s="103"/>
      <c r="CZ172" s="103"/>
      <c r="DA172" s="103"/>
      <c r="DB172" s="103"/>
      <c r="DC172" s="103"/>
      <c r="DD172" s="103"/>
      <c r="DE172" s="103"/>
      <c r="DF172" s="103"/>
      <c r="DG172" s="103"/>
      <c r="DH172" s="103"/>
      <c r="DI172" s="103"/>
      <c r="DJ172" s="103"/>
      <c r="DK172" s="103"/>
      <c r="DL172" s="103"/>
      <c r="DM172" s="103"/>
      <c r="DN172" s="103"/>
      <c r="DO172" s="103"/>
      <c r="DP172" s="103"/>
      <c r="DQ172" s="103"/>
      <c r="DR172" s="103"/>
      <c r="DS172" s="103"/>
      <c r="DT172" s="103"/>
      <c r="DU172" s="103"/>
      <c r="DV172" s="103"/>
      <c r="DW172" s="103"/>
      <c r="DX172" s="103"/>
      <c r="DY172" s="103"/>
      <c r="DZ172" s="103"/>
      <c r="EA172" s="103"/>
      <c r="EB172" s="103"/>
      <c r="EC172" s="103"/>
      <c r="ED172" s="103"/>
      <c r="EE172" s="103"/>
      <c r="EF172" s="104"/>
      <c r="EG172" s="289"/>
      <c r="EH172" s="15"/>
      <c r="EI172" s="15"/>
      <c r="EJ172" s="15"/>
      <c r="EK172" s="15"/>
      <c r="EL172" s="290"/>
      <c r="EM172" s="49"/>
      <c r="EN172" s="15"/>
      <c r="EO172" s="15"/>
      <c r="EP172" s="15"/>
      <c r="EQ172" s="15"/>
      <c r="ER172" s="15"/>
      <c r="ES172" s="15"/>
      <c r="ET172" s="15"/>
      <c r="EU172" s="290"/>
      <c r="EV172" s="289"/>
      <c r="EW172" s="15"/>
      <c r="EX172" s="15"/>
      <c r="EY172" s="15"/>
      <c r="EZ172" s="15"/>
      <c r="FA172" s="15"/>
      <c r="FB172" s="15"/>
      <c r="FC172" s="290"/>
      <c r="FD172" s="289"/>
      <c r="FE172" s="15"/>
      <c r="FF172" s="15"/>
      <c r="FG172" s="15"/>
      <c r="FH172" s="15"/>
      <c r="FI172" s="15"/>
      <c r="FJ172" s="15"/>
      <c r="FK172" s="290"/>
      <c r="FL172" s="289"/>
      <c r="FM172" s="15"/>
      <c r="FN172" s="15"/>
      <c r="FO172" s="15"/>
      <c r="FP172" s="15"/>
      <c r="FQ172" s="15"/>
      <c r="FR172" s="15"/>
      <c r="FS172" s="290"/>
    </row>
    <row r="173" spans="1:175" s="293" customFormat="1" ht="13.5" customHeight="1" x14ac:dyDescent="0.25">
      <c r="A173" s="192"/>
      <c r="E173" s="24"/>
      <c r="F173" s="24"/>
      <c r="G173" s="25"/>
      <c r="H173" s="25"/>
      <c r="I173" s="25"/>
      <c r="J173" s="26"/>
      <c r="K173" s="26"/>
      <c r="L173" s="26"/>
      <c r="S173" s="27"/>
      <c r="T173" s="27"/>
      <c r="X173" s="57"/>
      <c r="Y173" s="61" t="str">
        <f t="shared" si="94"/>
        <v/>
      </c>
      <c r="Z173" s="21" t="str">
        <f t="shared" si="90"/>
        <v/>
      </c>
      <c r="AA173" s="18" t="str">
        <f t="shared" si="102"/>
        <v/>
      </c>
      <c r="AB173" s="18" t="str">
        <f t="shared" si="103"/>
        <v/>
      </c>
      <c r="AC173" s="19" t="str">
        <f t="shared" si="104"/>
        <v/>
      </c>
      <c r="AD173" s="937" t="str">
        <f t="shared" si="95"/>
        <v/>
      </c>
      <c r="AE173" s="938"/>
      <c r="AF173" s="939" t="str">
        <f t="shared" si="96"/>
        <v/>
      </c>
      <c r="AG173" s="940"/>
      <c r="AH173" s="941" t="str">
        <f t="shared" si="91"/>
        <v/>
      </c>
      <c r="AI173" s="942"/>
      <c r="AJ173" s="943" t="str">
        <f>IF(X173&lt;&gt;"",IF(M125&lt;&gt;"",M125,0)+$U$2*Z173,"")</f>
        <v/>
      </c>
      <c r="AK173" s="944"/>
      <c r="AL173" s="943"/>
      <c r="AM173" s="944"/>
      <c r="AN173" s="893"/>
      <c r="AO173" s="894"/>
      <c r="AP173" s="894"/>
      <c r="AQ173" s="894"/>
      <c r="AR173" s="894"/>
      <c r="AS173" s="894"/>
      <c r="AT173" s="894"/>
      <c r="AU173" s="894"/>
      <c r="AV173" s="894"/>
      <c r="AW173" s="894"/>
      <c r="AX173" s="895"/>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208"/>
      <c r="CJ173" s="945" t="str">
        <f t="shared" si="92"/>
        <v/>
      </c>
      <c r="CK173" s="946"/>
      <c r="CL173" s="945" t="str">
        <f t="shared" si="93"/>
        <v/>
      </c>
      <c r="CM173" s="946"/>
      <c r="CN173" s="945" t="str">
        <f>IF(AND(S125&lt;&gt;"",$X173&lt;&gt;"",$AA173&lt;&gt;"O",$AA173&lt;&gt;"I",S125=CN$4),$AA173*60+$AB173+$AC173/100,"")</f>
        <v/>
      </c>
      <c r="CO173" s="537"/>
      <c r="CP173" s="425" t="str">
        <f>IF(AND(S125&lt;&gt;"",$X173&lt;&gt;"",$AA173&lt;&gt;"O",$AA173&lt;&gt;"I",S125=CP$4),$AA173*60+$AB173+$AC173/100,"")</f>
        <v/>
      </c>
      <c r="CQ173" s="537"/>
      <c r="CR173" s="425" t="str">
        <f>IF(AND(S125&lt;&gt;"",$X173&lt;&gt;"",$AA173&lt;&gt;"O",$AA173&lt;&gt;"I",S125=CR$4),$AA173*60+$AB173+$AC173/100,"")</f>
        <v/>
      </c>
      <c r="CS173" s="537"/>
      <c r="CT173" s="425" t="str">
        <f>IF(AND(S125&lt;&gt;"",$X173&lt;&gt;"",$AA173&lt;&gt;"O",$AA173&lt;&gt;"I",S125=CT$4),$AA173*60+$AB173+$AC173/100,"")</f>
        <v/>
      </c>
      <c r="CU173" s="537"/>
      <c r="CV173" s="425" t="str">
        <f>IF(AND(S125&lt;&gt;"",$X173&lt;&gt;"",$AA173&lt;&gt;"O",$AA173&lt;&gt;"I",S125=CV$4),$AA173*60+$AB173+$AC173/100,"")</f>
        <v/>
      </c>
      <c r="CW173" s="946"/>
      <c r="CX173" s="103"/>
      <c r="CY173" s="103"/>
      <c r="CZ173" s="103"/>
      <c r="DA173" s="103"/>
      <c r="DB173" s="103"/>
      <c r="DC173" s="103"/>
      <c r="DD173" s="103"/>
      <c r="DE173" s="103"/>
      <c r="DF173" s="103"/>
      <c r="DG173" s="103"/>
      <c r="DH173" s="103"/>
      <c r="DI173" s="103"/>
      <c r="DJ173" s="103"/>
      <c r="DK173" s="103"/>
      <c r="DL173" s="103"/>
      <c r="DM173" s="103"/>
      <c r="DN173" s="103"/>
      <c r="DO173" s="103"/>
      <c r="DP173" s="103"/>
      <c r="DQ173" s="103"/>
      <c r="DR173" s="103"/>
      <c r="DS173" s="103"/>
      <c r="DT173" s="103"/>
      <c r="DU173" s="103"/>
      <c r="DV173" s="103"/>
      <c r="DW173" s="103"/>
      <c r="DX173" s="103"/>
      <c r="DY173" s="103"/>
      <c r="DZ173" s="103"/>
      <c r="EA173" s="103"/>
      <c r="EB173" s="103"/>
      <c r="EC173" s="103"/>
      <c r="ED173" s="103"/>
      <c r="EE173" s="103"/>
      <c r="EF173" s="104"/>
      <c r="EG173" s="289"/>
      <c r="EH173" s="15"/>
      <c r="EI173" s="15"/>
      <c r="EJ173" s="15"/>
      <c r="EK173" s="15"/>
      <c r="EL173" s="290"/>
      <c r="EM173" s="49"/>
      <c r="EN173" s="15"/>
      <c r="EO173" s="15"/>
      <c r="EP173" s="15"/>
      <c r="EQ173" s="15"/>
      <c r="ER173" s="15"/>
      <c r="ES173" s="15"/>
      <c r="ET173" s="15"/>
      <c r="EU173" s="290"/>
      <c r="EV173" s="289"/>
      <c r="EW173" s="15"/>
      <c r="EX173" s="15"/>
      <c r="EY173" s="15"/>
      <c r="EZ173" s="15"/>
      <c r="FA173" s="15"/>
      <c r="FB173" s="15"/>
      <c r="FC173" s="290"/>
      <c r="FD173" s="289"/>
      <c r="FE173" s="15"/>
      <c r="FF173" s="15"/>
      <c r="FG173" s="15"/>
      <c r="FH173" s="15"/>
      <c r="FI173" s="15"/>
      <c r="FJ173" s="15"/>
      <c r="FK173" s="290"/>
      <c r="FL173" s="289"/>
      <c r="FM173" s="15"/>
      <c r="FN173" s="15"/>
      <c r="FO173" s="15"/>
      <c r="FP173" s="15"/>
      <c r="FQ173" s="15"/>
      <c r="FR173" s="15"/>
      <c r="FS173" s="290"/>
    </row>
    <row r="174" spans="1:175" s="293" customFormat="1" ht="13.5" customHeight="1" x14ac:dyDescent="0.25">
      <c r="A174" s="192"/>
      <c r="E174" s="24"/>
      <c r="F174" s="24"/>
      <c r="G174" s="25"/>
      <c r="H174" s="25"/>
      <c r="I174" s="25"/>
      <c r="J174" s="26"/>
      <c r="K174" s="26"/>
      <c r="L174" s="26"/>
      <c r="S174" s="27"/>
      <c r="T174" s="27"/>
      <c r="X174" s="57"/>
      <c r="Y174" s="61" t="str">
        <f t="shared" si="94"/>
        <v/>
      </c>
      <c r="Z174" s="21" t="str">
        <f t="shared" si="90"/>
        <v/>
      </c>
      <c r="AA174" s="18" t="str">
        <f t="shared" si="102"/>
        <v/>
      </c>
      <c r="AB174" s="18" t="str">
        <f t="shared" si="103"/>
        <v/>
      </c>
      <c r="AC174" s="19" t="str">
        <f t="shared" si="104"/>
        <v/>
      </c>
      <c r="AD174" s="937" t="str">
        <f t="shared" si="95"/>
        <v/>
      </c>
      <c r="AE174" s="938"/>
      <c r="AF174" s="939" t="str">
        <f t="shared" si="96"/>
        <v/>
      </c>
      <c r="AG174" s="940"/>
      <c r="AH174" s="941" t="str">
        <f t="shared" si="91"/>
        <v/>
      </c>
      <c r="AI174" s="942"/>
      <c r="AJ174" s="943" t="str">
        <f>IF(X174&lt;&gt;"",IF(M125&lt;&gt;"",M125,0)+$U$2*Z174,"")</f>
        <v/>
      </c>
      <c r="AK174" s="944"/>
      <c r="AL174" s="943"/>
      <c r="AM174" s="944"/>
      <c r="AN174" s="893"/>
      <c r="AO174" s="894"/>
      <c r="AP174" s="894"/>
      <c r="AQ174" s="894"/>
      <c r="AR174" s="894"/>
      <c r="AS174" s="894"/>
      <c r="AT174" s="894"/>
      <c r="AU174" s="894"/>
      <c r="AV174" s="894"/>
      <c r="AW174" s="894"/>
      <c r="AX174" s="895"/>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208"/>
      <c r="CJ174" s="945" t="str">
        <f t="shared" si="92"/>
        <v/>
      </c>
      <c r="CK174" s="946"/>
      <c r="CL174" s="945" t="str">
        <f t="shared" si="93"/>
        <v/>
      </c>
      <c r="CM174" s="946"/>
      <c r="CN174" s="945" t="str">
        <f>IF(AND(S125&lt;&gt;"",$X174&lt;&gt;"",$AA174&lt;&gt;"O",$AA174&lt;&gt;"I",S125=CN$4),$AA174*60+$AB174+$AC174/100,"")</f>
        <v/>
      </c>
      <c r="CO174" s="537"/>
      <c r="CP174" s="425" t="str">
        <f>IF(AND(S125&lt;&gt;"",$X174&lt;&gt;"",$AA174&lt;&gt;"O",$AA174&lt;&gt;"I",S125=CP$4),$AA174*60+$AB174+$AC174/100,"")</f>
        <v/>
      </c>
      <c r="CQ174" s="537"/>
      <c r="CR174" s="425" t="str">
        <f>IF(AND(S125&lt;&gt;"",$X174&lt;&gt;"",$AA174&lt;&gt;"O",$AA174&lt;&gt;"I",S125=CR$4),$AA174*60+$AB174+$AC174/100,"")</f>
        <v/>
      </c>
      <c r="CS174" s="537"/>
      <c r="CT174" s="425" t="str">
        <f>IF(AND(S125&lt;&gt;"",$X174&lt;&gt;"",$AA174&lt;&gt;"O",$AA174&lt;&gt;"I",S125=CT$4),$AA174*60+$AB174+$AC174/100,"")</f>
        <v/>
      </c>
      <c r="CU174" s="537"/>
      <c r="CV174" s="425" t="str">
        <f>IF(AND(S125&lt;&gt;"",$X174&lt;&gt;"",$AA174&lt;&gt;"O",$AA174&lt;&gt;"I",S125=CV$4),$AA174*60+$AB174+$AC174/100,"")</f>
        <v/>
      </c>
      <c r="CW174" s="946"/>
      <c r="CX174" s="103"/>
      <c r="CY174" s="103"/>
      <c r="CZ174" s="103"/>
      <c r="DA174" s="103"/>
      <c r="DB174" s="103"/>
      <c r="DC174" s="103"/>
      <c r="DD174" s="103"/>
      <c r="DE174" s="103"/>
      <c r="DF174" s="103"/>
      <c r="DG174" s="103"/>
      <c r="DH174" s="103"/>
      <c r="DI174" s="103"/>
      <c r="DJ174" s="103"/>
      <c r="DK174" s="103"/>
      <c r="DL174" s="103"/>
      <c r="DM174" s="103"/>
      <c r="DN174" s="103"/>
      <c r="DO174" s="103"/>
      <c r="DP174" s="103"/>
      <c r="DQ174" s="103"/>
      <c r="DR174" s="103"/>
      <c r="DS174" s="103"/>
      <c r="DT174" s="103"/>
      <c r="DU174" s="103"/>
      <c r="DV174" s="103"/>
      <c r="DW174" s="103"/>
      <c r="DX174" s="103"/>
      <c r="DY174" s="103"/>
      <c r="DZ174" s="103"/>
      <c r="EA174" s="103"/>
      <c r="EB174" s="103"/>
      <c r="EC174" s="103"/>
      <c r="ED174" s="103"/>
      <c r="EE174" s="103"/>
      <c r="EF174" s="104"/>
      <c r="EG174" s="289"/>
      <c r="EH174" s="15"/>
      <c r="EI174" s="15"/>
      <c r="EJ174" s="15"/>
      <c r="EK174" s="15"/>
      <c r="EL174" s="290"/>
      <c r="EM174" s="49"/>
      <c r="EN174" s="15"/>
      <c r="EO174" s="15"/>
      <c r="EP174" s="15"/>
      <c r="EQ174" s="15"/>
      <c r="ER174" s="15"/>
      <c r="ES174" s="15"/>
      <c r="ET174" s="15"/>
      <c r="EU174" s="290"/>
      <c r="EV174" s="289"/>
      <c r="EW174" s="15"/>
      <c r="EX174" s="15"/>
      <c r="EY174" s="15"/>
      <c r="EZ174" s="15"/>
      <c r="FA174" s="15"/>
      <c r="FB174" s="15"/>
      <c r="FC174" s="290"/>
      <c r="FD174" s="289"/>
      <c r="FE174" s="15"/>
      <c r="FF174" s="15"/>
      <c r="FG174" s="15"/>
      <c r="FH174" s="15"/>
      <c r="FI174" s="15"/>
      <c r="FJ174" s="15"/>
      <c r="FK174" s="290"/>
      <c r="FL174" s="289"/>
      <c r="FM174" s="15"/>
      <c r="FN174" s="15"/>
      <c r="FO174" s="15"/>
      <c r="FP174" s="15"/>
      <c r="FQ174" s="15"/>
      <c r="FR174" s="15"/>
      <c r="FS174" s="290"/>
    </row>
    <row r="175" spans="1:175" s="293" customFormat="1" ht="13.5" customHeight="1" x14ac:dyDescent="0.25">
      <c r="A175" s="192"/>
      <c r="E175" s="24"/>
      <c r="F175" s="24"/>
      <c r="G175" s="25"/>
      <c r="H175" s="25"/>
      <c r="I175" s="25"/>
      <c r="J175" s="26"/>
      <c r="K175" s="26"/>
      <c r="L175" s="26"/>
      <c r="S175" s="27"/>
      <c r="T175" s="27"/>
      <c r="X175" s="57"/>
      <c r="Y175" s="61" t="str">
        <f t="shared" si="94"/>
        <v/>
      </c>
      <c r="Z175" s="21" t="str">
        <f t="shared" si="90"/>
        <v/>
      </c>
      <c r="AA175" s="18" t="str">
        <f t="shared" si="102"/>
        <v/>
      </c>
      <c r="AB175" s="18" t="str">
        <f t="shared" si="103"/>
        <v/>
      </c>
      <c r="AC175" s="19" t="str">
        <f t="shared" si="104"/>
        <v/>
      </c>
      <c r="AD175" s="937" t="str">
        <f t="shared" si="95"/>
        <v/>
      </c>
      <c r="AE175" s="938"/>
      <c r="AF175" s="939" t="str">
        <f t="shared" si="96"/>
        <v/>
      </c>
      <c r="AG175" s="940"/>
      <c r="AH175" s="941" t="str">
        <f t="shared" si="91"/>
        <v/>
      </c>
      <c r="AI175" s="942"/>
      <c r="AJ175" s="943" t="str">
        <f>IF(X175&lt;&gt;"",IF(M125&lt;&gt;"",M125,0)+$U$2*Z175,"")</f>
        <v/>
      </c>
      <c r="AK175" s="944"/>
      <c r="AL175" s="943"/>
      <c r="AM175" s="944"/>
      <c r="AN175" s="893"/>
      <c r="AO175" s="894"/>
      <c r="AP175" s="894"/>
      <c r="AQ175" s="894"/>
      <c r="AR175" s="894"/>
      <c r="AS175" s="894"/>
      <c r="AT175" s="894"/>
      <c r="AU175" s="894"/>
      <c r="AV175" s="894"/>
      <c r="AW175" s="894"/>
      <c r="AX175" s="895"/>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208"/>
      <c r="CJ175" s="945" t="str">
        <f t="shared" si="92"/>
        <v/>
      </c>
      <c r="CK175" s="946"/>
      <c r="CL175" s="945" t="str">
        <f t="shared" si="93"/>
        <v/>
      </c>
      <c r="CM175" s="946"/>
      <c r="CN175" s="945" t="str">
        <f>IF(AND(S125&lt;&gt;"",$X175&lt;&gt;"",$AA175&lt;&gt;"O",$AA175&lt;&gt;"I",S125=CN$4),$AA175*60+$AB175+$AC175/100,"")</f>
        <v/>
      </c>
      <c r="CO175" s="537"/>
      <c r="CP175" s="425" t="str">
        <f>IF(AND(S125&lt;&gt;"",$X175&lt;&gt;"",$AA175&lt;&gt;"O",$AA175&lt;&gt;"I",S125=CP$4),$AA175*60+$AB175+$AC175/100,"")</f>
        <v/>
      </c>
      <c r="CQ175" s="537"/>
      <c r="CR175" s="425" t="str">
        <f>IF(AND(S125&lt;&gt;"",$X175&lt;&gt;"",$AA175&lt;&gt;"O",$AA175&lt;&gt;"I",S125=CR$4),$AA175*60+$AB175+$AC175/100,"")</f>
        <v/>
      </c>
      <c r="CS175" s="537"/>
      <c r="CT175" s="425" t="str">
        <f>IF(AND(S125&lt;&gt;"",$X175&lt;&gt;"",$AA175&lt;&gt;"O",$AA175&lt;&gt;"I",S125=CT$4),$AA175*60+$AB175+$AC175/100,"")</f>
        <v/>
      </c>
      <c r="CU175" s="537"/>
      <c r="CV175" s="425" t="str">
        <f>IF(AND(S125&lt;&gt;"",$X175&lt;&gt;"",$AA175&lt;&gt;"O",$AA175&lt;&gt;"I",S125=CV$4),$AA175*60+$AB175+$AC175/100,"")</f>
        <v/>
      </c>
      <c r="CW175" s="946"/>
      <c r="CX175" s="103"/>
      <c r="CY175" s="103"/>
      <c r="CZ175" s="103"/>
      <c r="DA175" s="103"/>
      <c r="DB175" s="103"/>
      <c r="DC175" s="103"/>
      <c r="DD175" s="103"/>
      <c r="DE175" s="103"/>
      <c r="DF175" s="103"/>
      <c r="DG175" s="103"/>
      <c r="DH175" s="103"/>
      <c r="DI175" s="103"/>
      <c r="DJ175" s="103"/>
      <c r="DK175" s="103"/>
      <c r="DL175" s="103"/>
      <c r="DM175" s="103"/>
      <c r="DN175" s="103"/>
      <c r="DO175" s="103"/>
      <c r="DP175" s="103"/>
      <c r="DQ175" s="103"/>
      <c r="DR175" s="103"/>
      <c r="DS175" s="103"/>
      <c r="DT175" s="103"/>
      <c r="DU175" s="103"/>
      <c r="DV175" s="103"/>
      <c r="DW175" s="103"/>
      <c r="DX175" s="103"/>
      <c r="DY175" s="103"/>
      <c r="DZ175" s="103"/>
      <c r="EA175" s="103"/>
      <c r="EB175" s="103"/>
      <c r="EC175" s="103"/>
      <c r="ED175" s="103"/>
      <c r="EE175" s="103"/>
      <c r="EF175" s="104"/>
      <c r="EG175" s="289"/>
      <c r="EH175" s="15"/>
      <c r="EI175" s="15"/>
      <c r="EJ175" s="15"/>
      <c r="EK175" s="15"/>
      <c r="EL175" s="290"/>
      <c r="EM175" s="49"/>
      <c r="EN175" s="15"/>
      <c r="EO175" s="15"/>
      <c r="EP175" s="15"/>
      <c r="EQ175" s="15"/>
      <c r="ER175" s="15"/>
      <c r="ES175" s="15"/>
      <c r="ET175" s="15"/>
      <c r="EU175" s="290"/>
      <c r="EV175" s="289"/>
      <c r="EW175" s="15"/>
      <c r="EX175" s="15"/>
      <c r="EY175" s="15"/>
      <c r="EZ175" s="15"/>
      <c r="FA175" s="15"/>
      <c r="FB175" s="15"/>
      <c r="FC175" s="290"/>
      <c r="FD175" s="289"/>
      <c r="FE175" s="15"/>
      <c r="FF175" s="15"/>
      <c r="FG175" s="15"/>
      <c r="FH175" s="15"/>
      <c r="FI175" s="15"/>
      <c r="FJ175" s="15"/>
      <c r="FK175" s="290"/>
      <c r="FL175" s="289"/>
      <c r="FM175" s="15"/>
      <c r="FN175" s="15"/>
      <c r="FO175" s="15"/>
      <c r="FP175" s="15"/>
      <c r="FQ175" s="15"/>
      <c r="FR175" s="15"/>
      <c r="FS175" s="290"/>
    </row>
    <row r="176" spans="1:175" s="293" customFormat="1" ht="13.5" customHeight="1" x14ac:dyDescent="0.25">
      <c r="A176" s="192"/>
      <c r="E176" s="24"/>
      <c r="F176" s="24"/>
      <c r="G176" s="25"/>
      <c r="H176" s="25"/>
      <c r="I176" s="25"/>
      <c r="J176" s="26"/>
      <c r="K176" s="26"/>
      <c r="L176" s="26"/>
      <c r="S176" s="27"/>
      <c r="T176" s="27"/>
      <c r="X176" s="57"/>
      <c r="Y176" s="61" t="str">
        <f t="shared" si="94"/>
        <v/>
      </c>
      <c r="Z176" s="21" t="str">
        <f t="shared" si="90"/>
        <v/>
      </c>
      <c r="AA176" s="18" t="str">
        <f t="shared" si="102"/>
        <v/>
      </c>
      <c r="AB176" s="18" t="str">
        <f t="shared" si="103"/>
        <v/>
      </c>
      <c r="AC176" s="19" t="str">
        <f t="shared" si="104"/>
        <v/>
      </c>
      <c r="AD176" s="937" t="str">
        <f t="shared" si="95"/>
        <v/>
      </c>
      <c r="AE176" s="938"/>
      <c r="AF176" s="939" t="str">
        <f t="shared" si="96"/>
        <v/>
      </c>
      <c r="AG176" s="940"/>
      <c r="AH176" s="941" t="str">
        <f t="shared" si="91"/>
        <v/>
      </c>
      <c r="AI176" s="942"/>
      <c r="AJ176" s="943" t="str">
        <f>IF(X176&lt;&gt;"",IF(M125&lt;&gt;"",M125,0)+$U$2*Z176,"")</f>
        <v/>
      </c>
      <c r="AK176" s="944"/>
      <c r="AL176" s="943"/>
      <c r="AM176" s="944"/>
      <c r="AN176" s="893"/>
      <c r="AO176" s="894"/>
      <c r="AP176" s="894"/>
      <c r="AQ176" s="894"/>
      <c r="AR176" s="894"/>
      <c r="AS176" s="894"/>
      <c r="AT176" s="894"/>
      <c r="AU176" s="894"/>
      <c r="AV176" s="894"/>
      <c r="AW176" s="894"/>
      <c r="AX176" s="895"/>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208"/>
      <c r="CJ176" s="945" t="str">
        <f t="shared" si="92"/>
        <v/>
      </c>
      <c r="CK176" s="946"/>
      <c r="CL176" s="945" t="str">
        <f t="shared" si="93"/>
        <v/>
      </c>
      <c r="CM176" s="946"/>
      <c r="CN176" s="945" t="str">
        <f>IF(AND(S125&lt;&gt;"",$X176&lt;&gt;"",$AA176&lt;&gt;"O",$AA176&lt;&gt;"I",S125=CN$4),$AA176*60+$AB176+$AC176/100,"")</f>
        <v/>
      </c>
      <c r="CO176" s="537"/>
      <c r="CP176" s="425" t="str">
        <f>IF(AND(S125&lt;&gt;"",$X176&lt;&gt;"",$AA176&lt;&gt;"O",$AA176&lt;&gt;"I",S125=CP$4),$AA176*60+$AB176+$AC176/100,"")</f>
        <v/>
      </c>
      <c r="CQ176" s="537"/>
      <c r="CR176" s="425" t="str">
        <f>IF(AND(S125&lt;&gt;"",$X176&lt;&gt;"",$AA176&lt;&gt;"O",$AA176&lt;&gt;"I",S125=CR$4),$AA176*60+$AB176+$AC176/100,"")</f>
        <v/>
      </c>
      <c r="CS176" s="537"/>
      <c r="CT176" s="425" t="str">
        <f>IF(AND(S125&lt;&gt;"",$X176&lt;&gt;"",$AA176&lt;&gt;"O",$AA176&lt;&gt;"I",S125=CT$4),$AA176*60+$AB176+$AC176/100,"")</f>
        <v/>
      </c>
      <c r="CU176" s="537"/>
      <c r="CV176" s="425" t="str">
        <f>IF(AND(S125&lt;&gt;"",$X176&lt;&gt;"",$AA176&lt;&gt;"O",$AA176&lt;&gt;"I",S125=CV$4),$AA176*60+$AB176+$AC176/100,"")</f>
        <v/>
      </c>
      <c r="CW176" s="946"/>
      <c r="CX176" s="103"/>
      <c r="CY176" s="103"/>
      <c r="CZ176" s="103"/>
      <c r="DA176" s="103"/>
      <c r="DB176" s="103"/>
      <c r="DC176" s="103"/>
      <c r="DD176" s="103"/>
      <c r="DE176" s="103"/>
      <c r="DF176" s="103"/>
      <c r="DG176" s="103"/>
      <c r="DH176" s="103"/>
      <c r="DI176" s="103"/>
      <c r="DJ176" s="103"/>
      <c r="DK176" s="103"/>
      <c r="DL176" s="103"/>
      <c r="DM176" s="103"/>
      <c r="DN176" s="103"/>
      <c r="DO176" s="103"/>
      <c r="DP176" s="103"/>
      <c r="DQ176" s="103"/>
      <c r="DR176" s="103"/>
      <c r="DS176" s="103"/>
      <c r="DT176" s="103"/>
      <c r="DU176" s="103"/>
      <c r="DV176" s="103"/>
      <c r="DW176" s="103"/>
      <c r="DX176" s="103"/>
      <c r="DY176" s="103"/>
      <c r="DZ176" s="103"/>
      <c r="EA176" s="103"/>
      <c r="EB176" s="103"/>
      <c r="EC176" s="103"/>
      <c r="ED176" s="103"/>
      <c r="EE176" s="103"/>
      <c r="EF176" s="104"/>
      <c r="EG176" s="289"/>
      <c r="EH176" s="15"/>
      <c r="EI176" s="15"/>
      <c r="EJ176" s="15"/>
      <c r="EK176" s="15"/>
      <c r="EL176" s="290"/>
      <c r="EM176" s="49"/>
      <c r="EN176" s="15"/>
      <c r="EO176" s="15"/>
      <c r="EP176" s="15"/>
      <c r="EQ176" s="15"/>
      <c r="ER176" s="15"/>
      <c r="ES176" s="15"/>
      <c r="ET176" s="15"/>
      <c r="EU176" s="290"/>
      <c r="EV176" s="289"/>
      <c r="EW176" s="15"/>
      <c r="EX176" s="15"/>
      <c r="EY176" s="15"/>
      <c r="EZ176" s="15"/>
      <c r="FA176" s="15"/>
      <c r="FB176" s="15"/>
      <c r="FC176" s="290"/>
      <c r="FD176" s="289"/>
      <c r="FE176" s="15"/>
      <c r="FF176" s="15"/>
      <c r="FG176" s="15"/>
      <c r="FH176" s="15"/>
      <c r="FI176" s="15"/>
      <c r="FJ176" s="15"/>
      <c r="FK176" s="290"/>
      <c r="FL176" s="289"/>
      <c r="FM176" s="15"/>
      <c r="FN176" s="15"/>
      <c r="FO176" s="15"/>
      <c r="FP176" s="15"/>
      <c r="FQ176" s="15"/>
      <c r="FR176" s="15"/>
      <c r="FS176" s="290"/>
    </row>
    <row r="177" spans="1:175" s="293" customFormat="1" ht="13.5" customHeight="1" x14ac:dyDescent="0.25">
      <c r="A177" s="192"/>
      <c r="E177" s="24"/>
      <c r="F177" s="24"/>
      <c r="G177" s="25"/>
      <c r="H177" s="25"/>
      <c r="I177" s="25"/>
      <c r="J177" s="26"/>
      <c r="K177" s="26"/>
      <c r="L177" s="26"/>
      <c r="S177" s="27"/>
      <c r="T177" s="27"/>
      <c r="X177" s="57"/>
      <c r="Y177" s="61" t="str">
        <f t="shared" si="94"/>
        <v/>
      </c>
      <c r="Z177" s="21" t="str">
        <f t="shared" si="90"/>
        <v/>
      </c>
      <c r="AA177" s="18" t="str">
        <f t="shared" si="102"/>
        <v/>
      </c>
      <c r="AB177" s="18" t="str">
        <f t="shared" si="103"/>
        <v/>
      </c>
      <c r="AC177" s="19" t="str">
        <f t="shared" si="104"/>
        <v/>
      </c>
      <c r="AD177" s="937" t="str">
        <f t="shared" si="95"/>
        <v/>
      </c>
      <c r="AE177" s="938"/>
      <c r="AF177" s="939" t="str">
        <f t="shared" si="96"/>
        <v/>
      </c>
      <c r="AG177" s="940"/>
      <c r="AH177" s="941" t="str">
        <f t="shared" si="91"/>
        <v/>
      </c>
      <c r="AI177" s="942"/>
      <c r="AJ177" s="943" t="str">
        <f>IF(X177&lt;&gt;"",IF(M125&lt;&gt;"",M125,0)+$U$2*Z177,"")</f>
        <v/>
      </c>
      <c r="AK177" s="944"/>
      <c r="AL177" s="943"/>
      <c r="AM177" s="944"/>
      <c r="AN177" s="893"/>
      <c r="AO177" s="894"/>
      <c r="AP177" s="894"/>
      <c r="AQ177" s="894"/>
      <c r="AR177" s="894"/>
      <c r="AS177" s="894"/>
      <c r="AT177" s="894"/>
      <c r="AU177" s="894"/>
      <c r="AV177" s="894"/>
      <c r="AW177" s="894"/>
      <c r="AX177" s="895"/>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208"/>
      <c r="CJ177" s="945" t="str">
        <f t="shared" si="92"/>
        <v/>
      </c>
      <c r="CK177" s="946"/>
      <c r="CL177" s="945" t="str">
        <f t="shared" si="93"/>
        <v/>
      </c>
      <c r="CM177" s="946"/>
      <c r="CN177" s="945" t="str">
        <f>IF(AND(S125&lt;&gt;"",$X177&lt;&gt;"",$AA177&lt;&gt;"O",$AA177&lt;&gt;"I",S125=CN$4),$AA177*60+$AB177+$AC177/100,"")</f>
        <v/>
      </c>
      <c r="CO177" s="537"/>
      <c r="CP177" s="425" t="str">
        <f>IF(AND(S125&lt;&gt;"",$X177&lt;&gt;"",$AA177&lt;&gt;"O",$AA177&lt;&gt;"I",S125=CP$4),$AA177*60+$AB177+$AC177/100,"")</f>
        <v/>
      </c>
      <c r="CQ177" s="537"/>
      <c r="CR177" s="425" t="str">
        <f>IF(AND(S125&lt;&gt;"",$X177&lt;&gt;"",$AA177&lt;&gt;"O",$AA177&lt;&gt;"I",S125=CR$4),$AA177*60+$AB177+$AC177/100,"")</f>
        <v/>
      </c>
      <c r="CS177" s="537"/>
      <c r="CT177" s="425" t="str">
        <f>IF(AND(S125&lt;&gt;"",$X177&lt;&gt;"",$AA177&lt;&gt;"O",$AA177&lt;&gt;"I",S125=CT$4),$AA177*60+$AB177+$AC177/100,"")</f>
        <v/>
      </c>
      <c r="CU177" s="537"/>
      <c r="CV177" s="425" t="str">
        <f>IF(AND(S125&lt;&gt;"",$X177&lt;&gt;"",$AA177&lt;&gt;"O",$AA177&lt;&gt;"I",S125=CV$4),$AA177*60+$AB177+$AC177/100,"")</f>
        <v/>
      </c>
      <c r="CW177" s="946"/>
      <c r="CX177" s="103"/>
      <c r="CY177" s="103"/>
      <c r="CZ177" s="103"/>
      <c r="DA177" s="103"/>
      <c r="DB177" s="103"/>
      <c r="DC177" s="103"/>
      <c r="DD177" s="103"/>
      <c r="DE177" s="103"/>
      <c r="DF177" s="103"/>
      <c r="DG177" s="103"/>
      <c r="DH177" s="103"/>
      <c r="DI177" s="103"/>
      <c r="DJ177" s="103"/>
      <c r="DK177" s="103"/>
      <c r="DL177" s="103"/>
      <c r="DM177" s="103"/>
      <c r="DN177" s="103"/>
      <c r="DO177" s="103"/>
      <c r="DP177" s="103"/>
      <c r="DQ177" s="103"/>
      <c r="DR177" s="103"/>
      <c r="DS177" s="103"/>
      <c r="DT177" s="103"/>
      <c r="DU177" s="103"/>
      <c r="DV177" s="103"/>
      <c r="DW177" s="103"/>
      <c r="DX177" s="103"/>
      <c r="DY177" s="103"/>
      <c r="DZ177" s="103"/>
      <c r="EA177" s="103"/>
      <c r="EB177" s="103"/>
      <c r="EC177" s="103"/>
      <c r="ED177" s="103"/>
      <c r="EE177" s="103"/>
      <c r="EF177" s="104"/>
      <c r="EG177" s="289"/>
      <c r="EH177" s="15"/>
      <c r="EI177" s="15"/>
      <c r="EJ177" s="15"/>
      <c r="EK177" s="15"/>
      <c r="EL177" s="290"/>
      <c r="EM177" s="49"/>
      <c r="EN177" s="15"/>
      <c r="EO177" s="15"/>
      <c r="EP177" s="15"/>
      <c r="EQ177" s="15"/>
      <c r="ER177" s="15"/>
      <c r="ES177" s="15"/>
      <c r="ET177" s="15"/>
      <c r="EU177" s="290"/>
      <c r="EV177" s="289"/>
      <c r="EW177" s="15"/>
      <c r="EX177" s="15"/>
      <c r="EY177" s="15"/>
      <c r="EZ177" s="15"/>
      <c r="FA177" s="15"/>
      <c r="FB177" s="15"/>
      <c r="FC177" s="290"/>
      <c r="FD177" s="289"/>
      <c r="FE177" s="15"/>
      <c r="FF177" s="15"/>
      <c r="FG177" s="15"/>
      <c r="FH177" s="15"/>
      <c r="FI177" s="15"/>
      <c r="FJ177" s="15"/>
      <c r="FK177" s="290"/>
      <c r="FL177" s="289"/>
      <c r="FM177" s="15"/>
      <c r="FN177" s="15"/>
      <c r="FO177" s="15"/>
      <c r="FP177" s="15"/>
      <c r="FQ177" s="15"/>
      <c r="FR177" s="15"/>
      <c r="FS177" s="290"/>
    </row>
    <row r="178" spans="1:175" s="293" customFormat="1" ht="13.5" customHeight="1" x14ac:dyDescent="0.25">
      <c r="A178" s="192"/>
      <c r="E178" s="24"/>
      <c r="F178" s="24"/>
      <c r="G178" s="25"/>
      <c r="H178" s="25"/>
      <c r="I178" s="25"/>
      <c r="J178" s="26"/>
      <c r="K178" s="26"/>
      <c r="L178" s="26"/>
      <c r="S178" s="27"/>
      <c r="T178" s="27"/>
      <c r="X178" s="57"/>
      <c r="Y178" s="61" t="str">
        <f t="shared" si="94"/>
        <v/>
      </c>
      <c r="Z178" s="21" t="str">
        <f t="shared" si="90"/>
        <v/>
      </c>
      <c r="AA178" s="18" t="str">
        <f t="shared" si="102"/>
        <v/>
      </c>
      <c r="AB178" s="18" t="str">
        <f t="shared" si="103"/>
        <v/>
      </c>
      <c r="AC178" s="19" t="str">
        <f t="shared" si="104"/>
        <v/>
      </c>
      <c r="AD178" s="937" t="str">
        <f t="shared" si="95"/>
        <v/>
      </c>
      <c r="AE178" s="938"/>
      <c r="AF178" s="939" t="str">
        <f t="shared" si="96"/>
        <v/>
      </c>
      <c r="AG178" s="940"/>
      <c r="AH178" s="941" t="str">
        <f t="shared" si="91"/>
        <v/>
      </c>
      <c r="AI178" s="942"/>
      <c r="AJ178" s="943" t="str">
        <f>IF(X178&lt;&gt;"",IF(M125&lt;&gt;"",M125,0)+$U$2*Z178,"")</f>
        <v/>
      </c>
      <c r="AK178" s="944"/>
      <c r="AL178" s="943"/>
      <c r="AM178" s="944"/>
      <c r="AN178" s="893"/>
      <c r="AO178" s="894"/>
      <c r="AP178" s="894"/>
      <c r="AQ178" s="894"/>
      <c r="AR178" s="894"/>
      <c r="AS178" s="894"/>
      <c r="AT178" s="894"/>
      <c r="AU178" s="894"/>
      <c r="AV178" s="894"/>
      <c r="AW178" s="894"/>
      <c r="AX178" s="895"/>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208"/>
      <c r="CJ178" s="945" t="str">
        <f t="shared" si="92"/>
        <v/>
      </c>
      <c r="CK178" s="946"/>
      <c r="CL178" s="945" t="str">
        <f t="shared" si="93"/>
        <v/>
      </c>
      <c r="CM178" s="946"/>
      <c r="CN178" s="945" t="str">
        <f>IF(AND(S125&lt;&gt;"",$X178&lt;&gt;"",$AA178&lt;&gt;"O",$AA178&lt;&gt;"I",S125=CN$4),$AA178*60+$AB178+$AC178/100,"")</f>
        <v/>
      </c>
      <c r="CO178" s="537"/>
      <c r="CP178" s="425" t="str">
        <f>IF(AND(S125&lt;&gt;"",$X178&lt;&gt;"",$AA178&lt;&gt;"O",$AA178&lt;&gt;"I",S125=CP$4),$AA178*60+$AB178+$AC178/100,"")</f>
        <v/>
      </c>
      <c r="CQ178" s="537"/>
      <c r="CR178" s="425" t="str">
        <f>IF(AND(S125&lt;&gt;"",$X178&lt;&gt;"",$AA178&lt;&gt;"O",$AA178&lt;&gt;"I",S125=CR$4),$AA178*60+$AB178+$AC178/100,"")</f>
        <v/>
      </c>
      <c r="CS178" s="537"/>
      <c r="CT178" s="425" t="str">
        <f>IF(AND(S125&lt;&gt;"",$X178&lt;&gt;"",$AA178&lt;&gt;"O",$AA178&lt;&gt;"I",S125=CT$4),$AA178*60+$AB178+$AC178/100,"")</f>
        <v/>
      </c>
      <c r="CU178" s="537"/>
      <c r="CV178" s="425" t="str">
        <f>IF(AND(S125&lt;&gt;"",$X178&lt;&gt;"",$AA178&lt;&gt;"O",$AA178&lt;&gt;"I",S125=CV$4),$AA178*60+$AB178+$AC178/100,"")</f>
        <v/>
      </c>
      <c r="CW178" s="946"/>
      <c r="CX178" s="103"/>
      <c r="CY178" s="103"/>
      <c r="CZ178" s="103"/>
      <c r="DA178" s="103"/>
      <c r="DB178" s="103"/>
      <c r="DC178" s="103"/>
      <c r="DD178" s="103"/>
      <c r="DE178" s="103"/>
      <c r="DF178" s="103"/>
      <c r="DG178" s="103"/>
      <c r="DH178" s="103"/>
      <c r="DI178" s="103"/>
      <c r="DJ178" s="103"/>
      <c r="DK178" s="103"/>
      <c r="DL178" s="103"/>
      <c r="DM178" s="103"/>
      <c r="DN178" s="103"/>
      <c r="DO178" s="103"/>
      <c r="DP178" s="103"/>
      <c r="DQ178" s="103"/>
      <c r="DR178" s="103"/>
      <c r="DS178" s="103"/>
      <c r="DT178" s="103"/>
      <c r="DU178" s="103"/>
      <c r="DV178" s="103"/>
      <c r="DW178" s="103"/>
      <c r="DX178" s="103"/>
      <c r="DY178" s="103"/>
      <c r="DZ178" s="103"/>
      <c r="EA178" s="103"/>
      <c r="EB178" s="103"/>
      <c r="EC178" s="103"/>
      <c r="ED178" s="103"/>
      <c r="EE178" s="103"/>
      <c r="EF178" s="104"/>
      <c r="EG178" s="289"/>
      <c r="EH178" s="15"/>
      <c r="EI178" s="15"/>
      <c r="EJ178" s="15"/>
      <c r="EK178" s="15"/>
      <c r="EL178" s="290"/>
      <c r="EM178" s="49"/>
      <c r="EN178" s="15"/>
      <c r="EO178" s="15"/>
      <c r="EP178" s="15"/>
      <c r="EQ178" s="15"/>
      <c r="ER178" s="15"/>
      <c r="ES178" s="15"/>
      <c r="ET178" s="15"/>
      <c r="EU178" s="290"/>
      <c r="EV178" s="289"/>
      <c r="EW178" s="15"/>
      <c r="EX178" s="15"/>
      <c r="EY178" s="15"/>
      <c r="EZ178" s="15"/>
      <c r="FA178" s="15"/>
      <c r="FB178" s="15"/>
      <c r="FC178" s="290"/>
      <c r="FD178" s="289"/>
      <c r="FE178" s="15"/>
      <c r="FF178" s="15"/>
      <c r="FG178" s="15"/>
      <c r="FH178" s="15"/>
      <c r="FI178" s="15"/>
      <c r="FJ178" s="15"/>
      <c r="FK178" s="290"/>
      <c r="FL178" s="289"/>
      <c r="FM178" s="15"/>
      <c r="FN178" s="15"/>
      <c r="FO178" s="15"/>
      <c r="FP178" s="15"/>
      <c r="FQ178" s="15"/>
      <c r="FR178" s="15"/>
      <c r="FS178" s="290"/>
    </row>
    <row r="179" spans="1:175" s="293" customFormat="1" ht="13.5" customHeight="1" x14ac:dyDescent="0.25">
      <c r="A179" s="192"/>
      <c r="E179" s="24"/>
      <c r="F179" s="24"/>
      <c r="G179" s="25"/>
      <c r="H179" s="25"/>
      <c r="I179" s="25"/>
      <c r="J179" s="26"/>
      <c r="K179" s="26"/>
      <c r="L179" s="26"/>
      <c r="S179" s="27"/>
      <c r="T179" s="27"/>
      <c r="X179" s="57"/>
      <c r="Y179" s="61" t="str">
        <f t="shared" si="94"/>
        <v/>
      </c>
      <c r="Z179" s="21" t="str">
        <f t="shared" si="90"/>
        <v/>
      </c>
      <c r="AA179" s="18" t="str">
        <f t="shared" si="102"/>
        <v/>
      </c>
      <c r="AB179" s="18" t="str">
        <f t="shared" si="103"/>
        <v/>
      </c>
      <c r="AC179" s="19" t="str">
        <f t="shared" si="104"/>
        <v/>
      </c>
      <c r="AD179" s="937" t="str">
        <f t="shared" si="95"/>
        <v/>
      </c>
      <c r="AE179" s="938"/>
      <c r="AF179" s="939" t="str">
        <f t="shared" si="96"/>
        <v/>
      </c>
      <c r="AG179" s="940"/>
      <c r="AH179" s="941" t="str">
        <f t="shared" si="91"/>
        <v/>
      </c>
      <c r="AI179" s="942"/>
      <c r="AJ179" s="943" t="str">
        <f>IF(X179&lt;&gt;"",IF(M125&lt;&gt;"",M125,0)+$U$2*Z179,"")</f>
        <v/>
      </c>
      <c r="AK179" s="944"/>
      <c r="AL179" s="943"/>
      <c r="AM179" s="944"/>
      <c r="AN179" s="893"/>
      <c r="AO179" s="894"/>
      <c r="AP179" s="894"/>
      <c r="AQ179" s="894"/>
      <c r="AR179" s="894"/>
      <c r="AS179" s="894"/>
      <c r="AT179" s="894"/>
      <c r="AU179" s="894"/>
      <c r="AV179" s="894"/>
      <c r="AW179" s="894"/>
      <c r="AX179" s="895"/>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208"/>
      <c r="CJ179" s="945" t="str">
        <f t="shared" si="92"/>
        <v/>
      </c>
      <c r="CK179" s="946"/>
      <c r="CL179" s="945" t="str">
        <f t="shared" si="93"/>
        <v/>
      </c>
      <c r="CM179" s="946"/>
      <c r="CN179" s="945" t="str">
        <f>IF(AND(S125&lt;&gt;"",$X179&lt;&gt;"",$AA179&lt;&gt;"O",$AA179&lt;&gt;"I",S125=CN$4),$AA179*60+$AB179+$AC179/100,"")</f>
        <v/>
      </c>
      <c r="CO179" s="537"/>
      <c r="CP179" s="425" t="str">
        <f>IF(AND(S125&lt;&gt;"",$X179&lt;&gt;"",$AA179&lt;&gt;"O",$AA179&lt;&gt;"I",S125=CP$4),$AA179*60+$AB179+$AC179/100,"")</f>
        <v/>
      </c>
      <c r="CQ179" s="537"/>
      <c r="CR179" s="425" t="str">
        <f>IF(AND(S125&lt;&gt;"",$X179&lt;&gt;"",$AA179&lt;&gt;"O",$AA179&lt;&gt;"I",S125=CR$4),$AA179*60+$AB179+$AC179/100,"")</f>
        <v/>
      </c>
      <c r="CS179" s="537"/>
      <c r="CT179" s="425" t="str">
        <f>IF(AND(S125&lt;&gt;"",$X179&lt;&gt;"",$AA179&lt;&gt;"O",$AA179&lt;&gt;"I",S125=CT$4),$AA179*60+$AB179+$AC179/100,"")</f>
        <v/>
      </c>
      <c r="CU179" s="537"/>
      <c r="CV179" s="425" t="str">
        <f>IF(AND(S125&lt;&gt;"",$X179&lt;&gt;"",$AA179&lt;&gt;"O",$AA179&lt;&gt;"I",S125=CV$4),$AA179*60+$AB179+$AC179/100,"")</f>
        <v/>
      </c>
      <c r="CW179" s="946"/>
      <c r="CX179" s="103"/>
      <c r="CY179" s="103"/>
      <c r="CZ179" s="103"/>
      <c r="DA179" s="103"/>
      <c r="DB179" s="103"/>
      <c r="DC179" s="103"/>
      <c r="DD179" s="103"/>
      <c r="DE179" s="103"/>
      <c r="DF179" s="103"/>
      <c r="DG179" s="103"/>
      <c r="DH179" s="103"/>
      <c r="DI179" s="103"/>
      <c r="DJ179" s="103"/>
      <c r="DK179" s="103"/>
      <c r="DL179" s="103"/>
      <c r="DM179" s="103"/>
      <c r="DN179" s="103"/>
      <c r="DO179" s="103"/>
      <c r="DP179" s="103"/>
      <c r="DQ179" s="103"/>
      <c r="DR179" s="103"/>
      <c r="DS179" s="103"/>
      <c r="DT179" s="103"/>
      <c r="DU179" s="103"/>
      <c r="DV179" s="103"/>
      <c r="DW179" s="103"/>
      <c r="DX179" s="103"/>
      <c r="DY179" s="103"/>
      <c r="DZ179" s="103"/>
      <c r="EA179" s="103"/>
      <c r="EB179" s="103"/>
      <c r="EC179" s="103"/>
      <c r="ED179" s="103"/>
      <c r="EE179" s="103"/>
      <c r="EF179" s="104"/>
      <c r="EG179" s="289"/>
      <c r="EH179" s="15"/>
      <c r="EI179" s="15"/>
      <c r="EJ179" s="15"/>
      <c r="EK179" s="15"/>
      <c r="EL179" s="290"/>
      <c r="EM179" s="49"/>
      <c r="EN179" s="15"/>
      <c r="EO179" s="15"/>
      <c r="EP179" s="15"/>
      <c r="EQ179" s="15"/>
      <c r="ER179" s="15"/>
      <c r="ES179" s="15"/>
      <c r="ET179" s="15"/>
      <c r="EU179" s="290"/>
      <c r="EV179" s="289"/>
      <c r="EW179" s="15"/>
      <c r="EX179" s="15"/>
      <c r="EY179" s="15"/>
      <c r="EZ179" s="15"/>
      <c r="FA179" s="15"/>
      <c r="FB179" s="15"/>
      <c r="FC179" s="290"/>
      <c r="FD179" s="289"/>
      <c r="FE179" s="15"/>
      <c r="FF179" s="15"/>
      <c r="FG179" s="15"/>
      <c r="FH179" s="15"/>
      <c r="FI179" s="15"/>
      <c r="FJ179" s="15"/>
      <c r="FK179" s="290"/>
      <c r="FL179" s="289"/>
      <c r="FM179" s="15"/>
      <c r="FN179" s="15"/>
      <c r="FO179" s="15"/>
      <c r="FP179" s="15"/>
      <c r="FQ179" s="15"/>
      <c r="FR179" s="15"/>
      <c r="FS179" s="290"/>
    </row>
    <row r="180" spans="1:175" s="293" customFormat="1" ht="13.5" customHeight="1" x14ac:dyDescent="0.25">
      <c r="A180" s="192"/>
      <c r="E180" s="24"/>
      <c r="F180" s="24"/>
      <c r="G180" s="25"/>
      <c r="H180" s="25"/>
      <c r="I180" s="25"/>
      <c r="J180" s="26"/>
      <c r="K180" s="26"/>
      <c r="L180" s="26"/>
      <c r="S180" s="27"/>
      <c r="T180" s="27"/>
      <c r="X180" s="57"/>
      <c r="Y180" s="61" t="str">
        <f t="shared" si="94"/>
        <v/>
      </c>
      <c r="Z180" s="21" t="str">
        <f t="shared" si="90"/>
        <v/>
      </c>
      <c r="AA180" s="18" t="str">
        <f t="shared" si="102"/>
        <v/>
      </c>
      <c r="AB180" s="18" t="str">
        <f t="shared" si="103"/>
        <v/>
      </c>
      <c r="AC180" s="19" t="str">
        <f t="shared" si="104"/>
        <v/>
      </c>
      <c r="AD180" s="937" t="str">
        <f t="shared" si="95"/>
        <v/>
      </c>
      <c r="AE180" s="938"/>
      <c r="AF180" s="939" t="str">
        <f t="shared" si="96"/>
        <v/>
      </c>
      <c r="AG180" s="940"/>
      <c r="AH180" s="941" t="str">
        <f t="shared" si="91"/>
        <v/>
      </c>
      <c r="AI180" s="942"/>
      <c r="AJ180" s="943" t="str">
        <f>IF(X180&lt;&gt;"",IF(M125&lt;&gt;"",M125,0)+$U$2*Z180,"")</f>
        <v/>
      </c>
      <c r="AK180" s="944"/>
      <c r="AL180" s="943"/>
      <c r="AM180" s="944"/>
      <c r="AN180" s="893"/>
      <c r="AO180" s="894"/>
      <c r="AP180" s="894"/>
      <c r="AQ180" s="894"/>
      <c r="AR180" s="894"/>
      <c r="AS180" s="894"/>
      <c r="AT180" s="894"/>
      <c r="AU180" s="894"/>
      <c r="AV180" s="894"/>
      <c r="AW180" s="894"/>
      <c r="AX180" s="895"/>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208"/>
      <c r="CJ180" s="945" t="str">
        <f t="shared" si="92"/>
        <v/>
      </c>
      <c r="CK180" s="946"/>
      <c r="CL180" s="945" t="str">
        <f t="shared" si="93"/>
        <v/>
      </c>
      <c r="CM180" s="946"/>
      <c r="CN180" s="945" t="str">
        <f>IF(AND(S125&lt;&gt;"",$X180&lt;&gt;"",$AA180&lt;&gt;"O",$AA180&lt;&gt;"I",S125=CN$4),$AA180*60+$AB180+$AC180/100,"")</f>
        <v/>
      </c>
      <c r="CO180" s="537"/>
      <c r="CP180" s="425" t="str">
        <f>IF(AND(S125&lt;&gt;"",$X180&lt;&gt;"",$AA180&lt;&gt;"O",$AA180&lt;&gt;"I",S125=CP$4),$AA180*60+$AB180+$AC180/100,"")</f>
        <v/>
      </c>
      <c r="CQ180" s="537"/>
      <c r="CR180" s="425" t="str">
        <f>IF(AND(S125&lt;&gt;"",$X180&lt;&gt;"",$AA180&lt;&gt;"O",$AA180&lt;&gt;"I",S125=CR$4),$AA180*60+$AB180+$AC180/100,"")</f>
        <v/>
      </c>
      <c r="CS180" s="537"/>
      <c r="CT180" s="425" t="str">
        <f>IF(AND(S125&lt;&gt;"",$X180&lt;&gt;"",$AA180&lt;&gt;"O",$AA180&lt;&gt;"I",S125=CT$4),$AA180*60+$AB180+$AC180/100,"")</f>
        <v/>
      </c>
      <c r="CU180" s="537"/>
      <c r="CV180" s="425" t="str">
        <f>IF(AND(S125&lt;&gt;"",$X180&lt;&gt;"",$AA180&lt;&gt;"O",$AA180&lt;&gt;"I",S125=CV$4),$AA180*60+$AB180+$AC180/100,"")</f>
        <v/>
      </c>
      <c r="CW180" s="946"/>
      <c r="CX180" s="103"/>
      <c r="CY180" s="103"/>
      <c r="CZ180" s="103"/>
      <c r="DA180" s="103"/>
      <c r="DB180" s="103"/>
      <c r="DC180" s="103"/>
      <c r="DD180" s="103"/>
      <c r="DE180" s="103"/>
      <c r="DF180" s="103"/>
      <c r="DG180" s="103"/>
      <c r="DH180" s="103"/>
      <c r="DI180" s="103"/>
      <c r="DJ180" s="103"/>
      <c r="DK180" s="103"/>
      <c r="DL180" s="103"/>
      <c r="DM180" s="103"/>
      <c r="DN180" s="103"/>
      <c r="DO180" s="103"/>
      <c r="DP180" s="103"/>
      <c r="DQ180" s="103"/>
      <c r="DR180" s="103"/>
      <c r="DS180" s="103"/>
      <c r="DT180" s="103"/>
      <c r="DU180" s="103"/>
      <c r="DV180" s="103"/>
      <c r="DW180" s="103"/>
      <c r="DX180" s="103"/>
      <c r="DY180" s="103"/>
      <c r="DZ180" s="103"/>
      <c r="EA180" s="103"/>
      <c r="EB180" s="103"/>
      <c r="EC180" s="103"/>
      <c r="ED180" s="103"/>
      <c r="EE180" s="103"/>
      <c r="EF180" s="104"/>
      <c r="EG180" s="289"/>
      <c r="EH180" s="15"/>
      <c r="EI180" s="15"/>
      <c r="EJ180" s="15"/>
      <c r="EK180" s="15"/>
      <c r="EL180" s="290"/>
      <c r="EM180" s="49"/>
      <c r="EN180" s="15"/>
      <c r="EO180" s="15"/>
      <c r="EP180" s="15"/>
      <c r="EQ180" s="15"/>
      <c r="ER180" s="15"/>
      <c r="ES180" s="15"/>
      <c r="ET180" s="15"/>
      <c r="EU180" s="290"/>
      <c r="EV180" s="289"/>
      <c r="EW180" s="15"/>
      <c r="EX180" s="15"/>
      <c r="EY180" s="15"/>
      <c r="EZ180" s="15"/>
      <c r="FA180" s="15"/>
      <c r="FB180" s="15"/>
      <c r="FC180" s="290"/>
      <c r="FD180" s="289"/>
      <c r="FE180" s="15"/>
      <c r="FF180" s="15"/>
      <c r="FG180" s="15"/>
      <c r="FH180" s="15"/>
      <c r="FI180" s="15"/>
      <c r="FJ180" s="15"/>
      <c r="FK180" s="290"/>
      <c r="FL180" s="289"/>
      <c r="FM180" s="15"/>
      <c r="FN180" s="15"/>
      <c r="FO180" s="15"/>
      <c r="FP180" s="15"/>
      <c r="FQ180" s="15"/>
      <c r="FR180" s="15"/>
      <c r="FS180" s="290"/>
    </row>
    <row r="181" spans="1:175" s="293" customFormat="1" ht="13.5" customHeight="1" x14ac:dyDescent="0.25">
      <c r="A181" s="192"/>
      <c r="E181" s="24"/>
      <c r="F181" s="24"/>
      <c r="G181" s="25"/>
      <c r="H181" s="25"/>
      <c r="I181" s="25"/>
      <c r="J181" s="26"/>
      <c r="K181" s="26"/>
      <c r="L181" s="26"/>
      <c r="S181" s="27"/>
      <c r="T181" s="27"/>
      <c r="X181" s="57"/>
      <c r="Y181" s="61" t="str">
        <f t="shared" si="94"/>
        <v/>
      </c>
      <c r="Z181" s="21" t="str">
        <f t="shared" si="90"/>
        <v/>
      </c>
      <c r="AA181" s="18" t="str">
        <f t="shared" si="102"/>
        <v/>
      </c>
      <c r="AB181" s="18" t="str">
        <f t="shared" si="103"/>
        <v/>
      </c>
      <c r="AC181" s="19" t="str">
        <f t="shared" si="104"/>
        <v/>
      </c>
      <c r="AD181" s="937" t="str">
        <f t="shared" si="95"/>
        <v/>
      </c>
      <c r="AE181" s="938"/>
      <c r="AF181" s="939" t="str">
        <f t="shared" si="96"/>
        <v/>
      </c>
      <c r="AG181" s="940"/>
      <c r="AH181" s="941" t="str">
        <f t="shared" si="91"/>
        <v/>
      </c>
      <c r="AI181" s="942"/>
      <c r="AJ181" s="943" t="str">
        <f>IF(X181&lt;&gt;"",IF(M125&lt;&gt;"",M125,0)+$U$2*Z181,"")</f>
        <v/>
      </c>
      <c r="AK181" s="944"/>
      <c r="AL181" s="943"/>
      <c r="AM181" s="944"/>
      <c r="AN181" s="893"/>
      <c r="AO181" s="894"/>
      <c r="AP181" s="894"/>
      <c r="AQ181" s="894"/>
      <c r="AR181" s="894"/>
      <c r="AS181" s="894"/>
      <c r="AT181" s="894"/>
      <c r="AU181" s="894"/>
      <c r="AV181" s="894"/>
      <c r="AW181" s="894"/>
      <c r="AX181" s="895"/>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208"/>
      <c r="CJ181" s="945" t="str">
        <f t="shared" si="92"/>
        <v/>
      </c>
      <c r="CK181" s="946"/>
      <c r="CL181" s="945" t="str">
        <f t="shared" si="93"/>
        <v/>
      </c>
      <c r="CM181" s="946"/>
      <c r="CN181" s="945" t="str">
        <f>IF(AND(S125&lt;&gt;"",$X181&lt;&gt;"",$AA181&lt;&gt;"O",$AA181&lt;&gt;"I",S125=CN$4),$AA181*60+$AB181+$AC181/100,"")</f>
        <v/>
      </c>
      <c r="CO181" s="537"/>
      <c r="CP181" s="425" t="str">
        <f>IF(AND(S125&lt;&gt;"",$X181&lt;&gt;"",$AA181&lt;&gt;"O",$AA181&lt;&gt;"I",S125=CP$4),$AA181*60+$AB181+$AC181/100,"")</f>
        <v/>
      </c>
      <c r="CQ181" s="537"/>
      <c r="CR181" s="425" t="str">
        <f>IF(AND(S125&lt;&gt;"",$X181&lt;&gt;"",$AA181&lt;&gt;"O",$AA181&lt;&gt;"I",S125=CR$4),$AA181*60+$AB181+$AC181/100,"")</f>
        <v/>
      </c>
      <c r="CS181" s="537"/>
      <c r="CT181" s="425" t="str">
        <f>IF(AND(S125&lt;&gt;"",$X181&lt;&gt;"",$AA181&lt;&gt;"O",$AA181&lt;&gt;"I",S125=CT$4),$AA181*60+$AB181+$AC181/100,"")</f>
        <v/>
      </c>
      <c r="CU181" s="537"/>
      <c r="CV181" s="425" t="str">
        <f>IF(AND(S125&lt;&gt;"",$X181&lt;&gt;"",$AA181&lt;&gt;"O",$AA181&lt;&gt;"I",S125=CV$4),$AA181*60+$AB181+$AC181/100,"")</f>
        <v/>
      </c>
      <c r="CW181" s="946"/>
      <c r="CX181" s="103"/>
      <c r="CY181" s="103"/>
      <c r="CZ181" s="103"/>
      <c r="DA181" s="103"/>
      <c r="DB181" s="103"/>
      <c r="DC181" s="103"/>
      <c r="DD181" s="103"/>
      <c r="DE181" s="103"/>
      <c r="DF181" s="103"/>
      <c r="DG181" s="103"/>
      <c r="DH181" s="103"/>
      <c r="DI181" s="103"/>
      <c r="DJ181" s="103"/>
      <c r="DK181" s="103"/>
      <c r="DL181" s="103"/>
      <c r="DM181" s="103"/>
      <c r="DN181" s="103"/>
      <c r="DO181" s="103"/>
      <c r="DP181" s="103"/>
      <c r="DQ181" s="103"/>
      <c r="DR181" s="103"/>
      <c r="DS181" s="103"/>
      <c r="DT181" s="103"/>
      <c r="DU181" s="103"/>
      <c r="DV181" s="103"/>
      <c r="DW181" s="103"/>
      <c r="DX181" s="103"/>
      <c r="DY181" s="103"/>
      <c r="DZ181" s="103"/>
      <c r="EA181" s="103"/>
      <c r="EB181" s="103"/>
      <c r="EC181" s="103"/>
      <c r="ED181" s="103"/>
      <c r="EE181" s="103"/>
      <c r="EF181" s="104"/>
      <c r="EG181" s="289"/>
      <c r="EH181" s="15"/>
      <c r="EI181" s="15"/>
      <c r="EJ181" s="15"/>
      <c r="EK181" s="15"/>
      <c r="EL181" s="290"/>
      <c r="EM181" s="49"/>
      <c r="EN181" s="15"/>
      <c r="EO181" s="15"/>
      <c r="EP181" s="15"/>
      <c r="EQ181" s="15"/>
      <c r="ER181" s="15"/>
      <c r="ES181" s="15"/>
      <c r="ET181" s="15"/>
      <c r="EU181" s="290"/>
      <c r="EV181" s="289"/>
      <c r="EW181" s="15"/>
      <c r="EX181" s="15"/>
      <c r="EY181" s="15"/>
      <c r="EZ181" s="15"/>
      <c r="FA181" s="15"/>
      <c r="FB181" s="15"/>
      <c r="FC181" s="290"/>
      <c r="FD181" s="289"/>
      <c r="FE181" s="15"/>
      <c r="FF181" s="15"/>
      <c r="FG181" s="15"/>
      <c r="FH181" s="15"/>
      <c r="FI181" s="15"/>
      <c r="FJ181" s="15"/>
      <c r="FK181" s="290"/>
      <c r="FL181" s="289"/>
      <c r="FM181" s="15"/>
      <c r="FN181" s="15"/>
      <c r="FO181" s="15"/>
      <c r="FP181" s="15"/>
      <c r="FQ181" s="15"/>
      <c r="FR181" s="15"/>
      <c r="FS181" s="290"/>
    </row>
    <row r="182" spans="1:175" s="293" customFormat="1" ht="13.5" customHeight="1" x14ac:dyDescent="0.25">
      <c r="A182" s="289"/>
      <c r="F182" s="294"/>
      <c r="H182" s="25"/>
      <c r="I182" s="25"/>
      <c r="J182" s="25"/>
      <c r="K182" s="25"/>
      <c r="M182" s="25"/>
      <c r="N182" s="25"/>
      <c r="O182" s="25"/>
      <c r="P182" s="25"/>
      <c r="Q182" s="25"/>
      <c r="R182" s="25"/>
      <c r="S182" s="25"/>
      <c r="T182" s="25"/>
      <c r="U182" s="116"/>
      <c r="V182" s="116"/>
      <c r="W182" s="117"/>
      <c r="X182" s="57"/>
      <c r="Y182" s="61" t="str">
        <f t="shared" si="94"/>
        <v/>
      </c>
      <c r="Z182" s="21" t="str">
        <f t="shared" si="90"/>
        <v/>
      </c>
      <c r="AA182" s="18" t="str">
        <f t="shared" si="102"/>
        <v/>
      </c>
      <c r="AB182" s="18" t="str">
        <f t="shared" si="103"/>
        <v/>
      </c>
      <c r="AC182" s="19" t="str">
        <f t="shared" si="104"/>
        <v/>
      </c>
      <c r="AD182" s="937" t="str">
        <f t="shared" si="95"/>
        <v/>
      </c>
      <c r="AE182" s="938"/>
      <c r="AF182" s="939" t="str">
        <f t="shared" si="96"/>
        <v/>
      </c>
      <c r="AG182" s="940"/>
      <c r="AH182" s="941" t="str">
        <f t="shared" si="91"/>
        <v/>
      </c>
      <c r="AI182" s="942"/>
      <c r="AJ182" s="943" t="str">
        <f>IF(X182&lt;&gt;"",IF(M125&lt;&gt;"",M125,0)+$U$2*Z182,"")</f>
        <v/>
      </c>
      <c r="AK182" s="944"/>
      <c r="AL182" s="943"/>
      <c r="AM182" s="944"/>
      <c r="AN182" s="893"/>
      <c r="AO182" s="894"/>
      <c r="AP182" s="894"/>
      <c r="AQ182" s="894"/>
      <c r="AR182" s="894"/>
      <c r="AS182" s="894"/>
      <c r="AT182" s="894"/>
      <c r="AU182" s="894"/>
      <c r="AV182" s="894"/>
      <c r="AW182" s="894"/>
      <c r="AX182" s="895"/>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208"/>
      <c r="CJ182" s="945" t="str">
        <f t="shared" si="92"/>
        <v/>
      </c>
      <c r="CK182" s="946"/>
      <c r="CL182" s="945" t="str">
        <f t="shared" si="93"/>
        <v/>
      </c>
      <c r="CM182" s="946"/>
      <c r="CN182" s="945" t="str">
        <f>IF(AND(S125&lt;&gt;"",$X182&lt;&gt;"",$AA182&lt;&gt;"O",$AA182&lt;&gt;"I",S125=CN$4),$AA182*60+$AB182+$AC182/100,"")</f>
        <v/>
      </c>
      <c r="CO182" s="537"/>
      <c r="CP182" s="425" t="str">
        <f>IF(AND(S125&lt;&gt;"",$X182&lt;&gt;"",$AA182&lt;&gt;"O",$AA182&lt;&gt;"I",S125=CP$4),$AA182*60+$AB182+$AC182/100,"")</f>
        <v/>
      </c>
      <c r="CQ182" s="537"/>
      <c r="CR182" s="425" t="str">
        <f>IF(AND(S125&lt;&gt;"",$X182&lt;&gt;"",$AA182&lt;&gt;"O",$AA182&lt;&gt;"I",S125=CR$4),$AA182*60+$AB182+$AC182/100,"")</f>
        <v/>
      </c>
      <c r="CS182" s="537"/>
      <c r="CT182" s="425" t="str">
        <f>IF(AND(S125&lt;&gt;"",$X182&lt;&gt;"",$AA182&lt;&gt;"O",$AA182&lt;&gt;"I",S125=CT$4),$AA182*60+$AB182+$AC182/100,"")</f>
        <v/>
      </c>
      <c r="CU182" s="537"/>
      <c r="CV182" s="425" t="str">
        <f>IF(AND(S125&lt;&gt;"",$X182&lt;&gt;"",$AA182&lt;&gt;"O",$AA182&lt;&gt;"I",S125=CV$4),$AA182*60+$AB182+$AC182/100,"")</f>
        <v/>
      </c>
      <c r="CW182" s="946"/>
      <c r="CX182" s="103"/>
      <c r="CY182" s="103"/>
      <c r="CZ182" s="103"/>
      <c r="DA182" s="103"/>
      <c r="DB182" s="103"/>
      <c r="DC182" s="103"/>
      <c r="DD182" s="103"/>
      <c r="DE182" s="103"/>
      <c r="DF182" s="103"/>
      <c r="DG182" s="103"/>
      <c r="DH182" s="103"/>
      <c r="DI182" s="103"/>
      <c r="DJ182" s="103"/>
      <c r="DK182" s="103"/>
      <c r="DL182" s="103"/>
      <c r="DM182" s="103"/>
      <c r="DN182" s="103"/>
      <c r="DO182" s="103"/>
      <c r="DP182" s="103"/>
      <c r="DQ182" s="103"/>
      <c r="DR182" s="103"/>
      <c r="DS182" s="103"/>
      <c r="DT182" s="103"/>
      <c r="DU182" s="103"/>
      <c r="DV182" s="103"/>
      <c r="DW182" s="103"/>
      <c r="DX182" s="103"/>
      <c r="DY182" s="103"/>
      <c r="DZ182" s="103"/>
      <c r="EA182" s="103"/>
      <c r="EB182" s="103"/>
      <c r="EC182" s="103"/>
      <c r="ED182" s="103"/>
      <c r="EE182" s="103"/>
      <c r="EF182" s="104"/>
      <c r="EG182" s="289"/>
      <c r="EH182" s="15"/>
      <c r="EI182" s="15"/>
      <c r="EJ182" s="15"/>
      <c r="EK182" s="15"/>
      <c r="EL182" s="290"/>
      <c r="EM182" s="49"/>
      <c r="EN182" s="15"/>
      <c r="EO182" s="15"/>
      <c r="EP182" s="15"/>
      <c r="EQ182" s="15"/>
      <c r="ER182" s="15"/>
      <c r="ES182" s="15"/>
      <c r="ET182" s="15"/>
      <c r="EU182" s="290"/>
      <c r="EV182" s="289"/>
      <c r="EW182" s="15"/>
      <c r="EX182" s="15"/>
      <c r="EY182" s="15"/>
      <c r="EZ182" s="15"/>
      <c r="FA182" s="15"/>
      <c r="FB182" s="15"/>
      <c r="FC182" s="290"/>
      <c r="FD182" s="289"/>
      <c r="FE182" s="15"/>
      <c r="FF182" s="15"/>
      <c r="FG182" s="15"/>
      <c r="FH182" s="15"/>
      <c r="FI182" s="15"/>
      <c r="FJ182" s="15"/>
      <c r="FK182" s="290"/>
      <c r="FL182" s="289"/>
      <c r="FM182" s="15"/>
      <c r="FN182" s="15"/>
      <c r="FO182" s="15"/>
      <c r="FP182" s="15"/>
      <c r="FQ182" s="15"/>
      <c r="FR182" s="15"/>
      <c r="FS182" s="290"/>
    </row>
    <row r="183" spans="1:175" s="293" customFormat="1" ht="13.5" customHeight="1" x14ac:dyDescent="0.25">
      <c r="A183" s="22">
        <f>MIN(CJ125:CK184)</f>
        <v>0</v>
      </c>
      <c r="B183" s="930" t="s">
        <v>90</v>
      </c>
      <c r="C183" s="930"/>
      <c r="D183" s="930"/>
      <c r="E183" s="930"/>
      <c r="F183" s="174" t="str">
        <f>S125</f>
        <v>PD</v>
      </c>
      <c r="G183" s="22" t="str">
        <f>IF(SUM(CJ125:CK184)&lt;&gt;0,AVERAGE(CJ125:CK184),"")</f>
        <v/>
      </c>
      <c r="H183" s="931" t="s">
        <v>91</v>
      </c>
      <c r="I183" s="931"/>
      <c r="J183" s="931"/>
      <c r="K183" s="931"/>
      <c r="L183" s="174" t="str">
        <f>IF(G125&lt;&gt;"",G125,"")</f>
        <v>8256</v>
      </c>
      <c r="M183" s="932" t="s">
        <v>58</v>
      </c>
      <c r="N183" s="933"/>
      <c r="O183" s="933"/>
      <c r="P183" s="934"/>
      <c r="Q183" s="935"/>
      <c r="R183" s="936"/>
      <c r="S183" s="129" t="str">
        <f>G125</f>
        <v>8256</v>
      </c>
      <c r="T183" s="130"/>
      <c r="U183" s="114">
        <f>MAX(Y125:Y184)</f>
        <v>0</v>
      </c>
      <c r="V183" s="113" t="s">
        <v>52</v>
      </c>
      <c r="W183" s="115">
        <f>MIN(AF125:AG184)</f>
        <v>0</v>
      </c>
      <c r="X183" s="57"/>
      <c r="Y183" s="61" t="str">
        <f t="shared" si="94"/>
        <v/>
      </c>
      <c r="Z183" s="21" t="str">
        <f t="shared" si="90"/>
        <v/>
      </c>
      <c r="AA183" s="18" t="str">
        <f t="shared" si="102"/>
        <v/>
      </c>
      <c r="AB183" s="18" t="str">
        <f t="shared" si="103"/>
        <v/>
      </c>
      <c r="AC183" s="19" t="str">
        <f t="shared" si="104"/>
        <v/>
      </c>
      <c r="AD183" s="937" t="str">
        <f t="shared" si="95"/>
        <v/>
      </c>
      <c r="AE183" s="938"/>
      <c r="AF183" s="939" t="str">
        <f t="shared" si="96"/>
        <v/>
      </c>
      <c r="AG183" s="940"/>
      <c r="AH183" s="941" t="str">
        <f t="shared" si="91"/>
        <v/>
      </c>
      <c r="AI183" s="942"/>
      <c r="AJ183" s="943" t="str">
        <f>IF(X183&lt;&gt;"",IF(M125&lt;&gt;"",M125,0)+$U$2*Z183,"")</f>
        <v/>
      </c>
      <c r="AK183" s="944"/>
      <c r="AL183" s="943"/>
      <c r="AM183" s="944"/>
      <c r="AN183" s="893"/>
      <c r="AO183" s="894"/>
      <c r="AP183" s="894"/>
      <c r="AQ183" s="894"/>
      <c r="AR183" s="894"/>
      <c r="AS183" s="894"/>
      <c r="AT183" s="894"/>
      <c r="AU183" s="894"/>
      <c r="AV183" s="894"/>
      <c r="AW183" s="894"/>
      <c r="AX183" s="895"/>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208"/>
      <c r="CJ183" s="945" t="str">
        <f t="shared" si="92"/>
        <v/>
      </c>
      <c r="CK183" s="946"/>
      <c r="CL183" s="945" t="str">
        <f t="shared" si="93"/>
        <v/>
      </c>
      <c r="CM183" s="946"/>
      <c r="CN183" s="945" t="str">
        <f>IF(AND(S125&lt;&gt;"",$X183&lt;&gt;"",$AA183&lt;&gt;"O",$AA183&lt;&gt;"I",S125=CN$4),$AA183*60+$AB183+$AC183/100,"")</f>
        <v/>
      </c>
      <c r="CO183" s="537"/>
      <c r="CP183" s="425" t="str">
        <f>IF(AND(S125&lt;&gt;"",$X183&lt;&gt;"",$AA183&lt;&gt;"O",$AA183&lt;&gt;"I",S125=CP$4),$AA183*60+$AB183+$AC183/100,"")</f>
        <v/>
      </c>
      <c r="CQ183" s="537"/>
      <c r="CR183" s="425" t="str">
        <f>IF(AND(S125&lt;&gt;"",$X183&lt;&gt;"",$AA183&lt;&gt;"O",$AA183&lt;&gt;"I",S125=CR$4),$AA183*60+$AB183+$AC183/100,"")</f>
        <v/>
      </c>
      <c r="CS183" s="537"/>
      <c r="CT183" s="425" t="str">
        <f>IF(AND(S125&lt;&gt;"",$X183&lt;&gt;"",$AA183&lt;&gt;"O",$AA183&lt;&gt;"I",S125=CT$4),$AA183*60+$AB183+$AC183/100,"")</f>
        <v/>
      </c>
      <c r="CU183" s="537"/>
      <c r="CV183" s="425" t="str">
        <f>IF(AND(S125&lt;&gt;"",$X183&lt;&gt;"",$AA183&lt;&gt;"O",$AA183&lt;&gt;"I",S125=CV$4),$AA183*60+$AB183+$AC183/100,"")</f>
        <v/>
      </c>
      <c r="CW183" s="946"/>
      <c r="CX183" s="103"/>
      <c r="CY183" s="103"/>
      <c r="CZ183" s="103"/>
      <c r="DA183" s="103"/>
      <c r="DB183" s="103"/>
      <c r="DC183" s="103"/>
      <c r="DD183" s="103"/>
      <c r="DE183" s="103"/>
      <c r="DF183" s="103"/>
      <c r="DG183" s="103"/>
      <c r="DH183" s="103"/>
      <c r="DI183" s="103"/>
      <c r="DJ183" s="103"/>
      <c r="DK183" s="103"/>
      <c r="DL183" s="103"/>
      <c r="DM183" s="103"/>
      <c r="DN183" s="103"/>
      <c r="DO183" s="103"/>
      <c r="DP183" s="103"/>
      <c r="DQ183" s="103"/>
      <c r="DR183" s="103"/>
      <c r="DS183" s="103"/>
      <c r="DT183" s="103"/>
      <c r="DU183" s="103"/>
      <c r="DV183" s="103"/>
      <c r="DW183" s="103"/>
      <c r="DX183" s="103"/>
      <c r="DY183" s="103"/>
      <c r="DZ183" s="103"/>
      <c r="EA183" s="103"/>
      <c r="EB183" s="103"/>
      <c r="EC183" s="103"/>
      <c r="ED183" s="103"/>
      <c r="EE183" s="103"/>
      <c r="EF183" s="104"/>
      <c r="EG183" s="289"/>
      <c r="EH183" s="15"/>
      <c r="EI183" s="15"/>
      <c r="EJ183" s="15"/>
      <c r="EK183" s="15"/>
      <c r="EL183" s="290"/>
      <c r="EM183" s="49"/>
      <c r="EN183" s="15"/>
      <c r="EO183" s="15"/>
      <c r="EP183" s="15"/>
      <c r="EQ183" s="15"/>
      <c r="ER183" s="15"/>
      <c r="ES183" s="15"/>
      <c r="ET183" s="15"/>
      <c r="EU183" s="290"/>
      <c r="EV183" s="289"/>
      <c r="EW183" s="15"/>
      <c r="EX183" s="15"/>
      <c r="EY183" s="15"/>
      <c r="EZ183" s="15"/>
      <c r="FA183" s="15"/>
      <c r="FB183" s="15"/>
      <c r="FC183" s="290"/>
      <c r="FD183" s="289"/>
      <c r="FE183" s="15"/>
      <c r="FF183" s="15"/>
      <c r="FG183" s="15"/>
      <c r="FH183" s="15"/>
      <c r="FI183" s="15"/>
      <c r="FJ183" s="15"/>
      <c r="FK183" s="290"/>
      <c r="FL183" s="289"/>
      <c r="FM183" s="15"/>
      <c r="FN183" s="15"/>
      <c r="FO183" s="15"/>
      <c r="FP183" s="15"/>
      <c r="FQ183" s="15"/>
      <c r="FR183" s="15"/>
      <c r="FS183" s="290"/>
    </row>
    <row r="184" spans="1:175" s="293" customFormat="1" ht="13.5" customHeight="1" x14ac:dyDescent="0.25">
      <c r="A184" s="903" t="str">
        <f>IF(A183&lt;&gt;0,INT(A183/60),"")</f>
        <v/>
      </c>
      <c r="B184" s="904"/>
      <c r="C184" s="905" t="str">
        <f>IF(A183&lt;&gt;0,INT(A183-A184*60),"")</f>
        <v/>
      </c>
      <c r="D184" s="906"/>
      <c r="E184" s="905" t="str">
        <f>IF(A183&lt;&gt;0,(A183-A184*60-C184)*100,"")</f>
        <v/>
      </c>
      <c r="F184" s="907"/>
      <c r="G184" s="621" t="str">
        <f>IF(G183&lt;&gt;"",INT(G183/60),"")</f>
        <v/>
      </c>
      <c r="H184" s="622"/>
      <c r="I184" s="908" t="str">
        <f>IF(G183&lt;&gt;"",INT(G183-G184*60),"")</f>
        <v/>
      </c>
      <c r="J184" s="909"/>
      <c r="K184" s="908" t="str">
        <f>IF(G183&lt;&gt;"",(G183-G184*60-I184)*100,"")</f>
        <v/>
      </c>
      <c r="L184" s="910"/>
      <c r="M184" s="911" t="str">
        <f>IF(SUM(CL125:CM184)&lt;&gt;0,AVERAGE(CL125:CM184),"")</f>
        <v/>
      </c>
      <c r="N184" s="912"/>
      <c r="O184" s="912"/>
      <c r="P184" s="913"/>
      <c r="Q184" s="914"/>
      <c r="R184" s="915"/>
      <c r="S184" s="127">
        <f>MAX(AJ125:AK184)</f>
        <v>0</v>
      </c>
      <c r="T184" s="128"/>
      <c r="U184" s="916"/>
      <c r="V184" s="917"/>
      <c r="W184" s="918"/>
      <c r="X184" s="59"/>
      <c r="Y184" s="63" t="str">
        <f t="shared" si="94"/>
        <v/>
      </c>
      <c r="Z184" s="23" t="str">
        <f t="shared" si="90"/>
        <v/>
      </c>
      <c r="AA184" s="18" t="str">
        <f t="shared" si="102"/>
        <v/>
      </c>
      <c r="AB184" s="18" t="str">
        <f t="shared" si="103"/>
        <v/>
      </c>
      <c r="AC184" s="19" t="str">
        <f t="shared" si="104"/>
        <v/>
      </c>
      <c r="AD184" s="911" t="str">
        <f t="shared" si="95"/>
        <v/>
      </c>
      <c r="AE184" s="913"/>
      <c r="AF184" s="919" t="str">
        <f t="shared" si="96"/>
        <v/>
      </c>
      <c r="AG184" s="920"/>
      <c r="AH184" s="921" t="str">
        <f t="shared" si="91"/>
        <v/>
      </c>
      <c r="AI184" s="922"/>
      <c r="AJ184" s="923" t="str">
        <f>IF(X184&lt;&gt;"",IF(M125&lt;&gt;"",M125,0)+$U$2*Z184,"")</f>
        <v/>
      </c>
      <c r="AK184" s="924"/>
      <c r="AL184" s="925"/>
      <c r="AM184" s="926"/>
      <c r="AN184" s="927"/>
      <c r="AO184" s="928"/>
      <c r="AP184" s="928"/>
      <c r="AQ184" s="928"/>
      <c r="AR184" s="928"/>
      <c r="AS184" s="928"/>
      <c r="AT184" s="928"/>
      <c r="AU184" s="928"/>
      <c r="AV184" s="928"/>
      <c r="AW184" s="928"/>
      <c r="AX184" s="929"/>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208"/>
      <c r="CJ184" s="878" t="str">
        <f t="shared" si="92"/>
        <v/>
      </c>
      <c r="CK184" s="881"/>
      <c r="CL184" s="878" t="str">
        <f t="shared" si="93"/>
        <v/>
      </c>
      <c r="CM184" s="881"/>
      <c r="CN184" s="878" t="str">
        <f>IF(AND(S125&lt;&gt;"",$X184&lt;&gt;"",$AA184&lt;&gt;"O",$AA184&lt;&gt;"I",S125=CN$4),$AA184*60+$AB184+$AC184/100,"")</f>
        <v/>
      </c>
      <c r="CO184" s="879"/>
      <c r="CP184" s="880" t="str">
        <f>IF(AND(S125&lt;&gt;"",$X184&lt;&gt;"",$AA184&lt;&gt;"O",$AA184&lt;&gt;"I",S125=CP$4),$AA184*60+$AB184+$AC184/100,"")</f>
        <v/>
      </c>
      <c r="CQ184" s="879"/>
      <c r="CR184" s="880" t="str">
        <f>IF(AND(S125&lt;&gt;"",$X184&lt;&gt;"",$AA184&lt;&gt;"O",$AA184&lt;&gt;"I",S125=CR$4),$AA184*60+$AB184+$AC184/100,"")</f>
        <v/>
      </c>
      <c r="CS184" s="879"/>
      <c r="CT184" s="880" t="str">
        <f>IF(AND(S125&lt;&gt;"",$X184&lt;&gt;"",$AA184&lt;&gt;"O",$AA184&lt;&gt;"I",S125=CT$4),$AA184*60+$AB184+$AC184/100,"")</f>
        <v/>
      </c>
      <c r="CU184" s="879"/>
      <c r="CV184" s="880" t="str">
        <f>IF(AND(S125&lt;&gt;"",$X184&lt;&gt;"",$AA184&lt;&gt;"O",$AA184&lt;&gt;"I",S125=CV$4),$AA184*60+$AB184+$AC184/100,"")</f>
        <v/>
      </c>
      <c r="CW184" s="881"/>
      <c r="CX184" s="103"/>
      <c r="CY184" s="103"/>
      <c r="CZ184" s="103"/>
      <c r="DA184" s="103"/>
      <c r="DB184" s="103"/>
      <c r="DC184" s="103"/>
      <c r="DD184" s="103"/>
      <c r="DE184" s="103"/>
      <c r="DF184" s="103"/>
      <c r="DG184" s="103"/>
      <c r="DH184" s="103"/>
      <c r="DI184" s="103"/>
      <c r="DJ184" s="103"/>
      <c r="DK184" s="103"/>
      <c r="DL184" s="103"/>
      <c r="DM184" s="103"/>
      <c r="DN184" s="103"/>
      <c r="DO184" s="103"/>
      <c r="DP184" s="103"/>
      <c r="DQ184" s="103"/>
      <c r="DR184" s="103"/>
      <c r="DS184" s="103"/>
      <c r="DT184" s="103"/>
      <c r="DU184" s="103"/>
      <c r="DV184" s="103"/>
      <c r="DW184" s="103"/>
      <c r="DX184" s="103"/>
      <c r="DY184" s="103"/>
      <c r="DZ184" s="103"/>
      <c r="EA184" s="103"/>
      <c r="EB184" s="103"/>
      <c r="EC184" s="103"/>
      <c r="ED184" s="103"/>
      <c r="EE184" s="103"/>
      <c r="EF184" s="104"/>
      <c r="EG184" s="289"/>
      <c r="EH184" s="15"/>
      <c r="EI184" s="15"/>
      <c r="EJ184" s="15"/>
      <c r="EK184" s="15"/>
      <c r="EL184" s="290"/>
      <c r="EM184" s="49"/>
      <c r="EN184" s="15"/>
      <c r="EO184" s="15"/>
      <c r="EP184" s="15"/>
      <c r="EQ184" s="15"/>
      <c r="ER184" s="15"/>
      <c r="ES184" s="15"/>
      <c r="ET184" s="15"/>
      <c r="EU184" s="290"/>
      <c r="EV184" s="289"/>
      <c r="EW184" s="15"/>
      <c r="EX184" s="15"/>
      <c r="EY184" s="15"/>
      <c r="EZ184" s="15"/>
      <c r="FA184" s="15"/>
      <c r="FB184" s="15"/>
      <c r="FC184" s="290"/>
      <c r="FD184" s="289"/>
      <c r="FE184" s="15"/>
      <c r="FF184" s="15"/>
      <c r="FG184" s="15"/>
      <c r="FH184" s="15"/>
      <c r="FI184" s="15"/>
      <c r="FJ184" s="15"/>
      <c r="FK184" s="290"/>
      <c r="FL184" s="289"/>
      <c r="FM184" s="15"/>
      <c r="FN184" s="15"/>
      <c r="FO184" s="15"/>
      <c r="FP184" s="15"/>
      <c r="FQ184" s="15"/>
      <c r="FR184" s="15"/>
      <c r="FS184" s="290"/>
    </row>
    <row r="185" spans="1:175" s="293" customFormat="1" ht="13.5" customHeight="1" x14ac:dyDescent="0.25">
      <c r="A185" s="882" t="s">
        <v>207</v>
      </c>
      <c r="B185" s="883"/>
      <c r="C185" s="883"/>
      <c r="D185" s="884"/>
      <c r="E185" s="885" t="s">
        <v>208</v>
      </c>
      <c r="F185" s="883"/>
      <c r="G185" s="883"/>
      <c r="H185" s="883"/>
      <c r="I185" s="883"/>
      <c r="J185" s="884"/>
      <c r="K185" s="886"/>
      <c r="L185" s="887"/>
      <c r="M185" s="887"/>
      <c r="N185" s="887"/>
      <c r="O185" s="887"/>
      <c r="P185" s="887"/>
      <c r="Q185" s="887"/>
      <c r="R185" s="887"/>
      <c r="S185" s="887"/>
      <c r="T185" s="887"/>
      <c r="U185" s="887"/>
      <c r="V185" s="887"/>
      <c r="W185" s="887"/>
      <c r="X185" s="887"/>
      <c r="Y185" s="887"/>
      <c r="Z185" s="887"/>
      <c r="AA185" s="887"/>
      <c r="AB185" s="887"/>
      <c r="AC185" s="887"/>
      <c r="AD185" s="887"/>
      <c r="AE185" s="887"/>
      <c r="AF185" s="887"/>
      <c r="AG185" s="887"/>
      <c r="AH185" s="887"/>
      <c r="AI185" s="887"/>
      <c r="AJ185" s="887"/>
      <c r="AK185" s="887"/>
      <c r="AL185" s="887"/>
      <c r="AM185" s="887"/>
      <c r="AN185" s="887"/>
      <c r="AO185" s="887"/>
      <c r="AP185" s="887"/>
      <c r="AQ185" s="887"/>
      <c r="AR185" s="887"/>
      <c r="AS185" s="887"/>
      <c r="AT185" s="887"/>
      <c r="AU185" s="887"/>
      <c r="AV185" s="887"/>
      <c r="AW185" s="887"/>
      <c r="AX185" s="888"/>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208"/>
      <c r="CJ185" s="15"/>
      <c r="CK185" s="15"/>
      <c r="CL185" s="15"/>
      <c r="CM185" s="15"/>
      <c r="CN185" s="15"/>
      <c r="CO185" s="15"/>
      <c r="CP185" s="15"/>
      <c r="CQ185" s="15"/>
      <c r="CR185" s="15"/>
      <c r="CS185" s="15"/>
      <c r="CT185" s="15"/>
      <c r="CU185" s="15"/>
      <c r="CV185" s="15"/>
      <c r="CW185" s="15"/>
      <c r="CX185" s="103"/>
      <c r="CY185" s="103"/>
      <c r="CZ185" s="103"/>
      <c r="DA185" s="103"/>
      <c r="DB185" s="103"/>
      <c r="DC185" s="103"/>
      <c r="DD185" s="103"/>
      <c r="DE185" s="103"/>
      <c r="DF185" s="103"/>
      <c r="DG185" s="103"/>
      <c r="DH185" s="103"/>
      <c r="DI185" s="103"/>
      <c r="DJ185" s="103"/>
      <c r="DK185" s="103"/>
      <c r="DL185" s="103"/>
      <c r="DM185" s="103"/>
      <c r="DN185" s="103"/>
      <c r="DO185" s="103"/>
      <c r="DP185" s="103"/>
      <c r="DQ185" s="103"/>
      <c r="DR185" s="103"/>
      <c r="DS185" s="103"/>
      <c r="DT185" s="103"/>
      <c r="DU185" s="103"/>
      <c r="DV185" s="103"/>
      <c r="DW185" s="103"/>
      <c r="DX185" s="103"/>
      <c r="DY185" s="103"/>
      <c r="DZ185" s="103"/>
      <c r="EA185" s="103"/>
      <c r="EB185" s="103"/>
      <c r="EC185" s="103"/>
      <c r="ED185" s="103"/>
      <c r="EE185" s="103"/>
      <c r="EF185" s="104"/>
      <c r="EG185" s="289"/>
      <c r="EH185" s="15"/>
      <c r="EI185" s="15"/>
      <c r="EJ185" s="15"/>
      <c r="EK185" s="15"/>
      <c r="EL185" s="290"/>
      <c r="EM185" s="49"/>
      <c r="EN185" s="15"/>
      <c r="EO185" s="15"/>
      <c r="EP185" s="15"/>
      <c r="EQ185" s="15"/>
      <c r="ER185" s="15"/>
      <c r="ES185" s="15"/>
      <c r="ET185" s="15"/>
      <c r="EU185" s="290"/>
      <c r="EV185" s="289"/>
      <c r="EW185" s="15"/>
      <c r="EX185" s="15"/>
      <c r="EY185" s="15"/>
      <c r="EZ185" s="15"/>
      <c r="FA185" s="15"/>
      <c r="FB185" s="15"/>
      <c r="FC185" s="290"/>
      <c r="FD185" s="289"/>
      <c r="FE185" s="15"/>
      <c r="FF185" s="15"/>
      <c r="FG185" s="15"/>
      <c r="FH185" s="15"/>
      <c r="FI185" s="15"/>
      <c r="FJ185" s="15"/>
      <c r="FK185" s="290"/>
      <c r="FL185" s="289"/>
      <c r="FM185" s="15"/>
      <c r="FN185" s="15"/>
      <c r="FO185" s="15"/>
      <c r="FP185" s="15"/>
      <c r="FQ185" s="15"/>
      <c r="FR185" s="15"/>
      <c r="FS185" s="290"/>
    </row>
    <row r="186" spans="1:175" s="293" customFormat="1" ht="13.5" customHeight="1" x14ac:dyDescent="0.25">
      <c r="A186" s="889"/>
      <c r="B186" s="890"/>
      <c r="C186" s="891"/>
      <c r="D186" s="892"/>
      <c r="E186" s="141"/>
      <c r="F186" s="142"/>
      <c r="G186" s="143"/>
      <c r="H186" s="142"/>
      <c r="I186" s="142"/>
      <c r="J186" s="144"/>
      <c r="K186" s="893"/>
      <c r="L186" s="894"/>
      <c r="M186" s="894"/>
      <c r="N186" s="894"/>
      <c r="O186" s="894"/>
      <c r="P186" s="894"/>
      <c r="Q186" s="894"/>
      <c r="R186" s="894"/>
      <c r="S186" s="894"/>
      <c r="T186" s="894"/>
      <c r="U186" s="894"/>
      <c r="V186" s="894"/>
      <c r="W186" s="894"/>
      <c r="X186" s="894"/>
      <c r="Y186" s="894"/>
      <c r="Z186" s="894"/>
      <c r="AA186" s="894"/>
      <c r="AB186" s="894"/>
      <c r="AC186" s="894"/>
      <c r="AD186" s="894"/>
      <c r="AE186" s="894"/>
      <c r="AF186" s="894"/>
      <c r="AG186" s="894"/>
      <c r="AH186" s="894"/>
      <c r="AI186" s="894"/>
      <c r="AJ186" s="894"/>
      <c r="AK186" s="894"/>
      <c r="AL186" s="894"/>
      <c r="AM186" s="894"/>
      <c r="AN186" s="894"/>
      <c r="AO186" s="894"/>
      <c r="AP186" s="894"/>
      <c r="AQ186" s="894"/>
      <c r="AR186" s="894"/>
      <c r="AS186" s="894"/>
      <c r="AT186" s="894"/>
      <c r="AU186" s="894"/>
      <c r="AV186" s="894"/>
      <c r="AW186" s="894"/>
      <c r="AX186" s="895"/>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208"/>
      <c r="CJ186" s="15"/>
      <c r="CK186" s="15"/>
      <c r="CL186" s="15"/>
      <c r="CM186" s="15"/>
      <c r="CN186" s="15"/>
      <c r="CO186" s="15"/>
      <c r="CP186" s="15"/>
      <c r="CQ186" s="15"/>
      <c r="CR186" s="15"/>
      <c r="CS186" s="15"/>
      <c r="CT186" s="15"/>
      <c r="CU186" s="15"/>
      <c r="CV186" s="15"/>
      <c r="CW186" s="15"/>
      <c r="CX186" s="103"/>
      <c r="CY186" s="103"/>
      <c r="CZ186" s="103"/>
      <c r="DA186" s="103"/>
      <c r="DB186" s="103"/>
      <c r="DC186" s="103"/>
      <c r="DD186" s="103"/>
      <c r="DE186" s="103"/>
      <c r="DF186" s="103"/>
      <c r="DG186" s="103"/>
      <c r="DH186" s="103"/>
      <c r="DI186" s="103"/>
      <c r="DJ186" s="103"/>
      <c r="DK186" s="103"/>
      <c r="DL186" s="103"/>
      <c r="DM186" s="103"/>
      <c r="DN186" s="103"/>
      <c r="DO186" s="103"/>
      <c r="DP186" s="103"/>
      <c r="DQ186" s="103"/>
      <c r="DR186" s="103"/>
      <c r="DS186" s="103"/>
      <c r="DT186" s="103"/>
      <c r="DU186" s="103"/>
      <c r="DV186" s="103"/>
      <c r="DW186" s="103"/>
      <c r="DX186" s="103"/>
      <c r="DY186" s="103"/>
      <c r="DZ186" s="103"/>
      <c r="EA186" s="103"/>
      <c r="EB186" s="103"/>
      <c r="EC186" s="103"/>
      <c r="ED186" s="103"/>
      <c r="EE186" s="103"/>
      <c r="EF186" s="104"/>
      <c r="EG186" s="289"/>
      <c r="EH186" s="15"/>
      <c r="EI186" s="15"/>
      <c r="EJ186" s="15"/>
      <c r="EK186" s="15"/>
      <c r="EL186" s="290"/>
      <c r="EM186" s="49"/>
      <c r="EN186" s="15"/>
      <c r="EO186" s="15"/>
      <c r="EP186" s="15"/>
      <c r="EQ186" s="15"/>
      <c r="ER186" s="15"/>
      <c r="ES186" s="15"/>
      <c r="ET186" s="15"/>
      <c r="EU186" s="290"/>
      <c r="EV186" s="289"/>
      <c r="EW186" s="15"/>
      <c r="EX186" s="15"/>
      <c r="EY186" s="15"/>
      <c r="EZ186" s="15"/>
      <c r="FA186" s="15"/>
      <c r="FB186" s="15"/>
      <c r="FC186" s="290"/>
      <c r="FD186" s="289"/>
      <c r="FE186" s="15"/>
      <c r="FF186" s="15"/>
      <c r="FG186" s="15"/>
      <c r="FH186" s="15"/>
      <c r="FI186" s="15"/>
      <c r="FJ186" s="15"/>
      <c r="FK186" s="290"/>
      <c r="FL186" s="289"/>
      <c r="FM186" s="15"/>
      <c r="FN186" s="15"/>
      <c r="FO186" s="15"/>
      <c r="FP186" s="15"/>
      <c r="FQ186" s="15"/>
      <c r="FR186" s="15"/>
      <c r="FS186" s="290"/>
    </row>
    <row r="187" spans="1:175" s="293" customFormat="1" ht="13.5" customHeight="1" thickBot="1" x14ac:dyDescent="0.3">
      <c r="A187" s="896"/>
      <c r="B187" s="897"/>
      <c r="C187" s="898"/>
      <c r="D187" s="899"/>
      <c r="E187" s="145"/>
      <c r="F187" s="146"/>
      <c r="G187" s="147"/>
      <c r="H187" s="146"/>
      <c r="I187" s="146"/>
      <c r="J187" s="148"/>
      <c r="K187" s="900"/>
      <c r="L187" s="901"/>
      <c r="M187" s="901"/>
      <c r="N187" s="901"/>
      <c r="O187" s="901"/>
      <c r="P187" s="901"/>
      <c r="Q187" s="901"/>
      <c r="R187" s="901"/>
      <c r="S187" s="901"/>
      <c r="T187" s="901"/>
      <c r="U187" s="901"/>
      <c r="V187" s="901"/>
      <c r="W187" s="901"/>
      <c r="X187" s="901"/>
      <c r="Y187" s="901"/>
      <c r="Z187" s="901"/>
      <c r="AA187" s="901"/>
      <c r="AB187" s="901"/>
      <c r="AC187" s="901"/>
      <c r="AD187" s="901"/>
      <c r="AE187" s="901"/>
      <c r="AF187" s="901"/>
      <c r="AG187" s="901"/>
      <c r="AH187" s="901"/>
      <c r="AI187" s="901"/>
      <c r="AJ187" s="901"/>
      <c r="AK187" s="901"/>
      <c r="AL187" s="901"/>
      <c r="AM187" s="901"/>
      <c r="AN187" s="901"/>
      <c r="AO187" s="901"/>
      <c r="AP187" s="901"/>
      <c r="AQ187" s="901"/>
      <c r="AR187" s="901"/>
      <c r="AS187" s="901"/>
      <c r="AT187" s="901"/>
      <c r="AU187" s="901"/>
      <c r="AV187" s="901"/>
      <c r="AW187" s="901"/>
      <c r="AX187" s="902"/>
      <c r="AY187" s="206"/>
      <c r="AZ187" s="206"/>
      <c r="BA187" s="206"/>
      <c r="BB187" s="206"/>
      <c r="BC187" s="206"/>
      <c r="BD187" s="206"/>
      <c r="BE187" s="206"/>
      <c r="BF187" s="206"/>
      <c r="BG187" s="206"/>
      <c r="BH187" s="206"/>
      <c r="BI187" s="206"/>
      <c r="BJ187" s="206"/>
      <c r="BK187" s="206"/>
      <c r="BL187" s="206"/>
      <c r="BM187" s="206"/>
      <c r="BN187" s="206"/>
      <c r="BO187" s="206"/>
      <c r="BP187" s="206"/>
      <c r="BQ187" s="206"/>
      <c r="BR187" s="206"/>
      <c r="BS187" s="206"/>
      <c r="BT187" s="206"/>
      <c r="BU187" s="206"/>
      <c r="BV187" s="206"/>
      <c r="BW187" s="206"/>
      <c r="BX187" s="206"/>
      <c r="BY187" s="206"/>
      <c r="BZ187" s="206"/>
      <c r="CA187" s="206"/>
      <c r="CB187" s="206"/>
      <c r="CC187" s="206"/>
      <c r="CD187" s="206"/>
      <c r="CE187" s="206"/>
      <c r="CF187" s="206"/>
      <c r="CG187" s="206"/>
      <c r="CH187" s="206"/>
      <c r="CI187" s="209"/>
      <c r="CJ187" s="288"/>
      <c r="CK187" s="288"/>
      <c r="CL187" s="288"/>
      <c r="CM187" s="288"/>
      <c r="CN187" s="288"/>
      <c r="CO187" s="288"/>
      <c r="CP187" s="288"/>
      <c r="CQ187" s="288"/>
      <c r="CR187" s="288"/>
      <c r="CS187" s="288"/>
      <c r="CT187" s="288"/>
      <c r="CU187" s="288"/>
      <c r="CV187" s="288"/>
      <c r="CW187" s="288"/>
      <c r="CX187" s="105"/>
      <c r="CY187" s="105"/>
      <c r="CZ187" s="105"/>
      <c r="DA187" s="105"/>
      <c r="DB187" s="105"/>
      <c r="DC187" s="105"/>
      <c r="DD187" s="105"/>
      <c r="DE187" s="105"/>
      <c r="DF187" s="105"/>
      <c r="DG187" s="105"/>
      <c r="DH187" s="105"/>
      <c r="DI187" s="105"/>
      <c r="DJ187" s="105"/>
      <c r="DK187" s="105"/>
      <c r="DL187" s="105"/>
      <c r="DM187" s="105"/>
      <c r="DN187" s="105"/>
      <c r="DO187" s="105"/>
      <c r="DP187" s="105"/>
      <c r="DQ187" s="105"/>
      <c r="DR187" s="105"/>
      <c r="DS187" s="105"/>
      <c r="DT187" s="105"/>
      <c r="DU187" s="105"/>
      <c r="DV187" s="105"/>
      <c r="DW187" s="105"/>
      <c r="DX187" s="105"/>
      <c r="DY187" s="105"/>
      <c r="DZ187" s="105"/>
      <c r="EA187" s="105"/>
      <c r="EB187" s="105"/>
      <c r="EC187" s="105"/>
      <c r="ED187" s="105"/>
      <c r="EE187" s="105"/>
      <c r="EF187" s="106"/>
      <c r="EG187" s="291"/>
      <c r="EH187" s="288"/>
      <c r="EI187" s="288"/>
      <c r="EJ187" s="288"/>
      <c r="EK187" s="288"/>
      <c r="EL187" s="292"/>
      <c r="EM187" s="48"/>
      <c r="EN187" s="288"/>
      <c r="EO187" s="288"/>
      <c r="EP187" s="288"/>
      <c r="EQ187" s="288"/>
      <c r="ER187" s="288"/>
      <c r="ES187" s="288"/>
      <c r="ET187" s="288"/>
      <c r="EU187" s="292"/>
      <c r="EV187" s="291"/>
      <c r="EW187" s="288"/>
      <c r="EX187" s="288"/>
      <c r="EY187" s="288"/>
      <c r="EZ187" s="288"/>
      <c r="FA187" s="288"/>
      <c r="FB187" s="288"/>
      <c r="FC187" s="292"/>
      <c r="FD187" s="291"/>
      <c r="FE187" s="288"/>
      <c r="FF187" s="288"/>
      <c r="FG187" s="288"/>
      <c r="FH187" s="288"/>
      <c r="FI187" s="288"/>
      <c r="FJ187" s="288"/>
      <c r="FK187" s="292"/>
      <c r="FL187" s="291"/>
      <c r="FM187" s="288"/>
      <c r="FN187" s="288"/>
      <c r="FO187" s="288"/>
      <c r="FP187" s="288"/>
      <c r="FQ187" s="288"/>
      <c r="FR187" s="288"/>
      <c r="FS187" s="292"/>
    </row>
  </sheetData>
  <mergeCells count="3043">
    <mergeCell ref="DA3:DA4"/>
    <mergeCell ref="DB3:DB4"/>
    <mergeCell ref="AA1:AB1"/>
    <mergeCell ref="AC1:AD1"/>
    <mergeCell ref="AE1:AG1"/>
    <mergeCell ref="AH1:AK1"/>
    <mergeCell ref="AL1:AO1"/>
    <mergeCell ref="AP1:AU1"/>
    <mergeCell ref="A1:F2"/>
    <mergeCell ref="G1:L1"/>
    <mergeCell ref="M1:N1"/>
    <mergeCell ref="P1:R1"/>
    <mergeCell ref="S1:X1"/>
    <mergeCell ref="Y1:Z1"/>
    <mergeCell ref="A3:B3"/>
    <mergeCell ref="C3:D3"/>
    <mergeCell ref="E3:F4"/>
    <mergeCell ref="G3:I4"/>
    <mergeCell ref="J3:L4"/>
    <mergeCell ref="M3:N3"/>
    <mergeCell ref="O3:P4"/>
    <mergeCell ref="Q3:R3"/>
    <mergeCell ref="AA2:AB2"/>
    <mergeCell ref="AC2:AD2"/>
    <mergeCell ref="AE2:AG2"/>
    <mergeCell ref="AH2:AK2"/>
    <mergeCell ref="AL2:AM2"/>
    <mergeCell ref="AN2:AO2"/>
    <mergeCell ref="Z3:Z4"/>
    <mergeCell ref="AA3:AC3"/>
    <mergeCell ref="AP2:AU2"/>
    <mergeCell ref="AV2:AX2"/>
    <mergeCell ref="EM1:EM3"/>
    <mergeCell ref="EN1:FS2"/>
    <mergeCell ref="G2:I2"/>
    <mergeCell ref="J2:L2"/>
    <mergeCell ref="M2:N2"/>
    <mergeCell ref="O2:P2"/>
    <mergeCell ref="Q2:R2"/>
    <mergeCell ref="S2:T2"/>
    <mergeCell ref="U2:X2"/>
    <mergeCell ref="Y2:Z2"/>
    <mergeCell ref="AV1:AX1"/>
    <mergeCell ref="CJ1:CK4"/>
    <mergeCell ref="CL1:CM4"/>
    <mergeCell ref="CP1:CU1"/>
    <mergeCell ref="CX1:EF1"/>
    <mergeCell ref="EG1:EL1"/>
    <mergeCell ref="CY3:CY4"/>
    <mergeCell ref="CZ3:CZ4"/>
    <mergeCell ref="AD3:AE3"/>
    <mergeCell ref="AF3:AI3"/>
    <mergeCell ref="AJ3:AK3"/>
    <mergeCell ref="AL3:AM4"/>
    <mergeCell ref="AN3:AP4"/>
    <mergeCell ref="CX3:CX4"/>
    <mergeCell ref="AF4:AG4"/>
    <mergeCell ref="AH4:AI4"/>
    <mergeCell ref="AJ4:AK4"/>
    <mergeCell ref="CN4:CO4"/>
    <mergeCell ref="S3:T4"/>
    <mergeCell ref="U3:W3"/>
    <mergeCell ref="X3:X4"/>
    <mergeCell ref="Y3:Y4"/>
    <mergeCell ref="DP3:DP4"/>
    <mergeCell ref="DQ3:DQ4"/>
    <mergeCell ref="DR3:DR4"/>
    <mergeCell ref="DS3:DS4"/>
    <mergeCell ref="DT3:DT4"/>
    <mergeCell ref="DI3:DI4"/>
    <mergeCell ref="DJ3:DJ4"/>
    <mergeCell ref="DK3:DK4"/>
    <mergeCell ref="DL3:DL4"/>
    <mergeCell ref="DM3:DM4"/>
    <mergeCell ref="DN3:DN4"/>
    <mergeCell ref="DC3:DC4"/>
    <mergeCell ref="DD3:DD4"/>
    <mergeCell ref="DE3:DE4"/>
    <mergeCell ref="DF3:DF4"/>
    <mergeCell ref="DG3:DG4"/>
    <mergeCell ref="DH3:DH4"/>
    <mergeCell ref="FL3:FM3"/>
    <mergeCell ref="FN3:FO4"/>
    <mergeCell ref="FP3:FQ4"/>
    <mergeCell ref="FR3:FS4"/>
    <mergeCell ref="A4:B4"/>
    <mergeCell ref="C4:D4"/>
    <mergeCell ref="M4:N4"/>
    <mergeCell ref="Q4:R4"/>
    <mergeCell ref="U4:W4"/>
    <mergeCell ref="AD4:AE4"/>
    <mergeCell ref="EZ3:FA4"/>
    <mergeCell ref="FB3:FC4"/>
    <mergeCell ref="FD3:FE3"/>
    <mergeCell ref="FF3:FG4"/>
    <mergeCell ref="FH3:FI4"/>
    <mergeCell ref="FJ3:FK4"/>
    <mergeCell ref="FD4:FE4"/>
    <mergeCell ref="EN3:EO3"/>
    <mergeCell ref="EP3:EQ4"/>
    <mergeCell ref="ER3:ES4"/>
    <mergeCell ref="ET3:EU4"/>
    <mergeCell ref="EV3:EW3"/>
    <mergeCell ref="EX3:EY4"/>
    <mergeCell ref="EG3:EG4"/>
    <mergeCell ref="EH3:EH4"/>
    <mergeCell ref="EI3:EI4"/>
    <mergeCell ref="EJ3:EJ4"/>
    <mergeCell ref="EK3:EK4"/>
    <mergeCell ref="EL3:EL4"/>
    <mergeCell ref="EA3:EA4"/>
    <mergeCell ref="EB3:EB4"/>
    <mergeCell ref="EC3:EC4"/>
    <mergeCell ref="U5:W5"/>
    <mergeCell ref="AD5:AE5"/>
    <mergeCell ref="AF5:AG5"/>
    <mergeCell ref="AH5:AI5"/>
    <mergeCell ref="AJ5:AK5"/>
    <mergeCell ref="AL5:AM5"/>
    <mergeCell ref="FL4:FM4"/>
    <mergeCell ref="A5:B5"/>
    <mergeCell ref="C5:D5"/>
    <mergeCell ref="E5:F6"/>
    <mergeCell ref="G5:I6"/>
    <mergeCell ref="J5:L6"/>
    <mergeCell ref="M5:N6"/>
    <mergeCell ref="O5:P6"/>
    <mergeCell ref="Q5:R5"/>
    <mergeCell ref="S5:T6"/>
    <mergeCell ref="CP4:CQ4"/>
    <mergeCell ref="CR4:CS4"/>
    <mergeCell ref="CT4:CU4"/>
    <mergeCell ref="CV4:CW4"/>
    <mergeCell ref="EN4:EO4"/>
    <mergeCell ref="EV4:EW4"/>
    <mergeCell ref="ED3:ED4"/>
    <mergeCell ref="EE3:EE4"/>
    <mergeCell ref="EF3:EF4"/>
    <mergeCell ref="DU3:DU4"/>
    <mergeCell ref="DV3:DV4"/>
    <mergeCell ref="DW3:DW4"/>
    <mergeCell ref="DX3:DX4"/>
    <mergeCell ref="DY3:DY4"/>
    <mergeCell ref="DZ3:DZ4"/>
    <mergeCell ref="DO3:DO4"/>
    <mergeCell ref="CR5:CS5"/>
    <mergeCell ref="CT5:CU5"/>
    <mergeCell ref="CV5:CW5"/>
    <mergeCell ref="CX5:CX7"/>
    <mergeCell ref="CY5:CY7"/>
    <mergeCell ref="CZ5:CZ7"/>
    <mergeCell ref="CR6:CS6"/>
    <mergeCell ref="CT6:CU6"/>
    <mergeCell ref="CV6:CW6"/>
    <mergeCell ref="CT7:CU7"/>
    <mergeCell ref="AN5:AU5"/>
    <mergeCell ref="AV5:AX6"/>
    <mergeCell ref="CJ5:CK5"/>
    <mergeCell ref="CL5:CM5"/>
    <mergeCell ref="CN5:CO5"/>
    <mergeCell ref="CP5:CQ5"/>
    <mergeCell ref="CN6:CO6"/>
    <mergeCell ref="CP6:CQ6"/>
    <mergeCell ref="DV5:DV7"/>
    <mergeCell ref="DW5:DW7"/>
    <mergeCell ref="DX5:DX7"/>
    <mergeCell ref="DM5:DM7"/>
    <mergeCell ref="DN5:DN7"/>
    <mergeCell ref="DO5:DO7"/>
    <mergeCell ref="DP5:DP7"/>
    <mergeCell ref="DQ5:DQ7"/>
    <mergeCell ref="DR5:DR7"/>
    <mergeCell ref="DG5:DG7"/>
    <mergeCell ref="DH5:DH7"/>
    <mergeCell ref="DI5:DI7"/>
    <mergeCell ref="DJ5:DJ7"/>
    <mergeCell ref="DK5:DK7"/>
    <mergeCell ref="DL5:DL7"/>
    <mergeCell ref="DA5:DA7"/>
    <mergeCell ref="DB5:DB7"/>
    <mergeCell ref="DC5:DC7"/>
    <mergeCell ref="DD5:DD7"/>
    <mergeCell ref="DE5:DE7"/>
    <mergeCell ref="DF5:DF7"/>
    <mergeCell ref="FR5:FS6"/>
    <mergeCell ref="FL6:FM6"/>
    <mergeCell ref="EV5:EW5"/>
    <mergeCell ref="EX5:EY6"/>
    <mergeCell ref="EZ5:FA6"/>
    <mergeCell ref="FB5:FC6"/>
    <mergeCell ref="FD5:FE5"/>
    <mergeCell ref="FF5:FG6"/>
    <mergeCell ref="EV6:EW6"/>
    <mergeCell ref="FD6:FE6"/>
    <mergeCell ref="EK5:EK6"/>
    <mergeCell ref="EL5:EL6"/>
    <mergeCell ref="EN5:EO5"/>
    <mergeCell ref="EP5:EQ6"/>
    <mergeCell ref="ER5:ES6"/>
    <mergeCell ref="ET5:EU6"/>
    <mergeCell ref="EN6:EO6"/>
    <mergeCell ref="AH6:AI6"/>
    <mergeCell ref="AJ6:AK6"/>
    <mergeCell ref="AL6:AM6"/>
    <mergeCell ref="AN6:AU6"/>
    <mergeCell ref="CJ6:CK6"/>
    <mergeCell ref="CL6:CM6"/>
    <mergeCell ref="A6:B6"/>
    <mergeCell ref="C6:D6"/>
    <mergeCell ref="Q6:R6"/>
    <mergeCell ref="U6:W6"/>
    <mergeCell ref="AD6:AE6"/>
    <mergeCell ref="AF6:AG6"/>
    <mergeCell ref="FH5:FI6"/>
    <mergeCell ref="FJ5:FK6"/>
    <mergeCell ref="FL5:FM5"/>
    <mergeCell ref="FN5:FO6"/>
    <mergeCell ref="FP5:FQ6"/>
    <mergeCell ref="EE5:EE7"/>
    <mergeCell ref="EF5:EF7"/>
    <mergeCell ref="EG5:EG6"/>
    <mergeCell ref="EH5:EH6"/>
    <mergeCell ref="EI5:EI6"/>
    <mergeCell ref="EJ5:EJ6"/>
    <mergeCell ref="DY5:DY7"/>
    <mergeCell ref="DZ5:DZ7"/>
    <mergeCell ref="EA5:EA7"/>
    <mergeCell ref="EB5:EB7"/>
    <mergeCell ref="EC5:EC7"/>
    <mergeCell ref="ED5:ED7"/>
    <mergeCell ref="DS5:DS7"/>
    <mergeCell ref="DT5:DT7"/>
    <mergeCell ref="DU5:DU7"/>
    <mergeCell ref="B7:E7"/>
    <mergeCell ref="H7:K7"/>
    <mergeCell ref="M7:P7"/>
    <mergeCell ref="Q7:R7"/>
    <mergeCell ref="CN8:CO8"/>
    <mergeCell ref="CP8:CQ8"/>
    <mergeCell ref="CR8:CS8"/>
    <mergeCell ref="CT8:CU8"/>
    <mergeCell ref="CV8:CW8"/>
    <mergeCell ref="CV7:CW7"/>
    <mergeCell ref="AD8:AE8"/>
    <mergeCell ref="AF8:AG8"/>
    <mergeCell ref="AH8:AI8"/>
    <mergeCell ref="AJ8:AK8"/>
    <mergeCell ref="AL8:AM8"/>
    <mergeCell ref="AN8:AU8"/>
    <mergeCell ref="AV8:AX8"/>
    <mergeCell ref="CJ8:CK8"/>
    <mergeCell ref="CL8:CM8"/>
    <mergeCell ref="AV7:AX7"/>
    <mergeCell ref="CJ7:CK7"/>
    <mergeCell ref="CL7:CM7"/>
    <mergeCell ref="CN7:CO7"/>
    <mergeCell ref="CP7:CQ7"/>
    <mergeCell ref="CR7:CS7"/>
    <mergeCell ref="AD7:AE7"/>
    <mergeCell ref="AF7:AG7"/>
    <mergeCell ref="AH7:AI7"/>
    <mergeCell ref="AJ7:AK7"/>
    <mergeCell ref="AL7:AM7"/>
    <mergeCell ref="AN7:AU7"/>
    <mergeCell ref="A12:B12"/>
    <mergeCell ref="C12:D12"/>
    <mergeCell ref="E12:F13"/>
    <mergeCell ref="G12:I13"/>
    <mergeCell ref="J12:L13"/>
    <mergeCell ref="M12:N13"/>
    <mergeCell ref="A10:B10"/>
    <mergeCell ref="C10:D10"/>
    <mergeCell ref="K10:X10"/>
    <mergeCell ref="Y10:AM10"/>
    <mergeCell ref="A9:D9"/>
    <mergeCell ref="E9:J9"/>
    <mergeCell ref="K9:X9"/>
    <mergeCell ref="Y9:AM9"/>
    <mergeCell ref="AN9:AX9"/>
    <mergeCell ref="M8:P8"/>
    <mergeCell ref="Q8:R8"/>
    <mergeCell ref="U8:W8"/>
    <mergeCell ref="A8:B8"/>
    <mergeCell ref="C8:D8"/>
    <mergeCell ref="E8:F8"/>
    <mergeCell ref="G8:H8"/>
    <mergeCell ref="I8:J8"/>
    <mergeCell ref="AL12:AM12"/>
    <mergeCell ref="AN12:AU12"/>
    <mergeCell ref="AV12:AX13"/>
    <mergeCell ref="CJ12:CK12"/>
    <mergeCell ref="AJ13:AK13"/>
    <mergeCell ref="AL13:AM13"/>
    <mergeCell ref="AN13:AU13"/>
    <mergeCell ref="CJ13:CK13"/>
    <mergeCell ref="CL13:CM13"/>
    <mergeCell ref="CN13:CO13"/>
    <mergeCell ref="CP13:CQ13"/>
    <mergeCell ref="CR13:CS13"/>
    <mergeCell ref="K8:L8"/>
    <mergeCell ref="O12:P13"/>
    <mergeCell ref="Q12:R12"/>
    <mergeCell ref="S12:T13"/>
    <mergeCell ref="U12:W12"/>
    <mergeCell ref="AD12:AE12"/>
    <mergeCell ref="AF12:AG12"/>
    <mergeCell ref="DJ12:DJ14"/>
    <mergeCell ref="DK12:DK14"/>
    <mergeCell ref="DL12:DL14"/>
    <mergeCell ref="DM12:DM14"/>
    <mergeCell ref="DN12:DN14"/>
    <mergeCell ref="DO12:DO14"/>
    <mergeCell ref="DD12:DD14"/>
    <mergeCell ref="DE12:DE14"/>
    <mergeCell ref="DF12:DF14"/>
    <mergeCell ref="DG12:DG14"/>
    <mergeCell ref="DH12:DH14"/>
    <mergeCell ref="DI12:DI14"/>
    <mergeCell ref="AN10:AX10"/>
    <mergeCell ref="A11:B11"/>
    <mergeCell ref="C11:D11"/>
    <mergeCell ref="K11:X11"/>
    <mergeCell ref="Y11:AM11"/>
    <mergeCell ref="AN11:AX11"/>
    <mergeCell ref="CX12:CX14"/>
    <mergeCell ref="CY12:CY14"/>
    <mergeCell ref="CZ12:CZ14"/>
    <mergeCell ref="DA12:DA14"/>
    <mergeCell ref="DB12:DB14"/>
    <mergeCell ref="DC12:DC14"/>
    <mergeCell ref="CL12:CM12"/>
    <mergeCell ref="CN12:CO12"/>
    <mergeCell ref="CP12:CQ12"/>
    <mergeCell ref="CR12:CS12"/>
    <mergeCell ref="CT12:CU12"/>
    <mergeCell ref="CV12:CW12"/>
    <mergeCell ref="AH12:AI12"/>
    <mergeCell ref="AJ12:AK12"/>
    <mergeCell ref="EN12:EO12"/>
    <mergeCell ref="EN13:EO13"/>
    <mergeCell ref="EB12:EB14"/>
    <mergeCell ref="EC12:EC14"/>
    <mergeCell ref="ED12:ED14"/>
    <mergeCell ref="EE12:EE14"/>
    <mergeCell ref="EF12:EF14"/>
    <mergeCell ref="EG12:EG13"/>
    <mergeCell ref="DV12:DV14"/>
    <mergeCell ref="DW12:DW14"/>
    <mergeCell ref="DX12:DX14"/>
    <mergeCell ref="DY12:DY14"/>
    <mergeCell ref="DZ12:DZ14"/>
    <mergeCell ref="EA12:EA14"/>
    <mergeCell ref="DP12:DP14"/>
    <mergeCell ref="DQ12:DQ14"/>
    <mergeCell ref="DR12:DR14"/>
    <mergeCell ref="DS12:DS14"/>
    <mergeCell ref="DT12:DT14"/>
    <mergeCell ref="DU12:DU14"/>
    <mergeCell ref="CT13:CU13"/>
    <mergeCell ref="CV13:CW13"/>
    <mergeCell ref="FN12:FO13"/>
    <mergeCell ref="FP12:FQ13"/>
    <mergeCell ref="FR12:FS13"/>
    <mergeCell ref="A13:B13"/>
    <mergeCell ref="C13:D13"/>
    <mergeCell ref="Q13:R13"/>
    <mergeCell ref="U13:W13"/>
    <mergeCell ref="AD13:AE13"/>
    <mergeCell ref="AF13:AG13"/>
    <mergeCell ref="AH13:AI13"/>
    <mergeCell ref="FB12:FC13"/>
    <mergeCell ref="FD12:FE12"/>
    <mergeCell ref="FF12:FG13"/>
    <mergeCell ref="FH12:FI13"/>
    <mergeCell ref="FJ12:FK13"/>
    <mergeCell ref="FL12:FM12"/>
    <mergeCell ref="FD13:FE13"/>
    <mergeCell ref="FL13:FM13"/>
    <mergeCell ref="EP12:EQ13"/>
    <mergeCell ref="ER12:ES13"/>
    <mergeCell ref="ET12:EU13"/>
    <mergeCell ref="EV12:EW12"/>
    <mergeCell ref="EX12:EY13"/>
    <mergeCell ref="EZ12:FA13"/>
    <mergeCell ref="EV13:EW13"/>
    <mergeCell ref="EH12:EH13"/>
    <mergeCell ref="EI12:EI13"/>
    <mergeCell ref="EJ12:EJ13"/>
    <mergeCell ref="EK12:EK13"/>
    <mergeCell ref="EL12:EL13"/>
    <mergeCell ref="CT14:CU14"/>
    <mergeCell ref="CV14:CW14"/>
    <mergeCell ref="AD15:AE15"/>
    <mergeCell ref="AF15:AG15"/>
    <mergeCell ref="AH15:AI15"/>
    <mergeCell ref="AJ15:AK15"/>
    <mergeCell ref="AL15:AM15"/>
    <mergeCell ref="AN15:AU15"/>
    <mergeCell ref="AV15:AX15"/>
    <mergeCell ref="CJ15:CK15"/>
    <mergeCell ref="AV14:AX14"/>
    <mergeCell ref="CJ14:CK14"/>
    <mergeCell ref="CL14:CM14"/>
    <mergeCell ref="CN14:CO14"/>
    <mergeCell ref="CP14:CQ14"/>
    <mergeCell ref="CR14:CS14"/>
    <mergeCell ref="AD14:AE14"/>
    <mergeCell ref="AF14:AG14"/>
    <mergeCell ref="AH14:AI14"/>
    <mergeCell ref="AJ14:AK14"/>
    <mergeCell ref="AL14:AM14"/>
    <mergeCell ref="AN14:AU14"/>
    <mergeCell ref="B15:E15"/>
    <mergeCell ref="H15:K15"/>
    <mergeCell ref="M15:P15"/>
    <mergeCell ref="Q15:R15"/>
    <mergeCell ref="CV16:CW16"/>
    <mergeCell ref="CJ16:CK16"/>
    <mergeCell ref="CL16:CM16"/>
    <mergeCell ref="CN16:CO16"/>
    <mergeCell ref="CP16:CQ16"/>
    <mergeCell ref="CR16:CS16"/>
    <mergeCell ref="CT16:CU16"/>
    <mergeCell ref="AD16:AE16"/>
    <mergeCell ref="AF16:AG16"/>
    <mergeCell ref="AH16:AI16"/>
    <mergeCell ref="AJ16:AK16"/>
    <mergeCell ref="AL16:AM16"/>
    <mergeCell ref="AN16:AX16"/>
    <mergeCell ref="CL15:CM15"/>
    <mergeCell ref="CN15:CO15"/>
    <mergeCell ref="CP15:CQ15"/>
    <mergeCell ref="CR15:CS15"/>
    <mergeCell ref="CT15:CU15"/>
    <mergeCell ref="CV15:CW15"/>
    <mergeCell ref="A18:B18"/>
    <mergeCell ref="C18:D18"/>
    <mergeCell ref="K18:X18"/>
    <mergeCell ref="Y18:AM18"/>
    <mergeCell ref="AN18:AX18"/>
    <mergeCell ref="A19:B19"/>
    <mergeCell ref="C19:D19"/>
    <mergeCell ref="K19:X19"/>
    <mergeCell ref="Y19:AM19"/>
    <mergeCell ref="AN19:AX19"/>
    <mergeCell ref="A17:D17"/>
    <mergeCell ref="E17:J17"/>
    <mergeCell ref="K17:X17"/>
    <mergeCell ref="Y17:AM17"/>
    <mergeCell ref="AN17:AX17"/>
    <mergeCell ref="K16:L16"/>
    <mergeCell ref="M16:P16"/>
    <mergeCell ref="Q16:R16"/>
    <mergeCell ref="U16:W16"/>
    <mergeCell ref="A16:B16"/>
    <mergeCell ref="C16:D16"/>
    <mergeCell ref="E16:F16"/>
    <mergeCell ref="G16:H16"/>
    <mergeCell ref="I16:J16"/>
    <mergeCell ref="A20:B20"/>
    <mergeCell ref="C20:D20"/>
    <mergeCell ref="E20:F21"/>
    <mergeCell ref="G20:I21"/>
    <mergeCell ref="J20:L21"/>
    <mergeCell ref="M20:N21"/>
    <mergeCell ref="O20:P21"/>
    <mergeCell ref="Q20:R20"/>
    <mergeCell ref="S20:T21"/>
    <mergeCell ref="U20:W20"/>
    <mergeCell ref="AD20:AE20"/>
    <mergeCell ref="AF20:AG20"/>
    <mergeCell ref="AH20:AI20"/>
    <mergeCell ref="AJ20:AK20"/>
    <mergeCell ref="AL20:AM20"/>
    <mergeCell ref="AN20:AU20"/>
    <mergeCell ref="AV20:AX21"/>
    <mergeCell ref="CJ20:CK20"/>
    <mergeCell ref="CL20:CM20"/>
    <mergeCell ref="CN20:CO20"/>
    <mergeCell ref="CP20:CQ20"/>
    <mergeCell ref="CR20:CS20"/>
    <mergeCell ref="CT20:CU20"/>
    <mergeCell ref="CV20:CW20"/>
    <mergeCell ref="CX20:CX22"/>
    <mergeCell ref="CY20:CY22"/>
    <mergeCell ref="CZ20:CZ22"/>
    <mergeCell ref="DA20:DA22"/>
    <mergeCell ref="DB20:DB22"/>
    <mergeCell ref="DC20:DC22"/>
    <mergeCell ref="DD20:DD22"/>
    <mergeCell ref="DE20:DE22"/>
    <mergeCell ref="DF20:DF22"/>
    <mergeCell ref="DG20:DG22"/>
    <mergeCell ref="EA20:EA22"/>
    <mergeCell ref="EB20:EB22"/>
    <mergeCell ref="EC20:EC22"/>
    <mergeCell ref="ED20:ED22"/>
    <mergeCell ref="EE20:EE22"/>
    <mergeCell ref="EF20:EF22"/>
    <mergeCell ref="EG20:EG21"/>
    <mergeCell ref="EH20:EH21"/>
    <mergeCell ref="EI20:EI21"/>
    <mergeCell ref="EJ20:EJ21"/>
    <mergeCell ref="EK20:EK21"/>
    <mergeCell ref="EL20:EL21"/>
    <mergeCell ref="EN20:EO20"/>
    <mergeCell ref="EP20:EQ21"/>
    <mergeCell ref="ER20:ES21"/>
    <mergeCell ref="DH20:DH22"/>
    <mergeCell ref="DI20:DI22"/>
    <mergeCell ref="DJ20:DJ22"/>
    <mergeCell ref="DK20:DK22"/>
    <mergeCell ref="DL20:DL22"/>
    <mergeCell ref="DM20:DM22"/>
    <mergeCell ref="DN20:DN22"/>
    <mergeCell ref="DO20:DO22"/>
    <mergeCell ref="DP20:DP22"/>
    <mergeCell ref="DQ20:DQ22"/>
    <mergeCell ref="DR20:DR22"/>
    <mergeCell ref="DS20:DS22"/>
    <mergeCell ref="DT20:DT22"/>
    <mergeCell ref="DU20:DU22"/>
    <mergeCell ref="DV20:DV22"/>
    <mergeCell ref="DW20:DW22"/>
    <mergeCell ref="DX20:DX22"/>
    <mergeCell ref="EX20:EY21"/>
    <mergeCell ref="EZ20:FA21"/>
    <mergeCell ref="FB20:FC21"/>
    <mergeCell ref="FD20:FE20"/>
    <mergeCell ref="FF20:FG21"/>
    <mergeCell ref="FH20:FI21"/>
    <mergeCell ref="FJ20:FK21"/>
    <mergeCell ref="FL20:FM20"/>
    <mergeCell ref="FN20:FO21"/>
    <mergeCell ref="FP20:FQ21"/>
    <mergeCell ref="FR20:FS21"/>
    <mergeCell ref="A21:B21"/>
    <mergeCell ref="C21:D21"/>
    <mergeCell ref="Q21:R21"/>
    <mergeCell ref="U21:W21"/>
    <mergeCell ref="AD21:AE21"/>
    <mergeCell ref="AF21:AG21"/>
    <mergeCell ref="AH21:AI21"/>
    <mergeCell ref="AJ21:AK21"/>
    <mergeCell ref="AL21:AM21"/>
    <mergeCell ref="AN21:AU21"/>
    <mergeCell ref="CJ21:CK21"/>
    <mergeCell ref="CL21:CM21"/>
    <mergeCell ref="CN21:CO21"/>
    <mergeCell ref="CP21:CQ21"/>
    <mergeCell ref="CR21:CS21"/>
    <mergeCell ref="CT21:CU21"/>
    <mergeCell ref="CV21:CW21"/>
    <mergeCell ref="EN21:EO21"/>
    <mergeCell ref="EV21:EW21"/>
    <mergeCell ref="DY20:DY22"/>
    <mergeCell ref="DZ20:DZ22"/>
    <mergeCell ref="FD21:FE21"/>
    <mergeCell ref="FL21:FM21"/>
    <mergeCell ref="AD22:AE22"/>
    <mergeCell ref="AF22:AG22"/>
    <mergeCell ref="AH22:AI22"/>
    <mergeCell ref="AJ22:AK22"/>
    <mergeCell ref="AL22:AM22"/>
    <mergeCell ref="AN22:AU22"/>
    <mergeCell ref="AV22:AX22"/>
    <mergeCell ref="CJ22:CK22"/>
    <mergeCell ref="CL22:CM22"/>
    <mergeCell ref="CN22:CO22"/>
    <mergeCell ref="CP22:CQ22"/>
    <mergeCell ref="CR22:CS22"/>
    <mergeCell ref="CT22:CU22"/>
    <mergeCell ref="CV22:CW22"/>
    <mergeCell ref="AD23:AE23"/>
    <mergeCell ref="AF23:AG23"/>
    <mergeCell ref="AH23:AI23"/>
    <mergeCell ref="AJ23:AK23"/>
    <mergeCell ref="AL23:AM23"/>
    <mergeCell ref="AN23:AU23"/>
    <mergeCell ref="AV23:AX23"/>
    <mergeCell ref="CJ23:CK23"/>
    <mergeCell ref="CL23:CM23"/>
    <mergeCell ref="CN23:CO23"/>
    <mergeCell ref="CP23:CQ23"/>
    <mergeCell ref="CR23:CS23"/>
    <mergeCell ref="CT23:CU23"/>
    <mergeCell ref="CV23:CW23"/>
    <mergeCell ref="ET20:EU21"/>
    <mergeCell ref="EV20:EW20"/>
    <mergeCell ref="AD24:AE24"/>
    <mergeCell ref="AF24:AG24"/>
    <mergeCell ref="AH24:AI24"/>
    <mergeCell ref="AJ24:AK24"/>
    <mergeCell ref="AL24:AM24"/>
    <mergeCell ref="AN24:AX24"/>
    <mergeCell ref="CJ24:CK24"/>
    <mergeCell ref="CL24:CM24"/>
    <mergeCell ref="CN24:CO24"/>
    <mergeCell ref="CP24:CQ24"/>
    <mergeCell ref="CR24:CS24"/>
    <mergeCell ref="CT24:CU24"/>
    <mergeCell ref="CV24:CW24"/>
    <mergeCell ref="AD25:AE25"/>
    <mergeCell ref="AF25:AG25"/>
    <mergeCell ref="AH25:AI25"/>
    <mergeCell ref="AJ25:AK25"/>
    <mergeCell ref="AL25:AM25"/>
    <mergeCell ref="AN25:AX25"/>
    <mergeCell ref="CJ25:CK25"/>
    <mergeCell ref="CL25:CM25"/>
    <mergeCell ref="CN25:CO25"/>
    <mergeCell ref="CP25:CQ25"/>
    <mergeCell ref="CR25:CS25"/>
    <mergeCell ref="CT25:CU25"/>
    <mergeCell ref="CV25:CW25"/>
    <mergeCell ref="B25:E25"/>
    <mergeCell ref="H25:K25"/>
    <mergeCell ref="M25:P25"/>
    <mergeCell ref="Q25:R25"/>
    <mergeCell ref="AD26:AE26"/>
    <mergeCell ref="AF26:AG26"/>
    <mergeCell ref="AH26:AI26"/>
    <mergeCell ref="AJ26:AK26"/>
    <mergeCell ref="AL26:AM26"/>
    <mergeCell ref="AN26:AX26"/>
    <mergeCell ref="CJ26:CK26"/>
    <mergeCell ref="CL26:CM26"/>
    <mergeCell ref="CN26:CO26"/>
    <mergeCell ref="CP26:CQ26"/>
    <mergeCell ref="CR26:CS26"/>
    <mergeCell ref="CT26:CU26"/>
    <mergeCell ref="CV26:CW26"/>
    <mergeCell ref="A27:D27"/>
    <mergeCell ref="E27:J27"/>
    <mergeCell ref="K27:X27"/>
    <mergeCell ref="Y27:AM27"/>
    <mergeCell ref="AN27:AX27"/>
    <mergeCell ref="A28:B28"/>
    <mergeCell ref="C28:D28"/>
    <mergeCell ref="K28:X28"/>
    <mergeCell ref="Y28:AM28"/>
    <mergeCell ref="AN28:AX28"/>
    <mergeCell ref="A29:B29"/>
    <mergeCell ref="C29:D29"/>
    <mergeCell ref="K29:X29"/>
    <mergeCell ref="Y29:AM29"/>
    <mergeCell ref="AN29:AX29"/>
    <mergeCell ref="A26:B26"/>
    <mergeCell ref="C26:D26"/>
    <mergeCell ref="E26:F26"/>
    <mergeCell ref="G26:H26"/>
    <mergeCell ref="I26:J26"/>
    <mergeCell ref="K26:L26"/>
    <mergeCell ref="M26:P26"/>
    <mergeCell ref="Q26:R26"/>
    <mergeCell ref="U26:W26"/>
    <mergeCell ref="A30:B30"/>
    <mergeCell ref="C30:D30"/>
    <mergeCell ref="E30:F31"/>
    <mergeCell ref="G30:I31"/>
    <mergeCell ref="J30:L31"/>
    <mergeCell ref="M30:N31"/>
    <mergeCell ref="O30:P31"/>
    <mergeCell ref="Q30:R30"/>
    <mergeCell ref="S30:T31"/>
    <mergeCell ref="U30:W30"/>
    <mergeCell ref="AD30:AE30"/>
    <mergeCell ref="AF30:AG30"/>
    <mergeCell ref="AH30:AI30"/>
    <mergeCell ref="AJ30:AK30"/>
    <mergeCell ref="AL30:AM30"/>
    <mergeCell ref="AN30:AU30"/>
    <mergeCell ref="AV30:AX31"/>
    <mergeCell ref="DX30:DX32"/>
    <mergeCell ref="CJ30:CK30"/>
    <mergeCell ref="CL30:CM30"/>
    <mergeCell ref="CN30:CO30"/>
    <mergeCell ref="CP30:CQ30"/>
    <mergeCell ref="CR30:CS30"/>
    <mergeCell ref="CT30:CU30"/>
    <mergeCell ref="CV30:CW30"/>
    <mergeCell ref="CX30:CX32"/>
    <mergeCell ref="CY30:CY32"/>
    <mergeCell ref="CZ30:CZ32"/>
    <mergeCell ref="DA30:DA32"/>
    <mergeCell ref="DB30:DB32"/>
    <mergeCell ref="DC30:DC32"/>
    <mergeCell ref="DD30:DD32"/>
    <mergeCell ref="DE30:DE32"/>
    <mergeCell ref="DF30:DF32"/>
    <mergeCell ref="DG30:DG32"/>
    <mergeCell ref="DZ30:DZ32"/>
    <mergeCell ref="EA30:EA32"/>
    <mergeCell ref="EB30:EB32"/>
    <mergeCell ref="EC30:EC32"/>
    <mergeCell ref="ED30:ED32"/>
    <mergeCell ref="EE30:EE32"/>
    <mergeCell ref="EF30:EF32"/>
    <mergeCell ref="EG30:EG31"/>
    <mergeCell ref="EH30:EH31"/>
    <mergeCell ref="EI30:EI31"/>
    <mergeCell ref="EJ30:EJ31"/>
    <mergeCell ref="EK30:EK31"/>
    <mergeCell ref="EL30:EL31"/>
    <mergeCell ref="EN30:EO30"/>
    <mergeCell ref="EP30:EQ31"/>
    <mergeCell ref="ER30:ES31"/>
    <mergeCell ref="DH30:DH32"/>
    <mergeCell ref="DI30:DI32"/>
    <mergeCell ref="DJ30:DJ32"/>
    <mergeCell ref="DK30:DK32"/>
    <mergeCell ref="DL30:DL32"/>
    <mergeCell ref="DM30:DM32"/>
    <mergeCell ref="DN30:DN32"/>
    <mergeCell ref="DO30:DO32"/>
    <mergeCell ref="DP30:DP32"/>
    <mergeCell ref="DQ30:DQ32"/>
    <mergeCell ref="DR30:DR32"/>
    <mergeCell ref="DS30:DS32"/>
    <mergeCell ref="DT30:DT32"/>
    <mergeCell ref="DU30:DU32"/>
    <mergeCell ref="DV30:DV32"/>
    <mergeCell ref="DW30:DW32"/>
    <mergeCell ref="EV30:EW30"/>
    <mergeCell ref="EX30:EY31"/>
    <mergeCell ref="EZ30:FA31"/>
    <mergeCell ref="FB30:FC31"/>
    <mergeCell ref="FD30:FE30"/>
    <mergeCell ref="FF30:FG31"/>
    <mergeCell ref="FH30:FI31"/>
    <mergeCell ref="FJ30:FK31"/>
    <mergeCell ref="FL30:FM30"/>
    <mergeCell ref="FN30:FO31"/>
    <mergeCell ref="FP30:FQ31"/>
    <mergeCell ref="FR30:FS31"/>
    <mergeCell ref="A31:B31"/>
    <mergeCell ref="C31:D31"/>
    <mergeCell ref="Q31:R31"/>
    <mergeCell ref="U31:W31"/>
    <mergeCell ref="AD31:AE31"/>
    <mergeCell ref="AF31:AG31"/>
    <mergeCell ref="AH31:AI31"/>
    <mergeCell ref="AJ31:AK31"/>
    <mergeCell ref="AL31:AM31"/>
    <mergeCell ref="AN31:AU31"/>
    <mergeCell ref="CJ31:CK31"/>
    <mergeCell ref="CL31:CM31"/>
    <mergeCell ref="CN31:CO31"/>
    <mergeCell ref="CP31:CQ31"/>
    <mergeCell ref="CR31:CS31"/>
    <mergeCell ref="CT31:CU31"/>
    <mergeCell ref="CV31:CW31"/>
    <mergeCell ref="EN31:EO31"/>
    <mergeCell ref="EV31:EW31"/>
    <mergeCell ref="DY30:DY32"/>
    <mergeCell ref="CV35:CW35"/>
    <mergeCell ref="FD31:FE31"/>
    <mergeCell ref="FL31:FM31"/>
    <mergeCell ref="AD32:AE32"/>
    <mergeCell ref="AF32:AG32"/>
    <mergeCell ref="AH32:AI32"/>
    <mergeCell ref="AJ32:AK32"/>
    <mergeCell ref="AL32:AM32"/>
    <mergeCell ref="AN32:AU32"/>
    <mergeCell ref="AV32:AX32"/>
    <mergeCell ref="CJ32:CK32"/>
    <mergeCell ref="CL32:CM32"/>
    <mergeCell ref="CN32:CO32"/>
    <mergeCell ref="CP32:CQ32"/>
    <mergeCell ref="CR32:CS32"/>
    <mergeCell ref="CT32:CU32"/>
    <mergeCell ref="CV32:CW32"/>
    <mergeCell ref="AD33:AE33"/>
    <mergeCell ref="AF33:AG33"/>
    <mergeCell ref="AH33:AI33"/>
    <mergeCell ref="AJ33:AK33"/>
    <mergeCell ref="AL33:AM33"/>
    <mergeCell ref="AN33:AU33"/>
    <mergeCell ref="AV33:AX33"/>
    <mergeCell ref="CJ33:CK33"/>
    <mergeCell ref="CL33:CM33"/>
    <mergeCell ref="CN33:CO33"/>
    <mergeCell ref="CP33:CQ33"/>
    <mergeCell ref="CR33:CS33"/>
    <mergeCell ref="CT33:CU33"/>
    <mergeCell ref="CV33:CW33"/>
    <mergeCell ref="ET30:EU31"/>
    <mergeCell ref="CJ37:CK37"/>
    <mergeCell ref="CL37:CM37"/>
    <mergeCell ref="CN37:CO37"/>
    <mergeCell ref="CP37:CQ37"/>
    <mergeCell ref="CR37:CS37"/>
    <mergeCell ref="CT37:CU37"/>
    <mergeCell ref="CV37:CW37"/>
    <mergeCell ref="AD34:AE34"/>
    <mergeCell ref="AF34:AG34"/>
    <mergeCell ref="AH34:AI34"/>
    <mergeCell ref="AJ34:AK34"/>
    <mergeCell ref="AL34:AM34"/>
    <mergeCell ref="AN34:AX34"/>
    <mergeCell ref="CJ34:CK34"/>
    <mergeCell ref="CL34:CM34"/>
    <mergeCell ref="CN34:CO34"/>
    <mergeCell ref="CP34:CQ34"/>
    <mergeCell ref="CR34:CS34"/>
    <mergeCell ref="CT34:CU34"/>
    <mergeCell ref="CV34:CW34"/>
    <mergeCell ref="AD35:AE35"/>
    <mergeCell ref="AF35:AG35"/>
    <mergeCell ref="AH35:AI35"/>
    <mergeCell ref="AJ35:AK35"/>
    <mergeCell ref="AL35:AM35"/>
    <mergeCell ref="AN35:AX35"/>
    <mergeCell ref="CJ35:CK35"/>
    <mergeCell ref="CL35:CM35"/>
    <mergeCell ref="CN35:CO35"/>
    <mergeCell ref="CP35:CQ35"/>
    <mergeCell ref="CR35:CS35"/>
    <mergeCell ref="CT35:CU35"/>
    <mergeCell ref="B36:E36"/>
    <mergeCell ref="H36:K36"/>
    <mergeCell ref="M36:P36"/>
    <mergeCell ref="Q36:R36"/>
    <mergeCell ref="AD36:AE36"/>
    <mergeCell ref="AF36:AG36"/>
    <mergeCell ref="AH36:AI36"/>
    <mergeCell ref="AJ36:AK36"/>
    <mergeCell ref="AL36:AM36"/>
    <mergeCell ref="AN36:AX36"/>
    <mergeCell ref="CJ36:CK36"/>
    <mergeCell ref="CL36:CM36"/>
    <mergeCell ref="CN36:CO36"/>
    <mergeCell ref="CP36:CQ36"/>
    <mergeCell ref="CR36:CS36"/>
    <mergeCell ref="CT36:CU36"/>
    <mergeCell ref="CV36:CW36"/>
    <mergeCell ref="A38:D38"/>
    <mergeCell ref="E38:J38"/>
    <mergeCell ref="K38:X38"/>
    <mergeCell ref="Y38:AM38"/>
    <mergeCell ref="AN38:AX38"/>
    <mergeCell ref="A39:B39"/>
    <mergeCell ref="C39:D39"/>
    <mergeCell ref="K39:X39"/>
    <mergeCell ref="Y39:AM39"/>
    <mergeCell ref="AN39:AX39"/>
    <mergeCell ref="A40:B40"/>
    <mergeCell ref="C40:D40"/>
    <mergeCell ref="K40:X40"/>
    <mergeCell ref="Y40:AM40"/>
    <mergeCell ref="AN40:AX40"/>
    <mergeCell ref="A37:B37"/>
    <mergeCell ref="C37:D37"/>
    <mergeCell ref="E37:F37"/>
    <mergeCell ref="G37:H37"/>
    <mergeCell ref="I37:J37"/>
    <mergeCell ref="K37:L37"/>
    <mergeCell ref="M37:P37"/>
    <mergeCell ref="Q37:R37"/>
    <mergeCell ref="U37:W37"/>
    <mergeCell ref="AD37:AE37"/>
    <mergeCell ref="AF37:AG37"/>
    <mergeCell ref="AH37:AI37"/>
    <mergeCell ref="AJ37:AK37"/>
    <mergeCell ref="AL37:AM37"/>
    <mergeCell ref="AN37:AX37"/>
    <mergeCell ref="A41:B41"/>
    <mergeCell ref="C41:D41"/>
    <mergeCell ref="E41:F42"/>
    <mergeCell ref="G41:I42"/>
    <mergeCell ref="J41:L42"/>
    <mergeCell ref="M41:N42"/>
    <mergeCell ref="O41:P42"/>
    <mergeCell ref="Q41:R41"/>
    <mergeCell ref="S41:T42"/>
    <mergeCell ref="U41:W41"/>
    <mergeCell ref="AD41:AE41"/>
    <mergeCell ref="AF41:AG41"/>
    <mergeCell ref="AH41:AI41"/>
    <mergeCell ref="AJ41:AK41"/>
    <mergeCell ref="AL41:AM41"/>
    <mergeCell ref="AN41:AU41"/>
    <mergeCell ref="AV41:AX42"/>
    <mergeCell ref="DR41:DR43"/>
    <mergeCell ref="DS41:DS43"/>
    <mergeCell ref="DT41:DT43"/>
    <mergeCell ref="DU41:DU43"/>
    <mergeCell ref="DV41:DV43"/>
    <mergeCell ref="DW41:DW43"/>
    <mergeCell ref="DX41:DX43"/>
    <mergeCell ref="CJ41:CK41"/>
    <mergeCell ref="CL41:CM41"/>
    <mergeCell ref="CN41:CO41"/>
    <mergeCell ref="CP41:CQ41"/>
    <mergeCell ref="CR41:CS41"/>
    <mergeCell ref="CT41:CU41"/>
    <mergeCell ref="CV41:CW41"/>
    <mergeCell ref="CX41:CX43"/>
    <mergeCell ref="CY41:CY43"/>
    <mergeCell ref="CZ41:CZ43"/>
    <mergeCell ref="DA41:DA43"/>
    <mergeCell ref="DB41:DB43"/>
    <mergeCell ref="DC41:DC43"/>
    <mergeCell ref="DD41:DD43"/>
    <mergeCell ref="DE41:DE43"/>
    <mergeCell ref="DF41:DF43"/>
    <mergeCell ref="DG41:DG43"/>
    <mergeCell ref="FR41:FS42"/>
    <mergeCell ref="A42:B42"/>
    <mergeCell ref="C42:D42"/>
    <mergeCell ref="Q42:R42"/>
    <mergeCell ref="U42:W42"/>
    <mergeCell ref="AD42:AE42"/>
    <mergeCell ref="AF42:AG42"/>
    <mergeCell ref="AH42:AI42"/>
    <mergeCell ref="AJ42:AK42"/>
    <mergeCell ref="AL42:AM42"/>
    <mergeCell ref="AN42:AU42"/>
    <mergeCell ref="CJ42:CK42"/>
    <mergeCell ref="CL42:CM42"/>
    <mergeCell ref="CN42:CO42"/>
    <mergeCell ref="CP42:CQ42"/>
    <mergeCell ref="CR42:CS42"/>
    <mergeCell ref="CT42:CU42"/>
    <mergeCell ref="CV42:CW42"/>
    <mergeCell ref="EN42:EO42"/>
    <mergeCell ref="EV42:EW42"/>
    <mergeCell ref="DY41:DY43"/>
    <mergeCell ref="DZ41:DZ43"/>
    <mergeCell ref="EA41:EA43"/>
    <mergeCell ref="EB41:EB43"/>
    <mergeCell ref="EC41:EC43"/>
    <mergeCell ref="ED41:ED43"/>
    <mergeCell ref="EE41:EE43"/>
    <mergeCell ref="EF41:EF43"/>
    <mergeCell ref="EG41:EG42"/>
    <mergeCell ref="EH41:EH42"/>
    <mergeCell ref="EI41:EI42"/>
    <mergeCell ref="EJ41:EJ42"/>
    <mergeCell ref="CN44:CO44"/>
    <mergeCell ref="CP44:CQ44"/>
    <mergeCell ref="CR44:CS44"/>
    <mergeCell ref="CT44:CU44"/>
    <mergeCell ref="CV44:CW44"/>
    <mergeCell ref="ET41:EU42"/>
    <mergeCell ref="EV41:EW41"/>
    <mergeCell ref="EX41:EY42"/>
    <mergeCell ref="EZ41:FA42"/>
    <mergeCell ref="FB41:FC42"/>
    <mergeCell ref="FD41:FE41"/>
    <mergeCell ref="FF41:FG42"/>
    <mergeCell ref="FH41:FI42"/>
    <mergeCell ref="FJ41:FK42"/>
    <mergeCell ref="FL41:FM41"/>
    <mergeCell ref="FN41:FO42"/>
    <mergeCell ref="FP41:FQ42"/>
    <mergeCell ref="EK41:EK42"/>
    <mergeCell ref="EL41:EL42"/>
    <mergeCell ref="EN41:EO41"/>
    <mergeCell ref="EP41:EQ42"/>
    <mergeCell ref="ER41:ES42"/>
    <mergeCell ref="DH41:DH43"/>
    <mergeCell ref="DI41:DI43"/>
    <mergeCell ref="DJ41:DJ43"/>
    <mergeCell ref="DK41:DK43"/>
    <mergeCell ref="DL41:DL43"/>
    <mergeCell ref="DM41:DM43"/>
    <mergeCell ref="DN41:DN43"/>
    <mergeCell ref="DO41:DO43"/>
    <mergeCell ref="DP41:DP43"/>
    <mergeCell ref="DQ41:DQ43"/>
    <mergeCell ref="CJ46:CK46"/>
    <mergeCell ref="CL46:CM46"/>
    <mergeCell ref="CN46:CO46"/>
    <mergeCell ref="CP46:CQ46"/>
    <mergeCell ref="CR46:CS46"/>
    <mergeCell ref="CT46:CU46"/>
    <mergeCell ref="CV46:CW46"/>
    <mergeCell ref="FD42:FE42"/>
    <mergeCell ref="FL42:FM42"/>
    <mergeCell ref="AD43:AE43"/>
    <mergeCell ref="AF43:AG43"/>
    <mergeCell ref="AH43:AI43"/>
    <mergeCell ref="AJ43:AK43"/>
    <mergeCell ref="AL43:AM43"/>
    <mergeCell ref="AN43:AU43"/>
    <mergeCell ref="AV43:AX43"/>
    <mergeCell ref="CJ43:CK43"/>
    <mergeCell ref="CL43:CM43"/>
    <mergeCell ref="CN43:CO43"/>
    <mergeCell ref="CP43:CQ43"/>
    <mergeCell ref="CR43:CS43"/>
    <mergeCell ref="CT43:CU43"/>
    <mergeCell ref="CV43:CW43"/>
    <mergeCell ref="AD44:AE44"/>
    <mergeCell ref="AF44:AG44"/>
    <mergeCell ref="AH44:AI44"/>
    <mergeCell ref="AJ44:AK44"/>
    <mergeCell ref="AL44:AM44"/>
    <mergeCell ref="AN44:AU44"/>
    <mergeCell ref="AV44:AX44"/>
    <mergeCell ref="CJ44:CK44"/>
    <mergeCell ref="CL44:CM44"/>
    <mergeCell ref="B45:E45"/>
    <mergeCell ref="H45:K45"/>
    <mergeCell ref="M45:P45"/>
    <mergeCell ref="Q45:R45"/>
    <mergeCell ref="AD45:AE45"/>
    <mergeCell ref="AF45:AG45"/>
    <mergeCell ref="AH45:AI45"/>
    <mergeCell ref="AJ45:AK45"/>
    <mergeCell ref="AL45:AM45"/>
    <mergeCell ref="AN45:AX45"/>
    <mergeCell ref="CJ45:CK45"/>
    <mergeCell ref="CL45:CM45"/>
    <mergeCell ref="CN45:CO45"/>
    <mergeCell ref="CP45:CQ45"/>
    <mergeCell ref="CR45:CS45"/>
    <mergeCell ref="CT45:CU45"/>
    <mergeCell ref="CV45:CW45"/>
    <mergeCell ref="A47:D47"/>
    <mergeCell ref="E47:J47"/>
    <mergeCell ref="K47:X47"/>
    <mergeCell ref="Y47:AM47"/>
    <mergeCell ref="AN47:AX47"/>
    <mergeCell ref="A48:B48"/>
    <mergeCell ref="C48:D48"/>
    <mergeCell ref="K48:X48"/>
    <mergeCell ref="Y48:AM48"/>
    <mergeCell ref="AN48:AX48"/>
    <mergeCell ref="A49:B49"/>
    <mergeCell ref="C49:D49"/>
    <mergeCell ref="K49:X49"/>
    <mergeCell ref="Y49:AM49"/>
    <mergeCell ref="AN49:AX49"/>
    <mergeCell ref="A46:B46"/>
    <mergeCell ref="C46:D46"/>
    <mergeCell ref="E46:F46"/>
    <mergeCell ref="G46:H46"/>
    <mergeCell ref="I46:J46"/>
    <mergeCell ref="K46:L46"/>
    <mergeCell ref="M46:P46"/>
    <mergeCell ref="Q46:R46"/>
    <mergeCell ref="U46:W46"/>
    <mergeCell ref="AD46:AE46"/>
    <mergeCell ref="AF46:AG46"/>
    <mergeCell ref="AH46:AI46"/>
    <mergeCell ref="AJ46:AK46"/>
    <mergeCell ref="AL46:AM46"/>
    <mergeCell ref="AN46:AX46"/>
    <mergeCell ref="A50:B50"/>
    <mergeCell ref="C50:D50"/>
    <mergeCell ref="E50:F51"/>
    <mergeCell ref="G50:I51"/>
    <mergeCell ref="J50:L51"/>
    <mergeCell ref="M50:N51"/>
    <mergeCell ref="O50:P51"/>
    <mergeCell ref="Q50:R50"/>
    <mergeCell ref="S50:T51"/>
    <mergeCell ref="U50:W50"/>
    <mergeCell ref="AD50:AE50"/>
    <mergeCell ref="AF50:AG50"/>
    <mergeCell ref="AH50:AI50"/>
    <mergeCell ref="AJ50:AK50"/>
    <mergeCell ref="AL50:AM50"/>
    <mergeCell ref="AN50:AU50"/>
    <mergeCell ref="AV50:AX51"/>
    <mergeCell ref="CJ50:CK50"/>
    <mergeCell ref="CL50:CM50"/>
    <mergeCell ref="CN50:CO50"/>
    <mergeCell ref="CP50:CQ50"/>
    <mergeCell ref="CR50:CS50"/>
    <mergeCell ref="CT50:CU50"/>
    <mergeCell ref="CV50:CW50"/>
    <mergeCell ref="CX50:CX52"/>
    <mergeCell ref="CY50:CY52"/>
    <mergeCell ref="CZ50:CZ52"/>
    <mergeCell ref="DA50:DA52"/>
    <mergeCell ref="DB50:DB52"/>
    <mergeCell ref="DC50:DC52"/>
    <mergeCell ref="DD50:DD52"/>
    <mergeCell ref="DE50:DE52"/>
    <mergeCell ref="DF50:DF52"/>
    <mergeCell ref="DG50:DG52"/>
    <mergeCell ref="EA50:EA52"/>
    <mergeCell ref="EB50:EB52"/>
    <mergeCell ref="EC50:EC52"/>
    <mergeCell ref="ED50:ED52"/>
    <mergeCell ref="EE50:EE52"/>
    <mergeCell ref="EF50:EF52"/>
    <mergeCell ref="EG50:EG51"/>
    <mergeCell ref="EH50:EH51"/>
    <mergeCell ref="EI50:EI51"/>
    <mergeCell ref="EJ50:EJ51"/>
    <mergeCell ref="EK50:EK51"/>
    <mergeCell ref="EL50:EL51"/>
    <mergeCell ref="EN50:EO50"/>
    <mergeCell ref="EP50:EQ51"/>
    <mergeCell ref="ER50:ES51"/>
    <mergeCell ref="DH50:DH52"/>
    <mergeCell ref="DI50:DI52"/>
    <mergeCell ref="DJ50:DJ52"/>
    <mergeCell ref="DK50:DK52"/>
    <mergeCell ref="DL50:DL52"/>
    <mergeCell ref="DM50:DM52"/>
    <mergeCell ref="DN50:DN52"/>
    <mergeCell ref="DO50:DO52"/>
    <mergeCell ref="DP50:DP52"/>
    <mergeCell ref="DQ50:DQ52"/>
    <mergeCell ref="DR50:DR52"/>
    <mergeCell ref="DS50:DS52"/>
    <mergeCell ref="DT50:DT52"/>
    <mergeCell ref="DU50:DU52"/>
    <mergeCell ref="DV50:DV52"/>
    <mergeCell ref="DW50:DW52"/>
    <mergeCell ref="DX50:DX52"/>
    <mergeCell ref="EX50:EY51"/>
    <mergeCell ref="EZ50:FA51"/>
    <mergeCell ref="FB50:FC51"/>
    <mergeCell ref="FD50:FE50"/>
    <mergeCell ref="FF50:FG51"/>
    <mergeCell ref="FH50:FI51"/>
    <mergeCell ref="FJ50:FK51"/>
    <mergeCell ref="FL50:FM50"/>
    <mergeCell ref="FN50:FO51"/>
    <mergeCell ref="FP50:FQ51"/>
    <mergeCell ref="FR50:FS51"/>
    <mergeCell ref="A51:B51"/>
    <mergeCell ref="C51:D51"/>
    <mergeCell ref="Q51:R51"/>
    <mergeCell ref="U51:W51"/>
    <mergeCell ref="AD51:AE51"/>
    <mergeCell ref="AF51:AG51"/>
    <mergeCell ref="AH51:AI51"/>
    <mergeCell ref="AJ51:AK51"/>
    <mergeCell ref="AL51:AM51"/>
    <mergeCell ref="AN51:AU51"/>
    <mergeCell ref="CJ51:CK51"/>
    <mergeCell ref="CL51:CM51"/>
    <mergeCell ref="CN51:CO51"/>
    <mergeCell ref="CP51:CQ51"/>
    <mergeCell ref="CR51:CS51"/>
    <mergeCell ref="CT51:CU51"/>
    <mergeCell ref="CV51:CW51"/>
    <mergeCell ref="EN51:EO51"/>
    <mergeCell ref="EV51:EW51"/>
    <mergeCell ref="DY50:DY52"/>
    <mergeCell ref="DZ50:DZ52"/>
    <mergeCell ref="FD51:FE51"/>
    <mergeCell ref="FL51:FM51"/>
    <mergeCell ref="AD52:AE52"/>
    <mergeCell ref="AF52:AG52"/>
    <mergeCell ref="AH52:AI52"/>
    <mergeCell ref="AJ52:AK52"/>
    <mergeCell ref="AL52:AM52"/>
    <mergeCell ref="AN52:AU52"/>
    <mergeCell ref="AV52:AX52"/>
    <mergeCell ref="CJ52:CK52"/>
    <mergeCell ref="CL52:CM52"/>
    <mergeCell ref="CN52:CO52"/>
    <mergeCell ref="CP52:CQ52"/>
    <mergeCell ref="CR52:CS52"/>
    <mergeCell ref="CT52:CU52"/>
    <mergeCell ref="CV52:CW52"/>
    <mergeCell ref="AD53:AE53"/>
    <mergeCell ref="AF53:AG53"/>
    <mergeCell ref="AH53:AI53"/>
    <mergeCell ref="AJ53:AK53"/>
    <mergeCell ref="AL53:AM53"/>
    <mergeCell ref="AN53:AU53"/>
    <mergeCell ref="AV53:AX53"/>
    <mergeCell ref="CJ53:CK53"/>
    <mergeCell ref="CL53:CM53"/>
    <mergeCell ref="CN53:CO53"/>
    <mergeCell ref="CP53:CQ53"/>
    <mergeCell ref="CR53:CS53"/>
    <mergeCell ref="CT53:CU53"/>
    <mergeCell ref="CV53:CW53"/>
    <mergeCell ref="ET50:EU51"/>
    <mergeCell ref="EV50:EW50"/>
    <mergeCell ref="AD54:AE54"/>
    <mergeCell ref="AF54:AG54"/>
    <mergeCell ref="AH54:AI54"/>
    <mergeCell ref="AJ54:AK54"/>
    <mergeCell ref="AL54:AM54"/>
    <mergeCell ref="AN54:AX54"/>
    <mergeCell ref="CJ54:CK54"/>
    <mergeCell ref="CL54:CM54"/>
    <mergeCell ref="CN54:CO54"/>
    <mergeCell ref="CP54:CQ54"/>
    <mergeCell ref="CR54:CS54"/>
    <mergeCell ref="CT54:CU54"/>
    <mergeCell ref="CV54:CW54"/>
    <mergeCell ref="AD55:AE55"/>
    <mergeCell ref="AF55:AG55"/>
    <mergeCell ref="AH55:AI55"/>
    <mergeCell ref="AJ55:AK55"/>
    <mergeCell ref="AL55:AM55"/>
    <mergeCell ref="AN55:AX55"/>
    <mergeCell ref="CJ55:CK55"/>
    <mergeCell ref="CL55:CM55"/>
    <mergeCell ref="CN55:CO55"/>
    <mergeCell ref="CP55:CQ55"/>
    <mergeCell ref="CR55:CS55"/>
    <mergeCell ref="CT55:CU55"/>
    <mergeCell ref="CV55:CW55"/>
    <mergeCell ref="AD56:AE56"/>
    <mergeCell ref="AF56:AG56"/>
    <mergeCell ref="AH56:AI56"/>
    <mergeCell ref="AJ56:AK56"/>
    <mergeCell ref="AL56:AM56"/>
    <mergeCell ref="AN56:AX56"/>
    <mergeCell ref="CJ56:CK56"/>
    <mergeCell ref="CL56:CM56"/>
    <mergeCell ref="CN56:CO56"/>
    <mergeCell ref="CP56:CQ56"/>
    <mergeCell ref="CR56:CS56"/>
    <mergeCell ref="CT56:CU56"/>
    <mergeCell ref="CV56:CW56"/>
    <mergeCell ref="AD57:AE57"/>
    <mergeCell ref="AF57:AG57"/>
    <mergeCell ref="AH57:AI57"/>
    <mergeCell ref="AJ57:AK57"/>
    <mergeCell ref="AL57:AM57"/>
    <mergeCell ref="AN57:AX57"/>
    <mergeCell ref="CJ57:CK57"/>
    <mergeCell ref="CL57:CM57"/>
    <mergeCell ref="CN57:CO57"/>
    <mergeCell ref="CP57:CQ57"/>
    <mergeCell ref="CR57:CS57"/>
    <mergeCell ref="CT57:CU57"/>
    <mergeCell ref="CV57:CW57"/>
    <mergeCell ref="B57:E57"/>
    <mergeCell ref="H57:K57"/>
    <mergeCell ref="M57:P57"/>
    <mergeCell ref="Q57:R57"/>
    <mergeCell ref="AD58:AE58"/>
    <mergeCell ref="AF58:AG58"/>
    <mergeCell ref="AH58:AI58"/>
    <mergeCell ref="AJ58:AK58"/>
    <mergeCell ref="AL58:AM58"/>
    <mergeCell ref="AN58:AX58"/>
    <mergeCell ref="CJ58:CK58"/>
    <mergeCell ref="CL58:CM58"/>
    <mergeCell ref="CN58:CO58"/>
    <mergeCell ref="CP58:CQ58"/>
    <mergeCell ref="CR58:CS58"/>
    <mergeCell ref="CT58:CU58"/>
    <mergeCell ref="CV58:CW58"/>
    <mergeCell ref="A59:D59"/>
    <mergeCell ref="E59:J59"/>
    <mergeCell ref="AN59:AX59"/>
    <mergeCell ref="A60:B60"/>
    <mergeCell ref="C60:D60"/>
    <mergeCell ref="K60:X60"/>
    <mergeCell ref="Y60:AM60"/>
    <mergeCell ref="AN60:AX60"/>
    <mergeCell ref="A61:B61"/>
    <mergeCell ref="C61:D61"/>
    <mergeCell ref="K61:X61"/>
    <mergeCell ref="Y61:AM61"/>
    <mergeCell ref="AN61:AX61"/>
    <mergeCell ref="A58:B58"/>
    <mergeCell ref="C58:D58"/>
    <mergeCell ref="E58:F58"/>
    <mergeCell ref="G58:H58"/>
    <mergeCell ref="I58:J58"/>
    <mergeCell ref="K58:L58"/>
    <mergeCell ref="M58:P58"/>
    <mergeCell ref="Q58:R58"/>
    <mergeCell ref="U58:W58"/>
    <mergeCell ref="A62:B62"/>
    <mergeCell ref="C62:D62"/>
    <mergeCell ref="E62:F63"/>
    <mergeCell ref="G62:I63"/>
    <mergeCell ref="J62:L63"/>
    <mergeCell ref="M62:N63"/>
    <mergeCell ref="O62:P63"/>
    <mergeCell ref="Q62:R62"/>
    <mergeCell ref="S62:T63"/>
    <mergeCell ref="U62:W62"/>
    <mergeCell ref="AD62:AE62"/>
    <mergeCell ref="AF62:AG62"/>
    <mergeCell ref="AH62:AI62"/>
    <mergeCell ref="AJ62:AK62"/>
    <mergeCell ref="AL62:AM62"/>
    <mergeCell ref="AN62:AU62"/>
    <mergeCell ref="AV62:AX63"/>
    <mergeCell ref="CJ62:CK62"/>
    <mergeCell ref="CL62:CM62"/>
    <mergeCell ref="CN62:CO62"/>
    <mergeCell ref="CP62:CQ62"/>
    <mergeCell ref="CR62:CS62"/>
    <mergeCell ref="CT62:CU62"/>
    <mergeCell ref="CV62:CW62"/>
    <mergeCell ref="CX62:CX64"/>
    <mergeCell ref="CY62:CY64"/>
    <mergeCell ref="CZ62:CZ64"/>
    <mergeCell ref="DA62:DA64"/>
    <mergeCell ref="DB62:DB64"/>
    <mergeCell ref="DC62:DC64"/>
    <mergeCell ref="DD62:DD64"/>
    <mergeCell ref="DE62:DE64"/>
    <mergeCell ref="DF62:DF64"/>
    <mergeCell ref="DG62:DG64"/>
    <mergeCell ref="EA62:EA64"/>
    <mergeCell ref="EB62:EB64"/>
    <mergeCell ref="EC62:EC64"/>
    <mergeCell ref="ED62:ED64"/>
    <mergeCell ref="EE62:EE64"/>
    <mergeCell ref="EF62:EF64"/>
    <mergeCell ref="EG62:EG63"/>
    <mergeCell ref="EH62:EH63"/>
    <mergeCell ref="EI62:EI63"/>
    <mergeCell ref="EJ62:EJ63"/>
    <mergeCell ref="EK62:EK63"/>
    <mergeCell ref="EL62:EL63"/>
    <mergeCell ref="EN62:EO62"/>
    <mergeCell ref="EP62:EQ63"/>
    <mergeCell ref="ER62:ES63"/>
    <mergeCell ref="DH62:DH64"/>
    <mergeCell ref="DI62:DI64"/>
    <mergeCell ref="DJ62:DJ64"/>
    <mergeCell ref="DK62:DK64"/>
    <mergeCell ref="DL62:DL64"/>
    <mergeCell ref="DM62:DM64"/>
    <mergeCell ref="DN62:DN64"/>
    <mergeCell ref="DO62:DO64"/>
    <mergeCell ref="DP62:DP64"/>
    <mergeCell ref="DQ62:DQ64"/>
    <mergeCell ref="DR62:DR64"/>
    <mergeCell ref="DS62:DS64"/>
    <mergeCell ref="DT62:DT64"/>
    <mergeCell ref="DU62:DU64"/>
    <mergeCell ref="DV62:DV64"/>
    <mergeCell ref="DW62:DW64"/>
    <mergeCell ref="DX62:DX64"/>
    <mergeCell ref="EX62:EY63"/>
    <mergeCell ref="EZ62:FA63"/>
    <mergeCell ref="FB62:FC63"/>
    <mergeCell ref="FD62:FE62"/>
    <mergeCell ref="FF62:FG63"/>
    <mergeCell ref="FH62:FI63"/>
    <mergeCell ref="FJ62:FK63"/>
    <mergeCell ref="FL62:FM62"/>
    <mergeCell ref="FN62:FO63"/>
    <mergeCell ref="FP62:FQ63"/>
    <mergeCell ref="FR62:FS63"/>
    <mergeCell ref="A63:B63"/>
    <mergeCell ref="C63:D63"/>
    <mergeCell ref="Q63:R63"/>
    <mergeCell ref="U63:W63"/>
    <mergeCell ref="AD63:AE63"/>
    <mergeCell ref="AF63:AG63"/>
    <mergeCell ref="AH63:AI63"/>
    <mergeCell ref="AJ63:AK63"/>
    <mergeCell ref="AL63:AM63"/>
    <mergeCell ref="AN63:AU63"/>
    <mergeCell ref="CJ63:CK63"/>
    <mergeCell ref="CL63:CM63"/>
    <mergeCell ref="CN63:CO63"/>
    <mergeCell ref="CP63:CQ63"/>
    <mergeCell ref="CR63:CS63"/>
    <mergeCell ref="CT63:CU63"/>
    <mergeCell ref="CV63:CW63"/>
    <mergeCell ref="EN63:EO63"/>
    <mergeCell ref="EV63:EW63"/>
    <mergeCell ref="DY62:DY64"/>
    <mergeCell ref="DZ62:DZ64"/>
    <mergeCell ref="FD63:FE63"/>
    <mergeCell ref="FL63:FM63"/>
    <mergeCell ref="AD64:AE64"/>
    <mergeCell ref="AF64:AG64"/>
    <mergeCell ref="AH64:AI64"/>
    <mergeCell ref="AJ64:AK64"/>
    <mergeCell ref="AL64:AM64"/>
    <mergeCell ref="AN64:AU64"/>
    <mergeCell ref="AV64:AX64"/>
    <mergeCell ref="CJ64:CK64"/>
    <mergeCell ref="CL64:CM64"/>
    <mergeCell ref="CN64:CO64"/>
    <mergeCell ref="CP64:CQ64"/>
    <mergeCell ref="CR64:CS64"/>
    <mergeCell ref="CT64:CU64"/>
    <mergeCell ref="CV64:CW64"/>
    <mergeCell ref="AD65:AE65"/>
    <mergeCell ref="AF65:AG65"/>
    <mergeCell ref="AH65:AI65"/>
    <mergeCell ref="AJ65:AK65"/>
    <mergeCell ref="AL65:AM65"/>
    <mergeCell ref="AN65:AU65"/>
    <mergeCell ref="AV65:AX65"/>
    <mergeCell ref="CJ65:CK65"/>
    <mergeCell ref="CL65:CM65"/>
    <mergeCell ref="CN65:CO65"/>
    <mergeCell ref="CP65:CQ65"/>
    <mergeCell ref="CR65:CS65"/>
    <mergeCell ref="CT65:CU65"/>
    <mergeCell ref="CV65:CW65"/>
    <mergeCell ref="ET62:EU63"/>
    <mergeCell ref="EV62:EW62"/>
    <mergeCell ref="AD66:AE66"/>
    <mergeCell ref="AF66:AG66"/>
    <mergeCell ref="AH66:AI66"/>
    <mergeCell ref="AJ66:AK66"/>
    <mergeCell ref="AL66:AM66"/>
    <mergeCell ref="AN66:AX66"/>
    <mergeCell ref="CJ66:CK66"/>
    <mergeCell ref="CL66:CM66"/>
    <mergeCell ref="CN66:CO66"/>
    <mergeCell ref="CP66:CQ66"/>
    <mergeCell ref="CR66:CS66"/>
    <mergeCell ref="CT66:CU66"/>
    <mergeCell ref="CV66:CW66"/>
    <mergeCell ref="AD67:AE67"/>
    <mergeCell ref="AF67:AG67"/>
    <mergeCell ref="AH67:AI67"/>
    <mergeCell ref="AJ67:AK67"/>
    <mergeCell ref="AL67:AM67"/>
    <mergeCell ref="AN67:AX67"/>
    <mergeCell ref="CJ67:CK67"/>
    <mergeCell ref="CL67:CM67"/>
    <mergeCell ref="CN67:CO67"/>
    <mergeCell ref="CP67:CQ67"/>
    <mergeCell ref="CR67:CS67"/>
    <mergeCell ref="CT67:CU67"/>
    <mergeCell ref="CV67:CW67"/>
    <mergeCell ref="AD68:AE68"/>
    <mergeCell ref="AF68:AG68"/>
    <mergeCell ref="AH68:AI68"/>
    <mergeCell ref="AJ68:AK68"/>
    <mergeCell ref="AL68:AM68"/>
    <mergeCell ref="AN68:AX68"/>
    <mergeCell ref="CJ68:CK68"/>
    <mergeCell ref="CL68:CM68"/>
    <mergeCell ref="CN68:CO68"/>
    <mergeCell ref="CP68:CQ68"/>
    <mergeCell ref="CR68:CS68"/>
    <mergeCell ref="CT68:CU68"/>
    <mergeCell ref="CV68:CW68"/>
    <mergeCell ref="AD69:AE69"/>
    <mergeCell ref="AF69:AG69"/>
    <mergeCell ref="AH69:AI69"/>
    <mergeCell ref="AJ69:AK69"/>
    <mergeCell ref="AL69:AM69"/>
    <mergeCell ref="AN69:AX69"/>
    <mergeCell ref="CJ69:CK69"/>
    <mergeCell ref="CL69:CM69"/>
    <mergeCell ref="CN69:CO69"/>
    <mergeCell ref="CP69:CQ69"/>
    <mergeCell ref="CR69:CS69"/>
    <mergeCell ref="CT69:CU69"/>
    <mergeCell ref="CV69:CW69"/>
    <mergeCell ref="AD70:AE70"/>
    <mergeCell ref="AF70:AG70"/>
    <mergeCell ref="AH70:AI70"/>
    <mergeCell ref="AJ70:AK70"/>
    <mergeCell ref="AL70:AM70"/>
    <mergeCell ref="AN70:AX70"/>
    <mergeCell ref="CJ70:CK70"/>
    <mergeCell ref="CL70:CM70"/>
    <mergeCell ref="CN70:CO70"/>
    <mergeCell ref="CP70:CQ70"/>
    <mergeCell ref="CR70:CS70"/>
    <mergeCell ref="CT70:CU70"/>
    <mergeCell ref="CV70:CW70"/>
    <mergeCell ref="AD71:AE71"/>
    <mergeCell ref="AF71:AG71"/>
    <mergeCell ref="AH71:AI71"/>
    <mergeCell ref="AJ71:AK71"/>
    <mergeCell ref="AL71:AM71"/>
    <mergeCell ref="AN71:AX71"/>
    <mergeCell ref="CJ71:CK71"/>
    <mergeCell ref="CL71:CM71"/>
    <mergeCell ref="CN71:CO71"/>
    <mergeCell ref="CP71:CQ71"/>
    <mergeCell ref="CR71:CS71"/>
    <mergeCell ref="CT71:CU71"/>
    <mergeCell ref="CV71:CW71"/>
    <mergeCell ref="AD72:AE72"/>
    <mergeCell ref="AF72:AG72"/>
    <mergeCell ref="AH72:AI72"/>
    <mergeCell ref="AJ72:AK72"/>
    <mergeCell ref="AL72:AM72"/>
    <mergeCell ref="AN72:AX72"/>
    <mergeCell ref="CJ72:CK72"/>
    <mergeCell ref="CL72:CM72"/>
    <mergeCell ref="CN72:CO72"/>
    <mergeCell ref="CP72:CQ72"/>
    <mergeCell ref="CR72:CS72"/>
    <mergeCell ref="CT72:CU72"/>
    <mergeCell ref="CV72:CW72"/>
    <mergeCell ref="AD73:AE73"/>
    <mergeCell ref="AF73:AG73"/>
    <mergeCell ref="AH73:AI73"/>
    <mergeCell ref="AJ73:AK73"/>
    <mergeCell ref="AL73:AM73"/>
    <mergeCell ref="AN73:AX73"/>
    <mergeCell ref="CJ73:CK73"/>
    <mergeCell ref="CL73:CM73"/>
    <mergeCell ref="CN73:CO73"/>
    <mergeCell ref="CP73:CQ73"/>
    <mergeCell ref="CR73:CS73"/>
    <mergeCell ref="CT73:CU73"/>
    <mergeCell ref="CV73:CW73"/>
    <mergeCell ref="AD74:AE74"/>
    <mergeCell ref="AF74:AG74"/>
    <mergeCell ref="AH74:AI74"/>
    <mergeCell ref="AJ74:AK74"/>
    <mergeCell ref="AL74:AM74"/>
    <mergeCell ref="AN74:AX74"/>
    <mergeCell ref="CJ74:CK74"/>
    <mergeCell ref="CL74:CM74"/>
    <mergeCell ref="CN74:CO74"/>
    <mergeCell ref="CP74:CQ74"/>
    <mergeCell ref="CR74:CS74"/>
    <mergeCell ref="CT74:CU74"/>
    <mergeCell ref="CV74:CW74"/>
    <mergeCell ref="AD75:AE75"/>
    <mergeCell ref="AF75:AG75"/>
    <mergeCell ref="AH75:AI75"/>
    <mergeCell ref="AJ75:AK75"/>
    <mergeCell ref="AL75:AM75"/>
    <mergeCell ref="AN75:AX75"/>
    <mergeCell ref="CJ75:CK75"/>
    <mergeCell ref="CL75:CM75"/>
    <mergeCell ref="CN75:CO75"/>
    <mergeCell ref="CP75:CQ75"/>
    <mergeCell ref="CR75:CS75"/>
    <mergeCell ref="CT75:CU75"/>
    <mergeCell ref="CV75:CW75"/>
    <mergeCell ref="AD76:AE76"/>
    <mergeCell ref="AF76:AG76"/>
    <mergeCell ref="AH76:AI76"/>
    <mergeCell ref="AJ76:AK76"/>
    <mergeCell ref="AL76:AM76"/>
    <mergeCell ref="AN76:AX76"/>
    <mergeCell ref="CJ76:CK76"/>
    <mergeCell ref="CL76:CM76"/>
    <mergeCell ref="CN76:CO76"/>
    <mergeCell ref="CP76:CQ76"/>
    <mergeCell ref="CR76:CS76"/>
    <mergeCell ref="CT76:CU76"/>
    <mergeCell ref="CV76:CW76"/>
    <mergeCell ref="AD77:AE77"/>
    <mergeCell ref="AF77:AG77"/>
    <mergeCell ref="AH77:AI77"/>
    <mergeCell ref="AJ77:AK77"/>
    <mergeCell ref="AL77:AM77"/>
    <mergeCell ref="AN77:AX77"/>
    <mergeCell ref="CJ77:CK77"/>
    <mergeCell ref="CL77:CM77"/>
    <mergeCell ref="CN77:CO77"/>
    <mergeCell ref="CP77:CQ77"/>
    <mergeCell ref="CR77:CS77"/>
    <mergeCell ref="CT77:CU77"/>
    <mergeCell ref="CV77:CW77"/>
    <mergeCell ref="AD78:AE78"/>
    <mergeCell ref="AF78:AG78"/>
    <mergeCell ref="AH78:AI78"/>
    <mergeCell ref="AJ78:AK78"/>
    <mergeCell ref="AL78:AM78"/>
    <mergeCell ref="AN78:AX78"/>
    <mergeCell ref="CJ78:CK78"/>
    <mergeCell ref="CL78:CM78"/>
    <mergeCell ref="CN78:CO78"/>
    <mergeCell ref="CP78:CQ78"/>
    <mergeCell ref="CR78:CS78"/>
    <mergeCell ref="CT78:CU78"/>
    <mergeCell ref="CV78:CW78"/>
    <mergeCell ref="AD79:AE79"/>
    <mergeCell ref="AF79:AG79"/>
    <mergeCell ref="AH79:AI79"/>
    <mergeCell ref="AJ79:AK79"/>
    <mergeCell ref="AL79:AM79"/>
    <mergeCell ref="AN79:AX79"/>
    <mergeCell ref="CJ79:CK79"/>
    <mergeCell ref="CL79:CM79"/>
    <mergeCell ref="CN79:CO79"/>
    <mergeCell ref="CP79:CQ79"/>
    <mergeCell ref="CR79:CS79"/>
    <mergeCell ref="CT79:CU79"/>
    <mergeCell ref="CV79:CW79"/>
    <mergeCell ref="AD80:AE80"/>
    <mergeCell ref="AF80:AG80"/>
    <mergeCell ref="AH80:AI80"/>
    <mergeCell ref="AJ80:AK80"/>
    <mergeCell ref="AL80:AM80"/>
    <mergeCell ref="AN80:AX80"/>
    <mergeCell ref="CJ80:CK80"/>
    <mergeCell ref="CL80:CM80"/>
    <mergeCell ref="CN80:CO80"/>
    <mergeCell ref="CP80:CQ80"/>
    <mergeCell ref="CR80:CS80"/>
    <mergeCell ref="CT80:CU80"/>
    <mergeCell ref="CV80:CW80"/>
    <mergeCell ref="AD81:AE81"/>
    <mergeCell ref="AF81:AG81"/>
    <mergeCell ref="AH81:AI81"/>
    <mergeCell ref="AJ81:AK81"/>
    <mergeCell ref="AL81:AM81"/>
    <mergeCell ref="AN81:AX81"/>
    <mergeCell ref="CJ81:CK81"/>
    <mergeCell ref="CL81:CM81"/>
    <mergeCell ref="CN81:CO81"/>
    <mergeCell ref="CP81:CQ81"/>
    <mergeCell ref="CR81:CS81"/>
    <mergeCell ref="CT81:CU81"/>
    <mergeCell ref="CV81:CW81"/>
    <mergeCell ref="AD82:AE82"/>
    <mergeCell ref="AF82:AG82"/>
    <mergeCell ref="AH82:AI82"/>
    <mergeCell ref="AJ82:AK82"/>
    <mergeCell ref="AL82:AM82"/>
    <mergeCell ref="AN82:AX82"/>
    <mergeCell ref="CJ82:CK82"/>
    <mergeCell ref="CL82:CM82"/>
    <mergeCell ref="CN82:CO82"/>
    <mergeCell ref="CP82:CQ82"/>
    <mergeCell ref="CR82:CS82"/>
    <mergeCell ref="CT82:CU82"/>
    <mergeCell ref="CV82:CW82"/>
    <mergeCell ref="AD83:AE83"/>
    <mergeCell ref="AF83:AG83"/>
    <mergeCell ref="AH83:AI83"/>
    <mergeCell ref="AJ83:AK83"/>
    <mergeCell ref="AL83:AM83"/>
    <mergeCell ref="AN83:AX83"/>
    <mergeCell ref="CJ83:CK83"/>
    <mergeCell ref="CL83:CM83"/>
    <mergeCell ref="CN83:CO83"/>
    <mergeCell ref="CP83:CQ83"/>
    <mergeCell ref="CR83:CS83"/>
    <mergeCell ref="CT83:CU83"/>
    <mergeCell ref="CV83:CW83"/>
    <mergeCell ref="AD84:AE84"/>
    <mergeCell ref="AF84:AG84"/>
    <mergeCell ref="AH84:AI84"/>
    <mergeCell ref="AJ84:AK84"/>
    <mergeCell ref="AL84:AM84"/>
    <mergeCell ref="AN84:AX84"/>
    <mergeCell ref="CJ84:CK84"/>
    <mergeCell ref="CL84:CM84"/>
    <mergeCell ref="CN84:CO84"/>
    <mergeCell ref="CP84:CQ84"/>
    <mergeCell ref="CR84:CS84"/>
    <mergeCell ref="CT84:CU84"/>
    <mergeCell ref="CV84:CW84"/>
    <mergeCell ref="AD85:AE85"/>
    <mergeCell ref="AF85:AG85"/>
    <mergeCell ref="AH85:AI85"/>
    <mergeCell ref="AJ85:AK85"/>
    <mergeCell ref="AL85:AM85"/>
    <mergeCell ref="AN85:AX85"/>
    <mergeCell ref="CJ85:CK85"/>
    <mergeCell ref="CL85:CM85"/>
    <mergeCell ref="CN85:CO85"/>
    <mergeCell ref="CP85:CQ85"/>
    <mergeCell ref="CR85:CS85"/>
    <mergeCell ref="CT85:CU85"/>
    <mergeCell ref="CV85:CW85"/>
    <mergeCell ref="AD86:AE86"/>
    <mergeCell ref="AF86:AG86"/>
    <mergeCell ref="AH86:AI86"/>
    <mergeCell ref="AJ86:AK86"/>
    <mergeCell ref="AL86:AM86"/>
    <mergeCell ref="AN86:AX86"/>
    <mergeCell ref="CJ86:CK86"/>
    <mergeCell ref="CL86:CM86"/>
    <mergeCell ref="CN86:CO86"/>
    <mergeCell ref="CP86:CQ86"/>
    <mergeCell ref="CR86:CS86"/>
    <mergeCell ref="CT86:CU86"/>
    <mergeCell ref="CV86:CW86"/>
    <mergeCell ref="AD87:AE87"/>
    <mergeCell ref="AF87:AG87"/>
    <mergeCell ref="AH87:AI87"/>
    <mergeCell ref="AJ87:AK87"/>
    <mergeCell ref="AL87:AM87"/>
    <mergeCell ref="AN87:AX87"/>
    <mergeCell ref="CJ87:CK87"/>
    <mergeCell ref="CL87:CM87"/>
    <mergeCell ref="CN87:CO87"/>
    <mergeCell ref="CP87:CQ87"/>
    <mergeCell ref="CR87:CS87"/>
    <mergeCell ref="CT87:CU87"/>
    <mergeCell ref="CV87:CW87"/>
    <mergeCell ref="AD88:AE88"/>
    <mergeCell ref="AF88:AG88"/>
    <mergeCell ref="AH88:AI88"/>
    <mergeCell ref="AJ88:AK88"/>
    <mergeCell ref="AL88:AM88"/>
    <mergeCell ref="AN88:AX88"/>
    <mergeCell ref="CJ88:CK88"/>
    <mergeCell ref="CL88:CM88"/>
    <mergeCell ref="CN88:CO88"/>
    <mergeCell ref="CP88:CQ88"/>
    <mergeCell ref="CR88:CS88"/>
    <mergeCell ref="CT88:CU88"/>
    <mergeCell ref="CV88:CW88"/>
    <mergeCell ref="AD89:AE89"/>
    <mergeCell ref="AF89:AG89"/>
    <mergeCell ref="AH89:AI89"/>
    <mergeCell ref="AJ89:AK89"/>
    <mergeCell ref="AL89:AM89"/>
    <mergeCell ref="AN89:AX89"/>
    <mergeCell ref="CJ89:CK89"/>
    <mergeCell ref="CL89:CM89"/>
    <mergeCell ref="CN89:CO89"/>
    <mergeCell ref="CP89:CQ89"/>
    <mergeCell ref="CR89:CS89"/>
    <mergeCell ref="CT89:CU89"/>
    <mergeCell ref="CV89:CW89"/>
    <mergeCell ref="AD90:AE90"/>
    <mergeCell ref="AF90:AG90"/>
    <mergeCell ref="AH90:AI90"/>
    <mergeCell ref="AJ90:AK90"/>
    <mergeCell ref="AL90:AM90"/>
    <mergeCell ref="AN90:AX90"/>
    <mergeCell ref="CJ90:CK90"/>
    <mergeCell ref="CL90:CM90"/>
    <mergeCell ref="CN90:CO90"/>
    <mergeCell ref="CP90:CQ90"/>
    <mergeCell ref="CR90:CS90"/>
    <mergeCell ref="CT90:CU90"/>
    <mergeCell ref="CV90:CW90"/>
    <mergeCell ref="AD91:AE91"/>
    <mergeCell ref="AF91:AG91"/>
    <mergeCell ref="AH91:AI91"/>
    <mergeCell ref="AJ91:AK91"/>
    <mergeCell ref="AL91:AM91"/>
    <mergeCell ref="AN91:AX91"/>
    <mergeCell ref="CJ91:CK91"/>
    <mergeCell ref="CL91:CM91"/>
    <mergeCell ref="CN91:CO91"/>
    <mergeCell ref="CP91:CQ91"/>
    <mergeCell ref="CR91:CS91"/>
    <mergeCell ref="CT91:CU91"/>
    <mergeCell ref="CV91:CW91"/>
    <mergeCell ref="AD92:AE92"/>
    <mergeCell ref="AF92:AG92"/>
    <mergeCell ref="AH92:AI92"/>
    <mergeCell ref="AJ92:AK92"/>
    <mergeCell ref="AL92:AM92"/>
    <mergeCell ref="AN92:AX92"/>
    <mergeCell ref="CJ92:CK92"/>
    <mergeCell ref="CL92:CM92"/>
    <mergeCell ref="CN92:CO92"/>
    <mergeCell ref="CP92:CQ92"/>
    <mergeCell ref="CR92:CS92"/>
    <mergeCell ref="CT92:CU92"/>
    <mergeCell ref="CV92:CW92"/>
    <mergeCell ref="AD93:AE93"/>
    <mergeCell ref="AF93:AG93"/>
    <mergeCell ref="AH93:AI93"/>
    <mergeCell ref="AJ93:AK93"/>
    <mergeCell ref="AL93:AM93"/>
    <mergeCell ref="AN93:AX93"/>
    <mergeCell ref="CJ93:CK93"/>
    <mergeCell ref="CL93:CM93"/>
    <mergeCell ref="CN93:CO93"/>
    <mergeCell ref="CP93:CQ93"/>
    <mergeCell ref="CR93:CS93"/>
    <mergeCell ref="CT93:CU93"/>
    <mergeCell ref="CV93:CW93"/>
    <mergeCell ref="AD94:AE94"/>
    <mergeCell ref="AF94:AG94"/>
    <mergeCell ref="AH94:AI94"/>
    <mergeCell ref="AJ94:AK94"/>
    <mergeCell ref="AL94:AM94"/>
    <mergeCell ref="AN94:AX94"/>
    <mergeCell ref="CJ94:CK94"/>
    <mergeCell ref="CL94:CM94"/>
    <mergeCell ref="CN94:CO94"/>
    <mergeCell ref="CP94:CQ94"/>
    <mergeCell ref="CR94:CS94"/>
    <mergeCell ref="CT94:CU94"/>
    <mergeCell ref="CV94:CW94"/>
    <mergeCell ref="AD95:AE95"/>
    <mergeCell ref="AF95:AG95"/>
    <mergeCell ref="AH95:AI95"/>
    <mergeCell ref="AJ95:AK95"/>
    <mergeCell ref="AL95:AM95"/>
    <mergeCell ref="AN95:AX95"/>
    <mergeCell ref="CJ95:CK95"/>
    <mergeCell ref="CL95:CM95"/>
    <mergeCell ref="CN95:CO95"/>
    <mergeCell ref="CP95:CQ95"/>
    <mergeCell ref="CR95:CS95"/>
    <mergeCell ref="CT95:CU95"/>
    <mergeCell ref="CV95:CW95"/>
    <mergeCell ref="AD96:AE96"/>
    <mergeCell ref="AF96:AG96"/>
    <mergeCell ref="AH96:AI96"/>
    <mergeCell ref="AJ96:AK96"/>
    <mergeCell ref="AL96:AM96"/>
    <mergeCell ref="AN96:AX96"/>
    <mergeCell ref="CJ96:CK96"/>
    <mergeCell ref="CL96:CM96"/>
    <mergeCell ref="CN96:CO96"/>
    <mergeCell ref="CP96:CQ96"/>
    <mergeCell ref="CR96:CS96"/>
    <mergeCell ref="CT96:CU96"/>
    <mergeCell ref="CV96:CW96"/>
    <mergeCell ref="AD97:AE97"/>
    <mergeCell ref="AF97:AG97"/>
    <mergeCell ref="AH97:AI97"/>
    <mergeCell ref="AJ97:AK97"/>
    <mergeCell ref="AL97:AM97"/>
    <mergeCell ref="AN97:AX97"/>
    <mergeCell ref="CJ97:CK97"/>
    <mergeCell ref="CL97:CM97"/>
    <mergeCell ref="CN97:CO97"/>
    <mergeCell ref="CP97:CQ97"/>
    <mergeCell ref="CR97:CS97"/>
    <mergeCell ref="CT97:CU97"/>
    <mergeCell ref="CV97:CW97"/>
    <mergeCell ref="AD98:AE98"/>
    <mergeCell ref="AF98:AG98"/>
    <mergeCell ref="AH98:AI98"/>
    <mergeCell ref="AJ98:AK98"/>
    <mergeCell ref="AL98:AM98"/>
    <mergeCell ref="AN98:AX98"/>
    <mergeCell ref="CJ98:CK98"/>
    <mergeCell ref="CL98:CM98"/>
    <mergeCell ref="CN98:CO98"/>
    <mergeCell ref="CP98:CQ98"/>
    <mergeCell ref="CR98:CS98"/>
    <mergeCell ref="CT98:CU98"/>
    <mergeCell ref="CV98:CW98"/>
    <mergeCell ref="AD99:AE99"/>
    <mergeCell ref="AF99:AG99"/>
    <mergeCell ref="AH99:AI99"/>
    <mergeCell ref="AJ99:AK99"/>
    <mergeCell ref="AL99:AM99"/>
    <mergeCell ref="AN99:AX99"/>
    <mergeCell ref="CJ99:CK99"/>
    <mergeCell ref="CL99:CM99"/>
    <mergeCell ref="CN99:CO99"/>
    <mergeCell ref="CP99:CQ99"/>
    <mergeCell ref="CR99:CS99"/>
    <mergeCell ref="CT99:CU99"/>
    <mergeCell ref="CV99:CW99"/>
    <mergeCell ref="AD100:AE100"/>
    <mergeCell ref="AF100:AG100"/>
    <mergeCell ref="AH100:AI100"/>
    <mergeCell ref="AJ100:AK100"/>
    <mergeCell ref="AL100:AM100"/>
    <mergeCell ref="AN100:AX100"/>
    <mergeCell ref="CJ100:CK100"/>
    <mergeCell ref="CL100:CM100"/>
    <mergeCell ref="CN100:CO100"/>
    <mergeCell ref="CP100:CQ100"/>
    <mergeCell ref="CR100:CS100"/>
    <mergeCell ref="CT100:CU100"/>
    <mergeCell ref="CV100:CW100"/>
    <mergeCell ref="AD101:AE101"/>
    <mergeCell ref="AF101:AG101"/>
    <mergeCell ref="AH101:AI101"/>
    <mergeCell ref="AJ101:AK101"/>
    <mergeCell ref="AL101:AM101"/>
    <mergeCell ref="AN101:AX101"/>
    <mergeCell ref="CJ101:CK101"/>
    <mergeCell ref="CL101:CM101"/>
    <mergeCell ref="CN101:CO101"/>
    <mergeCell ref="CP101:CQ101"/>
    <mergeCell ref="CR101:CS101"/>
    <mergeCell ref="CT101:CU101"/>
    <mergeCell ref="CV101:CW101"/>
    <mergeCell ref="AD102:AE102"/>
    <mergeCell ref="AF102:AG102"/>
    <mergeCell ref="AH102:AI102"/>
    <mergeCell ref="AJ102:AK102"/>
    <mergeCell ref="AL102:AM102"/>
    <mergeCell ref="AN102:AX102"/>
    <mergeCell ref="CJ102:CK102"/>
    <mergeCell ref="CL102:CM102"/>
    <mergeCell ref="CN102:CO102"/>
    <mergeCell ref="CP102:CQ102"/>
    <mergeCell ref="CR102:CS102"/>
    <mergeCell ref="CT102:CU102"/>
    <mergeCell ref="CV102:CW102"/>
    <mergeCell ref="AD103:AE103"/>
    <mergeCell ref="AF103:AG103"/>
    <mergeCell ref="AH103:AI103"/>
    <mergeCell ref="AJ103:AK103"/>
    <mergeCell ref="AL103:AM103"/>
    <mergeCell ref="AN103:AX103"/>
    <mergeCell ref="CJ103:CK103"/>
    <mergeCell ref="CL103:CM103"/>
    <mergeCell ref="CN103:CO103"/>
    <mergeCell ref="CP103:CQ103"/>
    <mergeCell ref="CR103:CS103"/>
    <mergeCell ref="CT103:CU103"/>
    <mergeCell ref="CV103:CW103"/>
    <mergeCell ref="AD104:AE104"/>
    <mergeCell ref="AF104:AG104"/>
    <mergeCell ref="AH104:AI104"/>
    <mergeCell ref="AJ104:AK104"/>
    <mergeCell ref="AL104:AM104"/>
    <mergeCell ref="AN104:AX104"/>
    <mergeCell ref="CJ104:CK104"/>
    <mergeCell ref="CL104:CM104"/>
    <mergeCell ref="CN104:CO104"/>
    <mergeCell ref="CP104:CQ104"/>
    <mergeCell ref="CR104:CS104"/>
    <mergeCell ref="CT104:CU104"/>
    <mergeCell ref="CV104:CW104"/>
    <mergeCell ref="AD105:AE105"/>
    <mergeCell ref="AF105:AG105"/>
    <mergeCell ref="AH105:AI105"/>
    <mergeCell ref="AJ105:AK105"/>
    <mergeCell ref="AL105:AM105"/>
    <mergeCell ref="AN105:AX105"/>
    <mergeCell ref="CJ105:CK105"/>
    <mergeCell ref="CL105:CM105"/>
    <mergeCell ref="CN105:CO105"/>
    <mergeCell ref="CP105:CQ105"/>
    <mergeCell ref="CR105:CS105"/>
    <mergeCell ref="CT105:CU105"/>
    <mergeCell ref="CV105:CW105"/>
    <mergeCell ref="AD106:AE106"/>
    <mergeCell ref="AF106:AG106"/>
    <mergeCell ref="AH106:AI106"/>
    <mergeCell ref="AJ106:AK106"/>
    <mergeCell ref="AL106:AM106"/>
    <mergeCell ref="AN106:AX106"/>
    <mergeCell ref="CJ106:CK106"/>
    <mergeCell ref="CL106:CM106"/>
    <mergeCell ref="CN106:CO106"/>
    <mergeCell ref="CP106:CQ106"/>
    <mergeCell ref="CR106:CS106"/>
    <mergeCell ref="CT106:CU106"/>
    <mergeCell ref="CV106:CW106"/>
    <mergeCell ref="AD107:AE107"/>
    <mergeCell ref="AF107:AG107"/>
    <mergeCell ref="AH107:AI107"/>
    <mergeCell ref="AJ107:AK107"/>
    <mergeCell ref="AL107:AM107"/>
    <mergeCell ref="AN107:AX107"/>
    <mergeCell ref="CJ107:CK107"/>
    <mergeCell ref="CL107:CM107"/>
    <mergeCell ref="CN107:CO107"/>
    <mergeCell ref="CP107:CQ107"/>
    <mergeCell ref="CR107:CS107"/>
    <mergeCell ref="CT107:CU107"/>
    <mergeCell ref="CV107:CW107"/>
    <mergeCell ref="AD108:AE108"/>
    <mergeCell ref="AF108:AG108"/>
    <mergeCell ref="AH108:AI108"/>
    <mergeCell ref="AJ108:AK108"/>
    <mergeCell ref="AL108:AM108"/>
    <mergeCell ref="AN108:AX108"/>
    <mergeCell ref="CJ108:CK108"/>
    <mergeCell ref="CL108:CM108"/>
    <mergeCell ref="CN108:CO108"/>
    <mergeCell ref="CP108:CQ108"/>
    <mergeCell ref="CR108:CS108"/>
    <mergeCell ref="CT108:CU108"/>
    <mergeCell ref="CV108:CW108"/>
    <mergeCell ref="AD109:AE109"/>
    <mergeCell ref="AF109:AG109"/>
    <mergeCell ref="AH109:AI109"/>
    <mergeCell ref="AJ109:AK109"/>
    <mergeCell ref="AL109:AM109"/>
    <mergeCell ref="AN109:AX109"/>
    <mergeCell ref="CJ109:CK109"/>
    <mergeCell ref="CL109:CM109"/>
    <mergeCell ref="CN109:CO109"/>
    <mergeCell ref="CP109:CQ109"/>
    <mergeCell ref="CR109:CS109"/>
    <mergeCell ref="CT109:CU109"/>
    <mergeCell ref="CV109:CW109"/>
    <mergeCell ref="AD110:AE110"/>
    <mergeCell ref="AF110:AG110"/>
    <mergeCell ref="AH110:AI110"/>
    <mergeCell ref="AJ110:AK110"/>
    <mergeCell ref="AL110:AM110"/>
    <mergeCell ref="AN110:AX110"/>
    <mergeCell ref="CJ110:CK110"/>
    <mergeCell ref="CL110:CM110"/>
    <mergeCell ref="CN110:CO110"/>
    <mergeCell ref="CP110:CQ110"/>
    <mergeCell ref="CR110:CS110"/>
    <mergeCell ref="CT110:CU110"/>
    <mergeCell ref="CV110:CW110"/>
    <mergeCell ref="AD111:AE111"/>
    <mergeCell ref="AF111:AG111"/>
    <mergeCell ref="AH111:AI111"/>
    <mergeCell ref="AJ111:AK111"/>
    <mergeCell ref="AL111:AM111"/>
    <mergeCell ref="AN111:AX111"/>
    <mergeCell ref="CJ111:CK111"/>
    <mergeCell ref="CL111:CM111"/>
    <mergeCell ref="CN111:CO111"/>
    <mergeCell ref="CP111:CQ111"/>
    <mergeCell ref="CR111:CS111"/>
    <mergeCell ref="CT111:CU111"/>
    <mergeCell ref="CV111:CW111"/>
    <mergeCell ref="AD112:AE112"/>
    <mergeCell ref="AF112:AG112"/>
    <mergeCell ref="AH112:AI112"/>
    <mergeCell ref="AJ112:AK112"/>
    <mergeCell ref="AL112:AM112"/>
    <mergeCell ref="AN112:AX112"/>
    <mergeCell ref="CJ112:CK112"/>
    <mergeCell ref="CL112:CM112"/>
    <mergeCell ref="CN112:CO112"/>
    <mergeCell ref="CP112:CQ112"/>
    <mergeCell ref="CR112:CS112"/>
    <mergeCell ref="CT112:CU112"/>
    <mergeCell ref="CV112:CW112"/>
    <mergeCell ref="AD113:AE113"/>
    <mergeCell ref="AF113:AG113"/>
    <mergeCell ref="AH113:AI113"/>
    <mergeCell ref="AJ113:AK113"/>
    <mergeCell ref="AL113:AM113"/>
    <mergeCell ref="AN113:AX113"/>
    <mergeCell ref="CJ113:CK113"/>
    <mergeCell ref="CL113:CM113"/>
    <mergeCell ref="CN113:CO113"/>
    <mergeCell ref="CP113:CQ113"/>
    <mergeCell ref="CR113:CS113"/>
    <mergeCell ref="CT113:CU113"/>
    <mergeCell ref="CV113:CW113"/>
    <mergeCell ref="AD114:AE114"/>
    <mergeCell ref="AF114:AG114"/>
    <mergeCell ref="AH114:AI114"/>
    <mergeCell ref="AJ114:AK114"/>
    <mergeCell ref="AL114:AM114"/>
    <mergeCell ref="AN114:AX114"/>
    <mergeCell ref="CJ114:CK114"/>
    <mergeCell ref="CL114:CM114"/>
    <mergeCell ref="CN114:CO114"/>
    <mergeCell ref="CP114:CQ114"/>
    <mergeCell ref="CR114:CS114"/>
    <mergeCell ref="CT114:CU114"/>
    <mergeCell ref="CV114:CW114"/>
    <mergeCell ref="AD115:AE115"/>
    <mergeCell ref="AF115:AG115"/>
    <mergeCell ref="AH115:AI115"/>
    <mergeCell ref="AJ115:AK115"/>
    <mergeCell ref="AL115:AM115"/>
    <mergeCell ref="AN115:AX115"/>
    <mergeCell ref="CJ115:CK115"/>
    <mergeCell ref="CL115:CM115"/>
    <mergeCell ref="CN115:CO115"/>
    <mergeCell ref="CP115:CQ115"/>
    <mergeCell ref="CR115:CS115"/>
    <mergeCell ref="CT115:CU115"/>
    <mergeCell ref="CV115:CW115"/>
    <mergeCell ref="AD116:AE116"/>
    <mergeCell ref="AF116:AG116"/>
    <mergeCell ref="AH116:AI116"/>
    <mergeCell ref="AJ116:AK116"/>
    <mergeCell ref="AL116:AM116"/>
    <mergeCell ref="AN116:AX116"/>
    <mergeCell ref="CJ116:CK116"/>
    <mergeCell ref="CL116:CM116"/>
    <mergeCell ref="CN116:CO116"/>
    <mergeCell ref="CP116:CQ116"/>
    <mergeCell ref="CR116:CS116"/>
    <mergeCell ref="CT116:CU116"/>
    <mergeCell ref="CV116:CW116"/>
    <mergeCell ref="AD117:AE117"/>
    <mergeCell ref="AF117:AG117"/>
    <mergeCell ref="AH117:AI117"/>
    <mergeCell ref="AJ117:AK117"/>
    <mergeCell ref="AL117:AM117"/>
    <mergeCell ref="AN117:AX117"/>
    <mergeCell ref="CJ117:CK117"/>
    <mergeCell ref="CL117:CM117"/>
    <mergeCell ref="CN117:CO117"/>
    <mergeCell ref="CP117:CQ117"/>
    <mergeCell ref="CR117:CS117"/>
    <mergeCell ref="CT117:CU117"/>
    <mergeCell ref="CV117:CW117"/>
    <mergeCell ref="CN120:CO120"/>
    <mergeCell ref="CP120:CQ120"/>
    <mergeCell ref="CR120:CS120"/>
    <mergeCell ref="CT120:CU120"/>
    <mergeCell ref="CV120:CW120"/>
    <mergeCell ref="AD118:AE118"/>
    <mergeCell ref="AF118:AG118"/>
    <mergeCell ref="AH118:AI118"/>
    <mergeCell ref="AJ118:AK118"/>
    <mergeCell ref="AL118:AM118"/>
    <mergeCell ref="AN118:AX118"/>
    <mergeCell ref="CJ118:CK118"/>
    <mergeCell ref="CL118:CM118"/>
    <mergeCell ref="CN118:CO118"/>
    <mergeCell ref="CP118:CQ118"/>
    <mergeCell ref="CR118:CS118"/>
    <mergeCell ref="CT118:CU118"/>
    <mergeCell ref="CV118:CW118"/>
    <mergeCell ref="AD119:AE119"/>
    <mergeCell ref="AF119:AG119"/>
    <mergeCell ref="AH119:AI119"/>
    <mergeCell ref="AJ119:AK119"/>
    <mergeCell ref="AL119:AM119"/>
    <mergeCell ref="AN119:AX119"/>
    <mergeCell ref="CJ119:CK119"/>
    <mergeCell ref="CL119:CM119"/>
    <mergeCell ref="CN119:CO119"/>
    <mergeCell ref="CP119:CQ119"/>
    <mergeCell ref="CR119:CS119"/>
    <mergeCell ref="CT119:CU119"/>
    <mergeCell ref="CV119:CW119"/>
    <mergeCell ref="AJ121:AK121"/>
    <mergeCell ref="AL121:AM121"/>
    <mergeCell ref="AN121:AX121"/>
    <mergeCell ref="CJ121:CK121"/>
    <mergeCell ref="CL121:CM121"/>
    <mergeCell ref="B120:E120"/>
    <mergeCell ref="H120:K120"/>
    <mergeCell ref="M120:P120"/>
    <mergeCell ref="Q120:R120"/>
    <mergeCell ref="AD120:AE120"/>
    <mergeCell ref="AF120:AG120"/>
    <mergeCell ref="AH120:AI120"/>
    <mergeCell ref="AJ120:AK120"/>
    <mergeCell ref="AL120:AM120"/>
    <mergeCell ref="AN120:AX120"/>
    <mergeCell ref="CJ120:CK120"/>
    <mergeCell ref="CL120:CM120"/>
    <mergeCell ref="CN121:CO121"/>
    <mergeCell ref="CP121:CQ121"/>
    <mergeCell ref="CR121:CS121"/>
    <mergeCell ref="CT121:CU121"/>
    <mergeCell ref="CV121:CW121"/>
    <mergeCell ref="A122:D122"/>
    <mergeCell ref="E122:J122"/>
    <mergeCell ref="K122:X122"/>
    <mergeCell ref="Y122:AM122"/>
    <mergeCell ref="AN122:AX122"/>
    <mergeCell ref="A123:B123"/>
    <mergeCell ref="C123:D123"/>
    <mergeCell ref="K123:X123"/>
    <mergeCell ref="Y123:AM123"/>
    <mergeCell ref="AN123:AX123"/>
    <mergeCell ref="A124:B124"/>
    <mergeCell ref="C124:D124"/>
    <mergeCell ref="K124:X124"/>
    <mergeCell ref="Y124:AM124"/>
    <mergeCell ref="AN124:AX124"/>
    <mergeCell ref="A121:B121"/>
    <mergeCell ref="C121:D121"/>
    <mergeCell ref="E121:F121"/>
    <mergeCell ref="G121:H121"/>
    <mergeCell ref="I121:J121"/>
    <mergeCell ref="K121:L121"/>
    <mergeCell ref="M121:P121"/>
    <mergeCell ref="Q121:R121"/>
    <mergeCell ref="U121:W121"/>
    <mergeCell ref="AD121:AE121"/>
    <mergeCell ref="AF121:AG121"/>
    <mergeCell ref="AH121:AI121"/>
    <mergeCell ref="A125:B125"/>
    <mergeCell ref="C125:D125"/>
    <mergeCell ref="E125:F126"/>
    <mergeCell ref="G125:I126"/>
    <mergeCell ref="J125:L126"/>
    <mergeCell ref="M125:N126"/>
    <mergeCell ref="O125:P126"/>
    <mergeCell ref="Q125:R125"/>
    <mergeCell ref="S125:T126"/>
    <mergeCell ref="U125:W125"/>
    <mergeCell ref="AD125:AE125"/>
    <mergeCell ref="AF125:AG125"/>
    <mergeCell ref="AH125:AI125"/>
    <mergeCell ref="AJ125:AK125"/>
    <mergeCell ref="AL125:AM125"/>
    <mergeCell ref="AN125:AU125"/>
    <mergeCell ref="AV125:AX126"/>
    <mergeCell ref="CJ125:CK125"/>
    <mergeCell ref="CL125:CM125"/>
    <mergeCell ref="CN125:CO125"/>
    <mergeCell ref="CP125:CQ125"/>
    <mergeCell ref="CR125:CS125"/>
    <mergeCell ref="CT125:CU125"/>
    <mergeCell ref="CV125:CW125"/>
    <mergeCell ref="CX125:CX127"/>
    <mergeCell ref="CY125:CY127"/>
    <mergeCell ref="CZ125:CZ127"/>
    <mergeCell ref="DA125:DA127"/>
    <mergeCell ref="DB125:DB127"/>
    <mergeCell ref="DC125:DC127"/>
    <mergeCell ref="DD125:DD127"/>
    <mergeCell ref="DE125:DE127"/>
    <mergeCell ref="DF125:DF127"/>
    <mergeCell ref="DG125:DG127"/>
    <mergeCell ref="EA125:EA127"/>
    <mergeCell ref="EB125:EB127"/>
    <mergeCell ref="EC125:EC127"/>
    <mergeCell ref="ED125:ED127"/>
    <mergeCell ref="EE125:EE127"/>
    <mergeCell ref="EF125:EF127"/>
    <mergeCell ref="EG125:EG126"/>
    <mergeCell ref="EH125:EH126"/>
    <mergeCell ref="EI125:EI126"/>
    <mergeCell ref="EJ125:EJ126"/>
    <mergeCell ref="EK125:EK126"/>
    <mergeCell ref="EL125:EL126"/>
    <mergeCell ref="EN125:EO125"/>
    <mergeCell ref="EP125:EQ126"/>
    <mergeCell ref="ER125:ES126"/>
    <mergeCell ref="DH125:DH127"/>
    <mergeCell ref="DI125:DI127"/>
    <mergeCell ref="DJ125:DJ127"/>
    <mergeCell ref="DK125:DK127"/>
    <mergeCell ref="DL125:DL127"/>
    <mergeCell ref="DM125:DM127"/>
    <mergeCell ref="DN125:DN127"/>
    <mergeCell ref="DO125:DO127"/>
    <mergeCell ref="DP125:DP127"/>
    <mergeCell ref="DQ125:DQ127"/>
    <mergeCell ref="DR125:DR127"/>
    <mergeCell ref="DS125:DS127"/>
    <mergeCell ref="DT125:DT127"/>
    <mergeCell ref="DU125:DU127"/>
    <mergeCell ref="DV125:DV127"/>
    <mergeCell ref="DW125:DW127"/>
    <mergeCell ref="DX125:DX127"/>
    <mergeCell ref="EX125:EY126"/>
    <mergeCell ref="EZ125:FA126"/>
    <mergeCell ref="FB125:FC126"/>
    <mergeCell ref="FD125:FE125"/>
    <mergeCell ref="FF125:FG126"/>
    <mergeCell ref="FH125:FI126"/>
    <mergeCell ref="FJ125:FK126"/>
    <mergeCell ref="FL125:FM125"/>
    <mergeCell ref="FN125:FO126"/>
    <mergeCell ref="FP125:FQ126"/>
    <mergeCell ref="FR125:FS126"/>
    <mergeCell ref="A126:B126"/>
    <mergeCell ref="C126:D126"/>
    <mergeCell ref="Q126:R126"/>
    <mergeCell ref="U126:W126"/>
    <mergeCell ref="AD126:AE126"/>
    <mergeCell ref="AF126:AG126"/>
    <mergeCell ref="AH126:AI126"/>
    <mergeCell ref="AJ126:AK126"/>
    <mergeCell ref="AL126:AM126"/>
    <mergeCell ref="AN126:AU126"/>
    <mergeCell ref="CJ126:CK126"/>
    <mergeCell ref="CL126:CM126"/>
    <mergeCell ref="CN126:CO126"/>
    <mergeCell ref="CP126:CQ126"/>
    <mergeCell ref="CR126:CS126"/>
    <mergeCell ref="CT126:CU126"/>
    <mergeCell ref="CV126:CW126"/>
    <mergeCell ref="EN126:EO126"/>
    <mergeCell ref="EV126:EW126"/>
    <mergeCell ref="DY125:DY127"/>
    <mergeCell ref="DZ125:DZ127"/>
    <mergeCell ref="FD126:FE126"/>
    <mergeCell ref="FL126:FM126"/>
    <mergeCell ref="AD127:AE127"/>
    <mergeCell ref="AF127:AG127"/>
    <mergeCell ref="AH127:AI127"/>
    <mergeCell ref="AJ127:AK127"/>
    <mergeCell ref="AL127:AM127"/>
    <mergeCell ref="AN127:AU127"/>
    <mergeCell ref="AV127:AX127"/>
    <mergeCell ref="CJ127:CK127"/>
    <mergeCell ref="CL127:CM127"/>
    <mergeCell ref="CN127:CO127"/>
    <mergeCell ref="CP127:CQ127"/>
    <mergeCell ref="CR127:CS127"/>
    <mergeCell ref="CT127:CU127"/>
    <mergeCell ref="CV127:CW127"/>
    <mergeCell ref="AD128:AE128"/>
    <mergeCell ref="AF128:AG128"/>
    <mergeCell ref="AH128:AI128"/>
    <mergeCell ref="AJ128:AK128"/>
    <mergeCell ref="AL128:AM128"/>
    <mergeCell ref="AN128:AU128"/>
    <mergeCell ref="AV128:AX128"/>
    <mergeCell ref="CJ128:CK128"/>
    <mergeCell ref="CL128:CM128"/>
    <mergeCell ref="CN128:CO128"/>
    <mergeCell ref="CP128:CQ128"/>
    <mergeCell ref="CR128:CS128"/>
    <mergeCell ref="CT128:CU128"/>
    <mergeCell ref="CV128:CW128"/>
    <mergeCell ref="ET125:EU126"/>
    <mergeCell ref="EV125:EW125"/>
    <mergeCell ref="AD129:AE129"/>
    <mergeCell ref="AF129:AG129"/>
    <mergeCell ref="AH129:AI129"/>
    <mergeCell ref="AJ129:AK129"/>
    <mergeCell ref="AL129:AM129"/>
    <mergeCell ref="AN129:AX129"/>
    <mergeCell ref="CJ129:CK129"/>
    <mergeCell ref="CL129:CM129"/>
    <mergeCell ref="CN129:CO129"/>
    <mergeCell ref="CP129:CQ129"/>
    <mergeCell ref="CR129:CS129"/>
    <mergeCell ref="CT129:CU129"/>
    <mergeCell ref="CV129:CW129"/>
    <mergeCell ref="AD130:AE130"/>
    <mergeCell ref="AF130:AG130"/>
    <mergeCell ref="AH130:AI130"/>
    <mergeCell ref="AJ130:AK130"/>
    <mergeCell ref="AL130:AM130"/>
    <mergeCell ref="AN130:AX130"/>
    <mergeCell ref="CJ130:CK130"/>
    <mergeCell ref="CL130:CM130"/>
    <mergeCell ref="CN130:CO130"/>
    <mergeCell ref="CP130:CQ130"/>
    <mergeCell ref="CR130:CS130"/>
    <mergeCell ref="CT130:CU130"/>
    <mergeCell ref="CV130:CW130"/>
    <mergeCell ref="AD131:AE131"/>
    <mergeCell ref="AF131:AG131"/>
    <mergeCell ref="AH131:AI131"/>
    <mergeCell ref="AJ131:AK131"/>
    <mergeCell ref="AL131:AM131"/>
    <mergeCell ref="AN131:AX131"/>
    <mergeCell ref="CJ131:CK131"/>
    <mergeCell ref="CL131:CM131"/>
    <mergeCell ref="CN131:CO131"/>
    <mergeCell ref="CP131:CQ131"/>
    <mergeCell ref="CR131:CS131"/>
    <mergeCell ref="CT131:CU131"/>
    <mergeCell ref="CV131:CW131"/>
    <mergeCell ref="AD132:AE132"/>
    <mergeCell ref="AF132:AG132"/>
    <mergeCell ref="AH132:AI132"/>
    <mergeCell ref="AJ132:AK132"/>
    <mergeCell ref="AL132:AM132"/>
    <mergeCell ref="AN132:AX132"/>
    <mergeCell ref="CJ132:CK132"/>
    <mergeCell ref="CL132:CM132"/>
    <mergeCell ref="CN132:CO132"/>
    <mergeCell ref="CP132:CQ132"/>
    <mergeCell ref="CR132:CS132"/>
    <mergeCell ref="CT132:CU132"/>
    <mergeCell ref="CV132:CW132"/>
    <mergeCell ref="AD133:AE133"/>
    <mergeCell ref="AF133:AG133"/>
    <mergeCell ref="AH133:AI133"/>
    <mergeCell ref="AJ133:AK133"/>
    <mergeCell ref="AL133:AM133"/>
    <mergeCell ref="AN133:AX133"/>
    <mergeCell ref="CJ133:CK133"/>
    <mergeCell ref="CL133:CM133"/>
    <mergeCell ref="CN133:CO133"/>
    <mergeCell ref="CP133:CQ133"/>
    <mergeCell ref="CR133:CS133"/>
    <mergeCell ref="CT133:CU133"/>
    <mergeCell ref="CV133:CW133"/>
    <mergeCell ref="AD134:AE134"/>
    <mergeCell ref="AF134:AG134"/>
    <mergeCell ref="AH134:AI134"/>
    <mergeCell ref="AJ134:AK134"/>
    <mergeCell ref="AL134:AM134"/>
    <mergeCell ref="AN134:AX134"/>
    <mergeCell ref="CJ134:CK134"/>
    <mergeCell ref="CL134:CM134"/>
    <mergeCell ref="CN134:CO134"/>
    <mergeCell ref="CP134:CQ134"/>
    <mergeCell ref="CR134:CS134"/>
    <mergeCell ref="CT134:CU134"/>
    <mergeCell ref="CV134:CW134"/>
    <mergeCell ref="AD135:AE135"/>
    <mergeCell ref="AF135:AG135"/>
    <mergeCell ref="AH135:AI135"/>
    <mergeCell ref="AJ135:AK135"/>
    <mergeCell ref="AL135:AM135"/>
    <mergeCell ref="AN135:AX135"/>
    <mergeCell ref="CJ135:CK135"/>
    <mergeCell ref="CL135:CM135"/>
    <mergeCell ref="CN135:CO135"/>
    <mergeCell ref="CP135:CQ135"/>
    <mergeCell ref="CR135:CS135"/>
    <mergeCell ref="CT135:CU135"/>
    <mergeCell ref="CV135:CW135"/>
    <mergeCell ref="AD136:AE136"/>
    <mergeCell ref="AF136:AG136"/>
    <mergeCell ref="AH136:AI136"/>
    <mergeCell ref="AJ136:AK136"/>
    <mergeCell ref="AL136:AM136"/>
    <mergeCell ref="AN136:AX136"/>
    <mergeCell ref="CJ136:CK136"/>
    <mergeCell ref="CL136:CM136"/>
    <mergeCell ref="CN136:CO136"/>
    <mergeCell ref="CP136:CQ136"/>
    <mergeCell ref="CR136:CS136"/>
    <mergeCell ref="CT136:CU136"/>
    <mergeCell ref="CV136:CW136"/>
    <mergeCell ref="AD137:AE137"/>
    <mergeCell ref="AF137:AG137"/>
    <mergeCell ref="AH137:AI137"/>
    <mergeCell ref="AJ137:AK137"/>
    <mergeCell ref="AL137:AM137"/>
    <mergeCell ref="AN137:AX137"/>
    <mergeCell ref="CJ137:CK137"/>
    <mergeCell ref="CL137:CM137"/>
    <mergeCell ref="CN137:CO137"/>
    <mergeCell ref="CP137:CQ137"/>
    <mergeCell ref="CR137:CS137"/>
    <mergeCell ref="CT137:CU137"/>
    <mergeCell ref="CV137:CW137"/>
    <mergeCell ref="AD138:AE138"/>
    <mergeCell ref="AF138:AG138"/>
    <mergeCell ref="AH138:AI138"/>
    <mergeCell ref="AJ138:AK138"/>
    <mergeCell ref="AL138:AM138"/>
    <mergeCell ref="AN138:AX138"/>
    <mergeCell ref="CJ138:CK138"/>
    <mergeCell ref="CL138:CM138"/>
    <mergeCell ref="CN138:CO138"/>
    <mergeCell ref="CP138:CQ138"/>
    <mergeCell ref="CR138:CS138"/>
    <mergeCell ref="CT138:CU138"/>
    <mergeCell ref="CV138:CW138"/>
    <mergeCell ref="AD139:AE139"/>
    <mergeCell ref="AF139:AG139"/>
    <mergeCell ref="AH139:AI139"/>
    <mergeCell ref="AJ139:AK139"/>
    <mergeCell ref="AL139:AM139"/>
    <mergeCell ref="AN139:AX139"/>
    <mergeCell ref="CJ139:CK139"/>
    <mergeCell ref="CL139:CM139"/>
    <mergeCell ref="CN139:CO139"/>
    <mergeCell ref="CP139:CQ139"/>
    <mergeCell ref="CR139:CS139"/>
    <mergeCell ref="CT139:CU139"/>
    <mergeCell ref="CV139:CW139"/>
    <mergeCell ref="AD140:AE140"/>
    <mergeCell ref="AF140:AG140"/>
    <mergeCell ref="AH140:AI140"/>
    <mergeCell ref="AJ140:AK140"/>
    <mergeCell ref="AL140:AM140"/>
    <mergeCell ref="AN140:AX140"/>
    <mergeCell ref="CJ140:CK140"/>
    <mergeCell ref="CL140:CM140"/>
    <mergeCell ref="CN140:CO140"/>
    <mergeCell ref="CP140:CQ140"/>
    <mergeCell ref="CR140:CS140"/>
    <mergeCell ref="CT140:CU140"/>
    <mergeCell ref="CV140:CW140"/>
    <mergeCell ref="AD141:AE141"/>
    <mergeCell ref="AF141:AG141"/>
    <mergeCell ref="AH141:AI141"/>
    <mergeCell ref="AJ141:AK141"/>
    <mergeCell ref="AL141:AM141"/>
    <mergeCell ref="AN141:AX141"/>
    <mergeCell ref="CJ141:CK141"/>
    <mergeCell ref="CL141:CM141"/>
    <mergeCell ref="CN141:CO141"/>
    <mergeCell ref="CP141:CQ141"/>
    <mergeCell ref="CR141:CS141"/>
    <mergeCell ref="CT141:CU141"/>
    <mergeCell ref="CV141:CW141"/>
    <mergeCell ref="AD142:AE142"/>
    <mergeCell ref="AF142:AG142"/>
    <mergeCell ref="AH142:AI142"/>
    <mergeCell ref="AJ142:AK142"/>
    <mergeCell ref="AL142:AM142"/>
    <mergeCell ref="AN142:AX142"/>
    <mergeCell ref="CJ142:CK142"/>
    <mergeCell ref="CL142:CM142"/>
    <mergeCell ref="CN142:CO142"/>
    <mergeCell ref="CP142:CQ142"/>
    <mergeCell ref="CR142:CS142"/>
    <mergeCell ref="CT142:CU142"/>
    <mergeCell ref="CV142:CW142"/>
    <mergeCell ref="AD143:AE143"/>
    <mergeCell ref="AF143:AG143"/>
    <mergeCell ref="AH143:AI143"/>
    <mergeCell ref="AJ143:AK143"/>
    <mergeCell ref="AL143:AM143"/>
    <mergeCell ref="AN143:AX143"/>
    <mergeCell ref="CJ143:CK143"/>
    <mergeCell ref="CL143:CM143"/>
    <mergeCell ref="CN143:CO143"/>
    <mergeCell ref="CP143:CQ143"/>
    <mergeCell ref="CR143:CS143"/>
    <mergeCell ref="CT143:CU143"/>
    <mergeCell ref="CV143:CW143"/>
    <mergeCell ref="AD144:AE144"/>
    <mergeCell ref="AF144:AG144"/>
    <mergeCell ref="AH144:AI144"/>
    <mergeCell ref="AJ144:AK144"/>
    <mergeCell ref="AL144:AM144"/>
    <mergeCell ref="AN144:AX144"/>
    <mergeCell ref="CJ144:CK144"/>
    <mergeCell ref="CL144:CM144"/>
    <mergeCell ref="CN144:CO144"/>
    <mergeCell ref="CP144:CQ144"/>
    <mergeCell ref="CR144:CS144"/>
    <mergeCell ref="CT144:CU144"/>
    <mergeCell ref="CV144:CW144"/>
    <mergeCell ref="AD145:AE145"/>
    <mergeCell ref="AF145:AG145"/>
    <mergeCell ref="AH145:AI145"/>
    <mergeCell ref="AJ145:AK145"/>
    <mergeCell ref="AL145:AM145"/>
    <mergeCell ref="AN145:AX145"/>
    <mergeCell ref="CJ145:CK145"/>
    <mergeCell ref="CL145:CM145"/>
    <mergeCell ref="CN145:CO145"/>
    <mergeCell ref="CP145:CQ145"/>
    <mergeCell ref="CR145:CS145"/>
    <mergeCell ref="CT145:CU145"/>
    <mergeCell ref="CV145:CW145"/>
    <mergeCell ref="AD146:AE146"/>
    <mergeCell ref="AF146:AG146"/>
    <mergeCell ref="AH146:AI146"/>
    <mergeCell ref="AJ146:AK146"/>
    <mergeCell ref="AL146:AM146"/>
    <mergeCell ref="AN146:AX146"/>
    <mergeCell ref="CJ146:CK146"/>
    <mergeCell ref="CL146:CM146"/>
    <mergeCell ref="CN146:CO146"/>
    <mergeCell ref="CP146:CQ146"/>
    <mergeCell ref="CR146:CS146"/>
    <mergeCell ref="CT146:CU146"/>
    <mergeCell ref="CV146:CW146"/>
    <mergeCell ref="AD147:AE147"/>
    <mergeCell ref="AF147:AG147"/>
    <mergeCell ref="AH147:AI147"/>
    <mergeCell ref="AJ147:AK147"/>
    <mergeCell ref="AL147:AM147"/>
    <mergeCell ref="AN147:AX147"/>
    <mergeCell ref="CJ147:CK147"/>
    <mergeCell ref="CL147:CM147"/>
    <mergeCell ref="CN147:CO147"/>
    <mergeCell ref="CP147:CQ147"/>
    <mergeCell ref="CR147:CS147"/>
    <mergeCell ref="CT147:CU147"/>
    <mergeCell ref="CV147:CW147"/>
    <mergeCell ref="AD148:AE148"/>
    <mergeCell ref="AF148:AG148"/>
    <mergeCell ref="AH148:AI148"/>
    <mergeCell ref="AJ148:AK148"/>
    <mergeCell ref="AL148:AM148"/>
    <mergeCell ref="AN148:AX148"/>
    <mergeCell ref="CJ148:CK148"/>
    <mergeCell ref="CL148:CM148"/>
    <mergeCell ref="CN148:CO148"/>
    <mergeCell ref="CP148:CQ148"/>
    <mergeCell ref="CR148:CS148"/>
    <mergeCell ref="CT148:CU148"/>
    <mergeCell ref="CV148:CW148"/>
    <mergeCell ref="AD149:AE149"/>
    <mergeCell ref="AF149:AG149"/>
    <mergeCell ref="AH149:AI149"/>
    <mergeCell ref="AJ149:AK149"/>
    <mergeCell ref="AL149:AM149"/>
    <mergeCell ref="AN149:AX149"/>
    <mergeCell ref="CJ149:CK149"/>
    <mergeCell ref="CL149:CM149"/>
    <mergeCell ref="CN149:CO149"/>
    <mergeCell ref="CP149:CQ149"/>
    <mergeCell ref="CR149:CS149"/>
    <mergeCell ref="CT149:CU149"/>
    <mergeCell ref="CV149:CW149"/>
    <mergeCell ref="AD150:AE150"/>
    <mergeCell ref="AF150:AG150"/>
    <mergeCell ref="AH150:AI150"/>
    <mergeCell ref="AJ150:AK150"/>
    <mergeCell ref="AL150:AM150"/>
    <mergeCell ref="AN150:AX150"/>
    <mergeCell ref="CJ150:CK150"/>
    <mergeCell ref="CL150:CM150"/>
    <mergeCell ref="CN150:CO150"/>
    <mergeCell ref="CP150:CQ150"/>
    <mergeCell ref="CR150:CS150"/>
    <mergeCell ref="CT150:CU150"/>
    <mergeCell ref="CV150:CW150"/>
    <mergeCell ref="AD151:AE151"/>
    <mergeCell ref="AF151:AG151"/>
    <mergeCell ref="AH151:AI151"/>
    <mergeCell ref="AJ151:AK151"/>
    <mergeCell ref="AL151:AM151"/>
    <mergeCell ref="AN151:AX151"/>
    <mergeCell ref="CJ151:CK151"/>
    <mergeCell ref="CL151:CM151"/>
    <mergeCell ref="CN151:CO151"/>
    <mergeCell ref="CP151:CQ151"/>
    <mergeCell ref="CR151:CS151"/>
    <mergeCell ref="CT151:CU151"/>
    <mergeCell ref="CV151:CW151"/>
    <mergeCell ref="AD152:AE152"/>
    <mergeCell ref="AF152:AG152"/>
    <mergeCell ref="AH152:AI152"/>
    <mergeCell ref="AJ152:AK152"/>
    <mergeCell ref="AL152:AM152"/>
    <mergeCell ref="AN152:AX152"/>
    <mergeCell ref="CJ152:CK152"/>
    <mergeCell ref="CL152:CM152"/>
    <mergeCell ref="CN152:CO152"/>
    <mergeCell ref="CP152:CQ152"/>
    <mergeCell ref="CR152:CS152"/>
    <mergeCell ref="CT152:CU152"/>
    <mergeCell ref="CV152:CW152"/>
    <mergeCell ref="AD153:AE153"/>
    <mergeCell ref="AF153:AG153"/>
    <mergeCell ref="AH153:AI153"/>
    <mergeCell ref="AJ153:AK153"/>
    <mergeCell ref="AL153:AM153"/>
    <mergeCell ref="AN153:AX153"/>
    <mergeCell ref="CJ153:CK153"/>
    <mergeCell ref="CL153:CM153"/>
    <mergeCell ref="CN153:CO153"/>
    <mergeCell ref="CP153:CQ153"/>
    <mergeCell ref="CR153:CS153"/>
    <mergeCell ref="CT153:CU153"/>
    <mergeCell ref="CV153:CW153"/>
    <mergeCell ref="AD154:AE154"/>
    <mergeCell ref="AF154:AG154"/>
    <mergeCell ref="AH154:AI154"/>
    <mergeCell ref="AJ154:AK154"/>
    <mergeCell ref="AL154:AM154"/>
    <mergeCell ref="AN154:AX154"/>
    <mergeCell ref="CJ154:CK154"/>
    <mergeCell ref="CL154:CM154"/>
    <mergeCell ref="CN154:CO154"/>
    <mergeCell ref="CP154:CQ154"/>
    <mergeCell ref="CR154:CS154"/>
    <mergeCell ref="CT154:CU154"/>
    <mergeCell ref="CV154:CW154"/>
    <mergeCell ref="AD155:AE155"/>
    <mergeCell ref="AF155:AG155"/>
    <mergeCell ref="AH155:AI155"/>
    <mergeCell ref="AJ155:AK155"/>
    <mergeCell ref="AL155:AM155"/>
    <mergeCell ref="AN155:AX155"/>
    <mergeCell ref="CJ155:CK155"/>
    <mergeCell ref="CL155:CM155"/>
    <mergeCell ref="CN155:CO155"/>
    <mergeCell ref="CP155:CQ155"/>
    <mergeCell ref="CR155:CS155"/>
    <mergeCell ref="CT155:CU155"/>
    <mergeCell ref="CV155:CW155"/>
    <mergeCell ref="AD156:AE156"/>
    <mergeCell ref="AF156:AG156"/>
    <mergeCell ref="AH156:AI156"/>
    <mergeCell ref="AJ156:AK156"/>
    <mergeCell ref="AL156:AM156"/>
    <mergeCell ref="AN156:AX156"/>
    <mergeCell ref="CJ156:CK156"/>
    <mergeCell ref="CL156:CM156"/>
    <mergeCell ref="CN156:CO156"/>
    <mergeCell ref="CP156:CQ156"/>
    <mergeCell ref="CR156:CS156"/>
    <mergeCell ref="CT156:CU156"/>
    <mergeCell ref="CV156:CW156"/>
    <mergeCell ref="AD157:AE157"/>
    <mergeCell ref="AF157:AG157"/>
    <mergeCell ref="AH157:AI157"/>
    <mergeCell ref="AJ157:AK157"/>
    <mergeCell ref="AL157:AM157"/>
    <mergeCell ref="AN157:AX157"/>
    <mergeCell ref="CJ157:CK157"/>
    <mergeCell ref="CL157:CM157"/>
    <mergeCell ref="CN157:CO157"/>
    <mergeCell ref="CP157:CQ157"/>
    <mergeCell ref="CR157:CS157"/>
    <mergeCell ref="CT157:CU157"/>
    <mergeCell ref="CV157:CW157"/>
    <mergeCell ref="AD158:AE158"/>
    <mergeCell ref="AF158:AG158"/>
    <mergeCell ref="AH158:AI158"/>
    <mergeCell ref="AJ158:AK158"/>
    <mergeCell ref="AL158:AM158"/>
    <mergeCell ref="AN158:AX158"/>
    <mergeCell ref="CJ158:CK158"/>
    <mergeCell ref="CL158:CM158"/>
    <mergeCell ref="CN158:CO158"/>
    <mergeCell ref="CP158:CQ158"/>
    <mergeCell ref="CR158:CS158"/>
    <mergeCell ref="CT158:CU158"/>
    <mergeCell ref="CV158:CW158"/>
    <mergeCell ref="AD159:AE159"/>
    <mergeCell ref="AF159:AG159"/>
    <mergeCell ref="AH159:AI159"/>
    <mergeCell ref="AJ159:AK159"/>
    <mergeCell ref="AL159:AM159"/>
    <mergeCell ref="AN159:AX159"/>
    <mergeCell ref="CJ159:CK159"/>
    <mergeCell ref="CL159:CM159"/>
    <mergeCell ref="CN159:CO159"/>
    <mergeCell ref="CP159:CQ159"/>
    <mergeCell ref="CR159:CS159"/>
    <mergeCell ref="CT159:CU159"/>
    <mergeCell ref="CV159:CW159"/>
    <mergeCell ref="AD160:AE160"/>
    <mergeCell ref="AF160:AG160"/>
    <mergeCell ref="AH160:AI160"/>
    <mergeCell ref="AJ160:AK160"/>
    <mergeCell ref="AL160:AM160"/>
    <mergeCell ref="AN160:AX160"/>
    <mergeCell ref="CJ160:CK160"/>
    <mergeCell ref="CL160:CM160"/>
    <mergeCell ref="CN160:CO160"/>
    <mergeCell ref="CP160:CQ160"/>
    <mergeCell ref="CR160:CS160"/>
    <mergeCell ref="CT160:CU160"/>
    <mergeCell ref="CV160:CW160"/>
    <mergeCell ref="AD161:AE161"/>
    <mergeCell ref="AF161:AG161"/>
    <mergeCell ref="AH161:AI161"/>
    <mergeCell ref="AJ161:AK161"/>
    <mergeCell ref="AL161:AM161"/>
    <mergeCell ref="AN161:AX161"/>
    <mergeCell ref="CJ161:CK161"/>
    <mergeCell ref="CL161:CM161"/>
    <mergeCell ref="CN161:CO161"/>
    <mergeCell ref="CP161:CQ161"/>
    <mergeCell ref="CR161:CS161"/>
    <mergeCell ref="CT161:CU161"/>
    <mergeCell ref="CV161:CW161"/>
    <mergeCell ref="AD162:AE162"/>
    <mergeCell ref="AF162:AG162"/>
    <mergeCell ref="AH162:AI162"/>
    <mergeCell ref="AJ162:AK162"/>
    <mergeCell ref="AL162:AM162"/>
    <mergeCell ref="AN162:AX162"/>
    <mergeCell ref="CJ162:CK162"/>
    <mergeCell ref="CL162:CM162"/>
    <mergeCell ref="CN162:CO162"/>
    <mergeCell ref="CP162:CQ162"/>
    <mergeCell ref="CR162:CS162"/>
    <mergeCell ref="CT162:CU162"/>
    <mergeCell ref="CV162:CW162"/>
    <mergeCell ref="AD163:AE163"/>
    <mergeCell ref="AF163:AG163"/>
    <mergeCell ref="AH163:AI163"/>
    <mergeCell ref="AJ163:AK163"/>
    <mergeCell ref="AL163:AM163"/>
    <mergeCell ref="AN163:AX163"/>
    <mergeCell ref="CJ163:CK163"/>
    <mergeCell ref="CL163:CM163"/>
    <mergeCell ref="CN163:CO163"/>
    <mergeCell ref="CP163:CQ163"/>
    <mergeCell ref="CR163:CS163"/>
    <mergeCell ref="CT163:CU163"/>
    <mergeCell ref="CV163:CW163"/>
    <mergeCell ref="AD164:AE164"/>
    <mergeCell ref="AF164:AG164"/>
    <mergeCell ref="AH164:AI164"/>
    <mergeCell ref="AJ164:AK164"/>
    <mergeCell ref="AL164:AM164"/>
    <mergeCell ref="AN164:AX164"/>
    <mergeCell ref="CJ164:CK164"/>
    <mergeCell ref="CL164:CM164"/>
    <mergeCell ref="CN164:CO164"/>
    <mergeCell ref="CP164:CQ164"/>
    <mergeCell ref="CR164:CS164"/>
    <mergeCell ref="CT164:CU164"/>
    <mergeCell ref="CV164:CW164"/>
    <mergeCell ref="AD165:AE165"/>
    <mergeCell ref="AF165:AG165"/>
    <mergeCell ref="AH165:AI165"/>
    <mergeCell ref="AJ165:AK165"/>
    <mergeCell ref="AL165:AM165"/>
    <mergeCell ref="AN165:AX165"/>
    <mergeCell ref="CJ165:CK165"/>
    <mergeCell ref="CL165:CM165"/>
    <mergeCell ref="CN165:CO165"/>
    <mergeCell ref="CP165:CQ165"/>
    <mergeCell ref="CR165:CS165"/>
    <mergeCell ref="CT165:CU165"/>
    <mergeCell ref="CV165:CW165"/>
    <mergeCell ref="AD166:AE166"/>
    <mergeCell ref="AF166:AG166"/>
    <mergeCell ref="AH166:AI166"/>
    <mergeCell ref="AJ166:AK166"/>
    <mergeCell ref="AL166:AM166"/>
    <mergeCell ref="AN166:AX166"/>
    <mergeCell ref="CJ166:CK166"/>
    <mergeCell ref="CL166:CM166"/>
    <mergeCell ref="CN166:CO166"/>
    <mergeCell ref="CP166:CQ166"/>
    <mergeCell ref="CR166:CS166"/>
    <mergeCell ref="CT166:CU166"/>
    <mergeCell ref="CV166:CW166"/>
    <mergeCell ref="AD167:AE167"/>
    <mergeCell ref="AF167:AG167"/>
    <mergeCell ref="AH167:AI167"/>
    <mergeCell ref="AJ167:AK167"/>
    <mergeCell ref="AL167:AM167"/>
    <mergeCell ref="AN167:AX167"/>
    <mergeCell ref="CJ167:CK167"/>
    <mergeCell ref="CL167:CM167"/>
    <mergeCell ref="CN167:CO167"/>
    <mergeCell ref="CP167:CQ167"/>
    <mergeCell ref="CR167:CS167"/>
    <mergeCell ref="CT167:CU167"/>
    <mergeCell ref="CV167:CW167"/>
    <mergeCell ref="AD168:AE168"/>
    <mergeCell ref="AF168:AG168"/>
    <mergeCell ref="AH168:AI168"/>
    <mergeCell ref="AJ168:AK168"/>
    <mergeCell ref="AL168:AM168"/>
    <mergeCell ref="AN168:AX168"/>
    <mergeCell ref="CJ168:CK168"/>
    <mergeCell ref="CL168:CM168"/>
    <mergeCell ref="CN168:CO168"/>
    <mergeCell ref="CP168:CQ168"/>
    <mergeCell ref="CR168:CS168"/>
    <mergeCell ref="CT168:CU168"/>
    <mergeCell ref="CV168:CW168"/>
    <mergeCell ref="AD169:AE169"/>
    <mergeCell ref="AF169:AG169"/>
    <mergeCell ref="AH169:AI169"/>
    <mergeCell ref="AJ169:AK169"/>
    <mergeCell ref="AL169:AM169"/>
    <mergeCell ref="AN169:AX169"/>
    <mergeCell ref="CJ169:CK169"/>
    <mergeCell ref="CL169:CM169"/>
    <mergeCell ref="CN169:CO169"/>
    <mergeCell ref="CP169:CQ169"/>
    <mergeCell ref="CR169:CS169"/>
    <mergeCell ref="CT169:CU169"/>
    <mergeCell ref="CV169:CW169"/>
    <mergeCell ref="AD170:AE170"/>
    <mergeCell ref="AF170:AG170"/>
    <mergeCell ref="AH170:AI170"/>
    <mergeCell ref="AJ170:AK170"/>
    <mergeCell ref="AL170:AM170"/>
    <mergeCell ref="AN170:AX170"/>
    <mergeCell ref="CJ170:CK170"/>
    <mergeCell ref="CL170:CM170"/>
    <mergeCell ref="CN170:CO170"/>
    <mergeCell ref="CP170:CQ170"/>
    <mergeCell ref="CR170:CS170"/>
    <mergeCell ref="CT170:CU170"/>
    <mergeCell ref="CV170:CW170"/>
    <mergeCell ref="AD171:AE171"/>
    <mergeCell ref="AF171:AG171"/>
    <mergeCell ref="AH171:AI171"/>
    <mergeCell ref="AJ171:AK171"/>
    <mergeCell ref="AL171:AM171"/>
    <mergeCell ref="AN171:AX171"/>
    <mergeCell ref="CJ171:CK171"/>
    <mergeCell ref="CL171:CM171"/>
    <mergeCell ref="CN171:CO171"/>
    <mergeCell ref="CP171:CQ171"/>
    <mergeCell ref="CR171:CS171"/>
    <mergeCell ref="CT171:CU171"/>
    <mergeCell ref="CV171:CW171"/>
    <mergeCell ref="AD172:AE172"/>
    <mergeCell ref="AF172:AG172"/>
    <mergeCell ref="AH172:AI172"/>
    <mergeCell ref="AJ172:AK172"/>
    <mergeCell ref="AL172:AM172"/>
    <mergeCell ref="AN172:AX172"/>
    <mergeCell ref="CJ172:CK172"/>
    <mergeCell ref="CL172:CM172"/>
    <mergeCell ref="CN172:CO172"/>
    <mergeCell ref="CP172:CQ172"/>
    <mergeCell ref="CR172:CS172"/>
    <mergeCell ref="CT172:CU172"/>
    <mergeCell ref="CV172:CW172"/>
    <mergeCell ref="AD173:AE173"/>
    <mergeCell ref="AF173:AG173"/>
    <mergeCell ref="AH173:AI173"/>
    <mergeCell ref="AJ173:AK173"/>
    <mergeCell ref="AL173:AM173"/>
    <mergeCell ref="AN173:AX173"/>
    <mergeCell ref="CJ173:CK173"/>
    <mergeCell ref="CL173:CM173"/>
    <mergeCell ref="CN173:CO173"/>
    <mergeCell ref="CP173:CQ173"/>
    <mergeCell ref="CR173:CS173"/>
    <mergeCell ref="CT173:CU173"/>
    <mergeCell ref="CV173:CW173"/>
    <mergeCell ref="AD174:AE174"/>
    <mergeCell ref="AF174:AG174"/>
    <mergeCell ref="AH174:AI174"/>
    <mergeCell ref="AJ174:AK174"/>
    <mergeCell ref="AL174:AM174"/>
    <mergeCell ref="AN174:AX174"/>
    <mergeCell ref="CJ174:CK174"/>
    <mergeCell ref="CL174:CM174"/>
    <mergeCell ref="CN174:CO174"/>
    <mergeCell ref="CP174:CQ174"/>
    <mergeCell ref="CR174:CS174"/>
    <mergeCell ref="CT174:CU174"/>
    <mergeCell ref="CV174:CW174"/>
    <mergeCell ref="AD175:AE175"/>
    <mergeCell ref="AF175:AG175"/>
    <mergeCell ref="AH175:AI175"/>
    <mergeCell ref="AJ175:AK175"/>
    <mergeCell ref="AL175:AM175"/>
    <mergeCell ref="AN175:AX175"/>
    <mergeCell ref="CJ175:CK175"/>
    <mergeCell ref="CL175:CM175"/>
    <mergeCell ref="CN175:CO175"/>
    <mergeCell ref="CP175:CQ175"/>
    <mergeCell ref="CR175:CS175"/>
    <mergeCell ref="CT175:CU175"/>
    <mergeCell ref="CV175:CW175"/>
    <mergeCell ref="AD176:AE176"/>
    <mergeCell ref="AF176:AG176"/>
    <mergeCell ref="AH176:AI176"/>
    <mergeCell ref="AJ176:AK176"/>
    <mergeCell ref="AL176:AM176"/>
    <mergeCell ref="AN176:AX176"/>
    <mergeCell ref="CJ176:CK176"/>
    <mergeCell ref="CL176:CM176"/>
    <mergeCell ref="CN176:CO176"/>
    <mergeCell ref="CP176:CQ176"/>
    <mergeCell ref="CR176:CS176"/>
    <mergeCell ref="CT176:CU176"/>
    <mergeCell ref="CV176:CW176"/>
    <mergeCell ref="AD177:AE177"/>
    <mergeCell ref="AF177:AG177"/>
    <mergeCell ref="AH177:AI177"/>
    <mergeCell ref="AJ177:AK177"/>
    <mergeCell ref="AL177:AM177"/>
    <mergeCell ref="AN177:AX177"/>
    <mergeCell ref="CJ177:CK177"/>
    <mergeCell ref="CL177:CM177"/>
    <mergeCell ref="CN177:CO177"/>
    <mergeCell ref="CP177:CQ177"/>
    <mergeCell ref="CR177:CS177"/>
    <mergeCell ref="CT177:CU177"/>
    <mergeCell ref="CV177:CW177"/>
    <mergeCell ref="AD178:AE178"/>
    <mergeCell ref="AF178:AG178"/>
    <mergeCell ref="AH178:AI178"/>
    <mergeCell ref="AJ178:AK178"/>
    <mergeCell ref="AL178:AM178"/>
    <mergeCell ref="AN178:AX178"/>
    <mergeCell ref="CJ178:CK178"/>
    <mergeCell ref="CL178:CM178"/>
    <mergeCell ref="CN178:CO178"/>
    <mergeCell ref="CP178:CQ178"/>
    <mergeCell ref="CR178:CS178"/>
    <mergeCell ref="CT178:CU178"/>
    <mergeCell ref="CV178:CW178"/>
    <mergeCell ref="AD179:AE179"/>
    <mergeCell ref="AF179:AG179"/>
    <mergeCell ref="AH179:AI179"/>
    <mergeCell ref="AJ179:AK179"/>
    <mergeCell ref="AL179:AM179"/>
    <mergeCell ref="AN179:AX179"/>
    <mergeCell ref="CJ179:CK179"/>
    <mergeCell ref="CL179:CM179"/>
    <mergeCell ref="CN179:CO179"/>
    <mergeCell ref="CP179:CQ179"/>
    <mergeCell ref="CR179:CS179"/>
    <mergeCell ref="CT179:CU179"/>
    <mergeCell ref="CV179:CW179"/>
    <mergeCell ref="AD180:AE180"/>
    <mergeCell ref="AF180:AG180"/>
    <mergeCell ref="AH180:AI180"/>
    <mergeCell ref="AJ180:AK180"/>
    <mergeCell ref="AL180:AM180"/>
    <mergeCell ref="AN180:AX180"/>
    <mergeCell ref="CJ180:CK180"/>
    <mergeCell ref="CL180:CM180"/>
    <mergeCell ref="CN180:CO180"/>
    <mergeCell ref="CP180:CQ180"/>
    <mergeCell ref="CR180:CS180"/>
    <mergeCell ref="CT180:CU180"/>
    <mergeCell ref="CV180:CW180"/>
    <mergeCell ref="CN183:CO183"/>
    <mergeCell ref="CP183:CQ183"/>
    <mergeCell ref="CR183:CS183"/>
    <mergeCell ref="CT183:CU183"/>
    <mergeCell ref="CV183:CW183"/>
    <mergeCell ref="AD181:AE181"/>
    <mergeCell ref="AF181:AG181"/>
    <mergeCell ref="AH181:AI181"/>
    <mergeCell ref="AJ181:AK181"/>
    <mergeCell ref="AL181:AM181"/>
    <mergeCell ref="AN181:AX181"/>
    <mergeCell ref="CJ181:CK181"/>
    <mergeCell ref="CL181:CM181"/>
    <mergeCell ref="CN181:CO181"/>
    <mergeCell ref="CP181:CQ181"/>
    <mergeCell ref="CR181:CS181"/>
    <mergeCell ref="CT181:CU181"/>
    <mergeCell ref="CV181:CW181"/>
    <mergeCell ref="AD182:AE182"/>
    <mergeCell ref="AF182:AG182"/>
    <mergeCell ref="AH182:AI182"/>
    <mergeCell ref="AJ182:AK182"/>
    <mergeCell ref="AL182:AM182"/>
    <mergeCell ref="AN182:AX182"/>
    <mergeCell ref="CJ182:CK182"/>
    <mergeCell ref="CL182:CM182"/>
    <mergeCell ref="CN182:CO182"/>
    <mergeCell ref="CP182:CQ182"/>
    <mergeCell ref="CR182:CS182"/>
    <mergeCell ref="CT182:CU182"/>
    <mergeCell ref="CV182:CW182"/>
    <mergeCell ref="AJ184:AK184"/>
    <mergeCell ref="AL184:AM184"/>
    <mergeCell ref="AN184:AX184"/>
    <mergeCell ref="CJ184:CK184"/>
    <mergeCell ref="CL184:CM184"/>
    <mergeCell ref="B183:E183"/>
    <mergeCell ref="H183:K183"/>
    <mergeCell ref="M183:P183"/>
    <mergeCell ref="Q183:R183"/>
    <mergeCell ref="AD183:AE183"/>
    <mergeCell ref="AF183:AG183"/>
    <mergeCell ref="AH183:AI183"/>
    <mergeCell ref="AJ183:AK183"/>
    <mergeCell ref="AL183:AM183"/>
    <mergeCell ref="AN183:AX183"/>
    <mergeCell ref="CJ183:CK183"/>
    <mergeCell ref="CL183:CM183"/>
    <mergeCell ref="CN184:CO184"/>
    <mergeCell ref="CP184:CQ184"/>
    <mergeCell ref="CR184:CS184"/>
    <mergeCell ref="CT184:CU184"/>
    <mergeCell ref="CV184:CW184"/>
    <mergeCell ref="A185:D185"/>
    <mergeCell ref="E185:J185"/>
    <mergeCell ref="K185:X185"/>
    <mergeCell ref="Y185:AM185"/>
    <mergeCell ref="AN185:AX185"/>
    <mergeCell ref="A186:B186"/>
    <mergeCell ref="C186:D186"/>
    <mergeCell ref="K186:X186"/>
    <mergeCell ref="Y186:AM186"/>
    <mergeCell ref="AN186:AX186"/>
    <mergeCell ref="A187:B187"/>
    <mergeCell ref="C187:D187"/>
    <mergeCell ref="K187:X187"/>
    <mergeCell ref="Y187:AM187"/>
    <mergeCell ref="AN187:AX187"/>
    <mergeCell ref="A184:B184"/>
    <mergeCell ref="C184:D184"/>
    <mergeCell ref="E184:F184"/>
    <mergeCell ref="G184:H184"/>
    <mergeCell ref="I184:J184"/>
    <mergeCell ref="K184:L184"/>
    <mergeCell ref="M184:P184"/>
    <mergeCell ref="Q184:R184"/>
    <mergeCell ref="U184:W184"/>
    <mergeCell ref="AD184:AE184"/>
    <mergeCell ref="AF184:AG184"/>
    <mergeCell ref="AH184:AI184"/>
  </mergeCells>
  <conditionalFormatting sqref="AA5:AC8 AA12:AC16 AA20:AC26 AA30:AC37 AA41:AC46 AA50:AC58">
    <cfRule type="expression" dxfId="45" priority="51">
      <formula>OR($AA5="O",$AA5="I")</formula>
    </cfRule>
  </conditionalFormatting>
  <conditionalFormatting sqref="AV8:AX8">
    <cfRule type="cellIs" dxfId="44" priority="50" operator="lessThanOrEqual">
      <formula>Fuel_Lap_Alarm</formula>
    </cfRule>
  </conditionalFormatting>
  <conditionalFormatting sqref="AV15:AX15">
    <cfRule type="cellIs" dxfId="43" priority="49" operator="lessThanOrEqual">
      <formula>Fuel_Lap_Alarm</formula>
    </cfRule>
  </conditionalFormatting>
  <conditionalFormatting sqref="S12">
    <cfRule type="expression" dxfId="42" priority="47">
      <formula>NOT(ISNA(_xlfn.FORMULATEXT(S12)))</formula>
    </cfRule>
  </conditionalFormatting>
  <conditionalFormatting sqref="G12">
    <cfRule type="expression" dxfId="41" priority="46">
      <formula>NOT(ISNA(_xlfn.FORMULATEXT(G12)))</formula>
    </cfRule>
  </conditionalFormatting>
  <conditionalFormatting sqref="K9:X11 K17:X19">
    <cfRule type="expression" dxfId="40" priority="45">
      <formula>AND(LEFT($K9,1)="*",RIGHT($K9,1)&lt;&gt;"*")</formula>
    </cfRule>
  </conditionalFormatting>
  <conditionalFormatting sqref="Y9:AM11 Y17:AM19">
    <cfRule type="expression" dxfId="39" priority="44">
      <formula>AND(LEFT($Y9,1)="*",RIGHT($Y9,1)&lt;&gt;"*")</formula>
    </cfRule>
  </conditionalFormatting>
  <conditionalFormatting sqref="AN5:AU8 AN12:AU15 AN9:AX11 AN16:AX19 AN24:AX29 AN34:AX40 AN45:AX49 AN54:AX61">
    <cfRule type="expression" dxfId="38" priority="43">
      <formula>AND(LEFT($AN5,1)="*",RIGHT($AN5,1)&lt;&gt;"*")</formula>
    </cfRule>
  </conditionalFormatting>
  <conditionalFormatting sqref="AV23:AX23">
    <cfRule type="cellIs" dxfId="37" priority="42" operator="lessThanOrEqual">
      <formula>Fuel_Lap_Alarm</formula>
    </cfRule>
  </conditionalFormatting>
  <conditionalFormatting sqref="S20">
    <cfRule type="expression" dxfId="36" priority="40">
      <formula>NOT(ISNA(_xlfn.FORMULATEXT(S20)))</formula>
    </cfRule>
  </conditionalFormatting>
  <conditionalFormatting sqref="G20">
    <cfRule type="expression" dxfId="35" priority="39">
      <formula>NOT(ISNA(_xlfn.FORMULATEXT(G20)))</formula>
    </cfRule>
  </conditionalFormatting>
  <conditionalFormatting sqref="K27:X29">
    <cfRule type="expression" dxfId="34" priority="38">
      <formula>AND(LEFT($K27,1)="*",RIGHT($K27,1)&lt;&gt;"*")</formula>
    </cfRule>
  </conditionalFormatting>
  <conditionalFormatting sqref="Y27:AM29">
    <cfRule type="expression" dxfId="33" priority="37">
      <formula>AND(LEFT($Y27,1)="*",RIGHT($Y27,1)&lt;&gt;"*")</formula>
    </cfRule>
  </conditionalFormatting>
  <conditionalFormatting sqref="AN20:AU23">
    <cfRule type="expression" dxfId="32" priority="36">
      <formula>AND(LEFT($AN20,1)="*",RIGHT($AN20,1)&lt;&gt;"*")</formula>
    </cfRule>
  </conditionalFormatting>
  <conditionalFormatting sqref="AV33:AX33">
    <cfRule type="cellIs" dxfId="31" priority="35" operator="lessThanOrEqual">
      <formula>Fuel_Lap_Alarm</formula>
    </cfRule>
  </conditionalFormatting>
  <conditionalFormatting sqref="S30">
    <cfRule type="expression" dxfId="30" priority="33">
      <formula>NOT(ISNA(_xlfn.FORMULATEXT(S30)))</formula>
    </cfRule>
  </conditionalFormatting>
  <conditionalFormatting sqref="G30">
    <cfRule type="expression" dxfId="29" priority="32">
      <formula>NOT(ISNA(_xlfn.FORMULATEXT(G30)))</formula>
    </cfRule>
  </conditionalFormatting>
  <conditionalFormatting sqref="K38:X40">
    <cfRule type="expression" dxfId="28" priority="31">
      <formula>AND(LEFT($K38,1)="*",RIGHT($K38,1)&lt;&gt;"*")</formula>
    </cfRule>
  </conditionalFormatting>
  <conditionalFormatting sqref="Y38:AM40">
    <cfRule type="expression" dxfId="27" priority="30">
      <formula>AND(LEFT($Y38,1)="*",RIGHT($Y38,1)&lt;&gt;"*")</formula>
    </cfRule>
  </conditionalFormatting>
  <conditionalFormatting sqref="AN30:AU33">
    <cfRule type="expression" dxfId="26" priority="29">
      <formula>AND(LEFT($AN30,1)="*",RIGHT($AN30,1)&lt;&gt;"*")</formula>
    </cfRule>
  </conditionalFormatting>
  <conditionalFormatting sqref="AV44:AX44">
    <cfRule type="cellIs" dxfId="25" priority="28" operator="lessThanOrEqual">
      <formula>Fuel_Lap_Alarm</formula>
    </cfRule>
  </conditionalFormatting>
  <conditionalFormatting sqref="S41">
    <cfRule type="expression" dxfId="24" priority="26">
      <formula>NOT(ISNA(_xlfn.FORMULATEXT(S41)))</formula>
    </cfRule>
  </conditionalFormatting>
  <conditionalFormatting sqref="G41">
    <cfRule type="expression" dxfId="23" priority="25">
      <formula>NOT(ISNA(_xlfn.FORMULATEXT(G41)))</formula>
    </cfRule>
  </conditionalFormatting>
  <conditionalFormatting sqref="K47:X49">
    <cfRule type="expression" dxfId="22" priority="24">
      <formula>AND(LEFT($K47,1)="*",RIGHT($K47,1)&lt;&gt;"*")</formula>
    </cfRule>
  </conditionalFormatting>
  <conditionalFormatting sqref="Y47:AM49">
    <cfRule type="expression" dxfId="21" priority="23">
      <formula>AND(LEFT($Y47,1)="*",RIGHT($Y47,1)&lt;&gt;"*")</formula>
    </cfRule>
  </conditionalFormatting>
  <conditionalFormatting sqref="AN41:AU44">
    <cfRule type="expression" dxfId="20" priority="22">
      <formula>AND(LEFT($AN41,1)="*",RIGHT($AN41,1)&lt;&gt;"*")</formula>
    </cfRule>
  </conditionalFormatting>
  <conditionalFormatting sqref="AV53:AX53">
    <cfRule type="cellIs" dxfId="19" priority="21" operator="lessThanOrEqual">
      <formula>Fuel_Lap_Alarm</formula>
    </cfRule>
  </conditionalFormatting>
  <conditionalFormatting sqref="S50">
    <cfRule type="expression" dxfId="18" priority="19">
      <formula>NOT(ISNA(_xlfn.FORMULATEXT(S50)))</formula>
    </cfRule>
  </conditionalFormatting>
  <conditionalFormatting sqref="G50">
    <cfRule type="expression" dxfId="17" priority="18">
      <formula>NOT(ISNA(_xlfn.FORMULATEXT(G50)))</formula>
    </cfRule>
  </conditionalFormatting>
  <conditionalFormatting sqref="K59:X61">
    <cfRule type="expression" dxfId="16" priority="17">
      <formula>AND(LEFT($K59,1)="*",RIGHT($K59,1)&lt;&gt;"*")</formula>
    </cfRule>
  </conditionalFormatting>
  <conditionalFormatting sqref="Y59:AM61">
    <cfRule type="expression" dxfId="15" priority="16">
      <formula>AND(LEFT($Y59,1)="*",RIGHT($Y59,1)&lt;&gt;"*")</formula>
    </cfRule>
  </conditionalFormatting>
  <conditionalFormatting sqref="AN50:AU53">
    <cfRule type="expression" dxfId="14" priority="15">
      <formula>AND(LEFT($AN50,1)="*",RIGHT($AN50,1)&lt;&gt;"*")</formula>
    </cfRule>
  </conditionalFormatting>
  <conditionalFormatting sqref="AV65:AX65">
    <cfRule type="cellIs" dxfId="13" priority="14" operator="lessThanOrEqual">
      <formula>Fuel_Lap_Alarm</formula>
    </cfRule>
  </conditionalFormatting>
  <conditionalFormatting sqref="AA62:AC121">
    <cfRule type="expression" dxfId="12" priority="13">
      <formula>OR($AA62="O",$AA62="I")</formula>
    </cfRule>
  </conditionalFormatting>
  <conditionalFormatting sqref="S62">
    <cfRule type="expression" dxfId="11" priority="12">
      <formula>NOT(ISNA(_xlfn.FORMULATEXT(S62)))</formula>
    </cfRule>
  </conditionalFormatting>
  <conditionalFormatting sqref="G62">
    <cfRule type="expression" dxfId="10" priority="11">
      <formula>NOT(ISNA(_xlfn.FORMULATEXT(G62)))</formula>
    </cfRule>
  </conditionalFormatting>
  <conditionalFormatting sqref="K122:X124">
    <cfRule type="expression" dxfId="9" priority="10">
      <formula>AND(LEFT($K122,1)="*",RIGHT($K122,1)&lt;&gt;"*")</formula>
    </cfRule>
  </conditionalFormatting>
  <conditionalFormatting sqref="Y122:AM124">
    <cfRule type="expression" dxfId="8" priority="9">
      <formula>AND(LEFT($Y122,1)="*",RIGHT($Y122,1)&lt;&gt;"*")</formula>
    </cfRule>
  </conditionalFormatting>
  <conditionalFormatting sqref="AN62:AU65 AN66:AX124">
    <cfRule type="expression" dxfId="7" priority="8">
      <formula>AND(LEFT($AN62,1)="*",RIGHT($AN62,1)&lt;&gt;"*")</formula>
    </cfRule>
  </conditionalFormatting>
  <conditionalFormatting sqref="AV128:AX128">
    <cfRule type="cellIs" dxfId="6" priority="7" operator="lessThanOrEqual">
      <formula>Fuel_Lap_Alarm</formula>
    </cfRule>
  </conditionalFormatting>
  <conditionalFormatting sqref="AA125:AC184">
    <cfRule type="expression" dxfId="5" priority="6">
      <formula>OR($AA125="O",$AA125="I")</formula>
    </cfRule>
  </conditionalFormatting>
  <conditionalFormatting sqref="S125">
    <cfRule type="expression" dxfId="4" priority="5">
      <formula>NOT(ISNA(_xlfn.FORMULATEXT(S125)))</formula>
    </cfRule>
  </conditionalFormatting>
  <conditionalFormatting sqref="G125">
    <cfRule type="expression" dxfId="3" priority="4">
      <formula>NOT(ISNA(_xlfn.FORMULATEXT(G125)))</formula>
    </cfRule>
  </conditionalFormatting>
  <conditionalFormatting sqref="K185:X187">
    <cfRule type="expression" dxfId="2" priority="3">
      <formula>AND(LEFT($K185,1)="*",RIGHT($K185,1)&lt;&gt;"*")</formula>
    </cfRule>
  </conditionalFormatting>
  <conditionalFormatting sqref="Y185:AM187">
    <cfRule type="expression" dxfId="1" priority="2">
      <formula>AND(LEFT($Y185,1)="*",RIGHT($Y185,1)&lt;&gt;"*")</formula>
    </cfRule>
  </conditionalFormatting>
  <conditionalFormatting sqref="AN125:AU128 AN129:AX187">
    <cfRule type="expression" dxfId="0" priority="1">
      <formula>AND(LEFT($AN125,1)="*",RIGHT($AN125,1)&lt;&gt;"*")</formula>
    </cfRule>
  </conditionalFormatting>
  <dataValidations count="4">
    <dataValidation type="list" allowBlank="1" showInputMessage="1" showErrorMessage="1" sqref="S5 S12 S20 S30 S41 S50 S62 S125" xr:uid="{C48F1508-388C-44D3-889E-94C70501C7DD}">
      <formula1>Pilotes</formula1>
    </dataValidation>
    <dataValidation type="list" allowBlank="1" showInputMessage="1" showErrorMessage="1" sqref="G5 G12 G20 G30 G41 G50 G62 G125" xr:uid="{5FC197E4-68AE-49A6-AB55-E5C632EFAFF6}">
      <formula1>Trains</formula1>
    </dataValidation>
    <dataValidation type="list" allowBlank="1" showInputMessage="1" showErrorMessage="1" sqref="A13:B13 A6:B6 A21:B21 A31:B31 A42:B42 A51:B51 A63:B63 A126:B126" xr:uid="{3CCFD675-974B-4620-9A6F-8A10C6B9C318}">
      <formula1>Track</formula1>
    </dataValidation>
    <dataValidation type="list" allowBlank="1" showInputMessage="1" showErrorMessage="1" sqref="A5 A12 A20 A30 A41 A50 A62 A125" xr:uid="{82802C62-CC70-4AE4-B7F3-8B413B6308EE}">
      <formula1>Weather</formula1>
    </dataValidation>
  </dataValidations>
  <printOptions horizontalCentered="1"/>
  <pageMargins left="0.31496062992125984" right="0.31496062992125984" top="0.31496062992125984" bottom="0.31496062992125984" header="0.31496062992125984" footer="0.31496062992125984"/>
  <pageSetup paperSize="9" scale="74" fitToHeight="0"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5">
    <pageSetUpPr fitToPage="1"/>
  </sheetPr>
  <dimension ref="A4:AV44"/>
  <sheetViews>
    <sheetView workbookViewId="0">
      <selection activeCell="F37" sqref="F37"/>
    </sheetView>
  </sheetViews>
  <sheetFormatPr defaultColWidth="11.42578125" defaultRowHeight="11.25" x14ac:dyDescent="0.25"/>
  <cols>
    <col min="1" max="1" width="17" style="6" customWidth="1"/>
    <col min="2" max="16384" width="11.42578125" style="1"/>
  </cols>
  <sheetData>
    <row r="4" spans="1:48" x14ac:dyDescent="0.25">
      <c r="A4" s="6" t="s">
        <v>209</v>
      </c>
      <c r="B4" s="1" t="s">
        <v>13</v>
      </c>
      <c r="C4" s="1" t="s">
        <v>92</v>
      </c>
      <c r="D4" s="1" t="s">
        <v>83</v>
      </c>
      <c r="E4" s="1" t="s">
        <v>5</v>
      </c>
      <c r="F4" s="1" t="s">
        <v>69</v>
      </c>
      <c r="G4" s="1" t="s">
        <v>4</v>
      </c>
      <c r="H4" s="1" t="s">
        <v>119</v>
      </c>
      <c r="I4" s="1" t="s">
        <v>107</v>
      </c>
      <c r="J4" s="1" t="s">
        <v>105</v>
      </c>
      <c r="K4" s="1" t="s">
        <v>70</v>
      </c>
      <c r="L4" s="1" t="s">
        <v>85</v>
      </c>
      <c r="M4" s="1" t="s">
        <v>10</v>
      </c>
      <c r="N4" s="1" t="s">
        <v>3</v>
      </c>
      <c r="O4" s="1" t="s">
        <v>113</v>
      </c>
      <c r="P4" s="1" t="s">
        <v>96</v>
      </c>
      <c r="Q4" s="1" t="s">
        <v>82</v>
      </c>
      <c r="R4" s="1" t="s">
        <v>103</v>
      </c>
      <c r="S4" s="15" t="s">
        <v>7</v>
      </c>
      <c r="T4" s="15" t="s">
        <v>101</v>
      </c>
      <c r="U4" s="15" t="s">
        <v>125</v>
      </c>
      <c r="V4" s="15" t="s">
        <v>11</v>
      </c>
      <c r="W4" s="15" t="s">
        <v>12</v>
      </c>
      <c r="X4" s="15" t="s">
        <v>170</v>
      </c>
      <c r="Y4" s="15" t="s">
        <v>239</v>
      </c>
      <c r="Z4" s="15" t="s">
        <v>67</v>
      </c>
      <c r="AA4" s="15" t="s">
        <v>111</v>
      </c>
      <c r="AB4" s="15" t="s">
        <v>127</v>
      </c>
      <c r="AC4" s="15" t="s">
        <v>129</v>
      </c>
      <c r="AD4" s="15" t="s">
        <v>117</v>
      </c>
      <c r="AE4" s="15" t="s">
        <v>122</v>
      </c>
      <c r="AF4" s="15" t="s">
        <v>237</v>
      </c>
      <c r="AG4" s="15" t="s">
        <v>241</v>
      </c>
      <c r="AH4" s="15" t="s">
        <v>236</v>
      </c>
      <c r="AI4" s="15" t="s">
        <v>115</v>
      </c>
      <c r="AJ4" s="15" t="s">
        <v>9</v>
      </c>
      <c r="AK4" s="15" t="s">
        <v>29</v>
      </c>
      <c r="AL4" s="15" t="s">
        <v>246</v>
      </c>
      <c r="AM4" s="15" t="s">
        <v>99</v>
      </c>
      <c r="AN4" s="15" t="s">
        <v>88</v>
      </c>
      <c r="AO4" s="15" t="s">
        <v>8</v>
      </c>
      <c r="AP4" s="15" t="s">
        <v>243</v>
      </c>
      <c r="AQ4" s="15" t="s">
        <v>6</v>
      </c>
      <c r="AR4" s="15" t="s">
        <v>79</v>
      </c>
      <c r="AS4" s="15" t="s">
        <v>280</v>
      </c>
      <c r="AT4" s="15" t="s">
        <v>109</v>
      </c>
      <c r="AU4" s="15" t="s">
        <v>14</v>
      </c>
      <c r="AV4" s="15" t="s">
        <v>68</v>
      </c>
    </row>
    <row r="5" spans="1:48" s="8" customFormat="1" x14ac:dyDescent="0.25">
      <c r="A5" s="9" t="s">
        <v>210</v>
      </c>
      <c r="B5" s="8">
        <v>4.6529999999999996</v>
      </c>
      <c r="C5" s="8">
        <v>5.5129999999999999</v>
      </c>
      <c r="D5" s="8">
        <v>5.4119999999999999</v>
      </c>
      <c r="E5" s="8">
        <v>4.6550000000000002</v>
      </c>
      <c r="F5" s="8">
        <v>5.4029999999999996</v>
      </c>
      <c r="G5" s="8">
        <v>4.3049999999999997</v>
      </c>
      <c r="H5" s="8">
        <v>4.5540000000000003</v>
      </c>
      <c r="I5" s="8">
        <v>5.7290000000000001</v>
      </c>
      <c r="J5" s="8">
        <v>3.782</v>
      </c>
      <c r="K5" s="8">
        <v>4.0229999999999997</v>
      </c>
      <c r="L5" s="8">
        <v>4.5629999999999997</v>
      </c>
      <c r="M5" s="8">
        <v>5.7910000000000004</v>
      </c>
      <c r="N5" s="8">
        <v>4.9089999999999998</v>
      </c>
      <c r="O5" s="8">
        <v>3.9249999999999998</v>
      </c>
      <c r="P5" s="8">
        <v>4.2069999999999999</v>
      </c>
      <c r="Q5" s="8">
        <v>4.3090000000000002</v>
      </c>
      <c r="R5" s="8">
        <v>3.6019999999999999</v>
      </c>
      <c r="S5" s="8">
        <v>13.625999999999999</v>
      </c>
      <c r="T5" s="8">
        <v>3.1669999999999998</v>
      </c>
      <c r="U5" s="8">
        <v>2.5299999999999998</v>
      </c>
      <c r="V5" s="8">
        <v>4.4109999999999996</v>
      </c>
      <c r="W5" s="8">
        <v>2.8170000000000002</v>
      </c>
      <c r="X5" s="8">
        <v>4.3040000000000003</v>
      </c>
      <c r="Y5" s="8">
        <v>3.621</v>
      </c>
      <c r="Z5" s="8">
        <v>5.7930000000000001</v>
      </c>
      <c r="AA5" s="8">
        <v>3.9569999999999999</v>
      </c>
      <c r="AB5" s="8">
        <v>5.3440000000000003</v>
      </c>
      <c r="AC5" s="8">
        <v>4.9260000000000002</v>
      </c>
      <c r="AD5" s="8">
        <v>4.4260000000000002</v>
      </c>
      <c r="AE5" s="8">
        <v>5.1479999999999997</v>
      </c>
      <c r="AF5" s="8">
        <v>3.2730000000000001</v>
      </c>
      <c r="AG5" s="8">
        <v>4.6550000000000002</v>
      </c>
      <c r="AH5" s="8">
        <v>4.3259999999999996</v>
      </c>
      <c r="AI5" s="8">
        <v>6.5149999999999997</v>
      </c>
      <c r="AJ5" s="8">
        <v>4.0880000000000001</v>
      </c>
      <c r="AK5" s="8">
        <v>6.0190000000000001</v>
      </c>
      <c r="AL5" s="8">
        <v>2.7360000000000002</v>
      </c>
      <c r="AM5" s="8">
        <v>5.5430000000000001</v>
      </c>
      <c r="AN5" s="8">
        <v>5.4509999999999996</v>
      </c>
      <c r="AO5" s="8">
        <v>5.891</v>
      </c>
      <c r="AP5" s="8">
        <v>4.8120000000000003</v>
      </c>
      <c r="AQ5" s="8">
        <v>7.0030000000000001</v>
      </c>
      <c r="AR5" s="8">
        <v>3.7290000000000001</v>
      </c>
      <c r="AS5" s="243">
        <v>4.085</v>
      </c>
      <c r="AT5" s="8">
        <v>5.4720000000000004</v>
      </c>
      <c r="AU5" s="8">
        <v>4.3</v>
      </c>
      <c r="AV5" s="8">
        <v>3.9769999999999999</v>
      </c>
    </row>
    <row r="6" spans="1:48" x14ac:dyDescent="0.25">
      <c r="A6" s="6" t="s">
        <v>28</v>
      </c>
      <c r="B6" s="1" t="s">
        <v>26</v>
      </c>
      <c r="C6" s="1" t="s">
        <v>93</v>
      </c>
      <c r="D6" s="1" t="s">
        <v>84</v>
      </c>
      <c r="E6" s="1" t="s">
        <v>18</v>
      </c>
      <c r="F6" s="1" t="s">
        <v>120</v>
      </c>
      <c r="G6" s="1" t="s">
        <v>16</v>
      </c>
      <c r="H6" s="1" t="s">
        <v>74</v>
      </c>
      <c r="I6" s="1" t="s">
        <v>108</v>
      </c>
      <c r="J6" s="1" t="s">
        <v>106</v>
      </c>
      <c r="K6" s="1" t="s">
        <v>73</v>
      </c>
      <c r="L6" s="1" t="s">
        <v>86</v>
      </c>
      <c r="M6" s="1" t="s">
        <v>23</v>
      </c>
      <c r="N6" s="1" t="s">
        <v>15</v>
      </c>
      <c r="O6" s="1" t="s">
        <v>114</v>
      </c>
      <c r="P6" s="1" t="s">
        <v>97</v>
      </c>
      <c r="Q6" s="1" t="s">
        <v>51</v>
      </c>
      <c r="R6" s="1" t="s">
        <v>104</v>
      </c>
      <c r="S6" s="15" t="s">
        <v>20</v>
      </c>
      <c r="T6" s="15" t="s">
        <v>102</v>
      </c>
      <c r="U6" s="15" t="s">
        <v>126</v>
      </c>
      <c r="V6" s="15" t="s">
        <v>24</v>
      </c>
      <c r="W6" s="15" t="s">
        <v>25</v>
      </c>
      <c r="X6" s="15" t="s">
        <v>171</v>
      </c>
      <c r="Y6" s="15" t="s">
        <v>240</v>
      </c>
      <c r="Z6" s="15" t="s">
        <v>71</v>
      </c>
      <c r="AA6" s="15" t="s">
        <v>112</v>
      </c>
      <c r="AB6" s="15" t="s">
        <v>128</v>
      </c>
      <c r="AC6" s="15" t="s">
        <v>130</v>
      </c>
      <c r="AD6" s="15" t="s">
        <v>118</v>
      </c>
      <c r="AE6" s="15" t="s">
        <v>123</v>
      </c>
      <c r="AF6" s="15" t="s">
        <v>238</v>
      </c>
      <c r="AG6" s="15" t="s">
        <v>242</v>
      </c>
      <c r="AH6" s="15" t="s">
        <v>235</v>
      </c>
      <c r="AI6" s="15" t="s">
        <v>116</v>
      </c>
      <c r="AJ6" s="15" t="s">
        <v>22</v>
      </c>
      <c r="AK6" s="15" t="s">
        <v>17</v>
      </c>
      <c r="AL6" s="15" t="s">
        <v>17</v>
      </c>
      <c r="AM6" s="15" t="s">
        <v>100</v>
      </c>
      <c r="AN6" s="15" t="s">
        <v>87</v>
      </c>
      <c r="AO6" s="15" t="s">
        <v>21</v>
      </c>
      <c r="AP6" s="15" t="s">
        <v>244</v>
      </c>
      <c r="AQ6" s="15" t="s">
        <v>19</v>
      </c>
      <c r="AR6" s="15" t="s">
        <v>80</v>
      </c>
      <c r="AS6" s="15" t="s">
        <v>281</v>
      </c>
      <c r="AT6" s="15" t="s">
        <v>110</v>
      </c>
      <c r="AU6" s="15" t="s">
        <v>27</v>
      </c>
      <c r="AV6" s="15" t="s">
        <v>72</v>
      </c>
    </row>
    <row r="7" spans="1:48" x14ac:dyDescent="0.25">
      <c r="A7" s="6" t="s">
        <v>188</v>
      </c>
      <c r="B7" s="15" t="s">
        <v>292</v>
      </c>
      <c r="C7" s="15" t="s">
        <v>87</v>
      </c>
      <c r="D7" s="15" t="s">
        <v>300</v>
      </c>
      <c r="E7" s="15" t="s">
        <v>301</v>
      </c>
      <c r="F7" s="15" t="s">
        <v>302</v>
      </c>
      <c r="G7" s="15" t="s">
        <v>303</v>
      </c>
      <c r="H7" s="15" t="s">
        <v>304</v>
      </c>
      <c r="I7" s="15" t="s">
        <v>305</v>
      </c>
      <c r="J7" s="15" t="s">
        <v>124</v>
      </c>
      <c r="K7" s="15"/>
      <c r="L7" s="15"/>
      <c r="M7" s="15"/>
      <c r="N7" s="15"/>
    </row>
    <row r="8" spans="1:48" x14ac:dyDescent="0.25">
      <c r="A8" s="6" t="s">
        <v>189</v>
      </c>
      <c r="B8" s="15">
        <v>1</v>
      </c>
      <c r="C8" s="15">
        <v>2</v>
      </c>
      <c r="D8" s="15">
        <v>3</v>
      </c>
      <c r="E8" s="15">
        <v>4</v>
      </c>
      <c r="F8" s="15">
        <v>5</v>
      </c>
      <c r="G8" s="15">
        <v>6</v>
      </c>
      <c r="H8" s="15">
        <v>7</v>
      </c>
      <c r="I8" s="15">
        <v>8</v>
      </c>
      <c r="J8" s="15">
        <v>9</v>
      </c>
      <c r="K8" s="15">
        <v>10</v>
      </c>
      <c r="L8" s="15">
        <v>11</v>
      </c>
      <c r="M8" s="15">
        <v>12</v>
      </c>
      <c r="N8" s="15">
        <v>13</v>
      </c>
      <c r="O8" s="15">
        <v>14</v>
      </c>
      <c r="P8" s="15">
        <v>15</v>
      </c>
      <c r="Q8" s="15">
        <v>16</v>
      </c>
      <c r="R8" s="15">
        <v>17</v>
      </c>
      <c r="S8" s="15">
        <v>18</v>
      </c>
      <c r="T8" s="15">
        <v>19</v>
      </c>
      <c r="U8" s="15">
        <v>20</v>
      </c>
      <c r="V8" s="15">
        <v>21</v>
      </c>
      <c r="W8" s="15">
        <v>22</v>
      </c>
      <c r="X8" s="15">
        <v>23</v>
      </c>
      <c r="Y8" s="15">
        <v>24</v>
      </c>
    </row>
    <row r="9" spans="1:48" x14ac:dyDescent="0.25">
      <c r="A9" s="6" t="s">
        <v>38</v>
      </c>
      <c r="B9" s="1" t="s">
        <v>39</v>
      </c>
      <c r="C9" s="1" t="s">
        <v>40</v>
      </c>
      <c r="D9" s="1" t="s">
        <v>41</v>
      </c>
      <c r="E9" s="1" t="s">
        <v>42</v>
      </c>
    </row>
    <row r="10" spans="1:48" x14ac:dyDescent="0.25">
      <c r="A10" s="6" t="s">
        <v>43</v>
      </c>
      <c r="B10" s="1" t="s">
        <v>221</v>
      </c>
      <c r="C10" s="1" t="s">
        <v>222</v>
      </c>
      <c r="D10" s="1" t="s">
        <v>223</v>
      </c>
    </row>
    <row r="11" spans="1:48" x14ac:dyDescent="0.25">
      <c r="A11" s="6" t="s">
        <v>211</v>
      </c>
      <c r="B11" s="77">
        <v>120.3</v>
      </c>
    </row>
    <row r="12" spans="1:48" x14ac:dyDescent="0.25">
      <c r="A12" s="6" t="s">
        <v>78</v>
      </c>
      <c r="B12" s="1" t="s">
        <v>212</v>
      </c>
      <c r="C12" s="1" t="s">
        <v>213</v>
      </c>
    </row>
    <row r="13" spans="1:48" x14ac:dyDescent="0.25">
      <c r="A13" s="6" t="s">
        <v>214</v>
      </c>
      <c r="B13" s="1" t="s">
        <v>81</v>
      </c>
      <c r="C13" s="15">
        <v>1</v>
      </c>
      <c r="D13" s="15">
        <v>2</v>
      </c>
      <c r="E13" s="1">
        <v>3</v>
      </c>
      <c r="F13" s="1">
        <v>4</v>
      </c>
    </row>
    <row r="14" spans="1:48" x14ac:dyDescent="0.25">
      <c r="A14" s="6" t="s">
        <v>215</v>
      </c>
      <c r="B14" s="112">
        <v>4</v>
      </c>
    </row>
    <row r="15" spans="1:48" x14ac:dyDescent="0.25">
      <c r="A15" s="6" t="s">
        <v>216</v>
      </c>
      <c r="B15" s="1" t="s">
        <v>131</v>
      </c>
      <c r="C15" s="1" t="s">
        <v>132</v>
      </c>
    </row>
    <row r="16" spans="1:48" x14ac:dyDescent="0.25">
      <c r="A16" s="6" t="s">
        <v>217</v>
      </c>
      <c r="B16" s="15">
        <f>IF(Resume!AS9=6,40,IF(Resume!AS9=8,90,360))*60</f>
        <v>5400</v>
      </c>
    </row>
    <row r="17" spans="1:8" x14ac:dyDescent="0.25">
      <c r="A17" s="6" t="s">
        <v>218</v>
      </c>
      <c r="B17" s="15">
        <f>IF(Resume!AS9=6,4*60+30,IF(Resume!AS9=8,5*60,14*60))*60</f>
        <v>18000</v>
      </c>
    </row>
    <row r="18" spans="1:8" s="15" customFormat="1" x14ac:dyDescent="0.25">
      <c r="A18" s="6" t="s">
        <v>232</v>
      </c>
      <c r="B18" s="15">
        <f>40*60</f>
        <v>2400</v>
      </c>
    </row>
    <row r="19" spans="1:8" s="15" customFormat="1" x14ac:dyDescent="0.25">
      <c r="A19" s="6" t="s">
        <v>234</v>
      </c>
      <c r="B19" s="15">
        <f>40*60</f>
        <v>2400</v>
      </c>
    </row>
    <row r="20" spans="1:8" s="15" customFormat="1" x14ac:dyDescent="0.25">
      <c r="A20" s="6" t="s">
        <v>233</v>
      </c>
      <c r="B20" s="15">
        <f>Min_Driv_Ti_ELMS_BS</f>
        <v>2400</v>
      </c>
    </row>
    <row r="21" spans="1:8" x14ac:dyDescent="0.25">
      <c r="A21" s="6" t="s">
        <v>94</v>
      </c>
      <c r="B21" s="1">
        <v>9.5</v>
      </c>
    </row>
    <row r="22" spans="1:8" x14ac:dyDescent="0.25">
      <c r="A22" s="6" t="s">
        <v>95</v>
      </c>
      <c r="B22" s="1">
        <v>6.8</v>
      </c>
    </row>
    <row r="23" spans="1:8" x14ac:dyDescent="0.25">
      <c r="A23" s="6" t="s">
        <v>219</v>
      </c>
      <c r="B23" s="1">
        <v>0.76500000000000001</v>
      </c>
    </row>
    <row r="24" spans="1:8" x14ac:dyDescent="0.25">
      <c r="A24" s="6" t="s">
        <v>224</v>
      </c>
      <c r="B24" s="1" t="s">
        <v>225</v>
      </c>
      <c r="C24" s="1" t="s">
        <v>226</v>
      </c>
      <c r="D24" s="1" t="s">
        <v>227</v>
      </c>
      <c r="E24" s="1" t="s">
        <v>228</v>
      </c>
    </row>
    <row r="25" spans="1:8" x14ac:dyDescent="0.25">
      <c r="A25" s="6" t="s">
        <v>266</v>
      </c>
      <c r="B25" s="1" t="s">
        <v>267</v>
      </c>
      <c r="C25" s="1" t="s">
        <v>268</v>
      </c>
      <c r="D25" s="1" t="s">
        <v>269</v>
      </c>
      <c r="E25" s="1" t="s">
        <v>270</v>
      </c>
      <c r="F25" s="1" t="s">
        <v>271</v>
      </c>
      <c r="G25" s="1" t="s">
        <v>272</v>
      </c>
      <c r="H25" s="1" t="s">
        <v>273</v>
      </c>
    </row>
    <row r="26" spans="1:8" s="15" customFormat="1" x14ac:dyDescent="0.25">
      <c r="A26" s="6" t="s">
        <v>278</v>
      </c>
      <c r="B26" s="15" t="s">
        <v>227</v>
      </c>
      <c r="C26" s="15" t="s">
        <v>228</v>
      </c>
      <c r="D26" s="15" t="s">
        <v>228</v>
      </c>
      <c r="E26" s="15" t="s">
        <v>227</v>
      </c>
      <c r="F26" s="15" t="s">
        <v>228</v>
      </c>
      <c r="G26" s="15" t="s">
        <v>227</v>
      </c>
      <c r="H26" s="15" t="s">
        <v>228</v>
      </c>
    </row>
    <row r="27" spans="1:8" x14ac:dyDescent="0.25">
      <c r="A27" s="6" t="s">
        <v>174</v>
      </c>
      <c r="B27" s="1" t="s">
        <v>265</v>
      </c>
      <c r="C27" s="15" t="s">
        <v>274</v>
      </c>
      <c r="D27" s="15" t="s">
        <v>275</v>
      </c>
      <c r="E27" s="15" t="s">
        <v>276</v>
      </c>
      <c r="F27" s="15" t="s">
        <v>277</v>
      </c>
    </row>
    <row r="28" spans="1:8" x14ac:dyDescent="0.25">
      <c r="A28" s="6" t="s">
        <v>291</v>
      </c>
      <c r="B28" s="15">
        <v>6</v>
      </c>
      <c r="C28" s="15">
        <v>8</v>
      </c>
      <c r="D28" s="15">
        <v>24</v>
      </c>
      <c r="E28" s="15"/>
    </row>
    <row r="43" spans="16:19" x14ac:dyDescent="0.25">
      <c r="Q43" s="1" t="s">
        <v>286</v>
      </c>
      <c r="R43" s="1" t="s">
        <v>287</v>
      </c>
    </row>
    <row r="44" spans="16:19" x14ac:dyDescent="0.25">
      <c r="P44" s="138" t="s">
        <v>285</v>
      </c>
      <c r="Q44" s="1" t="s">
        <v>288</v>
      </c>
      <c r="R44" s="1" t="s">
        <v>289</v>
      </c>
      <c r="S44" s="3" t="s">
        <v>290</v>
      </c>
    </row>
  </sheetData>
  <sortState xmlns:xlrd2="http://schemas.microsoft.com/office/spreadsheetml/2017/richdata2" columnSort="1" ref="B4:AW6">
    <sortCondition ref="B4:AW4"/>
  </sortState>
  <phoneticPr fontId="14" type="noConversion"/>
  <pageMargins left="0.7" right="0.7" top="0.75" bottom="0.75" header="0.3" footer="0.3"/>
  <pageSetup paperSize="9" scale="27"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J_Listes_Noms">
                <anchor moveWithCells="1" sizeWithCells="1">
                  <from>
                    <xdr:col>0</xdr:col>
                    <xdr:colOff>123825</xdr:colOff>
                    <xdr:row>0</xdr:row>
                    <xdr:rowOff>104775</xdr:rowOff>
                  </from>
                  <to>
                    <xdr:col>2</xdr:col>
                    <xdr:colOff>123825</xdr:colOff>
                    <xdr:row>2</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BA39D2AD8136C4B8902B836724D5948" ma:contentTypeVersion="6" ma:contentTypeDescription="Crée un document." ma:contentTypeScope="" ma:versionID="5bb22efe4a92b26e24401313716d1a83">
  <xsd:schema xmlns:xsd="http://www.w3.org/2001/XMLSchema" xmlns:xs="http://www.w3.org/2001/XMLSchema" xmlns:p="http://schemas.microsoft.com/office/2006/metadata/properties" xmlns:ns2="d062a742-560c-4c7c-8f45-ec51f752fe2e" targetNamespace="http://schemas.microsoft.com/office/2006/metadata/properties" ma:root="true" ma:fieldsID="0d650cf321479abc1ace53a9bd8ccb74" ns2:_="">
    <xsd:import namespace="d062a742-560c-4c7c-8f45-ec51f752fe2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62a742-560c-4c7c-8f45-ec51f752fe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3" nillable="true" ma:displayName="MediaServic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C1C90D-D719-4493-A967-9568C736D1A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74D365F-0B99-4313-AAAB-CA3B8C742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62a742-560c-4c7c-8f45-ec51f752fe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056C74-E799-448B-A577-89C4C07C3E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Resume</vt:lpstr>
      <vt:lpstr>Tires</vt:lpstr>
      <vt:lpstr>Test Plan</vt:lpstr>
      <vt:lpstr>DRIVE ROTATION</vt:lpstr>
      <vt:lpstr>Comments Endurance test</vt:lpstr>
      <vt:lpstr>RS SHK-DWN</vt:lpstr>
      <vt:lpstr>Data</vt:lpstr>
      <vt:lpstr>Alarme_Ess</vt:lpstr>
      <vt:lpstr>Capacity</vt:lpstr>
      <vt:lpstr>CatDri1</vt:lpstr>
      <vt:lpstr>CatDri2</vt:lpstr>
      <vt:lpstr>CatDri3</vt:lpstr>
      <vt:lpstr>CatDri4</vt:lpstr>
      <vt:lpstr>Choix_O_N</vt:lpstr>
      <vt:lpstr>Choix_Y_N</vt:lpstr>
      <vt:lpstr>Compound</vt:lpstr>
      <vt:lpstr>Density</vt:lpstr>
      <vt:lpstr>DriRotTab</vt:lpstr>
      <vt:lpstr>DriTiTillClock</vt:lpstr>
      <vt:lpstr>Driver_Cat</vt:lpstr>
      <vt:lpstr>Fuel_Lap_Alarm</vt:lpstr>
      <vt:lpstr>FuelMassCal</vt:lpstr>
      <vt:lpstr>InitDri1</vt:lpstr>
      <vt:lpstr>InitDri2</vt:lpstr>
      <vt:lpstr>InitDri3</vt:lpstr>
      <vt:lpstr>InitDri4</vt:lpstr>
      <vt:lpstr>Max_Driv_Ti</vt:lpstr>
      <vt:lpstr>Max_Driv_Ti_ELMS_GP</vt:lpstr>
      <vt:lpstr>Max_Oil_Lev</vt:lpstr>
      <vt:lpstr>Min_Driv_Ti</vt:lpstr>
      <vt:lpstr>Min_Driv_Ti_ELMS_BS</vt:lpstr>
      <vt:lpstr>Min_Driv_Ti_ELMS_GP</vt:lpstr>
      <vt:lpstr>Min_Oil_Lev</vt:lpstr>
      <vt:lpstr>Opt_5</vt:lpstr>
      <vt:lpstr>Pilotes</vt:lpstr>
      <vt:lpstr>PitTiIncDriOut</vt:lpstr>
      <vt:lpstr>Data!Print_Area</vt:lpstr>
      <vt:lpstr>Resume!Print_Area</vt:lpstr>
      <vt:lpstr>'RS SHK-DWN'!Print_Area</vt:lpstr>
      <vt:lpstr>'Test Plan'!Print_Area</vt:lpstr>
      <vt:lpstr>Tires!Print_Area</vt:lpstr>
      <vt:lpstr>Rims</vt:lpstr>
      <vt:lpstr>Sets</vt:lpstr>
      <vt:lpstr>Sim_Choice</vt:lpstr>
      <vt:lpstr>Tire_Chg</vt:lpstr>
      <vt:lpstr>Track</vt:lpstr>
      <vt:lpstr>Trains</vt:lpstr>
      <vt:lpstr>Venue</vt:lpstr>
      <vt:lpstr>Weather</vt:lpstr>
    </vt:vector>
  </TitlesOfParts>
  <Company>Oak Racing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Matthieu LEROY</dc:creator>
  <cp:lastModifiedBy>Matteo.Paganini</cp:lastModifiedBy>
  <cp:lastPrinted>2017-11-23T13:25:54Z</cp:lastPrinted>
  <dcterms:created xsi:type="dcterms:W3CDTF">2011-07-20T12:33:17Z</dcterms:created>
  <dcterms:modified xsi:type="dcterms:W3CDTF">2021-06-08T10:35:03Z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0x0101001BA39D2AD8136C4B8902B836724D5948</vt:lpwstr>
  </property>
</Properties>
</file>