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tteo.Paganini\Desktop\Utilità_Giornaliera\Tyres\"/>
    </mc:Choice>
  </mc:AlternateContent>
  <xr:revisionPtr revIDLastSave="0" documentId="13_ncr:1_{C1DC1562-89F9-4DBC-BF82-1D00405B3255}" xr6:coauthVersionLast="46" xr6:coauthVersionMax="46" xr10:uidLastSave="{00000000-0000-0000-0000-000000000000}"/>
  <bookViews>
    <workbookView xWindow="-35460" yWindow="3840" windowWidth="28800" windowHeight="11385" xr2:uid="{00000000-000D-0000-FFFF-FFFF00000000}"/>
  </bookViews>
  <sheets>
    <sheet name="297R_348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6" i="1" l="1"/>
  <c r="C46" i="1" s="1"/>
  <c r="D46" i="1"/>
  <c r="E46" i="1"/>
  <c r="H46" i="1"/>
  <c r="I46" i="1"/>
  <c r="J46" i="1"/>
  <c r="B47" i="1"/>
  <c r="C47" i="1" s="1"/>
  <c r="D47" i="1"/>
  <c r="B48" i="1"/>
  <c r="C48" i="1"/>
  <c r="D48" i="1"/>
  <c r="E48" i="1"/>
  <c r="H48" i="1"/>
  <c r="I48" i="1"/>
  <c r="J48" i="1"/>
  <c r="B49" i="1"/>
  <c r="E49" i="1" s="1"/>
  <c r="B50" i="1"/>
  <c r="H50" i="1" s="1"/>
  <c r="C50" i="1"/>
  <c r="D50" i="1"/>
  <c r="E50" i="1"/>
  <c r="B51" i="1"/>
  <c r="I51" i="1" s="1"/>
  <c r="C51" i="1"/>
  <c r="D51" i="1"/>
  <c r="E51" i="1"/>
  <c r="H51" i="1"/>
  <c r="B52" i="1"/>
  <c r="C52" i="1"/>
  <c r="D52" i="1"/>
  <c r="E52" i="1"/>
  <c r="H52" i="1"/>
  <c r="I52" i="1"/>
  <c r="J52" i="1"/>
  <c r="B53" i="1"/>
  <c r="C53" i="1"/>
  <c r="D53" i="1"/>
  <c r="E53" i="1"/>
  <c r="H53" i="1"/>
  <c r="I53" i="1"/>
  <c r="J53" i="1"/>
  <c r="B54" i="1"/>
  <c r="C54" i="1" s="1"/>
  <c r="E54" i="1"/>
  <c r="H54" i="1"/>
  <c r="I54" i="1"/>
  <c r="J54" i="1"/>
  <c r="B55" i="1"/>
  <c r="C55" i="1" s="1"/>
  <c r="B56" i="1"/>
  <c r="D56" i="1" s="1"/>
  <c r="C56" i="1"/>
  <c r="B57" i="1"/>
  <c r="E57" i="1" s="1"/>
  <c r="C57" i="1"/>
  <c r="D57" i="1"/>
  <c r="B58" i="1"/>
  <c r="H58" i="1" s="1"/>
  <c r="C58" i="1"/>
  <c r="D58" i="1"/>
  <c r="E58" i="1"/>
  <c r="B59" i="1"/>
  <c r="I59" i="1" s="1"/>
  <c r="C59" i="1"/>
  <c r="D59" i="1"/>
  <c r="E59" i="1"/>
  <c r="H59" i="1"/>
  <c r="B60" i="1"/>
  <c r="C60" i="1"/>
  <c r="D60" i="1"/>
  <c r="E60" i="1"/>
  <c r="H60" i="1"/>
  <c r="I60" i="1"/>
  <c r="J60" i="1"/>
  <c r="B61" i="1"/>
  <c r="C61" i="1"/>
  <c r="D61" i="1"/>
  <c r="E61" i="1"/>
  <c r="H61" i="1"/>
  <c r="I61" i="1"/>
  <c r="J61" i="1"/>
  <c r="D30" i="1"/>
  <c r="C30" i="1"/>
  <c r="D49" i="1" l="1"/>
  <c r="C49" i="1"/>
  <c r="J47" i="1"/>
  <c r="I47" i="1"/>
  <c r="H47" i="1"/>
  <c r="E47" i="1"/>
  <c r="I56" i="1"/>
  <c r="H55" i="1"/>
  <c r="J49" i="1"/>
  <c r="J58" i="1"/>
  <c r="I57" i="1"/>
  <c r="H56" i="1"/>
  <c r="E55" i="1"/>
  <c r="D54" i="1"/>
  <c r="J50" i="1"/>
  <c r="I49" i="1"/>
  <c r="J59" i="1"/>
  <c r="I58" i="1"/>
  <c r="H57" i="1"/>
  <c r="E56" i="1"/>
  <c r="D55" i="1"/>
  <c r="J51" i="1"/>
  <c r="I50" i="1"/>
  <c r="H49" i="1"/>
  <c r="J55" i="1"/>
  <c r="J56" i="1"/>
  <c r="I55" i="1"/>
  <c r="J57" i="1"/>
  <c r="D33" i="1"/>
  <c r="D34" i="1" s="1"/>
  <c r="D35" i="1" s="1"/>
  <c r="C33" i="1"/>
  <c r="C34" i="1" s="1"/>
  <c r="C35" i="1" s="1"/>
</calcChain>
</file>

<file path=xl/sharedStrings.xml><?xml version="1.0" encoding="utf-8"?>
<sst xmlns="http://schemas.openxmlformats.org/spreadsheetml/2006/main" count="34" uniqueCount="34">
  <si>
    <t>Pressure [bar]</t>
  </si>
  <si>
    <t>Fz [N]</t>
  </si>
  <si>
    <t>V [m/s]</t>
  </si>
  <si>
    <t>Coefficients that you can change !</t>
  </si>
  <si>
    <t>RroulNappes</t>
  </si>
  <si>
    <t>RroulAlpha : exponential coefficient</t>
  </si>
  <si>
    <t>RroulDelta1 : slip angle dependancy</t>
  </si>
  <si>
    <t>RroulDelta2 : square slip angle dependancy</t>
  </si>
  <si>
    <t>RroulV1 : speed dependency</t>
  </si>
  <si>
    <t>RroulV2 : square speed dependency</t>
  </si>
  <si>
    <t>RroulGamma1 : camber dependency</t>
  </si>
  <si>
    <t>RroulGamma2 : square camber dependency</t>
  </si>
  <si>
    <t>Kzz0: structural part of static vertical stiffness</t>
  </si>
  <si>
    <t>Kzzp: pneumatic part of static vertical stiffness</t>
  </si>
  <si>
    <t>Kzzv1 : V effect on Kzz</t>
  </si>
  <si>
    <t>Kzzv2 : V effect on Kzz</t>
  </si>
  <si>
    <t>Kzzgamma : camber effect on Kzz</t>
  </si>
  <si>
    <t>Kzz (N/m)</t>
  </si>
  <si>
    <t>fleche (m) = Fz / Kzz (droop)</t>
  </si>
  <si>
    <t>Rroul = rolling radius</t>
  </si>
  <si>
    <t>Re0</t>
  </si>
  <si>
    <t>ReP</t>
  </si>
  <si>
    <t xml:space="preserve">Camber gamma [deg] </t>
  </si>
  <si>
    <t xml:space="preserve">SlipAngle [deg] </t>
  </si>
  <si>
    <t>Rolling radius - Rroul [m]</t>
  </si>
  <si>
    <t>Fr Casing</t>
  </si>
  <si>
    <t>Rr Casing</t>
  </si>
  <si>
    <t>297R</t>
  </si>
  <si>
    <t>348R</t>
  </si>
  <si>
    <t>Static camber</t>
  </si>
  <si>
    <t>Speed</t>
  </si>
  <si>
    <t>Kzz  LUT</t>
  </si>
  <si>
    <t>FRONT (297R)</t>
  </si>
  <si>
    <t>REAR 348R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</si>
</sst>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"/>
    <numFmt numFmtId="166" formatCode="0.000"/>
  </numFmts>
  <fonts count="8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6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4" borderId="0" xfId="0" applyFill="1" applyAlignment="1">
      <alignment horizontal="center"/>
    </xf>
    <xf numFmtId="0" fontId="0" fillId="4" borderId="0" xfId="0" applyFill="1"/>
    <xf numFmtId="0" fontId="0" fillId="4" borderId="0" xfId="0" applyFill="1" applyAlignment="1">
      <alignment horizontal="center" wrapText="1"/>
    </xf>
    <xf numFmtId="0" fontId="4" fillId="4" borderId="0" xfId="0" applyFont="1" applyFill="1" applyAlignment="1">
      <alignment horizontal="center"/>
    </xf>
    <xf numFmtId="0" fontId="4" fillId="4" borderId="0" xfId="0" applyFont="1" applyFill="1"/>
    <xf numFmtId="0" fontId="0" fillId="4" borderId="19" xfId="0" applyFill="1" applyBorder="1" applyAlignment="1">
      <alignment horizontal="center" vertical="center" wrapText="1"/>
    </xf>
    <xf numFmtId="0" fontId="0" fillId="4" borderId="20" xfId="0" applyFill="1" applyBorder="1" applyAlignment="1">
      <alignment horizontal="center" vertical="center" wrapText="1"/>
    </xf>
    <xf numFmtId="11" fontId="0" fillId="4" borderId="20" xfId="0" applyNumberFormat="1" applyFill="1" applyBorder="1" applyAlignment="1">
      <alignment horizontal="center" vertical="center" wrapText="1"/>
    </xf>
    <xf numFmtId="0" fontId="0" fillId="4" borderId="20" xfId="0" applyFill="1" applyBorder="1" applyAlignment="1">
      <alignment horizontal="center" vertical="center"/>
    </xf>
    <xf numFmtId="11" fontId="0" fillId="4" borderId="21" xfId="0" applyNumberFormat="1" applyFill="1" applyBorder="1" applyAlignment="1">
      <alignment horizontal="center" vertical="center"/>
    </xf>
    <xf numFmtId="0" fontId="0" fillId="4" borderId="0" xfId="0" applyFill="1" applyBorder="1" applyAlignment="1">
      <alignment vertical="center" wrapText="1"/>
    </xf>
    <xf numFmtId="0" fontId="0" fillId="4" borderId="0" xfId="0" applyFill="1" applyBorder="1" applyAlignment="1">
      <alignment horizontal="center" vertical="center"/>
    </xf>
    <xf numFmtId="0" fontId="0" fillId="4" borderId="0" xfId="0" applyFill="1" applyBorder="1" applyAlignment="1">
      <alignment horizontal="center"/>
    </xf>
    <xf numFmtId="0" fontId="0" fillId="4" borderId="0" xfId="0" applyFill="1" applyAlignment="1">
      <alignment vertical="center" wrapText="1"/>
    </xf>
    <xf numFmtId="0" fontId="0" fillId="4" borderId="19" xfId="0" applyNumberFormat="1" applyFill="1" applyBorder="1" applyAlignment="1">
      <alignment horizontal="center"/>
    </xf>
    <xf numFmtId="0" fontId="0" fillId="4" borderId="22" xfId="0" applyNumberFormat="1" applyFill="1" applyBorder="1" applyAlignment="1">
      <alignment horizontal="center"/>
    </xf>
    <xf numFmtId="0" fontId="0" fillId="4" borderId="20" xfId="0" applyFill="1" applyBorder="1" applyAlignment="1">
      <alignment horizontal="center"/>
    </xf>
    <xf numFmtId="164" fontId="0" fillId="4" borderId="20" xfId="0" applyNumberFormat="1" applyFill="1" applyBorder="1" applyAlignment="1">
      <alignment horizontal="center"/>
    </xf>
    <xf numFmtId="0" fontId="0" fillId="4" borderId="21" xfId="0" applyNumberFormat="1" applyFill="1" applyBorder="1" applyAlignment="1">
      <alignment horizontal="center"/>
    </xf>
    <xf numFmtId="0" fontId="0" fillId="4" borderId="0" xfId="0" applyFill="1" applyBorder="1"/>
    <xf numFmtId="0" fontId="2" fillId="4" borderId="10" xfId="0" applyFont="1" applyFill="1" applyBorder="1" applyAlignment="1">
      <alignment horizontal="left" vertical="center" wrapText="1"/>
    </xf>
    <xf numFmtId="1" fontId="2" fillId="4" borderId="9" xfId="0" applyNumberFormat="1" applyFont="1" applyFill="1" applyBorder="1" applyAlignment="1">
      <alignment horizontal="center" vertical="center" wrapText="1"/>
    </xf>
    <xf numFmtId="0" fontId="2" fillId="4" borderId="12" xfId="0" applyFont="1" applyFill="1" applyBorder="1" applyAlignment="1">
      <alignment horizontal="left" vertical="center" wrapText="1"/>
    </xf>
    <xf numFmtId="165" fontId="2" fillId="4" borderId="11" xfId="0" applyNumberFormat="1" applyFont="1" applyFill="1" applyBorder="1" applyAlignment="1">
      <alignment horizontal="center" vertical="center" wrapText="1"/>
    </xf>
    <xf numFmtId="165" fontId="3" fillId="4" borderId="14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2" xfId="0" applyFill="1" applyBorder="1" applyAlignment="1">
      <alignment vertical="center" wrapText="1"/>
    </xf>
    <xf numFmtId="0" fontId="0" fillId="2" borderId="13" xfId="0" applyFill="1" applyBorder="1" applyAlignment="1">
      <alignment vertical="center" wrapText="1"/>
    </xf>
    <xf numFmtId="0" fontId="0" fillId="2" borderId="10" xfId="0" applyFill="1" applyBorder="1" applyAlignment="1">
      <alignment vertical="center" wrapText="1"/>
    </xf>
    <xf numFmtId="0" fontId="3" fillId="2" borderId="13" xfId="0" applyFont="1" applyFill="1" applyBorder="1" applyAlignment="1">
      <alignment horizontal="left"/>
    </xf>
    <xf numFmtId="0" fontId="6" fillId="5" borderId="25" xfId="0" applyFont="1" applyFill="1" applyBorder="1" applyAlignment="1">
      <alignment horizontal="center" vertical="center"/>
    </xf>
    <xf numFmtId="0" fontId="0" fillId="3" borderId="26" xfId="0" applyFill="1" applyBorder="1" applyAlignment="1">
      <alignment horizontal="center"/>
    </xf>
    <xf numFmtId="0" fontId="0" fillId="3" borderId="27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164" fontId="0" fillId="3" borderId="19" xfId="0" applyNumberFormat="1" applyFill="1" applyBorder="1" applyAlignment="1">
      <alignment horizontal="center"/>
    </xf>
    <xf numFmtId="164" fontId="0" fillId="3" borderId="20" xfId="0" applyNumberFormat="1" applyFill="1" applyBorder="1" applyAlignment="1">
      <alignment horizontal="center"/>
    </xf>
    <xf numFmtId="165" fontId="0" fillId="3" borderId="20" xfId="0" applyNumberFormat="1" applyFill="1" applyBorder="1" applyAlignment="1">
      <alignment horizontal="center"/>
    </xf>
    <xf numFmtId="164" fontId="0" fillId="3" borderId="21" xfId="0" applyNumberFormat="1" applyFill="1" applyBorder="1" applyAlignment="1">
      <alignment horizontal="center"/>
    </xf>
    <xf numFmtId="0" fontId="0" fillId="6" borderId="15" xfId="0" applyFill="1" applyBorder="1" applyAlignment="1">
      <alignment horizontal="center"/>
    </xf>
    <xf numFmtId="0" fontId="0" fillId="6" borderId="16" xfId="0" applyFill="1" applyBorder="1" applyAlignment="1">
      <alignment horizontal="center"/>
    </xf>
    <xf numFmtId="0" fontId="0" fillId="6" borderId="17" xfId="0" applyFill="1" applyBorder="1" applyAlignment="1">
      <alignment horizontal="center"/>
    </xf>
    <xf numFmtId="0" fontId="7" fillId="4" borderId="0" xfId="0" applyFont="1" applyFill="1" applyAlignment="1">
      <alignment horizontal="center"/>
    </xf>
    <xf numFmtId="166" fontId="0" fillId="4" borderId="0" xfId="0" applyNumberFormat="1" applyFill="1" applyAlignment="1">
      <alignment horizontal="center"/>
    </xf>
    <xf numFmtId="2" fontId="0" fillId="4" borderId="0" xfId="0" applyNumberFormat="1" applyFill="1" applyAlignment="1">
      <alignment horizontal="center"/>
    </xf>
    <xf numFmtId="0" fontId="7" fillId="4" borderId="0" xfId="0" applyFont="1" applyFill="1"/>
    <xf numFmtId="166" fontId="0" fillId="4" borderId="0" xfId="0" applyNumberFormat="1" applyFill="1"/>
    <xf numFmtId="0" fontId="1" fillId="3" borderId="19" xfId="0" applyFont="1" applyFill="1" applyBorder="1" applyAlignment="1">
      <alignment horizontal="center" vertical="center" wrapText="1"/>
    </xf>
    <xf numFmtId="0" fontId="1" fillId="3" borderId="20" xfId="0" applyFont="1" applyFill="1" applyBorder="1" applyAlignment="1">
      <alignment horizontal="center" vertical="center" wrapText="1"/>
    </xf>
    <xf numFmtId="0" fontId="1" fillId="3" borderId="2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4" fillId="4" borderId="15" xfId="0" applyFont="1" applyFill="1" applyBorder="1" applyAlignment="1">
      <alignment horizontal="center"/>
    </xf>
    <xf numFmtId="0" fontId="4" fillId="4" borderId="16" xfId="0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5" fillId="2" borderId="18" xfId="0" applyFont="1" applyFill="1" applyBorder="1" applyAlignment="1">
      <alignment horizontal="center" vertical="center"/>
    </xf>
    <xf numFmtId="0" fontId="5" fillId="2" borderId="23" xfId="0" applyFont="1" applyFill="1" applyBorder="1" applyAlignment="1">
      <alignment horizontal="center" vertical="center"/>
    </xf>
    <xf numFmtId="0" fontId="5" fillId="2" borderId="2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330200</xdr:colOff>
      <xdr:row>20</xdr:row>
      <xdr:rowOff>114300</xdr:rowOff>
    </xdr:from>
    <xdr:to>
      <xdr:col>12</xdr:col>
      <xdr:colOff>701523</xdr:colOff>
      <xdr:row>22</xdr:row>
      <xdr:rowOff>95250</xdr:rowOff>
    </xdr:to>
    <xdr:pic>
      <xdr:nvPicPr>
        <xdr:cNvPr id="8" name="Picture 3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" r="8992" b="-1597"/>
        <a:stretch/>
      </xdr:blipFill>
      <xdr:spPr bwMode="auto">
        <a:xfrm>
          <a:off x="7272867" y="4040717"/>
          <a:ext cx="7977716" cy="4042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453159</xdr:colOff>
      <xdr:row>7</xdr:row>
      <xdr:rowOff>137583</xdr:rowOff>
    </xdr:from>
    <xdr:to>
      <xdr:col>16</xdr:col>
      <xdr:colOff>594122</xdr:colOff>
      <xdr:row>12</xdr:row>
      <xdr:rowOff>102949</xdr:rowOff>
    </xdr:to>
    <xdr:pic>
      <xdr:nvPicPr>
        <xdr:cNvPr id="10" name="Image 9">
          <a:extLst>
            <a:ext uri="{FF2B5EF4-FFF2-40B4-BE49-F238E27FC236}">
              <a16:creationId xmlns:a16="http://schemas.microsoft.com/office/drawing/2014/main" id="{7E76C5F7-254C-4CDD-8EF3-FF5AF45780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395826" y="1312333"/>
          <a:ext cx="10795356" cy="1023699"/>
        </a:xfrm>
        <a:prstGeom prst="rect">
          <a:avLst/>
        </a:prstGeom>
      </xdr:spPr>
    </xdr:pic>
    <xdr:clientData/>
  </xdr:twoCellAnchor>
  <xdr:twoCellAnchor editAs="oneCell">
    <xdr:from>
      <xdr:col>4</xdr:col>
      <xdr:colOff>444500</xdr:colOff>
      <xdr:row>12</xdr:row>
      <xdr:rowOff>95250</xdr:rowOff>
    </xdr:from>
    <xdr:to>
      <xdr:col>6</xdr:col>
      <xdr:colOff>346226</xdr:colOff>
      <xdr:row>16</xdr:row>
      <xdr:rowOff>26734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6FEFAB44-FA37-4FB1-ABF3-647E2EA232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387167" y="2328333"/>
          <a:ext cx="2106083" cy="778151"/>
        </a:xfrm>
        <a:prstGeom prst="rect">
          <a:avLst/>
        </a:prstGeom>
      </xdr:spPr>
    </xdr:pic>
    <xdr:clientData/>
  </xdr:twoCellAnchor>
  <xdr:twoCellAnchor editAs="oneCell">
    <xdr:from>
      <xdr:col>5</xdr:col>
      <xdr:colOff>349249</xdr:colOff>
      <xdr:row>25</xdr:row>
      <xdr:rowOff>63500</xdr:rowOff>
    </xdr:from>
    <xdr:to>
      <xdr:col>12</xdr:col>
      <xdr:colOff>42356</xdr:colOff>
      <xdr:row>40</xdr:row>
      <xdr:rowOff>128726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420FE634-2398-4EE9-9E63-D155DA8F37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053916" y="5048250"/>
          <a:ext cx="5857143" cy="312380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244838</xdr:colOff>
      <xdr:row>5</xdr:row>
      <xdr:rowOff>149679</xdr:rowOff>
    </xdr:to>
    <xdr:pic>
      <xdr:nvPicPr>
        <xdr:cNvPr id="7" name="Image 6">
          <a:extLst>
            <a:ext uri="{FF2B5EF4-FFF2-40B4-BE49-F238E27FC236}">
              <a16:creationId xmlns:a16="http://schemas.microsoft.com/office/drawing/2014/main" id="{66DB91E4-A927-48BD-A20D-7AC7566682E2}"/>
            </a:ext>
          </a:extLst>
        </xdr:cNvPr>
        <xdr:cNvPicPr/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687195" cy="11430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S61"/>
  <sheetViews>
    <sheetView tabSelected="1" topLeftCell="A16" zoomScale="70" zoomScaleNormal="70" workbookViewId="0">
      <pane xSplit="2" topLeftCell="C1" activePane="topRight" state="frozen"/>
      <selection pane="topRight" activeCell="L52" sqref="L52"/>
    </sheetView>
  </sheetViews>
  <sheetFormatPr defaultColWidth="11.42578125" defaultRowHeight="15" x14ac:dyDescent="0.25"/>
  <cols>
    <col min="1" max="1" width="21.5703125" style="2" customWidth="1"/>
    <col min="2" max="2" width="57.7109375" style="1" customWidth="1"/>
    <col min="3" max="4" width="24.7109375" style="1" customWidth="1"/>
    <col min="5" max="5" width="21.7109375" style="2" customWidth="1"/>
    <col min="6" max="7" width="11.42578125" style="2"/>
    <col min="8" max="8" width="16.28515625" style="2" customWidth="1"/>
    <col min="9" max="9" width="15.28515625" style="2" customWidth="1"/>
    <col min="10" max="10" width="15.140625" style="2" customWidth="1"/>
    <col min="11" max="16384" width="11.42578125" style="2"/>
  </cols>
  <sheetData>
    <row r="3" spans="2:19" ht="15.75" thickBot="1" x14ac:dyDescent="0.3"/>
    <row r="4" spans="2:19" ht="16.899999999999999" customHeight="1" x14ac:dyDescent="0.25">
      <c r="C4" s="62" t="s">
        <v>25</v>
      </c>
      <c r="D4" s="62" t="s">
        <v>26</v>
      </c>
    </row>
    <row r="5" spans="2:19" ht="16.899999999999999" customHeight="1" x14ac:dyDescent="0.25">
      <c r="C5" s="63"/>
      <c r="D5" s="63"/>
    </row>
    <row r="6" spans="2:19" ht="16.899999999999999" customHeight="1" thickBot="1" x14ac:dyDescent="0.3">
      <c r="B6" s="3"/>
      <c r="C6" s="64"/>
      <c r="D6" s="64"/>
    </row>
    <row r="7" spans="2:19" s="5" customFormat="1" ht="27" thickBot="1" x14ac:dyDescent="0.45">
      <c r="B7" s="4"/>
      <c r="C7" s="31" t="s">
        <v>27</v>
      </c>
      <c r="D7" s="31" t="s">
        <v>28</v>
      </c>
      <c r="E7" s="59" t="s">
        <v>19</v>
      </c>
      <c r="F7" s="60"/>
      <c r="G7" s="60"/>
      <c r="H7" s="60"/>
      <c r="I7" s="60"/>
      <c r="J7" s="60"/>
      <c r="K7" s="60"/>
      <c r="L7" s="60"/>
      <c r="M7" s="60"/>
      <c r="N7" s="60"/>
      <c r="O7" s="60"/>
      <c r="P7" s="60"/>
      <c r="Q7" s="60"/>
      <c r="R7" s="60"/>
      <c r="S7" s="61"/>
    </row>
    <row r="8" spans="2:19" ht="16.899999999999999" customHeight="1" x14ac:dyDescent="0.25">
      <c r="B8" s="26" t="s">
        <v>4</v>
      </c>
      <c r="C8" s="6">
        <v>0.34670000000000001</v>
      </c>
      <c r="D8" s="6">
        <v>0.3473</v>
      </c>
      <c r="E8" s="50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2"/>
    </row>
    <row r="9" spans="2:19" ht="16.899999999999999" customHeight="1" x14ac:dyDescent="0.25">
      <c r="B9" s="27" t="s">
        <v>5</v>
      </c>
      <c r="C9" s="7">
        <v>82.406300000000002</v>
      </c>
      <c r="D9" s="7">
        <v>87.702399999999997</v>
      </c>
      <c r="E9" s="53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5"/>
    </row>
    <row r="10" spans="2:19" ht="16.899999999999999" customHeight="1" x14ac:dyDescent="0.25">
      <c r="B10" s="27" t="s">
        <v>6</v>
      </c>
      <c r="C10" s="8">
        <v>3.6157E-5</v>
      </c>
      <c r="D10" s="8">
        <v>3.4507E-5</v>
      </c>
      <c r="E10" s="53"/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5"/>
    </row>
    <row r="11" spans="2:19" ht="16.899999999999999" customHeight="1" x14ac:dyDescent="0.25">
      <c r="B11" s="27" t="s">
        <v>7</v>
      </c>
      <c r="C11" s="8">
        <v>-8.2378999999999995E-6</v>
      </c>
      <c r="D11" s="8">
        <v>-7.7659999999999998E-6</v>
      </c>
      <c r="E11" s="53"/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5"/>
    </row>
    <row r="12" spans="2:19" ht="16.899999999999999" customHeight="1" x14ac:dyDescent="0.25">
      <c r="B12" s="27" t="s">
        <v>8</v>
      </c>
      <c r="C12" s="8">
        <v>-1.4758E-5</v>
      </c>
      <c r="D12" s="8">
        <v>-1.7802999999999999E-5</v>
      </c>
      <c r="E12" s="53"/>
      <c r="F12" s="54"/>
      <c r="G12" s="54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5"/>
    </row>
    <row r="13" spans="2:19" ht="16.899999999999999" customHeight="1" x14ac:dyDescent="0.25">
      <c r="B13" s="27" t="s">
        <v>9</v>
      </c>
      <c r="C13" s="8">
        <v>3.2874000000000002E-7</v>
      </c>
      <c r="D13" s="8">
        <v>3.8531E-7</v>
      </c>
      <c r="E13" s="53"/>
      <c r="F13" s="54"/>
      <c r="G13" s="54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5"/>
    </row>
    <row r="14" spans="2:19" ht="16.899999999999999" customHeight="1" x14ac:dyDescent="0.25">
      <c r="B14" s="27" t="s">
        <v>10</v>
      </c>
      <c r="C14" s="8">
        <v>-1.9211E-5</v>
      </c>
      <c r="D14" s="8">
        <v>-2.7304000000000002E-5</v>
      </c>
      <c r="E14" s="53"/>
      <c r="F14" s="54"/>
      <c r="G14" s="54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5"/>
    </row>
    <row r="15" spans="2:19" ht="16.899999999999999" customHeight="1" x14ac:dyDescent="0.25">
      <c r="B15" s="27" t="s">
        <v>11</v>
      </c>
      <c r="C15" s="8">
        <v>-4.2775000000000003E-5</v>
      </c>
      <c r="D15" s="8">
        <v>-6.2224000000000006E-5</v>
      </c>
      <c r="E15" s="53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5"/>
    </row>
    <row r="16" spans="2:19" ht="16.899999999999999" customHeight="1" x14ac:dyDescent="0.25">
      <c r="B16" s="27" t="s">
        <v>20</v>
      </c>
      <c r="C16" s="9">
        <v>0.35</v>
      </c>
      <c r="D16" s="9">
        <v>0.35070000000000001</v>
      </c>
      <c r="E16" s="53"/>
      <c r="F16" s="54"/>
      <c r="G16" s="54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5"/>
    </row>
    <row r="17" spans="1:19" ht="16.899999999999999" customHeight="1" thickBot="1" x14ac:dyDescent="0.3">
      <c r="B17" s="28" t="s">
        <v>21</v>
      </c>
      <c r="C17" s="10">
        <v>6.4610000000000004E-4</v>
      </c>
      <c r="D17" s="10">
        <v>4.5438E-4</v>
      </c>
      <c r="E17" s="56"/>
      <c r="F17" s="57"/>
      <c r="G17" s="57"/>
      <c r="H17" s="57"/>
      <c r="I17" s="57"/>
      <c r="J17" s="57"/>
      <c r="K17" s="57"/>
      <c r="L17" s="57"/>
      <c r="M17" s="57"/>
      <c r="N17" s="57"/>
      <c r="O17" s="57"/>
      <c r="P17" s="57"/>
      <c r="Q17" s="57"/>
      <c r="R17" s="57"/>
      <c r="S17" s="58"/>
    </row>
    <row r="18" spans="1:19" ht="16.899999999999999" customHeight="1" x14ac:dyDescent="0.25">
      <c r="B18" s="11"/>
      <c r="C18" s="12"/>
      <c r="D18" s="12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</row>
    <row r="19" spans="1:19" ht="16.899999999999999" customHeight="1" thickBot="1" x14ac:dyDescent="0.3"/>
    <row r="20" spans="1:19" ht="16.899999999999999" customHeight="1" x14ac:dyDescent="0.25">
      <c r="A20" s="14"/>
      <c r="B20" s="29" t="s">
        <v>12</v>
      </c>
      <c r="C20" s="15">
        <v>39873</v>
      </c>
      <c r="D20" s="15">
        <v>35737</v>
      </c>
      <c r="E20" s="50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2"/>
    </row>
    <row r="21" spans="1:19" ht="16.899999999999999" customHeight="1" x14ac:dyDescent="0.25">
      <c r="A21" s="14"/>
      <c r="B21" s="27" t="s">
        <v>13</v>
      </c>
      <c r="C21" s="16">
        <v>153360</v>
      </c>
      <c r="D21" s="16">
        <v>166830</v>
      </c>
      <c r="E21" s="53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5"/>
    </row>
    <row r="22" spans="1:19" ht="16.899999999999999" customHeight="1" x14ac:dyDescent="0.25">
      <c r="A22" s="14"/>
      <c r="B22" s="27" t="s">
        <v>14</v>
      </c>
      <c r="C22" s="17">
        <v>0.79069999999999996</v>
      </c>
      <c r="D22" s="17">
        <v>-0.31759999999999999</v>
      </c>
      <c r="E22" s="53"/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5"/>
    </row>
    <row r="23" spans="1:19" ht="16.899999999999999" customHeight="1" x14ac:dyDescent="0.25">
      <c r="A23" s="14"/>
      <c r="B23" s="27" t="s">
        <v>15</v>
      </c>
      <c r="C23" s="18">
        <v>681.84500000000003</v>
      </c>
      <c r="D23" s="18">
        <v>798.50390000000004</v>
      </c>
      <c r="E23" s="53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5"/>
    </row>
    <row r="24" spans="1:19" ht="16.899999999999999" customHeight="1" thickBot="1" x14ac:dyDescent="0.3">
      <c r="A24" s="14"/>
      <c r="B24" s="28" t="s">
        <v>16</v>
      </c>
      <c r="C24" s="19">
        <v>-3706.8</v>
      </c>
      <c r="D24" s="19">
        <v>-5120.5</v>
      </c>
      <c r="E24" s="56"/>
      <c r="F24" s="57"/>
      <c r="G24" s="57"/>
      <c r="H24" s="57"/>
      <c r="I24" s="57"/>
      <c r="J24" s="57"/>
      <c r="K24" s="57"/>
      <c r="L24" s="57"/>
      <c r="M24" s="57"/>
      <c r="N24" s="57"/>
      <c r="O24" s="57"/>
      <c r="P24" s="58"/>
    </row>
    <row r="25" spans="1:19" ht="16.899999999999999" customHeight="1" thickBot="1" x14ac:dyDescent="0.3"/>
    <row r="26" spans="1:19" ht="16.899999999999999" customHeight="1" x14ac:dyDescent="0.25">
      <c r="A26" s="47" t="s">
        <v>3</v>
      </c>
      <c r="B26" s="32" t="s">
        <v>0</v>
      </c>
      <c r="C26" s="35">
        <v>1.9</v>
      </c>
      <c r="D26" s="35">
        <v>1.9</v>
      </c>
      <c r="F26" s="20"/>
      <c r="G26" s="13"/>
      <c r="H26" s="13"/>
    </row>
    <row r="27" spans="1:19" ht="16.899999999999999" customHeight="1" x14ac:dyDescent="0.25">
      <c r="A27" s="48"/>
      <c r="B27" s="33" t="s">
        <v>1</v>
      </c>
      <c r="C27" s="36">
        <v>5000</v>
      </c>
      <c r="D27" s="36">
        <v>5000</v>
      </c>
      <c r="F27" s="20"/>
      <c r="G27" s="13"/>
      <c r="H27" s="13"/>
    </row>
    <row r="28" spans="1:19" ht="16.899999999999999" customHeight="1" x14ac:dyDescent="0.25">
      <c r="A28" s="48"/>
      <c r="B28" s="33" t="s">
        <v>22</v>
      </c>
      <c r="C28" s="36">
        <v>-3</v>
      </c>
      <c r="D28" s="36">
        <v>-3</v>
      </c>
    </row>
    <row r="29" spans="1:19" ht="16.899999999999999" customHeight="1" x14ac:dyDescent="0.25">
      <c r="A29" s="48"/>
      <c r="B29" s="33" t="s">
        <v>23</v>
      </c>
      <c r="C29" s="37">
        <v>0</v>
      </c>
      <c r="D29" s="37">
        <v>0</v>
      </c>
    </row>
    <row r="30" spans="1:19" ht="16.899999999999999" customHeight="1" thickBot="1" x14ac:dyDescent="0.3">
      <c r="A30" s="49"/>
      <c r="B30" s="34" t="s">
        <v>2</v>
      </c>
      <c r="C30" s="38">
        <f>220/3.6</f>
        <v>61.111111111111107</v>
      </c>
      <c r="D30" s="38">
        <f>220/3.6</f>
        <v>61.111111111111107</v>
      </c>
    </row>
    <row r="32" spans="1:19" ht="15.75" thickBot="1" x14ac:dyDescent="0.3"/>
    <row r="33" spans="1:10" x14ac:dyDescent="0.25">
      <c r="B33" s="21" t="s">
        <v>17</v>
      </c>
      <c r="C33" s="22">
        <f>C20+C21*C26+C22*C30*C30+C23*C30+C24*C28*C28</f>
        <v>342517.02839506173</v>
      </c>
      <c r="D33" s="22">
        <f>D20+D21*D26+D22*D30*D30+D23*D30+D24*D28*D28</f>
        <v>354240.86179012345</v>
      </c>
    </row>
    <row r="34" spans="1:10" x14ac:dyDescent="0.25">
      <c r="B34" s="23" t="s">
        <v>18</v>
      </c>
      <c r="C34" s="24">
        <f>C27/C33</f>
        <v>1.4597814372700215E-2</v>
      </c>
      <c r="D34" s="24">
        <f>D27/D33</f>
        <v>1.4114690142557135E-2</v>
      </c>
    </row>
    <row r="35" spans="1:10" ht="21.75" thickBot="1" x14ac:dyDescent="0.4">
      <c r="B35" s="30" t="s">
        <v>24</v>
      </c>
      <c r="C35" s="25">
        <f>C8+(C16+C17*C26-C8)*EXP(-C9*C34)+C11*C29*C29+C10*C29+C13*C30*C30+C12*C30+C15*C28*C28+C14*C28</f>
        <v>0.34805814649306355</v>
      </c>
      <c r="D35" s="25">
        <f>D8+(D16+D17*D26-D8)*EXP(-D9*D34)+D11*D29*D29+D10*D29+D13*D30*D30+D12*D30+D15*D28*D28+D14*D28</f>
        <v>0.34840924256450645</v>
      </c>
    </row>
    <row r="42" spans="1:10" x14ac:dyDescent="0.25">
      <c r="C42" s="42" t="s">
        <v>31</v>
      </c>
    </row>
    <row r="44" spans="1:10" ht="15.75" thickBot="1" x14ac:dyDescent="0.3">
      <c r="C44" s="42" t="s">
        <v>32</v>
      </c>
      <c r="H44" s="45" t="s">
        <v>33</v>
      </c>
    </row>
    <row r="45" spans="1:10" ht="15.75" thickBot="1" x14ac:dyDescent="0.3">
      <c r="B45" s="42" t="s">
        <v>30</v>
      </c>
      <c r="C45" s="39">
        <v>-1</v>
      </c>
      <c r="D45" s="40">
        <v>-2</v>
      </c>
      <c r="E45" s="41">
        <v>-3</v>
      </c>
      <c r="F45" s="2" t="s">
        <v>29</v>
      </c>
      <c r="H45" s="39">
        <v>-1</v>
      </c>
      <c r="I45" s="40">
        <v>-2</v>
      </c>
      <c r="J45" s="41">
        <v>-3</v>
      </c>
    </row>
    <row r="46" spans="1:10" x14ac:dyDescent="0.25">
      <c r="A46" s="2">
        <v>40</v>
      </c>
      <c r="B46" s="44">
        <f>A46/3.6</f>
        <v>11.111111111111111</v>
      </c>
      <c r="C46" s="43">
        <f>$C$20+($C$21*$C$26)+($C$22*$B46^2)+($C$23*$B46)+($C$24*(C$45^2))</f>
        <v>335223.87283950619</v>
      </c>
      <c r="D46" s="43">
        <f>$C$20+($C$21*$C$26)+($C$22*$B46^2)+($C$23*$B46)+($C$24*(D$45^2))</f>
        <v>324103.47283950617</v>
      </c>
      <c r="E46" s="43">
        <f t="shared" ref="E46" si="0">$C$20+($C$21*$C$26)+($C$22*$B46^2)+($C$23*$B46)+($C$24*(E$45^2))</f>
        <v>305569.47283950617</v>
      </c>
      <c r="H46" s="46">
        <f>$D$20+($D$21*$D$26)+($D$22*$B46^2)+($D$23*$B46)+($D$24*(H$45^2))</f>
        <v>356426.55567901238</v>
      </c>
      <c r="I46" s="46">
        <f t="shared" ref="I46:J61" si="1">$D$20+($D$21*$D$26)+($D$22*$B46^2)+($D$23*$B46)+($D$24*(I$45^2))</f>
        <v>341065.05567901238</v>
      </c>
      <c r="J46" s="46">
        <f t="shared" si="1"/>
        <v>315462.55567901238</v>
      </c>
    </row>
    <row r="47" spans="1:10" x14ac:dyDescent="0.25">
      <c r="A47" s="2">
        <v>60</v>
      </c>
      <c r="B47" s="44">
        <f t="shared" ref="B47:B61" si="2">A47/3.6</f>
        <v>16.666666666666668</v>
      </c>
      <c r="C47" s="43">
        <f t="shared" ref="C47:E61" si="3">$C$20+($C$21*$C$26)+($C$22*$B47^2)+($C$23*$B47)+($C$24*(C$45^2))</f>
        <v>339133.9222222222</v>
      </c>
      <c r="D47" s="43">
        <f t="shared" si="3"/>
        <v>328013.52222222218</v>
      </c>
      <c r="E47" s="43">
        <f t="shared" si="3"/>
        <v>309479.52222222218</v>
      </c>
      <c r="H47" s="46">
        <f t="shared" ref="H47:H61" si="4">$D$20+($D$21*$D$26)+($D$22*$B47^2)+($D$23*$B47)+($D$24*(H$45^2))</f>
        <v>360813.67611111107</v>
      </c>
      <c r="I47" s="46">
        <f t="shared" si="1"/>
        <v>345452.17611111107</v>
      </c>
      <c r="J47" s="46">
        <f t="shared" si="1"/>
        <v>319849.67611111107</v>
      </c>
    </row>
    <row r="48" spans="1:10" x14ac:dyDescent="0.25">
      <c r="A48" s="2">
        <v>80</v>
      </c>
      <c r="B48" s="44">
        <f t="shared" si="2"/>
        <v>22.222222222222221</v>
      </c>
      <c r="C48" s="43">
        <f t="shared" si="3"/>
        <v>343092.78024691361</v>
      </c>
      <c r="D48" s="43">
        <f t="shared" si="3"/>
        <v>331972.38024691358</v>
      </c>
      <c r="E48" s="43">
        <f t="shared" si="3"/>
        <v>313438.38024691358</v>
      </c>
      <c r="H48" s="46">
        <f t="shared" si="4"/>
        <v>365181.19160493824</v>
      </c>
      <c r="I48" s="46">
        <f t="shared" si="1"/>
        <v>349819.69160493824</v>
      </c>
      <c r="J48" s="46">
        <f t="shared" si="1"/>
        <v>324217.19160493824</v>
      </c>
    </row>
    <row r="49" spans="1:10" x14ac:dyDescent="0.25">
      <c r="A49" s="2">
        <v>100</v>
      </c>
      <c r="B49" s="44">
        <f t="shared" si="2"/>
        <v>27.777777777777779</v>
      </c>
      <c r="C49" s="43">
        <f t="shared" si="3"/>
        <v>347100.44691358024</v>
      </c>
      <c r="D49" s="43">
        <f t="shared" si="3"/>
        <v>335980.04691358021</v>
      </c>
      <c r="E49" s="43">
        <f t="shared" si="3"/>
        <v>317446.04691358021</v>
      </c>
      <c r="H49" s="46">
        <f t="shared" si="4"/>
        <v>369529.10216049384</v>
      </c>
      <c r="I49" s="46">
        <f t="shared" si="1"/>
        <v>354167.60216049384</v>
      </c>
      <c r="J49" s="46">
        <f t="shared" si="1"/>
        <v>328565.10216049384</v>
      </c>
    </row>
    <row r="50" spans="1:10" x14ac:dyDescent="0.25">
      <c r="A50" s="2">
        <v>120</v>
      </c>
      <c r="B50" s="44">
        <f t="shared" si="2"/>
        <v>33.333333333333336</v>
      </c>
      <c r="C50" s="43">
        <f t="shared" si="3"/>
        <v>351156.92222222226</v>
      </c>
      <c r="D50" s="43">
        <f t="shared" si="3"/>
        <v>340036.52222222224</v>
      </c>
      <c r="E50" s="43">
        <f t="shared" si="3"/>
        <v>321502.52222222224</v>
      </c>
      <c r="H50" s="46">
        <f t="shared" si="4"/>
        <v>373857.40777777781</v>
      </c>
      <c r="I50" s="46">
        <f t="shared" si="1"/>
        <v>358495.90777777781</v>
      </c>
      <c r="J50" s="46">
        <f t="shared" si="1"/>
        <v>332893.40777777781</v>
      </c>
    </row>
    <row r="51" spans="1:10" x14ac:dyDescent="0.25">
      <c r="A51" s="2">
        <v>140</v>
      </c>
      <c r="B51" s="44">
        <f t="shared" si="2"/>
        <v>38.888888888888886</v>
      </c>
      <c r="C51" s="43">
        <f t="shared" si="3"/>
        <v>355262.20617283951</v>
      </c>
      <c r="D51" s="43">
        <f t="shared" si="3"/>
        <v>344141.80617283948</v>
      </c>
      <c r="E51" s="43">
        <f t="shared" si="3"/>
        <v>325607.80617283948</v>
      </c>
      <c r="H51" s="46">
        <f t="shared" si="4"/>
        <v>378166.1084567901</v>
      </c>
      <c r="I51" s="46">
        <f t="shared" si="1"/>
        <v>362804.6084567901</v>
      </c>
      <c r="J51" s="46">
        <f t="shared" si="1"/>
        <v>337202.1084567901</v>
      </c>
    </row>
    <row r="52" spans="1:10" x14ac:dyDescent="0.25">
      <c r="A52" s="2">
        <v>160</v>
      </c>
      <c r="B52" s="44">
        <f t="shared" si="2"/>
        <v>44.444444444444443</v>
      </c>
      <c r="C52" s="43">
        <f t="shared" si="3"/>
        <v>359416.29876543215</v>
      </c>
      <c r="D52" s="43">
        <f t="shared" si="3"/>
        <v>348295.89876543212</v>
      </c>
      <c r="E52" s="43">
        <f t="shared" si="3"/>
        <v>329761.89876543212</v>
      </c>
      <c r="H52" s="46">
        <f t="shared" si="4"/>
        <v>382455.20419753087</v>
      </c>
      <c r="I52" s="46">
        <f t="shared" si="1"/>
        <v>367093.70419753087</v>
      </c>
      <c r="J52" s="46">
        <f t="shared" si="1"/>
        <v>341491.20419753087</v>
      </c>
    </row>
    <row r="53" spans="1:10" x14ac:dyDescent="0.25">
      <c r="A53" s="2">
        <v>180</v>
      </c>
      <c r="B53" s="44">
        <f t="shared" si="2"/>
        <v>50</v>
      </c>
      <c r="C53" s="43">
        <f t="shared" si="3"/>
        <v>363619.2</v>
      </c>
      <c r="D53" s="43">
        <f t="shared" si="3"/>
        <v>352498.8</v>
      </c>
      <c r="E53" s="43">
        <f t="shared" si="3"/>
        <v>333964.79999999999</v>
      </c>
      <c r="H53" s="46">
        <f t="shared" si="4"/>
        <v>386724.69500000001</v>
      </c>
      <c r="I53" s="46">
        <f t="shared" si="1"/>
        <v>371363.19500000001</v>
      </c>
      <c r="J53" s="46">
        <f t="shared" si="1"/>
        <v>345760.69500000001</v>
      </c>
    </row>
    <row r="54" spans="1:10" x14ac:dyDescent="0.25">
      <c r="A54" s="2">
        <v>200</v>
      </c>
      <c r="B54" s="44">
        <f t="shared" si="2"/>
        <v>55.555555555555557</v>
      </c>
      <c r="C54" s="43">
        <f t="shared" si="3"/>
        <v>367870.90987654327</v>
      </c>
      <c r="D54" s="43">
        <f t="shared" si="3"/>
        <v>356750.50987654325</v>
      </c>
      <c r="E54" s="43">
        <f t="shared" si="3"/>
        <v>338216.50987654325</v>
      </c>
      <c r="H54" s="46">
        <f t="shared" si="4"/>
        <v>390974.58086419757</v>
      </c>
      <c r="I54" s="46">
        <f t="shared" si="1"/>
        <v>375613.08086419757</v>
      </c>
      <c r="J54" s="46">
        <f t="shared" si="1"/>
        <v>350010.58086419757</v>
      </c>
    </row>
    <row r="55" spans="1:10" x14ac:dyDescent="0.25">
      <c r="A55" s="2">
        <v>220</v>
      </c>
      <c r="B55" s="44">
        <f t="shared" si="2"/>
        <v>61.111111111111107</v>
      </c>
      <c r="C55" s="43">
        <f t="shared" si="3"/>
        <v>372171.42839506175</v>
      </c>
      <c r="D55" s="43">
        <f t="shared" si="3"/>
        <v>361051.02839506173</v>
      </c>
      <c r="E55" s="43">
        <f t="shared" si="3"/>
        <v>342517.02839506173</v>
      </c>
      <c r="H55" s="46">
        <f t="shared" si="4"/>
        <v>395204.86179012345</v>
      </c>
      <c r="I55" s="46">
        <f t="shared" si="1"/>
        <v>379843.36179012345</v>
      </c>
      <c r="J55" s="46">
        <f t="shared" si="1"/>
        <v>354240.86179012345</v>
      </c>
    </row>
    <row r="56" spans="1:10" x14ac:dyDescent="0.25">
      <c r="A56" s="2">
        <v>240</v>
      </c>
      <c r="B56" s="44">
        <f t="shared" si="2"/>
        <v>66.666666666666671</v>
      </c>
      <c r="C56" s="43">
        <f t="shared" si="3"/>
        <v>376520.75555555557</v>
      </c>
      <c r="D56" s="43">
        <f t="shared" si="3"/>
        <v>365400.35555555555</v>
      </c>
      <c r="E56" s="43">
        <f t="shared" si="3"/>
        <v>346866.35555555555</v>
      </c>
      <c r="H56" s="46">
        <f t="shared" si="4"/>
        <v>399415.53777777776</v>
      </c>
      <c r="I56" s="46">
        <f t="shared" si="1"/>
        <v>384054.03777777776</v>
      </c>
      <c r="J56" s="46">
        <f t="shared" si="1"/>
        <v>358451.53777777776</v>
      </c>
    </row>
    <row r="57" spans="1:10" x14ac:dyDescent="0.25">
      <c r="A57" s="2">
        <v>260</v>
      </c>
      <c r="B57" s="44">
        <f t="shared" si="2"/>
        <v>72.222222222222214</v>
      </c>
      <c r="C57" s="43">
        <f t="shared" si="3"/>
        <v>380918.89135802473</v>
      </c>
      <c r="D57" s="43">
        <f t="shared" si="3"/>
        <v>369798.49135802471</v>
      </c>
      <c r="E57" s="43">
        <f t="shared" si="3"/>
        <v>351264.49135802471</v>
      </c>
      <c r="H57" s="46">
        <f t="shared" si="4"/>
        <v>403606.6088271605</v>
      </c>
      <c r="I57" s="46">
        <f t="shared" si="1"/>
        <v>388245.1088271605</v>
      </c>
      <c r="J57" s="46">
        <f t="shared" si="1"/>
        <v>362642.6088271605</v>
      </c>
    </row>
    <row r="58" spans="1:10" x14ac:dyDescent="0.25">
      <c r="A58" s="2">
        <v>280</v>
      </c>
      <c r="B58" s="44">
        <f t="shared" si="2"/>
        <v>77.777777777777771</v>
      </c>
      <c r="C58" s="43">
        <f t="shared" si="3"/>
        <v>385365.83580246911</v>
      </c>
      <c r="D58" s="43">
        <f t="shared" si="3"/>
        <v>374245.43580246909</v>
      </c>
      <c r="E58" s="43">
        <f t="shared" si="3"/>
        <v>355711.43580246909</v>
      </c>
      <c r="H58" s="46">
        <f t="shared" si="4"/>
        <v>407778.0749382716</v>
      </c>
      <c r="I58" s="46">
        <f t="shared" si="1"/>
        <v>392416.5749382716</v>
      </c>
      <c r="J58" s="46">
        <f t="shared" si="1"/>
        <v>366814.0749382716</v>
      </c>
    </row>
    <row r="59" spans="1:10" x14ac:dyDescent="0.25">
      <c r="A59" s="2">
        <v>300</v>
      </c>
      <c r="B59" s="44">
        <f t="shared" si="2"/>
        <v>83.333333333333329</v>
      </c>
      <c r="C59" s="43">
        <f t="shared" si="3"/>
        <v>389861.58888888895</v>
      </c>
      <c r="D59" s="43">
        <f t="shared" si="3"/>
        <v>378741.18888888892</v>
      </c>
      <c r="E59" s="43">
        <f t="shared" si="3"/>
        <v>360207.18888888892</v>
      </c>
      <c r="H59" s="46">
        <f t="shared" si="4"/>
        <v>411929.93611111108</v>
      </c>
      <c r="I59" s="46">
        <f t="shared" si="1"/>
        <v>396568.43611111108</v>
      </c>
      <c r="J59" s="46">
        <f t="shared" si="1"/>
        <v>370965.93611111108</v>
      </c>
    </row>
    <row r="60" spans="1:10" x14ac:dyDescent="0.25">
      <c r="A60" s="2">
        <v>320</v>
      </c>
      <c r="B60" s="44">
        <f t="shared" si="2"/>
        <v>88.888888888888886</v>
      </c>
      <c r="C60" s="43">
        <f t="shared" si="3"/>
        <v>394406.15061728394</v>
      </c>
      <c r="D60" s="43">
        <f t="shared" si="3"/>
        <v>383285.75061728392</v>
      </c>
      <c r="E60" s="43">
        <f t="shared" si="3"/>
        <v>364751.75061728392</v>
      </c>
      <c r="H60" s="46">
        <f t="shared" si="4"/>
        <v>416062.19234567898</v>
      </c>
      <c r="I60" s="46">
        <f t="shared" si="1"/>
        <v>400700.69234567898</v>
      </c>
      <c r="J60" s="46">
        <f t="shared" si="1"/>
        <v>375098.19234567898</v>
      </c>
    </row>
    <row r="61" spans="1:10" x14ac:dyDescent="0.25">
      <c r="A61" s="2">
        <v>340</v>
      </c>
      <c r="B61" s="44">
        <f t="shared" si="2"/>
        <v>94.444444444444443</v>
      </c>
      <c r="C61" s="43">
        <f t="shared" si="3"/>
        <v>398999.52098765434</v>
      </c>
      <c r="D61" s="43">
        <f t="shared" si="3"/>
        <v>387879.12098765431</v>
      </c>
      <c r="E61" s="43">
        <f t="shared" si="3"/>
        <v>369345.12098765431</v>
      </c>
      <c r="H61" s="46">
        <f t="shared" si="4"/>
        <v>420174.84364197531</v>
      </c>
      <c r="I61" s="46">
        <f t="shared" si="1"/>
        <v>404813.34364197531</v>
      </c>
      <c r="J61" s="46">
        <f t="shared" si="1"/>
        <v>379210.84364197531</v>
      </c>
    </row>
  </sheetData>
  <mergeCells count="6">
    <mergeCell ref="A26:A30"/>
    <mergeCell ref="E20:P24"/>
    <mergeCell ref="E7:S7"/>
    <mergeCell ref="E8:S17"/>
    <mergeCell ref="C4:C6"/>
    <mergeCell ref="D4:D6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297R_348R</vt:lpstr>
    </vt:vector>
  </TitlesOfParts>
  <Company>MICHELIN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Jeremie Ricquier</dc:creator>
  <cp:lastModifiedBy>Matteo.Paganini</cp:lastModifiedBy>
  <dcterms:created xsi:type="dcterms:W3CDTF">2019-12-10T07:05:55Z</dcterms:created>
  <dcterms:modified xsi:type="dcterms:W3CDTF">2021-03-29T08:11:53Z</dcterms:modified>
</cp:coreProperties>
</file>